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enovo\Desktop\octc pendiente\"/>
    </mc:Choice>
  </mc:AlternateContent>
  <bookViews>
    <workbookView xWindow="0" yWindow="0" windowWidth="20490" windowHeight="7455" tabRatio="664"/>
  </bookViews>
  <sheets>
    <sheet name="INICIO" sheetId="3" r:id="rId1"/>
    <sheet name="INDICADORES" sheetId="4" r:id="rId2"/>
    <sheet name="FUENTE DE DATOS" sheetId="17" r:id="rId3"/>
    <sheet name="A" sheetId="5" r:id="rId4"/>
    <sheet name="B" sheetId="6" r:id="rId5"/>
    <sheet name="C" sheetId="7" r:id="rId6"/>
    <sheet name="D" sheetId="8" r:id="rId7"/>
    <sheet name="E" sheetId="9" r:id="rId8"/>
    <sheet name="F" sheetId="10" r:id="rId9"/>
    <sheet name="H" sheetId="2" r:id="rId10"/>
    <sheet name="I" sheetId="12" r:id="rId11"/>
    <sheet name="J" sheetId="13" r:id="rId12"/>
  </sheets>
  <calcPr calcId="152511"/>
</workbook>
</file>

<file path=xl/calcChain.xml><?xml version="1.0" encoding="utf-8"?>
<calcChain xmlns="http://schemas.openxmlformats.org/spreadsheetml/2006/main">
  <c r="AA102" i="9" l="1"/>
  <c r="AA103" i="9"/>
  <c r="AA104" i="9"/>
  <c r="AA105" i="9"/>
  <c r="AA106" i="9"/>
  <c r="AA107" i="9"/>
  <c r="AA108" i="9"/>
  <c r="AA109" i="9"/>
  <c r="AA110" i="9"/>
  <c r="AA111" i="9"/>
  <c r="AA112" i="9"/>
  <c r="AB46" i="13" l="1"/>
  <c r="AB59" i="13" s="1"/>
  <c r="AB47" i="13"/>
  <c r="AB60" i="13" s="1"/>
  <c r="AB48" i="13"/>
  <c r="AB61" i="13" s="1"/>
  <c r="AB49" i="13"/>
  <c r="AB62" i="13" s="1"/>
  <c r="AB50" i="13"/>
  <c r="AB63" i="13" s="1"/>
  <c r="AB51" i="13"/>
  <c r="AB52" i="13"/>
  <c r="AB65" i="13" s="1"/>
  <c r="AB53" i="13"/>
  <c r="AB66" i="13" s="1"/>
  <c r="AB54" i="13"/>
  <c r="AB67" i="13" s="1"/>
  <c r="AB55" i="13"/>
  <c r="AB68" i="13" s="1"/>
  <c r="AB64" i="13"/>
  <c r="AB47" i="12"/>
  <c r="AB61" i="12" s="1"/>
  <c r="AB48" i="12"/>
  <c r="AB62" i="12" s="1"/>
  <c r="AB49" i="12"/>
  <c r="AB63" i="12" s="1"/>
  <c r="AB50" i="12"/>
  <c r="AB64" i="12" s="1"/>
  <c r="AB51" i="12"/>
  <c r="AB65" i="12" s="1"/>
  <c r="AB52" i="12"/>
  <c r="AB66" i="12" s="1"/>
  <c r="AB53" i="12"/>
  <c r="AB67" i="12" s="1"/>
  <c r="AB54" i="12"/>
  <c r="AB68" i="12" s="1"/>
  <c r="AB55" i="12"/>
  <c r="AB69" i="12" s="1"/>
  <c r="AB56" i="12"/>
  <c r="AB70" i="12" s="1"/>
  <c r="AB44" i="2"/>
  <c r="AB45" i="2"/>
  <c r="AB46" i="2"/>
  <c r="AB47" i="2"/>
  <c r="AB48" i="2"/>
  <c r="AB49" i="2"/>
  <c r="AB50" i="2"/>
  <c r="AB51" i="2"/>
  <c r="AB52" i="2"/>
  <c r="AB53" i="2"/>
  <c r="AA61" i="10"/>
  <c r="AA62" i="10"/>
  <c r="AA63" i="10"/>
  <c r="AA64" i="10"/>
  <c r="AA65" i="10"/>
  <c r="AA66" i="10"/>
  <c r="AA67" i="10"/>
  <c r="AA68" i="10"/>
  <c r="AA69" i="10"/>
  <c r="AA70" i="10"/>
  <c r="AA71" i="10"/>
  <c r="AA47" i="10"/>
  <c r="AA48" i="10"/>
  <c r="AA49" i="10"/>
  <c r="AA50" i="10"/>
  <c r="AA51" i="10"/>
  <c r="AA52" i="10"/>
  <c r="AA53" i="10"/>
  <c r="AA54" i="10"/>
  <c r="AA55" i="10"/>
  <c r="AA56" i="10"/>
  <c r="AA57" i="10"/>
  <c r="AA74" i="9"/>
  <c r="AA75" i="9"/>
  <c r="AA76" i="9"/>
  <c r="AA77" i="9"/>
  <c r="AA78" i="9"/>
  <c r="AA79" i="9"/>
  <c r="AA80" i="9"/>
  <c r="AA81" i="9"/>
  <c r="AA82" i="9"/>
  <c r="AA83" i="9"/>
  <c r="AA84" i="9"/>
  <c r="AA46" i="9"/>
  <c r="AB46" i="9"/>
  <c r="AB47" i="9"/>
  <c r="AB48" i="9"/>
  <c r="AB49" i="9"/>
  <c r="AB50" i="9"/>
  <c r="AB51" i="9"/>
  <c r="AB52" i="9"/>
  <c r="AB53" i="9"/>
  <c r="AB54" i="9"/>
  <c r="AB55" i="9"/>
  <c r="AB56" i="9"/>
  <c r="AD46" i="8"/>
  <c r="AD47" i="8"/>
  <c r="AD48" i="8"/>
  <c r="AD49" i="8"/>
  <c r="AD50" i="8"/>
  <c r="AD51" i="8"/>
  <c r="AD52" i="8"/>
  <c r="AD53" i="8"/>
  <c r="AD54" i="8"/>
  <c r="AD55" i="8"/>
  <c r="AD56" i="8"/>
  <c r="AD66" i="8"/>
  <c r="AD67" i="8"/>
  <c r="AD68" i="8"/>
  <c r="AD69" i="8"/>
  <c r="AD70" i="8"/>
  <c r="AD71" i="8"/>
  <c r="AD72" i="8"/>
  <c r="AD73" i="8"/>
  <c r="AD74" i="8"/>
  <c r="AD75" i="8"/>
  <c r="AD76" i="8"/>
  <c r="AD98" i="8"/>
  <c r="AD99" i="8"/>
  <c r="AD100" i="8"/>
  <c r="AD101" i="8"/>
  <c r="AD102" i="8"/>
  <c r="AD103" i="8"/>
  <c r="AD104" i="8"/>
  <c r="AD105" i="8"/>
  <c r="AD106" i="8"/>
  <c r="AD107" i="8"/>
  <c r="AD108" i="8"/>
  <c r="AD112" i="8"/>
  <c r="AD113" i="8"/>
  <c r="AD114" i="8"/>
  <c r="AD115" i="8"/>
  <c r="AD116" i="8"/>
  <c r="AD117" i="8"/>
  <c r="AD118" i="8"/>
  <c r="AD119" i="8"/>
  <c r="AD120" i="8"/>
  <c r="AD121" i="8"/>
  <c r="AD122" i="8"/>
  <c r="AD142" i="8"/>
  <c r="AD149" i="8"/>
  <c r="Z46" i="7"/>
  <c r="AD80" i="8" s="1"/>
  <c r="Z47" i="7"/>
  <c r="AD81" i="8" s="1"/>
  <c r="Z48" i="7"/>
  <c r="AD82" i="8" s="1"/>
  <c r="Z49" i="7"/>
  <c r="AD83" i="8" s="1"/>
  <c r="Z50" i="7"/>
  <c r="AD84" i="8" s="1"/>
  <c r="Z51" i="7"/>
  <c r="AD131" i="8" s="1"/>
  <c r="Z52" i="7"/>
  <c r="AD146" i="8" s="1"/>
  <c r="Z53" i="7"/>
  <c r="AD133" i="8" s="1"/>
  <c r="Z54" i="7"/>
  <c r="AD88" i="8" s="1"/>
  <c r="Z55" i="7"/>
  <c r="AD89" i="8" s="1"/>
  <c r="Z56" i="7"/>
  <c r="AD90" i="8" s="1"/>
  <c r="AD130" i="8" l="1"/>
  <c r="AD87" i="8"/>
  <c r="AD145" i="8"/>
  <c r="AD141" i="8"/>
  <c r="AD129" i="8"/>
  <c r="AD86" i="8"/>
  <c r="AD144" i="8"/>
  <c r="AD132" i="8"/>
  <c r="AD85" i="8"/>
  <c r="AD143" i="8"/>
  <c r="AD150" i="8"/>
  <c r="AD148" i="8"/>
  <c r="AD140" i="8"/>
  <c r="AD147" i="8"/>
  <c r="AD136" i="8"/>
  <c r="AD128" i="8"/>
  <c r="AD135" i="8"/>
  <c r="AD127" i="8"/>
  <c r="AD134" i="8"/>
  <c r="AD126" i="8"/>
  <c r="F50" i="13"/>
  <c r="G50" i="13"/>
  <c r="H50" i="13"/>
  <c r="F55" i="13"/>
  <c r="I55" i="13"/>
  <c r="H71" i="8" l="1"/>
  <c r="H67" i="8" l="1"/>
  <c r="D46" i="7"/>
  <c r="H80" i="8" s="1"/>
  <c r="K68" i="13" l="1"/>
  <c r="F47" i="13"/>
  <c r="F60" i="13" s="1"/>
  <c r="G47" i="13"/>
  <c r="G60" i="13" s="1"/>
  <c r="H47" i="13"/>
  <c r="H60" i="13" s="1"/>
  <c r="I47" i="13"/>
  <c r="I60" i="13" s="1"/>
  <c r="J47" i="13"/>
  <c r="J60" i="13" s="1"/>
  <c r="K47" i="13"/>
  <c r="K60" i="13" s="1"/>
  <c r="L47" i="13"/>
  <c r="L60" i="13" s="1"/>
  <c r="M47" i="13"/>
  <c r="M60" i="13" s="1"/>
  <c r="N47" i="13"/>
  <c r="N60" i="13" s="1"/>
  <c r="O47" i="13"/>
  <c r="O60" i="13" s="1"/>
  <c r="P47" i="13"/>
  <c r="P60" i="13" s="1"/>
  <c r="Q47" i="13"/>
  <c r="Q60" i="13" s="1"/>
  <c r="R47" i="13"/>
  <c r="R60" i="13" s="1"/>
  <c r="S47" i="13"/>
  <c r="S60" i="13" s="1"/>
  <c r="T47" i="13"/>
  <c r="T60" i="13" s="1"/>
  <c r="U47" i="13"/>
  <c r="U60" i="13" s="1"/>
  <c r="V47" i="13"/>
  <c r="V60" i="13" s="1"/>
  <c r="W47" i="13"/>
  <c r="W60" i="13" s="1"/>
  <c r="X47" i="13"/>
  <c r="X60" i="13" s="1"/>
  <c r="Y47" i="13"/>
  <c r="Y60" i="13" s="1"/>
  <c r="Z47" i="13"/>
  <c r="Z60" i="13" s="1"/>
  <c r="AA47" i="13"/>
  <c r="AA60" i="13" s="1"/>
  <c r="F48" i="13"/>
  <c r="F61" i="13" s="1"/>
  <c r="G48" i="13"/>
  <c r="G61" i="13" s="1"/>
  <c r="H48" i="13"/>
  <c r="H61" i="13" s="1"/>
  <c r="I48" i="13"/>
  <c r="I61" i="13" s="1"/>
  <c r="J48" i="13"/>
  <c r="J61" i="13" s="1"/>
  <c r="K48" i="13"/>
  <c r="K61" i="13" s="1"/>
  <c r="L48" i="13"/>
  <c r="L61" i="13" s="1"/>
  <c r="M48" i="13"/>
  <c r="M61" i="13" s="1"/>
  <c r="N48" i="13"/>
  <c r="N61" i="13" s="1"/>
  <c r="O48" i="13"/>
  <c r="O61" i="13" s="1"/>
  <c r="P48" i="13"/>
  <c r="P61" i="13" s="1"/>
  <c r="Q48" i="13"/>
  <c r="Q61" i="13" s="1"/>
  <c r="R48" i="13"/>
  <c r="R61" i="13" s="1"/>
  <c r="S48" i="13"/>
  <c r="S61" i="13" s="1"/>
  <c r="T48" i="13"/>
  <c r="T61" i="13" s="1"/>
  <c r="U48" i="13"/>
  <c r="U61" i="13" s="1"/>
  <c r="V48" i="13"/>
  <c r="V61" i="13" s="1"/>
  <c r="W48" i="13"/>
  <c r="W61" i="13" s="1"/>
  <c r="X48" i="13"/>
  <c r="X61" i="13" s="1"/>
  <c r="Y48" i="13"/>
  <c r="Y61" i="13" s="1"/>
  <c r="Z48" i="13"/>
  <c r="Z61" i="13" s="1"/>
  <c r="AA48" i="13"/>
  <c r="AA61" i="13" s="1"/>
  <c r="F49" i="13"/>
  <c r="F62" i="13" s="1"/>
  <c r="G49" i="13"/>
  <c r="G62" i="13" s="1"/>
  <c r="H49" i="13"/>
  <c r="H62" i="13" s="1"/>
  <c r="I49" i="13"/>
  <c r="I62" i="13" s="1"/>
  <c r="J49" i="13"/>
  <c r="J62" i="13" s="1"/>
  <c r="K49" i="13"/>
  <c r="K62" i="13" s="1"/>
  <c r="L49" i="13"/>
  <c r="L62" i="13" s="1"/>
  <c r="M49" i="13"/>
  <c r="M62" i="13" s="1"/>
  <c r="N49" i="13"/>
  <c r="N62" i="13" s="1"/>
  <c r="O49" i="13"/>
  <c r="O62" i="13" s="1"/>
  <c r="P49" i="13"/>
  <c r="P62" i="13" s="1"/>
  <c r="Q49" i="13"/>
  <c r="Q62" i="13" s="1"/>
  <c r="R49" i="13"/>
  <c r="R62" i="13" s="1"/>
  <c r="S49" i="13"/>
  <c r="S62" i="13" s="1"/>
  <c r="T49" i="13"/>
  <c r="T62" i="13" s="1"/>
  <c r="U49" i="13"/>
  <c r="U62" i="13" s="1"/>
  <c r="V49" i="13"/>
  <c r="V62" i="13" s="1"/>
  <c r="W49" i="13"/>
  <c r="W62" i="13" s="1"/>
  <c r="X49" i="13"/>
  <c r="X62" i="13" s="1"/>
  <c r="Y49" i="13"/>
  <c r="Y62" i="13" s="1"/>
  <c r="Z49" i="13"/>
  <c r="Z62" i="13" s="1"/>
  <c r="AA49" i="13"/>
  <c r="AA62" i="13" s="1"/>
  <c r="F63" i="13"/>
  <c r="G63" i="13"/>
  <c r="H63" i="13"/>
  <c r="I50" i="13"/>
  <c r="I63" i="13" s="1"/>
  <c r="J50" i="13"/>
  <c r="J63" i="13" s="1"/>
  <c r="K50" i="13"/>
  <c r="K63" i="13" s="1"/>
  <c r="L50" i="13"/>
  <c r="L63" i="13" s="1"/>
  <c r="M50" i="13"/>
  <c r="M63" i="13" s="1"/>
  <c r="N50" i="13"/>
  <c r="N63" i="13" s="1"/>
  <c r="O50" i="13"/>
  <c r="O63" i="13" s="1"/>
  <c r="P50" i="13"/>
  <c r="P63" i="13" s="1"/>
  <c r="Q50" i="13"/>
  <c r="Q63" i="13" s="1"/>
  <c r="R50" i="13"/>
  <c r="R63" i="13" s="1"/>
  <c r="S50" i="13"/>
  <c r="S63" i="13" s="1"/>
  <c r="T50" i="13"/>
  <c r="T63" i="13" s="1"/>
  <c r="U50" i="13"/>
  <c r="U63" i="13" s="1"/>
  <c r="V50" i="13"/>
  <c r="V63" i="13" s="1"/>
  <c r="W50" i="13"/>
  <c r="W63" i="13" s="1"/>
  <c r="X50" i="13"/>
  <c r="X63" i="13" s="1"/>
  <c r="Y50" i="13"/>
  <c r="Y63" i="13" s="1"/>
  <c r="Z50" i="13"/>
  <c r="Z63" i="13" s="1"/>
  <c r="AA50" i="13"/>
  <c r="AA63" i="13" s="1"/>
  <c r="F51" i="13"/>
  <c r="F64" i="13" s="1"/>
  <c r="G51" i="13"/>
  <c r="G64" i="13" s="1"/>
  <c r="H51" i="13"/>
  <c r="H64" i="13" s="1"/>
  <c r="I51" i="13"/>
  <c r="I64" i="13" s="1"/>
  <c r="J51" i="13"/>
  <c r="J64" i="13" s="1"/>
  <c r="K51" i="13"/>
  <c r="K64" i="13" s="1"/>
  <c r="L51" i="13"/>
  <c r="L64" i="13" s="1"/>
  <c r="M51" i="13"/>
  <c r="M64" i="13" s="1"/>
  <c r="N51" i="13"/>
  <c r="N64" i="13" s="1"/>
  <c r="O51" i="13"/>
  <c r="O64" i="13" s="1"/>
  <c r="P51" i="13"/>
  <c r="P64" i="13" s="1"/>
  <c r="Q51" i="13"/>
  <c r="Q64" i="13" s="1"/>
  <c r="R51" i="13"/>
  <c r="R64" i="13" s="1"/>
  <c r="S51" i="13"/>
  <c r="S64" i="13" s="1"/>
  <c r="T51" i="13"/>
  <c r="T64" i="13" s="1"/>
  <c r="U51" i="13"/>
  <c r="U64" i="13" s="1"/>
  <c r="V51" i="13"/>
  <c r="V64" i="13" s="1"/>
  <c r="W51" i="13"/>
  <c r="W64" i="13" s="1"/>
  <c r="X51" i="13"/>
  <c r="X64" i="13" s="1"/>
  <c r="Y51" i="13"/>
  <c r="Y64" i="13" s="1"/>
  <c r="Z51" i="13"/>
  <c r="Z64" i="13" s="1"/>
  <c r="AA51" i="13"/>
  <c r="AA64" i="13" s="1"/>
  <c r="F52" i="13"/>
  <c r="F65" i="13" s="1"/>
  <c r="G52" i="13"/>
  <c r="G65" i="13" s="1"/>
  <c r="H52" i="13"/>
  <c r="H65" i="13" s="1"/>
  <c r="I52" i="13"/>
  <c r="I65" i="13" s="1"/>
  <c r="J52" i="13"/>
  <c r="J65" i="13" s="1"/>
  <c r="K52" i="13"/>
  <c r="K65" i="13" s="1"/>
  <c r="L52" i="13"/>
  <c r="L65" i="13" s="1"/>
  <c r="M52" i="13"/>
  <c r="M65" i="13" s="1"/>
  <c r="N52" i="13"/>
  <c r="N65" i="13" s="1"/>
  <c r="O52" i="13"/>
  <c r="O65" i="13" s="1"/>
  <c r="P52" i="13"/>
  <c r="P65" i="13" s="1"/>
  <c r="Q52" i="13"/>
  <c r="Q65" i="13" s="1"/>
  <c r="R52" i="13"/>
  <c r="R65" i="13" s="1"/>
  <c r="S52" i="13"/>
  <c r="S65" i="13" s="1"/>
  <c r="T52" i="13"/>
  <c r="T65" i="13" s="1"/>
  <c r="U52" i="13"/>
  <c r="U65" i="13" s="1"/>
  <c r="V52" i="13"/>
  <c r="V65" i="13" s="1"/>
  <c r="W52" i="13"/>
  <c r="W65" i="13" s="1"/>
  <c r="X52" i="13"/>
  <c r="X65" i="13" s="1"/>
  <c r="Y52" i="13"/>
  <c r="Y65" i="13" s="1"/>
  <c r="Z52" i="13"/>
  <c r="Z65" i="13" s="1"/>
  <c r="AA52" i="13"/>
  <c r="AA65" i="13" s="1"/>
  <c r="F53" i="13"/>
  <c r="F66" i="13" s="1"/>
  <c r="G53" i="13"/>
  <c r="G66" i="13" s="1"/>
  <c r="H53" i="13"/>
  <c r="H66" i="13" s="1"/>
  <c r="I53" i="13"/>
  <c r="I66" i="13" s="1"/>
  <c r="J53" i="13"/>
  <c r="J66" i="13" s="1"/>
  <c r="K53" i="13"/>
  <c r="K66" i="13" s="1"/>
  <c r="L53" i="13"/>
  <c r="L66" i="13" s="1"/>
  <c r="M53" i="13"/>
  <c r="M66" i="13" s="1"/>
  <c r="N53" i="13"/>
  <c r="N66" i="13" s="1"/>
  <c r="O53" i="13"/>
  <c r="O66" i="13" s="1"/>
  <c r="P53" i="13"/>
  <c r="P66" i="13" s="1"/>
  <c r="Q53" i="13"/>
  <c r="Q66" i="13" s="1"/>
  <c r="R53" i="13"/>
  <c r="R66" i="13" s="1"/>
  <c r="S53" i="13"/>
  <c r="S66" i="13" s="1"/>
  <c r="T53" i="13"/>
  <c r="T66" i="13" s="1"/>
  <c r="U53" i="13"/>
  <c r="U66" i="13" s="1"/>
  <c r="V53" i="13"/>
  <c r="V66" i="13" s="1"/>
  <c r="W53" i="13"/>
  <c r="W66" i="13" s="1"/>
  <c r="X53" i="13"/>
  <c r="X66" i="13" s="1"/>
  <c r="Y53" i="13"/>
  <c r="Y66" i="13" s="1"/>
  <c r="Z53" i="13"/>
  <c r="Z66" i="13" s="1"/>
  <c r="AA53" i="13"/>
  <c r="AA66" i="13" s="1"/>
  <c r="F54" i="13"/>
  <c r="F67" i="13" s="1"/>
  <c r="G54" i="13"/>
  <c r="G67" i="13" s="1"/>
  <c r="H54" i="13"/>
  <c r="H67" i="13" s="1"/>
  <c r="I54" i="13"/>
  <c r="I67" i="13" s="1"/>
  <c r="J54" i="13"/>
  <c r="J67" i="13" s="1"/>
  <c r="K54" i="13"/>
  <c r="K67" i="13" s="1"/>
  <c r="L54" i="13"/>
  <c r="L67" i="13" s="1"/>
  <c r="M54" i="13"/>
  <c r="M67" i="13" s="1"/>
  <c r="N54" i="13"/>
  <c r="N67" i="13" s="1"/>
  <c r="O54" i="13"/>
  <c r="O67" i="13" s="1"/>
  <c r="P54" i="13"/>
  <c r="P67" i="13" s="1"/>
  <c r="Q54" i="13"/>
  <c r="Q67" i="13" s="1"/>
  <c r="R54" i="13"/>
  <c r="R67" i="13" s="1"/>
  <c r="S54" i="13"/>
  <c r="S67" i="13" s="1"/>
  <c r="T54" i="13"/>
  <c r="T67" i="13" s="1"/>
  <c r="U54" i="13"/>
  <c r="U67" i="13" s="1"/>
  <c r="V54" i="13"/>
  <c r="V67" i="13" s="1"/>
  <c r="W54" i="13"/>
  <c r="W67" i="13" s="1"/>
  <c r="X54" i="13"/>
  <c r="X67" i="13" s="1"/>
  <c r="Y54" i="13"/>
  <c r="Y67" i="13" s="1"/>
  <c r="Z54" i="13"/>
  <c r="Z67" i="13" s="1"/>
  <c r="AA54" i="13"/>
  <c r="AA67" i="13" s="1"/>
  <c r="F68" i="13"/>
  <c r="G55" i="13"/>
  <c r="G68" i="13" s="1"/>
  <c r="H55" i="13"/>
  <c r="H68" i="13" s="1"/>
  <c r="I68" i="13"/>
  <c r="J55" i="13"/>
  <c r="J68" i="13" s="1"/>
  <c r="L55" i="13"/>
  <c r="L68" i="13" s="1"/>
  <c r="M55" i="13"/>
  <c r="M68" i="13" s="1"/>
  <c r="N55" i="13"/>
  <c r="N68" i="13" s="1"/>
  <c r="O55" i="13"/>
  <c r="O68" i="13" s="1"/>
  <c r="P55" i="13"/>
  <c r="P68" i="13" s="1"/>
  <c r="Q55" i="13"/>
  <c r="Q68" i="13" s="1"/>
  <c r="R55" i="13"/>
  <c r="R68" i="13" s="1"/>
  <c r="S55" i="13"/>
  <c r="S68" i="13" s="1"/>
  <c r="T55" i="13"/>
  <c r="T68" i="13" s="1"/>
  <c r="U55" i="13"/>
  <c r="U68" i="13" s="1"/>
  <c r="V55" i="13"/>
  <c r="V68" i="13" s="1"/>
  <c r="W55" i="13"/>
  <c r="W68" i="13" s="1"/>
  <c r="X55" i="13"/>
  <c r="X68" i="13" s="1"/>
  <c r="Y55" i="13"/>
  <c r="Y68" i="13" s="1"/>
  <c r="Z55" i="13"/>
  <c r="Z68" i="13" s="1"/>
  <c r="AA55" i="13"/>
  <c r="AA68" i="13" s="1"/>
  <c r="E63" i="10"/>
  <c r="E62" i="10"/>
  <c r="E52" i="10"/>
  <c r="E49" i="10"/>
  <c r="E48" i="10"/>
  <c r="H99" i="8"/>
  <c r="H68" i="8"/>
  <c r="I68" i="8"/>
  <c r="J68" i="8"/>
  <c r="K68" i="8"/>
  <c r="L68" i="8"/>
  <c r="M68" i="8"/>
  <c r="N68" i="8"/>
  <c r="O68" i="8"/>
  <c r="P68" i="8"/>
  <c r="Q68" i="8"/>
  <c r="R68" i="8"/>
  <c r="S68" i="8"/>
  <c r="T68" i="8"/>
  <c r="U68" i="8"/>
  <c r="V68" i="8"/>
  <c r="W68" i="8"/>
  <c r="X68" i="8"/>
  <c r="Y68" i="8"/>
  <c r="Z68" i="8"/>
  <c r="AA68" i="8"/>
  <c r="AB68" i="8"/>
  <c r="AC68" i="8"/>
  <c r="H69" i="8"/>
  <c r="I69" i="8"/>
  <c r="J69" i="8"/>
  <c r="K69" i="8"/>
  <c r="L69" i="8"/>
  <c r="M69" i="8"/>
  <c r="N69" i="8"/>
  <c r="O69" i="8"/>
  <c r="P69" i="8"/>
  <c r="Q69" i="8"/>
  <c r="R69" i="8"/>
  <c r="S69" i="8"/>
  <c r="T69" i="8"/>
  <c r="U69" i="8"/>
  <c r="V69" i="8"/>
  <c r="W69" i="8"/>
  <c r="X69" i="8"/>
  <c r="Y69" i="8"/>
  <c r="Z69" i="8"/>
  <c r="AA69" i="8"/>
  <c r="AB69" i="8"/>
  <c r="AC69" i="8"/>
  <c r="H70" i="8"/>
  <c r="I70" i="8"/>
  <c r="J70" i="8"/>
  <c r="K70" i="8"/>
  <c r="L70" i="8"/>
  <c r="M70" i="8"/>
  <c r="N70" i="8"/>
  <c r="O70" i="8"/>
  <c r="P70" i="8"/>
  <c r="Q70" i="8"/>
  <c r="R70" i="8"/>
  <c r="S70" i="8"/>
  <c r="T70" i="8"/>
  <c r="U70" i="8"/>
  <c r="V70" i="8"/>
  <c r="W70" i="8"/>
  <c r="X70" i="8"/>
  <c r="Y70" i="8"/>
  <c r="Z70" i="8"/>
  <c r="AA70" i="8"/>
  <c r="AB70" i="8"/>
  <c r="AC70" i="8"/>
  <c r="I71" i="8"/>
  <c r="J71" i="8"/>
  <c r="K71" i="8"/>
  <c r="L71" i="8"/>
  <c r="M71" i="8"/>
  <c r="N71" i="8"/>
  <c r="O71" i="8"/>
  <c r="P71" i="8"/>
  <c r="Q71" i="8"/>
  <c r="R71" i="8"/>
  <c r="S71" i="8"/>
  <c r="T71" i="8"/>
  <c r="U71" i="8"/>
  <c r="V71" i="8"/>
  <c r="W71" i="8"/>
  <c r="X71" i="8"/>
  <c r="Y71" i="8"/>
  <c r="Z71" i="8"/>
  <c r="AA71" i="8"/>
  <c r="AB71" i="8"/>
  <c r="AC71" i="8"/>
  <c r="H72" i="8"/>
  <c r="I72" i="8"/>
  <c r="J72" i="8"/>
  <c r="K72" i="8"/>
  <c r="L72" i="8"/>
  <c r="M72" i="8"/>
  <c r="N72" i="8"/>
  <c r="O72" i="8"/>
  <c r="P72" i="8"/>
  <c r="Q72" i="8"/>
  <c r="R72" i="8"/>
  <c r="S72" i="8"/>
  <c r="T72" i="8"/>
  <c r="U72" i="8"/>
  <c r="V72" i="8"/>
  <c r="W72" i="8"/>
  <c r="X72" i="8"/>
  <c r="Y72" i="8"/>
  <c r="Z72" i="8"/>
  <c r="AA72" i="8"/>
  <c r="AB72" i="8"/>
  <c r="AC72" i="8"/>
  <c r="H73" i="8"/>
  <c r="I73" i="8"/>
  <c r="J73" i="8"/>
  <c r="K73" i="8"/>
  <c r="L73" i="8"/>
  <c r="M73" i="8"/>
  <c r="N73" i="8"/>
  <c r="O73" i="8"/>
  <c r="P73" i="8"/>
  <c r="Q73" i="8"/>
  <c r="R73" i="8"/>
  <c r="S73" i="8"/>
  <c r="T73" i="8"/>
  <c r="U73" i="8"/>
  <c r="V73" i="8"/>
  <c r="W73" i="8"/>
  <c r="X73" i="8"/>
  <c r="Y73" i="8"/>
  <c r="Z73" i="8"/>
  <c r="AA73" i="8"/>
  <c r="AB73" i="8"/>
  <c r="AC73" i="8"/>
  <c r="H74" i="8"/>
  <c r="I74" i="8"/>
  <c r="J74" i="8"/>
  <c r="K74" i="8"/>
  <c r="L74" i="8"/>
  <c r="M74" i="8"/>
  <c r="N74" i="8"/>
  <c r="O74" i="8"/>
  <c r="P74" i="8"/>
  <c r="Q74" i="8"/>
  <c r="R74" i="8"/>
  <c r="S74" i="8"/>
  <c r="T74" i="8"/>
  <c r="U74" i="8"/>
  <c r="V74" i="8"/>
  <c r="W74" i="8"/>
  <c r="X74" i="8"/>
  <c r="Y74" i="8"/>
  <c r="Z74" i="8"/>
  <c r="AA74" i="8"/>
  <c r="AB74" i="8"/>
  <c r="AC74" i="8"/>
  <c r="H75" i="8"/>
  <c r="I75" i="8"/>
  <c r="J75" i="8"/>
  <c r="K75" i="8"/>
  <c r="L75" i="8"/>
  <c r="M75" i="8"/>
  <c r="N75" i="8"/>
  <c r="O75" i="8"/>
  <c r="P75" i="8"/>
  <c r="Q75" i="8"/>
  <c r="R75" i="8"/>
  <c r="S75" i="8"/>
  <c r="T75" i="8"/>
  <c r="U75" i="8"/>
  <c r="V75" i="8"/>
  <c r="W75" i="8"/>
  <c r="X75" i="8"/>
  <c r="Y75" i="8"/>
  <c r="Z75" i="8"/>
  <c r="AA75" i="8"/>
  <c r="AB75" i="8"/>
  <c r="AC75" i="8"/>
  <c r="H76" i="8"/>
  <c r="I76" i="8"/>
  <c r="J76" i="8"/>
  <c r="K76" i="8"/>
  <c r="L76" i="8"/>
  <c r="M76" i="8"/>
  <c r="N76" i="8"/>
  <c r="O76" i="8"/>
  <c r="P76" i="8"/>
  <c r="Q76" i="8"/>
  <c r="R76" i="8"/>
  <c r="S76" i="8"/>
  <c r="T76" i="8"/>
  <c r="U76" i="8"/>
  <c r="V76" i="8"/>
  <c r="W76" i="8"/>
  <c r="X76" i="8"/>
  <c r="Y76" i="8"/>
  <c r="Z76" i="8"/>
  <c r="AA76" i="8"/>
  <c r="AB76" i="8"/>
  <c r="AC76" i="8"/>
  <c r="I67" i="8"/>
  <c r="J67" i="8"/>
  <c r="K67" i="8"/>
  <c r="L67" i="8"/>
  <c r="M67" i="8"/>
  <c r="N67" i="8"/>
  <c r="O67" i="8"/>
  <c r="P67" i="8"/>
  <c r="Q67" i="8"/>
  <c r="R67" i="8"/>
  <c r="S67" i="8"/>
  <c r="T67" i="8"/>
  <c r="U67" i="8"/>
  <c r="V67" i="8"/>
  <c r="W67" i="8"/>
  <c r="X67" i="8"/>
  <c r="Y67" i="8"/>
  <c r="Z67" i="8"/>
  <c r="AA67" i="8"/>
  <c r="AB67" i="8"/>
  <c r="AC67" i="8"/>
  <c r="I47" i="8" l="1"/>
  <c r="H47" i="8"/>
  <c r="H48" i="8"/>
  <c r="I48" i="8"/>
  <c r="J48" i="8"/>
  <c r="K48" i="8"/>
  <c r="L48" i="8"/>
  <c r="M48" i="8"/>
  <c r="N48" i="8"/>
  <c r="O48" i="8"/>
  <c r="P48" i="8"/>
  <c r="Q48" i="8"/>
  <c r="R48" i="8"/>
  <c r="S48" i="8"/>
  <c r="T48" i="8"/>
  <c r="U48" i="8"/>
  <c r="V48" i="8"/>
  <c r="W48" i="8"/>
  <c r="X48" i="8"/>
  <c r="Y48" i="8"/>
  <c r="Z48" i="8"/>
  <c r="AA48" i="8"/>
  <c r="AB48" i="8"/>
  <c r="AC48" i="8"/>
  <c r="H49" i="8"/>
  <c r="I49" i="8"/>
  <c r="J49" i="8"/>
  <c r="K49" i="8"/>
  <c r="L49" i="8"/>
  <c r="M49" i="8"/>
  <c r="N49" i="8"/>
  <c r="O49" i="8"/>
  <c r="P49" i="8"/>
  <c r="Q49" i="8"/>
  <c r="R49" i="8"/>
  <c r="S49" i="8"/>
  <c r="T49" i="8"/>
  <c r="U49" i="8"/>
  <c r="V49" i="8"/>
  <c r="W49" i="8"/>
  <c r="X49" i="8"/>
  <c r="Y49" i="8"/>
  <c r="Z49" i="8"/>
  <c r="AA49" i="8"/>
  <c r="AB49" i="8"/>
  <c r="AC49" i="8"/>
  <c r="H50" i="8"/>
  <c r="I50" i="8"/>
  <c r="J50" i="8"/>
  <c r="K50" i="8"/>
  <c r="L50" i="8"/>
  <c r="M50" i="8"/>
  <c r="N50" i="8"/>
  <c r="O50" i="8"/>
  <c r="P50" i="8"/>
  <c r="Q50" i="8"/>
  <c r="R50" i="8"/>
  <c r="S50" i="8"/>
  <c r="T50" i="8"/>
  <c r="U50" i="8"/>
  <c r="V50" i="8"/>
  <c r="W50" i="8"/>
  <c r="X50" i="8"/>
  <c r="Y50" i="8"/>
  <c r="Z50" i="8"/>
  <c r="AA50" i="8"/>
  <c r="AB50" i="8"/>
  <c r="AC50" i="8"/>
  <c r="H51" i="8"/>
  <c r="I51" i="8"/>
  <c r="J51" i="8"/>
  <c r="K51" i="8"/>
  <c r="L51" i="8"/>
  <c r="M51" i="8"/>
  <c r="N51" i="8"/>
  <c r="O51" i="8"/>
  <c r="P51" i="8"/>
  <c r="Q51" i="8"/>
  <c r="R51" i="8"/>
  <c r="S51" i="8"/>
  <c r="T51" i="8"/>
  <c r="U51" i="8"/>
  <c r="V51" i="8"/>
  <c r="W51" i="8"/>
  <c r="X51" i="8"/>
  <c r="Y51" i="8"/>
  <c r="Z51" i="8"/>
  <c r="AA51" i="8"/>
  <c r="AB51" i="8"/>
  <c r="AC51" i="8"/>
  <c r="H52" i="8"/>
  <c r="I52" i="8"/>
  <c r="J52" i="8"/>
  <c r="K52" i="8"/>
  <c r="L52" i="8"/>
  <c r="M52" i="8"/>
  <c r="N52" i="8"/>
  <c r="O52" i="8"/>
  <c r="P52" i="8"/>
  <c r="Q52" i="8"/>
  <c r="R52" i="8"/>
  <c r="S52" i="8"/>
  <c r="T52" i="8"/>
  <c r="U52" i="8"/>
  <c r="V52" i="8"/>
  <c r="W52" i="8"/>
  <c r="X52" i="8"/>
  <c r="Y52" i="8"/>
  <c r="Z52" i="8"/>
  <c r="AA52" i="8"/>
  <c r="AB52" i="8"/>
  <c r="AC52" i="8"/>
  <c r="H53" i="8"/>
  <c r="I53" i="8"/>
  <c r="J53" i="8"/>
  <c r="K53" i="8"/>
  <c r="L53" i="8"/>
  <c r="M53" i="8"/>
  <c r="N53" i="8"/>
  <c r="O53" i="8"/>
  <c r="P53" i="8"/>
  <c r="Q53" i="8"/>
  <c r="R53" i="8"/>
  <c r="S53" i="8"/>
  <c r="T53" i="8"/>
  <c r="U53" i="8"/>
  <c r="V53" i="8"/>
  <c r="W53" i="8"/>
  <c r="X53" i="8"/>
  <c r="Y53" i="8"/>
  <c r="Z53" i="8"/>
  <c r="AA53" i="8"/>
  <c r="AB53" i="8"/>
  <c r="AC53" i="8"/>
  <c r="H54" i="8"/>
  <c r="I54" i="8"/>
  <c r="J54" i="8"/>
  <c r="K54" i="8"/>
  <c r="L54" i="8"/>
  <c r="M54" i="8"/>
  <c r="N54" i="8"/>
  <c r="O54" i="8"/>
  <c r="P54" i="8"/>
  <c r="Q54" i="8"/>
  <c r="R54" i="8"/>
  <c r="S54" i="8"/>
  <c r="T54" i="8"/>
  <c r="U54" i="8"/>
  <c r="V54" i="8"/>
  <c r="W54" i="8"/>
  <c r="X54" i="8"/>
  <c r="Y54" i="8"/>
  <c r="Z54" i="8"/>
  <c r="AA54" i="8"/>
  <c r="AB54" i="8"/>
  <c r="AC54" i="8"/>
  <c r="H55" i="8"/>
  <c r="I55" i="8"/>
  <c r="J55" i="8"/>
  <c r="K55" i="8"/>
  <c r="L55" i="8"/>
  <c r="M55" i="8"/>
  <c r="N55" i="8"/>
  <c r="O55" i="8"/>
  <c r="P55" i="8"/>
  <c r="Q55" i="8"/>
  <c r="R55" i="8"/>
  <c r="S55" i="8"/>
  <c r="T55" i="8"/>
  <c r="U55" i="8"/>
  <c r="V55" i="8"/>
  <c r="W55" i="8"/>
  <c r="X55" i="8"/>
  <c r="Y55" i="8"/>
  <c r="Z55" i="8"/>
  <c r="AA55" i="8"/>
  <c r="AB55" i="8"/>
  <c r="AC55" i="8"/>
  <c r="H56" i="8"/>
  <c r="I56" i="8"/>
  <c r="J56" i="8"/>
  <c r="K56" i="8"/>
  <c r="L56" i="8"/>
  <c r="M56" i="8"/>
  <c r="N56" i="8"/>
  <c r="O56" i="8"/>
  <c r="P56" i="8"/>
  <c r="Q56" i="8"/>
  <c r="R56" i="8"/>
  <c r="S56" i="8"/>
  <c r="T56" i="8"/>
  <c r="U56" i="8"/>
  <c r="V56" i="8"/>
  <c r="W56" i="8"/>
  <c r="X56" i="8"/>
  <c r="Y56" i="8"/>
  <c r="Z56" i="8"/>
  <c r="AA56" i="8"/>
  <c r="AB56" i="8"/>
  <c r="AC56" i="8"/>
  <c r="J47" i="8"/>
  <c r="K47" i="8"/>
  <c r="L47" i="8"/>
  <c r="M47" i="8"/>
  <c r="N47" i="8"/>
  <c r="O47" i="8"/>
  <c r="P47" i="8"/>
  <c r="Q47" i="8"/>
  <c r="R47" i="8"/>
  <c r="S47" i="8"/>
  <c r="T47" i="8"/>
  <c r="U47" i="8"/>
  <c r="V47" i="8"/>
  <c r="W47" i="8"/>
  <c r="X47" i="8"/>
  <c r="Y47" i="8"/>
  <c r="Z47" i="8"/>
  <c r="AA47" i="8"/>
  <c r="AB47" i="8"/>
  <c r="AC47" i="8"/>
  <c r="H51" i="7"/>
  <c r="F46" i="13" l="1"/>
  <c r="F59" i="13" s="1"/>
  <c r="G46" i="13"/>
  <c r="G59" i="13" s="1"/>
  <c r="H46" i="13"/>
  <c r="H59" i="13" s="1"/>
  <c r="I46" i="13"/>
  <c r="I59" i="13" s="1"/>
  <c r="J46" i="13"/>
  <c r="J59" i="13" s="1"/>
  <c r="K46" i="13"/>
  <c r="K59" i="13" s="1"/>
  <c r="L46" i="13"/>
  <c r="L59" i="13" s="1"/>
  <c r="M46" i="13"/>
  <c r="M59" i="13" s="1"/>
  <c r="N46" i="13"/>
  <c r="N59" i="13" s="1"/>
  <c r="O46" i="13"/>
  <c r="O59" i="13" s="1"/>
  <c r="P46" i="13"/>
  <c r="P59" i="13" s="1"/>
  <c r="Q46" i="13"/>
  <c r="Q59" i="13" s="1"/>
  <c r="R46" i="13"/>
  <c r="R59" i="13" s="1"/>
  <c r="S46" i="13"/>
  <c r="S59" i="13" s="1"/>
  <c r="T46" i="13"/>
  <c r="T59" i="13" s="1"/>
  <c r="U46" i="13"/>
  <c r="U59" i="13" s="1"/>
  <c r="V46" i="13"/>
  <c r="V59" i="13" s="1"/>
  <c r="W46" i="13"/>
  <c r="W59" i="13" s="1"/>
  <c r="X46" i="13"/>
  <c r="X59" i="13" s="1"/>
  <c r="Y46" i="13"/>
  <c r="Y59" i="13" s="1"/>
  <c r="Z46" i="13"/>
  <c r="Z59" i="13" s="1"/>
  <c r="AA46" i="13"/>
  <c r="AA59" i="13" s="1"/>
  <c r="F45" i="2" l="1"/>
  <c r="G45" i="2"/>
  <c r="H45" i="2"/>
  <c r="I45" i="2"/>
  <c r="J45" i="2"/>
  <c r="K45" i="2"/>
  <c r="L45" i="2"/>
  <c r="M45" i="2"/>
  <c r="N45" i="2"/>
  <c r="O45" i="2"/>
  <c r="P45" i="2"/>
  <c r="Q45" i="2"/>
  <c r="R45" i="2"/>
  <c r="S45" i="2"/>
  <c r="T45" i="2"/>
  <c r="U45" i="2"/>
  <c r="V45" i="2"/>
  <c r="W45" i="2"/>
  <c r="X45" i="2"/>
  <c r="Y45" i="2"/>
  <c r="Z45" i="2"/>
  <c r="AA45" i="2"/>
  <c r="F46" i="2"/>
  <c r="G46" i="2"/>
  <c r="H46" i="2"/>
  <c r="I46" i="2"/>
  <c r="J46" i="2"/>
  <c r="K46" i="2"/>
  <c r="L46" i="2"/>
  <c r="M46" i="2"/>
  <c r="N46" i="2"/>
  <c r="O46" i="2"/>
  <c r="P46" i="2"/>
  <c r="Q46" i="2"/>
  <c r="R46" i="2"/>
  <c r="S46" i="2"/>
  <c r="T46" i="2"/>
  <c r="U46" i="2"/>
  <c r="V46" i="2"/>
  <c r="W46" i="2"/>
  <c r="X46" i="2"/>
  <c r="Y46" i="2"/>
  <c r="Z46" i="2"/>
  <c r="AA46" i="2"/>
  <c r="F47" i="2"/>
  <c r="G47" i="2"/>
  <c r="H47" i="2"/>
  <c r="I47" i="2"/>
  <c r="J47" i="2"/>
  <c r="K47" i="2"/>
  <c r="L47" i="2"/>
  <c r="M47" i="2"/>
  <c r="N47" i="2"/>
  <c r="O47" i="2"/>
  <c r="P47" i="2"/>
  <c r="Q47" i="2"/>
  <c r="R47" i="2"/>
  <c r="S47" i="2"/>
  <c r="T47" i="2"/>
  <c r="U47" i="2"/>
  <c r="V47" i="2"/>
  <c r="W47" i="2"/>
  <c r="X47" i="2"/>
  <c r="Y47" i="2"/>
  <c r="Z47" i="2"/>
  <c r="AA47" i="2"/>
  <c r="F48" i="2"/>
  <c r="G48" i="2"/>
  <c r="H48" i="2"/>
  <c r="I48" i="2"/>
  <c r="J48" i="2"/>
  <c r="K48" i="2"/>
  <c r="L48" i="2"/>
  <c r="M48" i="2"/>
  <c r="N48" i="2"/>
  <c r="O48" i="2"/>
  <c r="P48" i="2"/>
  <c r="Q48" i="2"/>
  <c r="R48" i="2"/>
  <c r="S48" i="2"/>
  <c r="T48" i="2"/>
  <c r="U48" i="2"/>
  <c r="V48" i="2"/>
  <c r="W48" i="2"/>
  <c r="X48" i="2"/>
  <c r="Y48" i="2"/>
  <c r="Z48" i="2"/>
  <c r="AA48" i="2"/>
  <c r="F49" i="2"/>
  <c r="G49" i="2"/>
  <c r="H49" i="2"/>
  <c r="I49" i="2"/>
  <c r="J49" i="2"/>
  <c r="K49" i="2"/>
  <c r="L49" i="2"/>
  <c r="M49" i="2"/>
  <c r="N49" i="2"/>
  <c r="O49" i="2"/>
  <c r="P49" i="2"/>
  <c r="Q49" i="2"/>
  <c r="R49" i="2"/>
  <c r="S49" i="2"/>
  <c r="T49" i="2"/>
  <c r="U49" i="2"/>
  <c r="V49" i="2"/>
  <c r="W49" i="2"/>
  <c r="X49" i="2"/>
  <c r="Y49" i="2"/>
  <c r="Z49" i="2"/>
  <c r="AA49" i="2"/>
  <c r="F50" i="2"/>
  <c r="G50" i="2"/>
  <c r="H50" i="2"/>
  <c r="I50" i="2"/>
  <c r="J50" i="2"/>
  <c r="K50" i="2"/>
  <c r="L50" i="2"/>
  <c r="M50" i="2"/>
  <c r="N50" i="2"/>
  <c r="O50" i="2"/>
  <c r="P50" i="2"/>
  <c r="Q50" i="2"/>
  <c r="R50" i="2"/>
  <c r="S50" i="2"/>
  <c r="T50" i="2"/>
  <c r="U50" i="2"/>
  <c r="V50" i="2"/>
  <c r="W50" i="2"/>
  <c r="X50" i="2"/>
  <c r="Y50" i="2"/>
  <c r="Z50" i="2"/>
  <c r="AA50" i="2"/>
  <c r="F51" i="2"/>
  <c r="G51" i="2"/>
  <c r="H51" i="2"/>
  <c r="I51" i="2"/>
  <c r="J51" i="2"/>
  <c r="K51" i="2"/>
  <c r="L51" i="2"/>
  <c r="M51" i="2"/>
  <c r="N51" i="2"/>
  <c r="O51" i="2"/>
  <c r="P51" i="2"/>
  <c r="Q51" i="2"/>
  <c r="R51" i="2"/>
  <c r="S51" i="2"/>
  <c r="T51" i="2"/>
  <c r="U51" i="2"/>
  <c r="V51" i="2"/>
  <c r="W51" i="2"/>
  <c r="X51" i="2"/>
  <c r="Y51" i="2"/>
  <c r="Z51" i="2"/>
  <c r="AA51" i="2"/>
  <c r="F52" i="2"/>
  <c r="G52" i="2"/>
  <c r="H52" i="2"/>
  <c r="I52" i="2"/>
  <c r="J52" i="2"/>
  <c r="K52" i="2"/>
  <c r="L52" i="2"/>
  <c r="M52" i="2"/>
  <c r="N52" i="2"/>
  <c r="O52" i="2"/>
  <c r="P52" i="2"/>
  <c r="Q52" i="2"/>
  <c r="R52" i="2"/>
  <c r="S52" i="2"/>
  <c r="T52" i="2"/>
  <c r="U52" i="2"/>
  <c r="V52" i="2"/>
  <c r="W52" i="2"/>
  <c r="X52" i="2"/>
  <c r="Y52" i="2"/>
  <c r="Z52" i="2"/>
  <c r="AA52" i="2"/>
  <c r="F53" i="2"/>
  <c r="G53" i="2"/>
  <c r="H53" i="2"/>
  <c r="I53" i="2"/>
  <c r="J53" i="2"/>
  <c r="K53" i="2"/>
  <c r="L53" i="2"/>
  <c r="M53" i="2"/>
  <c r="N53" i="2"/>
  <c r="O53" i="2"/>
  <c r="P53" i="2"/>
  <c r="Q53" i="2"/>
  <c r="R53" i="2"/>
  <c r="S53" i="2"/>
  <c r="T53" i="2"/>
  <c r="U53" i="2"/>
  <c r="V53" i="2"/>
  <c r="W53" i="2"/>
  <c r="X53" i="2"/>
  <c r="Y53" i="2"/>
  <c r="Z53" i="2"/>
  <c r="AA53" i="2"/>
  <c r="G44" i="2"/>
  <c r="H44" i="2"/>
  <c r="I44" i="2"/>
  <c r="J44" i="2"/>
  <c r="K44" i="2"/>
  <c r="L44" i="2"/>
  <c r="M44" i="2"/>
  <c r="N44" i="2"/>
  <c r="O44" i="2"/>
  <c r="P44" i="2"/>
  <c r="Q44" i="2"/>
  <c r="R44" i="2"/>
  <c r="S44" i="2"/>
  <c r="T44" i="2"/>
  <c r="U44" i="2"/>
  <c r="V44" i="2"/>
  <c r="W44" i="2"/>
  <c r="X44" i="2"/>
  <c r="Y44" i="2"/>
  <c r="Z44" i="2"/>
  <c r="AA44" i="2"/>
  <c r="F44" i="2"/>
  <c r="F48" i="12" l="1"/>
  <c r="F62" i="12" s="1"/>
  <c r="F47" i="12"/>
  <c r="F61" i="12" s="1"/>
  <c r="G48" i="12"/>
  <c r="G62" i="12" s="1"/>
  <c r="H48" i="12"/>
  <c r="H62" i="12" s="1"/>
  <c r="I48" i="12"/>
  <c r="I62" i="12" s="1"/>
  <c r="J48" i="12"/>
  <c r="J62" i="12" s="1"/>
  <c r="K48" i="12"/>
  <c r="K62" i="12" s="1"/>
  <c r="L48" i="12"/>
  <c r="L62" i="12" s="1"/>
  <c r="M48" i="12"/>
  <c r="M62" i="12" s="1"/>
  <c r="N48" i="12"/>
  <c r="N62" i="12" s="1"/>
  <c r="O48" i="12"/>
  <c r="O62" i="12" s="1"/>
  <c r="P48" i="12"/>
  <c r="P62" i="12" s="1"/>
  <c r="Q48" i="12"/>
  <c r="Q62" i="12" s="1"/>
  <c r="R48" i="12"/>
  <c r="R62" i="12" s="1"/>
  <c r="S48" i="12"/>
  <c r="S62" i="12" s="1"/>
  <c r="T48" i="12"/>
  <c r="T62" i="12" s="1"/>
  <c r="U48" i="12"/>
  <c r="U62" i="12" s="1"/>
  <c r="V48" i="12"/>
  <c r="V62" i="12" s="1"/>
  <c r="W48" i="12"/>
  <c r="W62" i="12" s="1"/>
  <c r="X48" i="12"/>
  <c r="X62" i="12" s="1"/>
  <c r="Y48" i="12"/>
  <c r="Y62" i="12" s="1"/>
  <c r="Z48" i="12"/>
  <c r="Z62" i="12" s="1"/>
  <c r="AA48" i="12"/>
  <c r="AA62" i="12" s="1"/>
  <c r="F49" i="12"/>
  <c r="F63" i="12" s="1"/>
  <c r="G49" i="12"/>
  <c r="G63" i="12" s="1"/>
  <c r="H49" i="12"/>
  <c r="H63" i="12" s="1"/>
  <c r="I49" i="12"/>
  <c r="I63" i="12" s="1"/>
  <c r="J49" i="12"/>
  <c r="J63" i="12" s="1"/>
  <c r="K49" i="12"/>
  <c r="K63" i="12" s="1"/>
  <c r="L49" i="12"/>
  <c r="L63" i="12" s="1"/>
  <c r="M49" i="12"/>
  <c r="M63" i="12" s="1"/>
  <c r="N49" i="12"/>
  <c r="N63" i="12" s="1"/>
  <c r="O49" i="12"/>
  <c r="O63" i="12" s="1"/>
  <c r="P49" i="12"/>
  <c r="P63" i="12" s="1"/>
  <c r="Q49" i="12"/>
  <c r="Q63" i="12" s="1"/>
  <c r="R49" i="12"/>
  <c r="R63" i="12" s="1"/>
  <c r="S49" i="12"/>
  <c r="S63" i="12" s="1"/>
  <c r="T49" i="12"/>
  <c r="T63" i="12" s="1"/>
  <c r="U49" i="12"/>
  <c r="U63" i="12" s="1"/>
  <c r="V49" i="12"/>
  <c r="V63" i="12" s="1"/>
  <c r="W49" i="12"/>
  <c r="W63" i="12" s="1"/>
  <c r="X49" i="12"/>
  <c r="X63" i="12" s="1"/>
  <c r="Y49" i="12"/>
  <c r="Y63" i="12" s="1"/>
  <c r="Z49" i="12"/>
  <c r="Z63" i="12" s="1"/>
  <c r="AA49" i="12"/>
  <c r="AA63" i="12" s="1"/>
  <c r="F50" i="12"/>
  <c r="F64" i="12" s="1"/>
  <c r="G50" i="12"/>
  <c r="G64" i="12" s="1"/>
  <c r="H50" i="12"/>
  <c r="H64" i="12" s="1"/>
  <c r="I50" i="12"/>
  <c r="I64" i="12" s="1"/>
  <c r="J50" i="12"/>
  <c r="J64" i="12" s="1"/>
  <c r="K50" i="12"/>
  <c r="K64" i="12" s="1"/>
  <c r="L50" i="12"/>
  <c r="L64" i="12" s="1"/>
  <c r="M50" i="12"/>
  <c r="M64" i="12" s="1"/>
  <c r="N50" i="12"/>
  <c r="N64" i="12" s="1"/>
  <c r="O50" i="12"/>
  <c r="O64" i="12" s="1"/>
  <c r="P50" i="12"/>
  <c r="P64" i="12" s="1"/>
  <c r="Q50" i="12"/>
  <c r="Q64" i="12" s="1"/>
  <c r="R50" i="12"/>
  <c r="R64" i="12" s="1"/>
  <c r="S50" i="12"/>
  <c r="S64" i="12" s="1"/>
  <c r="T50" i="12"/>
  <c r="T64" i="12" s="1"/>
  <c r="U50" i="12"/>
  <c r="U64" i="12" s="1"/>
  <c r="V50" i="12"/>
  <c r="V64" i="12" s="1"/>
  <c r="W50" i="12"/>
  <c r="W64" i="12" s="1"/>
  <c r="X50" i="12"/>
  <c r="X64" i="12" s="1"/>
  <c r="Y50" i="12"/>
  <c r="Y64" i="12" s="1"/>
  <c r="Z50" i="12"/>
  <c r="Z64" i="12" s="1"/>
  <c r="AA50" i="12"/>
  <c r="AA64" i="12" s="1"/>
  <c r="F51" i="12"/>
  <c r="F65" i="12" s="1"/>
  <c r="G51" i="12"/>
  <c r="G65" i="12" s="1"/>
  <c r="H51" i="12"/>
  <c r="H65" i="12" s="1"/>
  <c r="I51" i="12"/>
  <c r="I65" i="12" s="1"/>
  <c r="J51" i="12"/>
  <c r="J65" i="12" s="1"/>
  <c r="K51" i="12"/>
  <c r="K65" i="12" s="1"/>
  <c r="L51" i="12"/>
  <c r="L65" i="12" s="1"/>
  <c r="M51" i="12"/>
  <c r="M65" i="12" s="1"/>
  <c r="N51" i="12"/>
  <c r="N65" i="12" s="1"/>
  <c r="O51" i="12"/>
  <c r="O65" i="12" s="1"/>
  <c r="P51" i="12"/>
  <c r="P65" i="12" s="1"/>
  <c r="Q51" i="12"/>
  <c r="Q65" i="12" s="1"/>
  <c r="R51" i="12"/>
  <c r="R65" i="12" s="1"/>
  <c r="S51" i="12"/>
  <c r="S65" i="12" s="1"/>
  <c r="T51" i="12"/>
  <c r="T65" i="12" s="1"/>
  <c r="U51" i="12"/>
  <c r="U65" i="12" s="1"/>
  <c r="V51" i="12"/>
  <c r="V65" i="12" s="1"/>
  <c r="W51" i="12"/>
  <c r="W65" i="12" s="1"/>
  <c r="X51" i="12"/>
  <c r="X65" i="12" s="1"/>
  <c r="Y51" i="12"/>
  <c r="Y65" i="12" s="1"/>
  <c r="Z51" i="12"/>
  <c r="Z65" i="12" s="1"/>
  <c r="AA51" i="12"/>
  <c r="AA65" i="12" s="1"/>
  <c r="F52" i="12"/>
  <c r="F66" i="12" s="1"/>
  <c r="G52" i="12"/>
  <c r="G66" i="12" s="1"/>
  <c r="H52" i="12"/>
  <c r="H66" i="12" s="1"/>
  <c r="I52" i="12"/>
  <c r="I66" i="12" s="1"/>
  <c r="J52" i="12"/>
  <c r="J66" i="12" s="1"/>
  <c r="K52" i="12"/>
  <c r="K66" i="12" s="1"/>
  <c r="L52" i="12"/>
  <c r="L66" i="12" s="1"/>
  <c r="M52" i="12"/>
  <c r="M66" i="12" s="1"/>
  <c r="N52" i="12"/>
  <c r="N66" i="12" s="1"/>
  <c r="O52" i="12"/>
  <c r="O66" i="12" s="1"/>
  <c r="P52" i="12"/>
  <c r="P66" i="12" s="1"/>
  <c r="Q52" i="12"/>
  <c r="Q66" i="12" s="1"/>
  <c r="R52" i="12"/>
  <c r="R66" i="12" s="1"/>
  <c r="S52" i="12"/>
  <c r="S66" i="12" s="1"/>
  <c r="T52" i="12"/>
  <c r="T66" i="12" s="1"/>
  <c r="U52" i="12"/>
  <c r="U66" i="12" s="1"/>
  <c r="V52" i="12"/>
  <c r="V66" i="12" s="1"/>
  <c r="W52" i="12"/>
  <c r="W66" i="12" s="1"/>
  <c r="X52" i="12"/>
  <c r="X66" i="12" s="1"/>
  <c r="Y52" i="12"/>
  <c r="Y66" i="12" s="1"/>
  <c r="Z52" i="12"/>
  <c r="Z66" i="12" s="1"/>
  <c r="AA52" i="12"/>
  <c r="AA66" i="12" s="1"/>
  <c r="F53" i="12"/>
  <c r="F67" i="12" s="1"/>
  <c r="G53" i="12"/>
  <c r="G67" i="12" s="1"/>
  <c r="H53" i="12"/>
  <c r="H67" i="12" s="1"/>
  <c r="I53" i="12"/>
  <c r="I67" i="12" s="1"/>
  <c r="J53" i="12"/>
  <c r="J67" i="12" s="1"/>
  <c r="K53" i="12"/>
  <c r="K67" i="12" s="1"/>
  <c r="L53" i="12"/>
  <c r="L67" i="12" s="1"/>
  <c r="M53" i="12"/>
  <c r="M67" i="12" s="1"/>
  <c r="N53" i="12"/>
  <c r="N67" i="12" s="1"/>
  <c r="O53" i="12"/>
  <c r="O67" i="12" s="1"/>
  <c r="P53" i="12"/>
  <c r="P67" i="12" s="1"/>
  <c r="Q53" i="12"/>
  <c r="Q67" i="12" s="1"/>
  <c r="R53" i="12"/>
  <c r="R67" i="12" s="1"/>
  <c r="S53" i="12"/>
  <c r="S67" i="12" s="1"/>
  <c r="T53" i="12"/>
  <c r="T67" i="12" s="1"/>
  <c r="U53" i="12"/>
  <c r="U67" i="12" s="1"/>
  <c r="V53" i="12"/>
  <c r="V67" i="12" s="1"/>
  <c r="W53" i="12"/>
  <c r="W67" i="12" s="1"/>
  <c r="X53" i="12"/>
  <c r="X67" i="12" s="1"/>
  <c r="Y53" i="12"/>
  <c r="Y67" i="12" s="1"/>
  <c r="Z53" i="12"/>
  <c r="Z67" i="12" s="1"/>
  <c r="AA53" i="12"/>
  <c r="AA67" i="12" s="1"/>
  <c r="F54" i="12"/>
  <c r="F68" i="12" s="1"/>
  <c r="G54" i="12"/>
  <c r="G68" i="12" s="1"/>
  <c r="H54" i="12"/>
  <c r="H68" i="12" s="1"/>
  <c r="I54" i="12"/>
  <c r="I68" i="12" s="1"/>
  <c r="J54" i="12"/>
  <c r="J68" i="12" s="1"/>
  <c r="K54" i="12"/>
  <c r="K68" i="12" s="1"/>
  <c r="L54" i="12"/>
  <c r="L68" i="12" s="1"/>
  <c r="M54" i="12"/>
  <c r="M68" i="12" s="1"/>
  <c r="N54" i="12"/>
  <c r="N68" i="12" s="1"/>
  <c r="O54" i="12"/>
  <c r="O68" i="12" s="1"/>
  <c r="P54" i="12"/>
  <c r="P68" i="12" s="1"/>
  <c r="Q54" i="12"/>
  <c r="Q68" i="12" s="1"/>
  <c r="R54" i="12"/>
  <c r="R68" i="12" s="1"/>
  <c r="S54" i="12"/>
  <c r="S68" i="12" s="1"/>
  <c r="T54" i="12"/>
  <c r="T68" i="12" s="1"/>
  <c r="U54" i="12"/>
  <c r="U68" i="12" s="1"/>
  <c r="V54" i="12"/>
  <c r="V68" i="12" s="1"/>
  <c r="W54" i="12"/>
  <c r="W68" i="12" s="1"/>
  <c r="X54" i="12"/>
  <c r="X68" i="12" s="1"/>
  <c r="Y54" i="12"/>
  <c r="Y68" i="12" s="1"/>
  <c r="Z54" i="12"/>
  <c r="Z68" i="12" s="1"/>
  <c r="AA54" i="12"/>
  <c r="AA68" i="12" s="1"/>
  <c r="F55" i="12"/>
  <c r="F69" i="12" s="1"/>
  <c r="G55" i="12"/>
  <c r="G69" i="12" s="1"/>
  <c r="H55" i="12"/>
  <c r="H69" i="12" s="1"/>
  <c r="I55" i="12"/>
  <c r="I69" i="12" s="1"/>
  <c r="J55" i="12"/>
  <c r="J69" i="12" s="1"/>
  <c r="K55" i="12"/>
  <c r="K69" i="12" s="1"/>
  <c r="L55" i="12"/>
  <c r="L69" i="12" s="1"/>
  <c r="M55" i="12"/>
  <c r="M69" i="12" s="1"/>
  <c r="N55" i="12"/>
  <c r="N69" i="12" s="1"/>
  <c r="O55" i="12"/>
  <c r="O69" i="12" s="1"/>
  <c r="P55" i="12"/>
  <c r="P69" i="12" s="1"/>
  <c r="Q55" i="12"/>
  <c r="Q69" i="12" s="1"/>
  <c r="R55" i="12"/>
  <c r="R69" i="12" s="1"/>
  <c r="S55" i="12"/>
  <c r="S69" i="12" s="1"/>
  <c r="T55" i="12"/>
  <c r="T69" i="12" s="1"/>
  <c r="U55" i="12"/>
  <c r="U69" i="12" s="1"/>
  <c r="V55" i="12"/>
  <c r="V69" i="12" s="1"/>
  <c r="W55" i="12"/>
  <c r="W69" i="12" s="1"/>
  <c r="X55" i="12"/>
  <c r="X69" i="12" s="1"/>
  <c r="Y55" i="12"/>
  <c r="Y69" i="12" s="1"/>
  <c r="Z55" i="12"/>
  <c r="Z69" i="12" s="1"/>
  <c r="AA55" i="12"/>
  <c r="AA69" i="12" s="1"/>
  <c r="F56" i="12"/>
  <c r="F70" i="12" s="1"/>
  <c r="G56" i="12"/>
  <c r="G70" i="12" s="1"/>
  <c r="H56" i="12"/>
  <c r="H70" i="12" s="1"/>
  <c r="I56" i="12"/>
  <c r="I70" i="12" s="1"/>
  <c r="J56" i="12"/>
  <c r="J70" i="12" s="1"/>
  <c r="K56" i="12"/>
  <c r="K70" i="12" s="1"/>
  <c r="L56" i="12"/>
  <c r="L70" i="12" s="1"/>
  <c r="M56" i="12"/>
  <c r="M70" i="12" s="1"/>
  <c r="N56" i="12"/>
  <c r="N70" i="12" s="1"/>
  <c r="O56" i="12"/>
  <c r="O70" i="12" s="1"/>
  <c r="P56" i="12"/>
  <c r="P70" i="12" s="1"/>
  <c r="Q56" i="12"/>
  <c r="Q70" i="12" s="1"/>
  <c r="R56" i="12"/>
  <c r="R70" i="12" s="1"/>
  <c r="S56" i="12"/>
  <c r="S70" i="12" s="1"/>
  <c r="T56" i="12"/>
  <c r="T70" i="12" s="1"/>
  <c r="U56" i="12"/>
  <c r="U70" i="12" s="1"/>
  <c r="V56" i="12"/>
  <c r="V70" i="12" s="1"/>
  <c r="W56" i="12"/>
  <c r="W70" i="12" s="1"/>
  <c r="X56" i="12"/>
  <c r="X70" i="12" s="1"/>
  <c r="Y56" i="12"/>
  <c r="Y70" i="12" s="1"/>
  <c r="Z56" i="12"/>
  <c r="Z70" i="12" s="1"/>
  <c r="AA56" i="12"/>
  <c r="AA70" i="12" s="1"/>
  <c r="G47" i="12"/>
  <c r="G61" i="12" s="1"/>
  <c r="H47" i="12"/>
  <c r="H61" i="12" s="1"/>
  <c r="I47" i="12"/>
  <c r="I61" i="12" s="1"/>
  <c r="J47" i="12"/>
  <c r="J61" i="12" s="1"/>
  <c r="K47" i="12"/>
  <c r="K61" i="12" s="1"/>
  <c r="L47" i="12"/>
  <c r="L61" i="12" s="1"/>
  <c r="M47" i="12"/>
  <c r="M61" i="12" s="1"/>
  <c r="N47" i="12"/>
  <c r="N61" i="12" s="1"/>
  <c r="O47" i="12"/>
  <c r="O61" i="12" s="1"/>
  <c r="P47" i="12"/>
  <c r="P61" i="12" s="1"/>
  <c r="Q47" i="12"/>
  <c r="Q61" i="12" s="1"/>
  <c r="R47" i="12"/>
  <c r="R61" i="12" s="1"/>
  <c r="S47" i="12"/>
  <c r="S61" i="12" s="1"/>
  <c r="T47" i="12"/>
  <c r="T61" i="12" s="1"/>
  <c r="U47" i="12"/>
  <c r="U61" i="12" s="1"/>
  <c r="V47" i="12"/>
  <c r="V61" i="12" s="1"/>
  <c r="W47" i="12"/>
  <c r="W61" i="12" s="1"/>
  <c r="X47" i="12"/>
  <c r="X61" i="12" s="1"/>
  <c r="Y47" i="12"/>
  <c r="Y61" i="12" s="1"/>
  <c r="Z47" i="12"/>
  <c r="Z61" i="12" s="1"/>
  <c r="AA47" i="12"/>
  <c r="AA61" i="12" s="1"/>
  <c r="F62" i="10"/>
  <c r="G62" i="10"/>
  <c r="H62" i="10"/>
  <c r="I62" i="10"/>
  <c r="J62" i="10"/>
  <c r="K62" i="10"/>
  <c r="L62" i="10"/>
  <c r="M62" i="10"/>
  <c r="N62" i="10"/>
  <c r="O62" i="10"/>
  <c r="P62" i="10"/>
  <c r="Q62" i="10"/>
  <c r="R62" i="10"/>
  <c r="S62" i="10"/>
  <c r="T62" i="10"/>
  <c r="U62" i="10"/>
  <c r="V62" i="10"/>
  <c r="W62" i="10"/>
  <c r="X62" i="10"/>
  <c r="Y62" i="10"/>
  <c r="Z62" i="10"/>
  <c r="F63" i="10"/>
  <c r="G63" i="10"/>
  <c r="H63" i="10"/>
  <c r="I63" i="10"/>
  <c r="J63" i="10"/>
  <c r="K63" i="10"/>
  <c r="L63" i="10"/>
  <c r="M63" i="10"/>
  <c r="N63" i="10"/>
  <c r="O63" i="10"/>
  <c r="P63" i="10"/>
  <c r="Q63" i="10"/>
  <c r="R63" i="10"/>
  <c r="S63" i="10"/>
  <c r="T63" i="10"/>
  <c r="U63" i="10"/>
  <c r="V63" i="10"/>
  <c r="W63" i="10"/>
  <c r="X63" i="10"/>
  <c r="Y63" i="10"/>
  <c r="Z63" i="10"/>
  <c r="E64" i="10"/>
  <c r="F64" i="10"/>
  <c r="G64" i="10"/>
  <c r="H64" i="10"/>
  <c r="I64" i="10"/>
  <c r="J64" i="10"/>
  <c r="K64" i="10"/>
  <c r="L64" i="10"/>
  <c r="M64" i="10"/>
  <c r="N64" i="10"/>
  <c r="O64" i="10"/>
  <c r="P64" i="10"/>
  <c r="Q64" i="10"/>
  <c r="R64" i="10"/>
  <c r="S64" i="10"/>
  <c r="T64" i="10"/>
  <c r="U64" i="10"/>
  <c r="V64" i="10"/>
  <c r="W64" i="10"/>
  <c r="X64" i="10"/>
  <c r="Y64" i="10"/>
  <c r="Z64" i="10"/>
  <c r="E65" i="10"/>
  <c r="F65" i="10"/>
  <c r="G65" i="10"/>
  <c r="H65" i="10"/>
  <c r="I65" i="10"/>
  <c r="J65" i="10"/>
  <c r="K65" i="10"/>
  <c r="L65" i="10"/>
  <c r="M65" i="10"/>
  <c r="N65" i="10"/>
  <c r="O65" i="10"/>
  <c r="P65" i="10"/>
  <c r="Q65" i="10"/>
  <c r="R65" i="10"/>
  <c r="S65" i="10"/>
  <c r="T65" i="10"/>
  <c r="U65" i="10"/>
  <c r="V65" i="10"/>
  <c r="W65" i="10"/>
  <c r="X65" i="10"/>
  <c r="Y65" i="10"/>
  <c r="Z65" i="10"/>
  <c r="E66" i="10"/>
  <c r="F66" i="10"/>
  <c r="G66" i="10"/>
  <c r="H66" i="10"/>
  <c r="I66" i="10"/>
  <c r="J66" i="10"/>
  <c r="K66" i="10"/>
  <c r="L66" i="10"/>
  <c r="M66" i="10"/>
  <c r="N66" i="10"/>
  <c r="O66" i="10"/>
  <c r="P66" i="10"/>
  <c r="Q66" i="10"/>
  <c r="R66" i="10"/>
  <c r="S66" i="10"/>
  <c r="T66" i="10"/>
  <c r="U66" i="10"/>
  <c r="V66" i="10"/>
  <c r="W66" i="10"/>
  <c r="X66" i="10"/>
  <c r="Y66" i="10"/>
  <c r="Z66" i="10"/>
  <c r="E67" i="10"/>
  <c r="F67" i="10"/>
  <c r="G67" i="10"/>
  <c r="H67" i="10"/>
  <c r="I67" i="10"/>
  <c r="J67" i="10"/>
  <c r="K67" i="10"/>
  <c r="L67" i="10"/>
  <c r="M67" i="10"/>
  <c r="N67" i="10"/>
  <c r="O67" i="10"/>
  <c r="P67" i="10"/>
  <c r="Q67" i="10"/>
  <c r="R67" i="10"/>
  <c r="S67" i="10"/>
  <c r="T67" i="10"/>
  <c r="U67" i="10"/>
  <c r="V67" i="10"/>
  <c r="W67" i="10"/>
  <c r="X67" i="10"/>
  <c r="Y67" i="10"/>
  <c r="Z67" i="10"/>
  <c r="E68" i="10"/>
  <c r="F68" i="10"/>
  <c r="G68" i="10"/>
  <c r="H68" i="10"/>
  <c r="I68" i="10"/>
  <c r="J68" i="10"/>
  <c r="K68" i="10"/>
  <c r="L68" i="10"/>
  <c r="M68" i="10"/>
  <c r="N68" i="10"/>
  <c r="O68" i="10"/>
  <c r="P68" i="10"/>
  <c r="Q68" i="10"/>
  <c r="R68" i="10"/>
  <c r="S68" i="10"/>
  <c r="T68" i="10"/>
  <c r="U68" i="10"/>
  <c r="V68" i="10"/>
  <c r="W68" i="10"/>
  <c r="X68" i="10"/>
  <c r="Y68" i="10"/>
  <c r="Z68" i="10"/>
  <c r="E69" i="10"/>
  <c r="F69" i="10"/>
  <c r="G69" i="10"/>
  <c r="H69" i="10"/>
  <c r="I69" i="10"/>
  <c r="J69" i="10"/>
  <c r="K69" i="10"/>
  <c r="L69" i="10"/>
  <c r="M69" i="10"/>
  <c r="N69" i="10"/>
  <c r="O69" i="10"/>
  <c r="P69" i="10"/>
  <c r="Q69" i="10"/>
  <c r="R69" i="10"/>
  <c r="S69" i="10"/>
  <c r="T69" i="10"/>
  <c r="U69" i="10"/>
  <c r="V69" i="10"/>
  <c r="W69" i="10"/>
  <c r="X69" i="10"/>
  <c r="Y69" i="10"/>
  <c r="Z69" i="10"/>
  <c r="E70" i="10"/>
  <c r="F70" i="10"/>
  <c r="G70" i="10"/>
  <c r="H70" i="10"/>
  <c r="I70" i="10"/>
  <c r="J70" i="10"/>
  <c r="K70" i="10"/>
  <c r="L70" i="10"/>
  <c r="M70" i="10"/>
  <c r="N70" i="10"/>
  <c r="O70" i="10"/>
  <c r="P70" i="10"/>
  <c r="Q70" i="10"/>
  <c r="R70" i="10"/>
  <c r="S70" i="10"/>
  <c r="T70" i="10"/>
  <c r="U70" i="10"/>
  <c r="V70" i="10"/>
  <c r="W70" i="10"/>
  <c r="X70" i="10"/>
  <c r="Y70" i="10"/>
  <c r="Z70" i="10"/>
  <c r="E71" i="10"/>
  <c r="F71" i="10"/>
  <c r="G71" i="10"/>
  <c r="H71" i="10"/>
  <c r="I71" i="10"/>
  <c r="J71" i="10"/>
  <c r="K71" i="10"/>
  <c r="L71" i="10"/>
  <c r="M71" i="10"/>
  <c r="N71" i="10"/>
  <c r="O71" i="10"/>
  <c r="P71" i="10"/>
  <c r="Q71" i="10"/>
  <c r="R71" i="10"/>
  <c r="S71" i="10"/>
  <c r="T71" i="10"/>
  <c r="U71" i="10"/>
  <c r="V71" i="10"/>
  <c r="W71" i="10"/>
  <c r="X71" i="10"/>
  <c r="Y71" i="10"/>
  <c r="Z71" i="10"/>
  <c r="F61" i="10"/>
  <c r="G61" i="10"/>
  <c r="H61" i="10"/>
  <c r="I61" i="10"/>
  <c r="J61" i="10"/>
  <c r="K61" i="10"/>
  <c r="L61" i="10"/>
  <c r="M61" i="10"/>
  <c r="N61" i="10"/>
  <c r="O61" i="10"/>
  <c r="P61" i="10"/>
  <c r="Q61" i="10"/>
  <c r="R61" i="10"/>
  <c r="S61" i="10"/>
  <c r="T61" i="10"/>
  <c r="U61" i="10"/>
  <c r="V61" i="10"/>
  <c r="W61" i="10"/>
  <c r="X61" i="10"/>
  <c r="Y61" i="10"/>
  <c r="Z61" i="10"/>
  <c r="E61" i="10"/>
  <c r="F48" i="10"/>
  <c r="G48" i="10"/>
  <c r="H48" i="10"/>
  <c r="I48" i="10"/>
  <c r="J48" i="10"/>
  <c r="K48" i="10"/>
  <c r="L48" i="10"/>
  <c r="M48" i="10"/>
  <c r="N48" i="10"/>
  <c r="O48" i="10"/>
  <c r="P48" i="10"/>
  <c r="Q48" i="10"/>
  <c r="R48" i="10"/>
  <c r="S48" i="10"/>
  <c r="T48" i="10"/>
  <c r="U48" i="10"/>
  <c r="V48" i="10"/>
  <c r="W48" i="10"/>
  <c r="X48" i="10"/>
  <c r="Y48" i="10"/>
  <c r="Z48" i="10"/>
  <c r="F49" i="10"/>
  <c r="G49" i="10"/>
  <c r="H49" i="10"/>
  <c r="I49" i="10"/>
  <c r="J49" i="10"/>
  <c r="K49" i="10"/>
  <c r="L49" i="10"/>
  <c r="M49" i="10"/>
  <c r="N49" i="10"/>
  <c r="O49" i="10"/>
  <c r="P49" i="10"/>
  <c r="Q49" i="10"/>
  <c r="R49" i="10"/>
  <c r="S49" i="10"/>
  <c r="T49" i="10"/>
  <c r="U49" i="10"/>
  <c r="V49" i="10"/>
  <c r="W49" i="10"/>
  <c r="X49" i="10"/>
  <c r="Y49" i="10"/>
  <c r="Z49" i="10"/>
  <c r="E50" i="10"/>
  <c r="F50" i="10"/>
  <c r="G50" i="10"/>
  <c r="H50" i="10"/>
  <c r="I50" i="10"/>
  <c r="J50" i="10"/>
  <c r="K50" i="10"/>
  <c r="L50" i="10"/>
  <c r="M50" i="10"/>
  <c r="N50" i="10"/>
  <c r="O50" i="10"/>
  <c r="P50" i="10"/>
  <c r="Q50" i="10"/>
  <c r="R50" i="10"/>
  <c r="S50" i="10"/>
  <c r="T50" i="10"/>
  <c r="U50" i="10"/>
  <c r="V50" i="10"/>
  <c r="W50" i="10"/>
  <c r="X50" i="10"/>
  <c r="Y50" i="10"/>
  <c r="Z50" i="10"/>
  <c r="E51" i="10"/>
  <c r="F51" i="10"/>
  <c r="G51" i="10"/>
  <c r="H51" i="10"/>
  <c r="I51" i="10"/>
  <c r="J51" i="10"/>
  <c r="K51" i="10"/>
  <c r="L51" i="10"/>
  <c r="M51" i="10"/>
  <c r="N51" i="10"/>
  <c r="O51" i="10"/>
  <c r="P51" i="10"/>
  <c r="Q51" i="10"/>
  <c r="R51" i="10"/>
  <c r="S51" i="10"/>
  <c r="T51" i="10"/>
  <c r="U51" i="10"/>
  <c r="V51" i="10"/>
  <c r="W51" i="10"/>
  <c r="X51" i="10"/>
  <c r="Y51" i="10"/>
  <c r="Z51" i="10"/>
  <c r="F52" i="10"/>
  <c r="G52" i="10"/>
  <c r="H52" i="10"/>
  <c r="I52" i="10"/>
  <c r="J52" i="10"/>
  <c r="K52" i="10"/>
  <c r="L52" i="10"/>
  <c r="M52" i="10"/>
  <c r="N52" i="10"/>
  <c r="O52" i="10"/>
  <c r="P52" i="10"/>
  <c r="Q52" i="10"/>
  <c r="R52" i="10"/>
  <c r="S52" i="10"/>
  <c r="T52" i="10"/>
  <c r="U52" i="10"/>
  <c r="V52" i="10"/>
  <c r="W52" i="10"/>
  <c r="X52" i="10"/>
  <c r="Y52" i="10"/>
  <c r="Z52" i="10"/>
  <c r="E53" i="10"/>
  <c r="F53" i="10"/>
  <c r="G53" i="10"/>
  <c r="H53" i="10"/>
  <c r="I53" i="10"/>
  <c r="J53" i="10"/>
  <c r="K53" i="10"/>
  <c r="L53" i="10"/>
  <c r="M53" i="10"/>
  <c r="N53" i="10"/>
  <c r="O53" i="10"/>
  <c r="P53" i="10"/>
  <c r="Q53" i="10"/>
  <c r="R53" i="10"/>
  <c r="S53" i="10"/>
  <c r="T53" i="10"/>
  <c r="U53" i="10"/>
  <c r="V53" i="10"/>
  <c r="W53" i="10"/>
  <c r="X53" i="10"/>
  <c r="Y53" i="10"/>
  <c r="Z53" i="10"/>
  <c r="E54" i="10"/>
  <c r="F54" i="10"/>
  <c r="G54" i="10"/>
  <c r="H54" i="10"/>
  <c r="I54" i="10"/>
  <c r="J54" i="10"/>
  <c r="K54" i="10"/>
  <c r="L54" i="10"/>
  <c r="M54" i="10"/>
  <c r="N54" i="10"/>
  <c r="O54" i="10"/>
  <c r="P54" i="10"/>
  <c r="Q54" i="10"/>
  <c r="R54" i="10"/>
  <c r="S54" i="10"/>
  <c r="T54" i="10"/>
  <c r="U54" i="10"/>
  <c r="V54" i="10"/>
  <c r="W54" i="10"/>
  <c r="X54" i="10"/>
  <c r="Y54" i="10"/>
  <c r="Z54" i="10"/>
  <c r="E55" i="10"/>
  <c r="F55" i="10"/>
  <c r="G55" i="10"/>
  <c r="H55" i="10"/>
  <c r="I55" i="10"/>
  <c r="J55" i="10"/>
  <c r="K55" i="10"/>
  <c r="L55" i="10"/>
  <c r="M55" i="10"/>
  <c r="N55" i="10"/>
  <c r="O55" i="10"/>
  <c r="P55" i="10"/>
  <c r="Q55" i="10"/>
  <c r="R55" i="10"/>
  <c r="S55" i="10"/>
  <c r="T55" i="10"/>
  <c r="U55" i="10"/>
  <c r="V55" i="10"/>
  <c r="W55" i="10"/>
  <c r="X55" i="10"/>
  <c r="Y55" i="10"/>
  <c r="Z55" i="10"/>
  <c r="E56" i="10"/>
  <c r="F56" i="10"/>
  <c r="G56" i="10"/>
  <c r="H56" i="10"/>
  <c r="I56" i="10"/>
  <c r="J56" i="10"/>
  <c r="K56" i="10"/>
  <c r="L56" i="10"/>
  <c r="M56" i="10"/>
  <c r="N56" i="10"/>
  <c r="O56" i="10"/>
  <c r="P56" i="10"/>
  <c r="Q56" i="10"/>
  <c r="R56" i="10"/>
  <c r="S56" i="10"/>
  <c r="T56" i="10"/>
  <c r="U56" i="10"/>
  <c r="V56" i="10"/>
  <c r="W56" i="10"/>
  <c r="X56" i="10"/>
  <c r="Y56" i="10"/>
  <c r="Z56" i="10"/>
  <c r="E57" i="10"/>
  <c r="F57" i="10"/>
  <c r="G57" i="10"/>
  <c r="H57" i="10"/>
  <c r="I57" i="10"/>
  <c r="J57" i="10"/>
  <c r="K57" i="10"/>
  <c r="L57" i="10"/>
  <c r="M57" i="10"/>
  <c r="N57" i="10"/>
  <c r="O57" i="10"/>
  <c r="P57" i="10"/>
  <c r="Q57" i="10"/>
  <c r="R57" i="10"/>
  <c r="S57" i="10"/>
  <c r="T57" i="10"/>
  <c r="U57" i="10"/>
  <c r="V57" i="10"/>
  <c r="W57" i="10"/>
  <c r="X57" i="10"/>
  <c r="Y57" i="10"/>
  <c r="Z57" i="10"/>
  <c r="F47" i="10"/>
  <c r="G47" i="10"/>
  <c r="H47" i="10"/>
  <c r="I47" i="10"/>
  <c r="J47" i="10"/>
  <c r="K47" i="10"/>
  <c r="L47" i="10"/>
  <c r="M47" i="10"/>
  <c r="N47" i="10"/>
  <c r="O47" i="10"/>
  <c r="P47" i="10"/>
  <c r="Q47" i="10"/>
  <c r="R47" i="10"/>
  <c r="S47" i="10"/>
  <c r="T47" i="10"/>
  <c r="U47" i="10"/>
  <c r="V47" i="10"/>
  <c r="W47" i="10"/>
  <c r="X47" i="10"/>
  <c r="Y47" i="10"/>
  <c r="Z47" i="10"/>
  <c r="E47" i="10"/>
  <c r="E103" i="9"/>
  <c r="F103" i="9"/>
  <c r="G103" i="9"/>
  <c r="H103" i="9"/>
  <c r="I103" i="9"/>
  <c r="J103" i="9"/>
  <c r="K103" i="9"/>
  <c r="L103" i="9"/>
  <c r="M103" i="9"/>
  <c r="N103" i="9"/>
  <c r="O103" i="9"/>
  <c r="P103" i="9"/>
  <c r="Q103" i="9"/>
  <c r="R103" i="9"/>
  <c r="S103" i="9"/>
  <c r="T103" i="9"/>
  <c r="U103" i="9"/>
  <c r="V103" i="9"/>
  <c r="W103" i="9"/>
  <c r="X103" i="9"/>
  <c r="Y103" i="9"/>
  <c r="Z103" i="9"/>
  <c r="E104" i="9"/>
  <c r="F104" i="9"/>
  <c r="G104" i="9"/>
  <c r="H104" i="9"/>
  <c r="I104" i="9"/>
  <c r="J104" i="9"/>
  <c r="K104" i="9"/>
  <c r="L104" i="9"/>
  <c r="M104" i="9"/>
  <c r="N104" i="9"/>
  <c r="O104" i="9"/>
  <c r="P104" i="9"/>
  <c r="Q104" i="9"/>
  <c r="R104" i="9"/>
  <c r="S104" i="9"/>
  <c r="T104" i="9"/>
  <c r="U104" i="9"/>
  <c r="V104" i="9"/>
  <c r="W104" i="9"/>
  <c r="X104" i="9"/>
  <c r="Y104" i="9"/>
  <c r="Z104" i="9"/>
  <c r="E105" i="9"/>
  <c r="F105" i="9"/>
  <c r="G105" i="9"/>
  <c r="H105" i="9"/>
  <c r="I105" i="9"/>
  <c r="J105" i="9"/>
  <c r="K105" i="9"/>
  <c r="L105" i="9"/>
  <c r="M105" i="9"/>
  <c r="N105" i="9"/>
  <c r="O105" i="9"/>
  <c r="P105" i="9"/>
  <c r="Q105" i="9"/>
  <c r="R105" i="9"/>
  <c r="S105" i="9"/>
  <c r="T105" i="9"/>
  <c r="U105" i="9"/>
  <c r="V105" i="9"/>
  <c r="W105" i="9"/>
  <c r="X105" i="9"/>
  <c r="Y105" i="9"/>
  <c r="Z105" i="9"/>
  <c r="E106" i="9"/>
  <c r="F106" i="9"/>
  <c r="G106" i="9"/>
  <c r="H106" i="9"/>
  <c r="I106" i="9"/>
  <c r="J106" i="9"/>
  <c r="K106" i="9"/>
  <c r="L106" i="9"/>
  <c r="M106" i="9"/>
  <c r="N106" i="9"/>
  <c r="O106" i="9"/>
  <c r="P106" i="9"/>
  <c r="Q106" i="9"/>
  <c r="R106" i="9"/>
  <c r="S106" i="9"/>
  <c r="T106" i="9"/>
  <c r="U106" i="9"/>
  <c r="V106" i="9"/>
  <c r="W106" i="9"/>
  <c r="X106" i="9"/>
  <c r="Y106" i="9"/>
  <c r="Z106" i="9"/>
  <c r="E107" i="9"/>
  <c r="F107" i="9"/>
  <c r="G107" i="9"/>
  <c r="H107" i="9"/>
  <c r="I107" i="9"/>
  <c r="J107" i="9"/>
  <c r="K107" i="9"/>
  <c r="L107" i="9"/>
  <c r="M107" i="9"/>
  <c r="N107" i="9"/>
  <c r="O107" i="9"/>
  <c r="P107" i="9"/>
  <c r="Q107" i="9"/>
  <c r="R107" i="9"/>
  <c r="S107" i="9"/>
  <c r="T107" i="9"/>
  <c r="U107" i="9"/>
  <c r="V107" i="9"/>
  <c r="W107" i="9"/>
  <c r="X107" i="9"/>
  <c r="Y107" i="9"/>
  <c r="Z107" i="9"/>
  <c r="E108" i="9"/>
  <c r="F108" i="9"/>
  <c r="G108" i="9"/>
  <c r="H108" i="9"/>
  <c r="I108" i="9"/>
  <c r="J108" i="9"/>
  <c r="K108" i="9"/>
  <c r="L108" i="9"/>
  <c r="M108" i="9"/>
  <c r="N108" i="9"/>
  <c r="O108" i="9"/>
  <c r="P108" i="9"/>
  <c r="Q108" i="9"/>
  <c r="R108" i="9"/>
  <c r="S108" i="9"/>
  <c r="T108" i="9"/>
  <c r="U108" i="9"/>
  <c r="V108" i="9"/>
  <c r="W108" i="9"/>
  <c r="X108" i="9"/>
  <c r="Y108" i="9"/>
  <c r="Z108" i="9"/>
  <c r="E109" i="9"/>
  <c r="F109" i="9"/>
  <c r="G109" i="9"/>
  <c r="H109" i="9"/>
  <c r="I109" i="9"/>
  <c r="J109" i="9"/>
  <c r="K109" i="9"/>
  <c r="L109" i="9"/>
  <c r="M109" i="9"/>
  <c r="N109" i="9"/>
  <c r="O109" i="9"/>
  <c r="P109" i="9"/>
  <c r="Q109" i="9"/>
  <c r="R109" i="9"/>
  <c r="S109" i="9"/>
  <c r="T109" i="9"/>
  <c r="U109" i="9"/>
  <c r="V109" i="9"/>
  <c r="W109" i="9"/>
  <c r="X109" i="9"/>
  <c r="Y109" i="9"/>
  <c r="Z109" i="9"/>
  <c r="E110" i="9"/>
  <c r="F110" i="9"/>
  <c r="G110" i="9"/>
  <c r="H110" i="9"/>
  <c r="I110" i="9"/>
  <c r="J110" i="9"/>
  <c r="K110" i="9"/>
  <c r="L110" i="9"/>
  <c r="M110" i="9"/>
  <c r="N110" i="9"/>
  <c r="O110" i="9"/>
  <c r="P110" i="9"/>
  <c r="Q110" i="9"/>
  <c r="R110" i="9"/>
  <c r="S110" i="9"/>
  <c r="T110" i="9"/>
  <c r="U110" i="9"/>
  <c r="V110" i="9"/>
  <c r="W110" i="9"/>
  <c r="X110" i="9"/>
  <c r="Y110" i="9"/>
  <c r="Z110" i="9"/>
  <c r="E111" i="9"/>
  <c r="F111" i="9"/>
  <c r="G111" i="9"/>
  <c r="H111" i="9"/>
  <c r="I111" i="9"/>
  <c r="J111" i="9"/>
  <c r="K111" i="9"/>
  <c r="L111" i="9"/>
  <c r="M111" i="9"/>
  <c r="N111" i="9"/>
  <c r="O111" i="9"/>
  <c r="P111" i="9"/>
  <c r="Q111" i="9"/>
  <c r="R111" i="9"/>
  <c r="S111" i="9"/>
  <c r="T111" i="9"/>
  <c r="U111" i="9"/>
  <c r="V111" i="9"/>
  <c r="W111" i="9"/>
  <c r="X111" i="9"/>
  <c r="Y111" i="9"/>
  <c r="Z111" i="9"/>
  <c r="E112" i="9"/>
  <c r="F112" i="9"/>
  <c r="G112" i="9"/>
  <c r="H112" i="9"/>
  <c r="I112" i="9"/>
  <c r="J112" i="9"/>
  <c r="K112" i="9"/>
  <c r="L112" i="9"/>
  <c r="M112" i="9"/>
  <c r="N112" i="9"/>
  <c r="O112" i="9"/>
  <c r="P112" i="9"/>
  <c r="Q112" i="9"/>
  <c r="R112" i="9"/>
  <c r="S112" i="9"/>
  <c r="T112" i="9"/>
  <c r="U112" i="9"/>
  <c r="V112" i="9"/>
  <c r="W112" i="9"/>
  <c r="X112" i="9"/>
  <c r="Y112" i="9"/>
  <c r="Z112" i="9"/>
  <c r="F102" i="9"/>
  <c r="G102" i="9"/>
  <c r="H102" i="9"/>
  <c r="I102" i="9"/>
  <c r="J102" i="9"/>
  <c r="K102" i="9"/>
  <c r="L102" i="9"/>
  <c r="M102" i="9"/>
  <c r="N102" i="9"/>
  <c r="O102" i="9"/>
  <c r="P102" i="9"/>
  <c r="Q102" i="9"/>
  <c r="R102" i="9"/>
  <c r="S102" i="9"/>
  <c r="T102" i="9"/>
  <c r="U102" i="9"/>
  <c r="V102" i="9"/>
  <c r="W102" i="9"/>
  <c r="X102" i="9"/>
  <c r="Y102" i="9"/>
  <c r="Z102" i="9"/>
  <c r="E102" i="9"/>
  <c r="E75" i="9"/>
  <c r="F75" i="9"/>
  <c r="G75" i="9"/>
  <c r="H75" i="9"/>
  <c r="I75" i="9"/>
  <c r="J75" i="9"/>
  <c r="K75" i="9"/>
  <c r="L75" i="9"/>
  <c r="M75" i="9"/>
  <c r="N75" i="9"/>
  <c r="O75" i="9"/>
  <c r="P75" i="9"/>
  <c r="Q75" i="9"/>
  <c r="R75" i="9"/>
  <c r="S75" i="9"/>
  <c r="T75" i="9"/>
  <c r="U75" i="9"/>
  <c r="V75" i="9"/>
  <c r="W75" i="9"/>
  <c r="X75" i="9"/>
  <c r="Y75" i="9"/>
  <c r="Z75" i="9"/>
  <c r="E76" i="9"/>
  <c r="F76" i="9"/>
  <c r="G76" i="9"/>
  <c r="H76" i="9"/>
  <c r="I76" i="9"/>
  <c r="J76" i="9"/>
  <c r="K76" i="9"/>
  <c r="L76" i="9"/>
  <c r="M76" i="9"/>
  <c r="N76" i="9"/>
  <c r="O76" i="9"/>
  <c r="P76" i="9"/>
  <c r="Q76" i="9"/>
  <c r="R76" i="9"/>
  <c r="S76" i="9"/>
  <c r="T76" i="9"/>
  <c r="U76" i="9"/>
  <c r="V76" i="9"/>
  <c r="W76" i="9"/>
  <c r="X76" i="9"/>
  <c r="Y76" i="9"/>
  <c r="Z76" i="9"/>
  <c r="E77" i="9"/>
  <c r="F77" i="9"/>
  <c r="G77" i="9"/>
  <c r="H77" i="9"/>
  <c r="I77" i="9"/>
  <c r="J77" i="9"/>
  <c r="K77" i="9"/>
  <c r="L77" i="9"/>
  <c r="M77" i="9"/>
  <c r="N77" i="9"/>
  <c r="O77" i="9"/>
  <c r="P77" i="9"/>
  <c r="Q77" i="9"/>
  <c r="R77" i="9"/>
  <c r="S77" i="9"/>
  <c r="T77" i="9"/>
  <c r="U77" i="9"/>
  <c r="V77" i="9"/>
  <c r="W77" i="9"/>
  <c r="X77" i="9"/>
  <c r="Y77" i="9"/>
  <c r="Z77" i="9"/>
  <c r="E78" i="9"/>
  <c r="F78" i="9"/>
  <c r="G78" i="9"/>
  <c r="H78" i="9"/>
  <c r="I78" i="9"/>
  <c r="J78" i="9"/>
  <c r="K78" i="9"/>
  <c r="L78" i="9"/>
  <c r="M78" i="9"/>
  <c r="N78" i="9"/>
  <c r="O78" i="9"/>
  <c r="P78" i="9"/>
  <c r="Q78" i="9"/>
  <c r="R78" i="9"/>
  <c r="S78" i="9"/>
  <c r="T78" i="9"/>
  <c r="U78" i="9"/>
  <c r="V78" i="9"/>
  <c r="W78" i="9"/>
  <c r="X78" i="9"/>
  <c r="Y78" i="9"/>
  <c r="Z78" i="9"/>
  <c r="E79" i="9"/>
  <c r="F79" i="9"/>
  <c r="G79" i="9"/>
  <c r="H79" i="9"/>
  <c r="I79" i="9"/>
  <c r="J79" i="9"/>
  <c r="K79" i="9"/>
  <c r="L79" i="9"/>
  <c r="M79" i="9"/>
  <c r="N79" i="9"/>
  <c r="O79" i="9"/>
  <c r="P79" i="9"/>
  <c r="Q79" i="9"/>
  <c r="R79" i="9"/>
  <c r="S79" i="9"/>
  <c r="T79" i="9"/>
  <c r="U79" i="9"/>
  <c r="V79" i="9"/>
  <c r="W79" i="9"/>
  <c r="X79" i="9"/>
  <c r="Y79" i="9"/>
  <c r="Z79" i="9"/>
  <c r="E80" i="9"/>
  <c r="F80" i="9"/>
  <c r="G80" i="9"/>
  <c r="H80" i="9"/>
  <c r="I80" i="9"/>
  <c r="J80" i="9"/>
  <c r="K80" i="9"/>
  <c r="L80" i="9"/>
  <c r="M80" i="9"/>
  <c r="N80" i="9"/>
  <c r="O80" i="9"/>
  <c r="P80" i="9"/>
  <c r="Q80" i="9"/>
  <c r="R80" i="9"/>
  <c r="S80" i="9"/>
  <c r="T80" i="9"/>
  <c r="U80" i="9"/>
  <c r="V80" i="9"/>
  <c r="W80" i="9"/>
  <c r="X80" i="9"/>
  <c r="Y80" i="9"/>
  <c r="Z80" i="9"/>
  <c r="E81" i="9"/>
  <c r="F81" i="9"/>
  <c r="G81" i="9"/>
  <c r="H81" i="9"/>
  <c r="I81" i="9"/>
  <c r="J81" i="9"/>
  <c r="K81" i="9"/>
  <c r="L81" i="9"/>
  <c r="M81" i="9"/>
  <c r="N81" i="9"/>
  <c r="O81" i="9"/>
  <c r="P81" i="9"/>
  <c r="Q81" i="9"/>
  <c r="R81" i="9"/>
  <c r="S81" i="9"/>
  <c r="T81" i="9"/>
  <c r="U81" i="9"/>
  <c r="V81" i="9"/>
  <c r="W81" i="9"/>
  <c r="X81" i="9"/>
  <c r="Y81" i="9"/>
  <c r="Z81" i="9"/>
  <c r="E82" i="9"/>
  <c r="F82" i="9"/>
  <c r="G82" i="9"/>
  <c r="H82" i="9"/>
  <c r="I82" i="9"/>
  <c r="J82" i="9"/>
  <c r="K82" i="9"/>
  <c r="L82" i="9"/>
  <c r="M82" i="9"/>
  <c r="N82" i="9"/>
  <c r="O82" i="9"/>
  <c r="P82" i="9"/>
  <c r="Q82" i="9"/>
  <c r="R82" i="9"/>
  <c r="S82" i="9"/>
  <c r="T82" i="9"/>
  <c r="U82" i="9"/>
  <c r="V82" i="9"/>
  <c r="W82" i="9"/>
  <c r="X82" i="9"/>
  <c r="Y82" i="9"/>
  <c r="Z82" i="9"/>
  <c r="E83" i="9"/>
  <c r="F83" i="9"/>
  <c r="G83" i="9"/>
  <c r="H83" i="9"/>
  <c r="I83" i="9"/>
  <c r="J83" i="9"/>
  <c r="K83" i="9"/>
  <c r="L83" i="9"/>
  <c r="M83" i="9"/>
  <c r="N83" i="9"/>
  <c r="O83" i="9"/>
  <c r="P83" i="9"/>
  <c r="Q83" i="9"/>
  <c r="R83" i="9"/>
  <c r="S83" i="9"/>
  <c r="T83" i="9"/>
  <c r="U83" i="9"/>
  <c r="V83" i="9"/>
  <c r="W83" i="9"/>
  <c r="X83" i="9"/>
  <c r="Y83" i="9"/>
  <c r="Z83" i="9"/>
  <c r="E84" i="9"/>
  <c r="F84" i="9"/>
  <c r="G84" i="9"/>
  <c r="H84" i="9"/>
  <c r="I84" i="9"/>
  <c r="J84" i="9"/>
  <c r="K84" i="9"/>
  <c r="L84" i="9"/>
  <c r="M84" i="9"/>
  <c r="N84" i="9"/>
  <c r="O84" i="9"/>
  <c r="P84" i="9"/>
  <c r="Q84" i="9"/>
  <c r="R84" i="9"/>
  <c r="S84" i="9"/>
  <c r="T84" i="9"/>
  <c r="U84" i="9"/>
  <c r="V84" i="9"/>
  <c r="W84" i="9"/>
  <c r="X84" i="9"/>
  <c r="Y84" i="9"/>
  <c r="Z84" i="9"/>
  <c r="F74" i="9"/>
  <c r="G74" i="9"/>
  <c r="H74" i="9"/>
  <c r="I74" i="9"/>
  <c r="J74" i="9"/>
  <c r="K74" i="9"/>
  <c r="L74" i="9"/>
  <c r="M74" i="9"/>
  <c r="N74" i="9"/>
  <c r="O74" i="9"/>
  <c r="P74" i="9"/>
  <c r="Q74" i="9"/>
  <c r="R74" i="9"/>
  <c r="S74" i="9"/>
  <c r="T74" i="9"/>
  <c r="U74" i="9"/>
  <c r="V74" i="9"/>
  <c r="W74" i="9"/>
  <c r="X74" i="9"/>
  <c r="Y74" i="9"/>
  <c r="Z74" i="9"/>
  <c r="E74" i="9"/>
  <c r="F47" i="9"/>
  <c r="G47" i="9"/>
  <c r="H47" i="9"/>
  <c r="I47" i="9"/>
  <c r="J47" i="9"/>
  <c r="K47" i="9"/>
  <c r="L47" i="9"/>
  <c r="M47" i="9"/>
  <c r="N47" i="9"/>
  <c r="O47" i="9"/>
  <c r="P47" i="9"/>
  <c r="Q47" i="9"/>
  <c r="R47" i="9"/>
  <c r="S47" i="9"/>
  <c r="T47" i="9"/>
  <c r="U47" i="9"/>
  <c r="V47" i="9"/>
  <c r="W47" i="9"/>
  <c r="X47" i="9"/>
  <c r="Y47" i="9"/>
  <c r="Z47" i="9"/>
  <c r="AA47" i="9"/>
  <c r="F48" i="9"/>
  <c r="G48" i="9"/>
  <c r="H48" i="9"/>
  <c r="I48" i="9"/>
  <c r="J48" i="9"/>
  <c r="K48" i="9"/>
  <c r="L48" i="9"/>
  <c r="M48" i="9"/>
  <c r="N48" i="9"/>
  <c r="O48" i="9"/>
  <c r="P48" i="9"/>
  <c r="Q48" i="9"/>
  <c r="R48" i="9"/>
  <c r="S48" i="9"/>
  <c r="T48" i="9"/>
  <c r="U48" i="9"/>
  <c r="V48" i="9"/>
  <c r="W48" i="9"/>
  <c r="X48" i="9"/>
  <c r="Y48" i="9"/>
  <c r="Z48" i="9"/>
  <c r="AA48" i="9"/>
  <c r="F49" i="9"/>
  <c r="G49" i="9"/>
  <c r="H49" i="9"/>
  <c r="I49" i="9"/>
  <c r="J49" i="9"/>
  <c r="K49" i="9"/>
  <c r="L49" i="9"/>
  <c r="M49" i="9"/>
  <c r="N49" i="9"/>
  <c r="O49" i="9"/>
  <c r="P49" i="9"/>
  <c r="Q49" i="9"/>
  <c r="R49" i="9"/>
  <c r="S49" i="9"/>
  <c r="T49" i="9"/>
  <c r="U49" i="9"/>
  <c r="V49" i="9"/>
  <c r="W49" i="9"/>
  <c r="X49" i="9"/>
  <c r="Y49" i="9"/>
  <c r="Z49" i="9"/>
  <c r="AA49" i="9"/>
  <c r="F50" i="9"/>
  <c r="G50" i="9"/>
  <c r="H50" i="9"/>
  <c r="I50" i="9"/>
  <c r="J50" i="9"/>
  <c r="K50" i="9"/>
  <c r="L50" i="9"/>
  <c r="M50" i="9"/>
  <c r="N50" i="9"/>
  <c r="O50" i="9"/>
  <c r="P50" i="9"/>
  <c r="Q50" i="9"/>
  <c r="R50" i="9"/>
  <c r="S50" i="9"/>
  <c r="T50" i="9"/>
  <c r="U50" i="9"/>
  <c r="V50" i="9"/>
  <c r="W50" i="9"/>
  <c r="X50" i="9"/>
  <c r="Y50" i="9"/>
  <c r="Z50" i="9"/>
  <c r="AA50" i="9"/>
  <c r="F51" i="9"/>
  <c r="G51" i="9"/>
  <c r="H51" i="9"/>
  <c r="I51" i="9"/>
  <c r="J51" i="9"/>
  <c r="K51" i="9"/>
  <c r="L51" i="9"/>
  <c r="M51" i="9"/>
  <c r="N51" i="9"/>
  <c r="O51" i="9"/>
  <c r="P51" i="9"/>
  <c r="Q51" i="9"/>
  <c r="R51" i="9"/>
  <c r="S51" i="9"/>
  <c r="T51" i="9"/>
  <c r="U51" i="9"/>
  <c r="V51" i="9"/>
  <c r="W51" i="9"/>
  <c r="X51" i="9"/>
  <c r="Y51" i="9"/>
  <c r="Z51" i="9"/>
  <c r="AA51" i="9"/>
  <c r="F52" i="9"/>
  <c r="G52" i="9"/>
  <c r="H52" i="9"/>
  <c r="I52" i="9"/>
  <c r="J52" i="9"/>
  <c r="K52" i="9"/>
  <c r="L52" i="9"/>
  <c r="M52" i="9"/>
  <c r="N52" i="9"/>
  <c r="O52" i="9"/>
  <c r="P52" i="9"/>
  <c r="Q52" i="9"/>
  <c r="R52" i="9"/>
  <c r="S52" i="9"/>
  <c r="T52" i="9"/>
  <c r="U52" i="9"/>
  <c r="V52" i="9"/>
  <c r="W52" i="9"/>
  <c r="X52" i="9"/>
  <c r="Y52" i="9"/>
  <c r="Z52" i="9"/>
  <c r="AA52" i="9"/>
  <c r="F53" i="9"/>
  <c r="G53" i="9"/>
  <c r="H53" i="9"/>
  <c r="I53" i="9"/>
  <c r="J53" i="9"/>
  <c r="K53" i="9"/>
  <c r="L53" i="9"/>
  <c r="M53" i="9"/>
  <c r="N53" i="9"/>
  <c r="O53" i="9"/>
  <c r="P53" i="9"/>
  <c r="Q53" i="9"/>
  <c r="R53" i="9"/>
  <c r="S53" i="9"/>
  <c r="T53" i="9"/>
  <c r="U53" i="9"/>
  <c r="V53" i="9"/>
  <c r="W53" i="9"/>
  <c r="X53" i="9"/>
  <c r="Y53" i="9"/>
  <c r="Z53" i="9"/>
  <c r="AA53" i="9"/>
  <c r="F54" i="9"/>
  <c r="G54" i="9"/>
  <c r="H54" i="9"/>
  <c r="I54" i="9"/>
  <c r="J54" i="9"/>
  <c r="K54" i="9"/>
  <c r="L54" i="9"/>
  <c r="M54" i="9"/>
  <c r="N54" i="9"/>
  <c r="O54" i="9"/>
  <c r="P54" i="9"/>
  <c r="Q54" i="9"/>
  <c r="R54" i="9"/>
  <c r="S54" i="9"/>
  <c r="T54" i="9"/>
  <c r="U54" i="9"/>
  <c r="V54" i="9"/>
  <c r="W54" i="9"/>
  <c r="X54" i="9"/>
  <c r="Y54" i="9"/>
  <c r="Z54" i="9"/>
  <c r="AA54" i="9"/>
  <c r="F55" i="9"/>
  <c r="G55" i="9"/>
  <c r="H55" i="9"/>
  <c r="I55" i="9"/>
  <c r="J55" i="9"/>
  <c r="K55" i="9"/>
  <c r="L55" i="9"/>
  <c r="M55" i="9"/>
  <c r="N55" i="9"/>
  <c r="O55" i="9"/>
  <c r="P55" i="9"/>
  <c r="Q55" i="9"/>
  <c r="R55" i="9"/>
  <c r="S55" i="9"/>
  <c r="T55" i="9"/>
  <c r="U55" i="9"/>
  <c r="V55" i="9"/>
  <c r="W55" i="9"/>
  <c r="X55" i="9"/>
  <c r="Y55" i="9"/>
  <c r="Z55" i="9"/>
  <c r="AA55" i="9"/>
  <c r="F56" i="9"/>
  <c r="G56" i="9"/>
  <c r="H56" i="9"/>
  <c r="I56" i="9"/>
  <c r="J56" i="9"/>
  <c r="K56" i="9"/>
  <c r="L56" i="9"/>
  <c r="M56" i="9"/>
  <c r="N56" i="9"/>
  <c r="O56" i="9"/>
  <c r="P56" i="9"/>
  <c r="Q56" i="9"/>
  <c r="R56" i="9"/>
  <c r="S56" i="9"/>
  <c r="T56" i="9"/>
  <c r="U56" i="9"/>
  <c r="V56" i="9"/>
  <c r="W56" i="9"/>
  <c r="X56" i="9"/>
  <c r="Y56" i="9"/>
  <c r="Z56" i="9"/>
  <c r="AA56" i="9"/>
  <c r="G46" i="9"/>
  <c r="H46" i="9"/>
  <c r="I46" i="9"/>
  <c r="J46" i="9"/>
  <c r="K46" i="9"/>
  <c r="L46" i="9"/>
  <c r="M46" i="9"/>
  <c r="N46" i="9"/>
  <c r="O46" i="9"/>
  <c r="P46" i="9"/>
  <c r="Q46" i="9"/>
  <c r="R46" i="9"/>
  <c r="S46" i="9"/>
  <c r="T46" i="9"/>
  <c r="U46" i="9"/>
  <c r="V46" i="9"/>
  <c r="W46" i="9"/>
  <c r="X46" i="9"/>
  <c r="Y46" i="9"/>
  <c r="Z46" i="9"/>
  <c r="F46" i="9"/>
  <c r="H113" i="8"/>
  <c r="I113" i="8"/>
  <c r="J113" i="8"/>
  <c r="K113" i="8"/>
  <c r="L113" i="8"/>
  <c r="M113" i="8"/>
  <c r="N113" i="8"/>
  <c r="O113" i="8"/>
  <c r="P113" i="8"/>
  <c r="Q113" i="8"/>
  <c r="R113" i="8"/>
  <c r="S113" i="8"/>
  <c r="T113" i="8"/>
  <c r="U113" i="8"/>
  <c r="V113" i="8"/>
  <c r="W113" i="8"/>
  <c r="X113" i="8"/>
  <c r="Y113" i="8"/>
  <c r="Z113" i="8"/>
  <c r="AA113" i="8"/>
  <c r="AB113" i="8"/>
  <c r="AC113" i="8"/>
  <c r="H114" i="8"/>
  <c r="I114" i="8"/>
  <c r="J114" i="8"/>
  <c r="K114" i="8"/>
  <c r="L114" i="8"/>
  <c r="M114" i="8"/>
  <c r="N114" i="8"/>
  <c r="O114" i="8"/>
  <c r="P114" i="8"/>
  <c r="Q114" i="8"/>
  <c r="R114" i="8"/>
  <c r="S114" i="8"/>
  <c r="T114" i="8"/>
  <c r="U114" i="8"/>
  <c r="V114" i="8"/>
  <c r="W114" i="8"/>
  <c r="X114" i="8"/>
  <c r="Y114" i="8"/>
  <c r="Z114" i="8"/>
  <c r="AA114" i="8"/>
  <c r="AB114" i="8"/>
  <c r="AC114" i="8"/>
  <c r="H115" i="8"/>
  <c r="I115" i="8"/>
  <c r="J115" i="8"/>
  <c r="K115" i="8"/>
  <c r="L115" i="8"/>
  <c r="M115" i="8"/>
  <c r="N115" i="8"/>
  <c r="O115" i="8"/>
  <c r="P115" i="8"/>
  <c r="Q115" i="8"/>
  <c r="R115" i="8"/>
  <c r="S115" i="8"/>
  <c r="T115" i="8"/>
  <c r="U115" i="8"/>
  <c r="V115" i="8"/>
  <c r="W115" i="8"/>
  <c r="X115" i="8"/>
  <c r="Y115" i="8"/>
  <c r="Z115" i="8"/>
  <c r="AA115" i="8"/>
  <c r="AB115" i="8"/>
  <c r="AC115" i="8"/>
  <c r="H116" i="8"/>
  <c r="I116" i="8"/>
  <c r="J116" i="8"/>
  <c r="K116" i="8"/>
  <c r="L116" i="8"/>
  <c r="M116" i="8"/>
  <c r="N116" i="8"/>
  <c r="O116" i="8"/>
  <c r="P116" i="8"/>
  <c r="Q116" i="8"/>
  <c r="R116" i="8"/>
  <c r="S116" i="8"/>
  <c r="T116" i="8"/>
  <c r="U116" i="8"/>
  <c r="V116" i="8"/>
  <c r="W116" i="8"/>
  <c r="X116" i="8"/>
  <c r="Y116" i="8"/>
  <c r="Z116" i="8"/>
  <c r="AA116" i="8"/>
  <c r="AB116" i="8"/>
  <c r="AC116" i="8"/>
  <c r="H117" i="8"/>
  <c r="I117" i="8"/>
  <c r="J117" i="8"/>
  <c r="K117" i="8"/>
  <c r="L117" i="8"/>
  <c r="M117" i="8"/>
  <c r="N117" i="8"/>
  <c r="O117" i="8"/>
  <c r="P117" i="8"/>
  <c r="Q117" i="8"/>
  <c r="R117" i="8"/>
  <c r="S117" i="8"/>
  <c r="T117" i="8"/>
  <c r="U117" i="8"/>
  <c r="V117" i="8"/>
  <c r="W117" i="8"/>
  <c r="X117" i="8"/>
  <c r="Y117" i="8"/>
  <c r="Z117" i="8"/>
  <c r="AA117" i="8"/>
  <c r="AB117" i="8"/>
  <c r="AC117" i="8"/>
  <c r="H118" i="8"/>
  <c r="I118" i="8"/>
  <c r="J118" i="8"/>
  <c r="K118" i="8"/>
  <c r="L118" i="8"/>
  <c r="M118" i="8"/>
  <c r="N118" i="8"/>
  <c r="O118" i="8"/>
  <c r="P118" i="8"/>
  <c r="Q118" i="8"/>
  <c r="R118" i="8"/>
  <c r="S118" i="8"/>
  <c r="T118" i="8"/>
  <c r="U118" i="8"/>
  <c r="V118" i="8"/>
  <c r="W118" i="8"/>
  <c r="X118" i="8"/>
  <c r="Y118" i="8"/>
  <c r="Z118" i="8"/>
  <c r="AA118" i="8"/>
  <c r="AB118" i="8"/>
  <c r="AC118" i="8"/>
  <c r="H119" i="8"/>
  <c r="I119" i="8"/>
  <c r="J119" i="8"/>
  <c r="K119" i="8"/>
  <c r="L119" i="8"/>
  <c r="M119" i="8"/>
  <c r="N119" i="8"/>
  <c r="O119" i="8"/>
  <c r="P119" i="8"/>
  <c r="Q119" i="8"/>
  <c r="R119" i="8"/>
  <c r="S119" i="8"/>
  <c r="T119" i="8"/>
  <c r="U119" i="8"/>
  <c r="V119" i="8"/>
  <c r="W119" i="8"/>
  <c r="X119" i="8"/>
  <c r="Y119" i="8"/>
  <c r="Z119" i="8"/>
  <c r="AA119" i="8"/>
  <c r="AB119" i="8"/>
  <c r="AC119" i="8"/>
  <c r="H120" i="8"/>
  <c r="I120" i="8"/>
  <c r="J120" i="8"/>
  <c r="K120" i="8"/>
  <c r="L120" i="8"/>
  <c r="M120" i="8"/>
  <c r="N120" i="8"/>
  <c r="O120" i="8"/>
  <c r="P120" i="8"/>
  <c r="Q120" i="8"/>
  <c r="R120" i="8"/>
  <c r="S120" i="8"/>
  <c r="T120" i="8"/>
  <c r="U120" i="8"/>
  <c r="V120" i="8"/>
  <c r="W120" i="8"/>
  <c r="X120" i="8"/>
  <c r="Y120" i="8"/>
  <c r="Z120" i="8"/>
  <c r="AA120" i="8"/>
  <c r="AB120" i="8"/>
  <c r="AC120" i="8"/>
  <c r="H121" i="8"/>
  <c r="I121" i="8"/>
  <c r="J121" i="8"/>
  <c r="K121" i="8"/>
  <c r="L121" i="8"/>
  <c r="M121" i="8"/>
  <c r="N121" i="8"/>
  <c r="O121" i="8"/>
  <c r="P121" i="8"/>
  <c r="Q121" i="8"/>
  <c r="R121" i="8"/>
  <c r="S121" i="8"/>
  <c r="T121" i="8"/>
  <c r="U121" i="8"/>
  <c r="V121" i="8"/>
  <c r="W121" i="8"/>
  <c r="X121" i="8"/>
  <c r="Y121" i="8"/>
  <c r="Z121" i="8"/>
  <c r="AA121" i="8"/>
  <c r="AB121" i="8"/>
  <c r="AC121" i="8"/>
  <c r="H122" i="8"/>
  <c r="I122" i="8"/>
  <c r="J122" i="8"/>
  <c r="K122" i="8"/>
  <c r="L122" i="8"/>
  <c r="M122" i="8"/>
  <c r="N122" i="8"/>
  <c r="O122" i="8"/>
  <c r="P122" i="8"/>
  <c r="Q122" i="8"/>
  <c r="R122" i="8"/>
  <c r="S122" i="8"/>
  <c r="T122" i="8"/>
  <c r="U122" i="8"/>
  <c r="V122" i="8"/>
  <c r="W122" i="8"/>
  <c r="X122" i="8"/>
  <c r="Y122" i="8"/>
  <c r="Z122" i="8"/>
  <c r="AA122" i="8"/>
  <c r="AB122" i="8"/>
  <c r="AC122" i="8"/>
  <c r="I112" i="8"/>
  <c r="J112" i="8"/>
  <c r="K112" i="8"/>
  <c r="L112" i="8"/>
  <c r="M112" i="8"/>
  <c r="N112" i="8"/>
  <c r="O112" i="8"/>
  <c r="P112" i="8"/>
  <c r="Q112" i="8"/>
  <c r="R112" i="8"/>
  <c r="S112" i="8"/>
  <c r="T112" i="8"/>
  <c r="U112" i="8"/>
  <c r="V112" i="8"/>
  <c r="W112" i="8"/>
  <c r="X112" i="8"/>
  <c r="Y112" i="8"/>
  <c r="Z112" i="8"/>
  <c r="AA112" i="8"/>
  <c r="AB112" i="8"/>
  <c r="AC112" i="8"/>
  <c r="H112" i="8"/>
  <c r="I99" i="8"/>
  <c r="J99" i="8"/>
  <c r="K99" i="8"/>
  <c r="L99" i="8"/>
  <c r="M99" i="8"/>
  <c r="N99" i="8"/>
  <c r="O99" i="8"/>
  <c r="P99" i="8"/>
  <c r="Q99" i="8"/>
  <c r="R99" i="8"/>
  <c r="S99" i="8"/>
  <c r="T99" i="8"/>
  <c r="U99" i="8"/>
  <c r="V99" i="8"/>
  <c r="W99" i="8"/>
  <c r="X99" i="8"/>
  <c r="Y99" i="8"/>
  <c r="Z99" i="8"/>
  <c r="AA99" i="8"/>
  <c r="AB99" i="8"/>
  <c r="AC99" i="8"/>
  <c r="H100" i="8"/>
  <c r="I100" i="8"/>
  <c r="J100" i="8"/>
  <c r="K100" i="8"/>
  <c r="L100" i="8"/>
  <c r="M100" i="8"/>
  <c r="N100" i="8"/>
  <c r="O100" i="8"/>
  <c r="P100" i="8"/>
  <c r="Q100" i="8"/>
  <c r="R100" i="8"/>
  <c r="S100" i="8"/>
  <c r="T100" i="8"/>
  <c r="U100" i="8"/>
  <c r="V100" i="8"/>
  <c r="W100" i="8"/>
  <c r="X100" i="8"/>
  <c r="Y100" i="8"/>
  <c r="Z100" i="8"/>
  <c r="AA100" i="8"/>
  <c r="AB100" i="8"/>
  <c r="AC100" i="8"/>
  <c r="H101" i="8"/>
  <c r="I101" i="8"/>
  <c r="J101" i="8"/>
  <c r="K101" i="8"/>
  <c r="L101" i="8"/>
  <c r="M101" i="8"/>
  <c r="N101" i="8"/>
  <c r="O101" i="8"/>
  <c r="P101" i="8"/>
  <c r="Q101" i="8"/>
  <c r="R101" i="8"/>
  <c r="S101" i="8"/>
  <c r="T101" i="8"/>
  <c r="U101" i="8"/>
  <c r="V101" i="8"/>
  <c r="W101" i="8"/>
  <c r="X101" i="8"/>
  <c r="Y101" i="8"/>
  <c r="Z101" i="8"/>
  <c r="AA101" i="8"/>
  <c r="AB101" i="8"/>
  <c r="AC101" i="8"/>
  <c r="H102" i="8"/>
  <c r="I102" i="8"/>
  <c r="J102" i="8"/>
  <c r="K102" i="8"/>
  <c r="L102" i="8"/>
  <c r="M102" i="8"/>
  <c r="N102" i="8"/>
  <c r="O102" i="8"/>
  <c r="P102" i="8"/>
  <c r="Q102" i="8"/>
  <c r="R102" i="8"/>
  <c r="S102" i="8"/>
  <c r="T102" i="8"/>
  <c r="U102" i="8"/>
  <c r="V102" i="8"/>
  <c r="W102" i="8"/>
  <c r="X102" i="8"/>
  <c r="Y102" i="8"/>
  <c r="Z102" i="8"/>
  <c r="AA102" i="8"/>
  <c r="AB102" i="8"/>
  <c r="AC102" i="8"/>
  <c r="H103" i="8"/>
  <c r="I103" i="8"/>
  <c r="J103" i="8"/>
  <c r="K103" i="8"/>
  <c r="L103" i="8"/>
  <c r="M103" i="8"/>
  <c r="N103" i="8"/>
  <c r="O103" i="8"/>
  <c r="P103" i="8"/>
  <c r="Q103" i="8"/>
  <c r="R103" i="8"/>
  <c r="S103" i="8"/>
  <c r="T103" i="8"/>
  <c r="U103" i="8"/>
  <c r="V103" i="8"/>
  <c r="W103" i="8"/>
  <c r="X103" i="8"/>
  <c r="Y103" i="8"/>
  <c r="Z103" i="8"/>
  <c r="AA103" i="8"/>
  <c r="AB103" i="8"/>
  <c r="AC103" i="8"/>
  <c r="H104" i="8"/>
  <c r="I104" i="8"/>
  <c r="J104" i="8"/>
  <c r="K104" i="8"/>
  <c r="L104" i="8"/>
  <c r="M104" i="8"/>
  <c r="N104" i="8"/>
  <c r="O104" i="8"/>
  <c r="P104" i="8"/>
  <c r="Q104" i="8"/>
  <c r="R104" i="8"/>
  <c r="S104" i="8"/>
  <c r="T104" i="8"/>
  <c r="U104" i="8"/>
  <c r="V104" i="8"/>
  <c r="W104" i="8"/>
  <c r="X104" i="8"/>
  <c r="Y104" i="8"/>
  <c r="Z104" i="8"/>
  <c r="AA104" i="8"/>
  <c r="AB104" i="8"/>
  <c r="AC104" i="8"/>
  <c r="H105" i="8"/>
  <c r="I105" i="8"/>
  <c r="J105" i="8"/>
  <c r="K105" i="8"/>
  <c r="L105" i="8"/>
  <c r="M105" i="8"/>
  <c r="N105" i="8"/>
  <c r="O105" i="8"/>
  <c r="P105" i="8"/>
  <c r="Q105" i="8"/>
  <c r="R105" i="8"/>
  <c r="S105" i="8"/>
  <c r="T105" i="8"/>
  <c r="U105" i="8"/>
  <c r="V105" i="8"/>
  <c r="W105" i="8"/>
  <c r="X105" i="8"/>
  <c r="Y105" i="8"/>
  <c r="Z105" i="8"/>
  <c r="AA105" i="8"/>
  <c r="AB105" i="8"/>
  <c r="AC105" i="8"/>
  <c r="H106" i="8"/>
  <c r="I106" i="8"/>
  <c r="J106" i="8"/>
  <c r="K106" i="8"/>
  <c r="L106" i="8"/>
  <c r="M106" i="8"/>
  <c r="N106" i="8"/>
  <c r="O106" i="8"/>
  <c r="P106" i="8"/>
  <c r="Q106" i="8"/>
  <c r="R106" i="8"/>
  <c r="S106" i="8"/>
  <c r="T106" i="8"/>
  <c r="U106" i="8"/>
  <c r="V106" i="8"/>
  <c r="W106" i="8"/>
  <c r="X106" i="8"/>
  <c r="Y106" i="8"/>
  <c r="Z106" i="8"/>
  <c r="AA106" i="8"/>
  <c r="AB106" i="8"/>
  <c r="AC106" i="8"/>
  <c r="H107" i="8"/>
  <c r="I107" i="8"/>
  <c r="J107" i="8"/>
  <c r="K107" i="8"/>
  <c r="L107" i="8"/>
  <c r="M107" i="8"/>
  <c r="N107" i="8"/>
  <c r="O107" i="8"/>
  <c r="P107" i="8"/>
  <c r="Q107" i="8"/>
  <c r="R107" i="8"/>
  <c r="S107" i="8"/>
  <c r="T107" i="8"/>
  <c r="U107" i="8"/>
  <c r="V107" i="8"/>
  <c r="W107" i="8"/>
  <c r="X107" i="8"/>
  <c r="Y107" i="8"/>
  <c r="Z107" i="8"/>
  <c r="AA107" i="8"/>
  <c r="AB107" i="8"/>
  <c r="AC107" i="8"/>
  <c r="H108" i="8"/>
  <c r="I108" i="8"/>
  <c r="J108" i="8"/>
  <c r="K108" i="8"/>
  <c r="L108" i="8"/>
  <c r="M108" i="8"/>
  <c r="N108" i="8"/>
  <c r="O108" i="8"/>
  <c r="P108" i="8"/>
  <c r="Q108" i="8"/>
  <c r="R108" i="8"/>
  <c r="S108" i="8"/>
  <c r="T108" i="8"/>
  <c r="U108" i="8"/>
  <c r="V108" i="8"/>
  <c r="W108" i="8"/>
  <c r="X108" i="8"/>
  <c r="Y108" i="8"/>
  <c r="Z108" i="8"/>
  <c r="AA108" i="8"/>
  <c r="AB108" i="8"/>
  <c r="AC108" i="8"/>
  <c r="I98" i="8"/>
  <c r="J98" i="8"/>
  <c r="K98" i="8"/>
  <c r="L98" i="8"/>
  <c r="M98" i="8"/>
  <c r="N98" i="8"/>
  <c r="O98" i="8"/>
  <c r="P98" i="8"/>
  <c r="Q98" i="8"/>
  <c r="R98" i="8"/>
  <c r="S98" i="8"/>
  <c r="T98" i="8"/>
  <c r="U98" i="8"/>
  <c r="V98" i="8"/>
  <c r="W98" i="8"/>
  <c r="X98" i="8"/>
  <c r="Y98" i="8"/>
  <c r="Z98" i="8"/>
  <c r="AA98" i="8"/>
  <c r="AB98" i="8"/>
  <c r="AC98" i="8"/>
  <c r="H98" i="8"/>
  <c r="I66" i="8"/>
  <c r="J66" i="8"/>
  <c r="K66" i="8"/>
  <c r="L66" i="8"/>
  <c r="M66" i="8"/>
  <c r="N66" i="8"/>
  <c r="O66" i="8"/>
  <c r="P66" i="8"/>
  <c r="Q66" i="8"/>
  <c r="R66" i="8"/>
  <c r="S66" i="8"/>
  <c r="T66" i="8"/>
  <c r="U66" i="8"/>
  <c r="V66" i="8"/>
  <c r="W66" i="8"/>
  <c r="X66" i="8"/>
  <c r="Y66" i="8"/>
  <c r="Z66" i="8"/>
  <c r="AA66" i="8"/>
  <c r="AB66" i="8"/>
  <c r="AC66" i="8"/>
  <c r="H66" i="8"/>
  <c r="I46" i="8" l="1"/>
  <c r="J46" i="8"/>
  <c r="K46" i="8"/>
  <c r="L46" i="8"/>
  <c r="M46" i="8"/>
  <c r="N46" i="8"/>
  <c r="O46" i="8"/>
  <c r="P46" i="8"/>
  <c r="Q46" i="8"/>
  <c r="R46" i="8"/>
  <c r="S46" i="8"/>
  <c r="T46" i="8"/>
  <c r="U46" i="8"/>
  <c r="V46" i="8"/>
  <c r="W46" i="8"/>
  <c r="X46" i="8"/>
  <c r="Y46" i="8"/>
  <c r="Z46" i="8"/>
  <c r="AA46" i="8"/>
  <c r="AB46" i="8"/>
  <c r="AC46" i="8"/>
  <c r="H46" i="8"/>
  <c r="D47" i="7"/>
  <c r="E47" i="7"/>
  <c r="F47" i="7"/>
  <c r="G47" i="7"/>
  <c r="H47" i="7"/>
  <c r="I47" i="7"/>
  <c r="J47" i="7"/>
  <c r="K47" i="7"/>
  <c r="L47" i="7"/>
  <c r="M47" i="7"/>
  <c r="N47" i="7"/>
  <c r="O47" i="7"/>
  <c r="P47" i="7"/>
  <c r="Q47" i="7"/>
  <c r="R47" i="7"/>
  <c r="S47" i="7"/>
  <c r="T47" i="7"/>
  <c r="U47" i="7"/>
  <c r="V47" i="7"/>
  <c r="W47" i="7"/>
  <c r="X47" i="7"/>
  <c r="Y47" i="7"/>
  <c r="D48" i="7"/>
  <c r="E48" i="7"/>
  <c r="F48" i="7"/>
  <c r="G48" i="7"/>
  <c r="H48" i="7"/>
  <c r="I48" i="7"/>
  <c r="J48" i="7"/>
  <c r="K48" i="7"/>
  <c r="L48" i="7"/>
  <c r="M48" i="7"/>
  <c r="N48" i="7"/>
  <c r="O48" i="7"/>
  <c r="P48" i="7"/>
  <c r="Q48" i="7"/>
  <c r="R48" i="7"/>
  <c r="S48" i="7"/>
  <c r="T48" i="7"/>
  <c r="U48" i="7"/>
  <c r="V48" i="7"/>
  <c r="W48" i="7"/>
  <c r="X48" i="7"/>
  <c r="Y48" i="7"/>
  <c r="D49" i="7"/>
  <c r="E49" i="7"/>
  <c r="F49" i="7"/>
  <c r="G49" i="7"/>
  <c r="H49" i="7"/>
  <c r="I49" i="7"/>
  <c r="J49" i="7"/>
  <c r="K49" i="7"/>
  <c r="L49" i="7"/>
  <c r="M49" i="7"/>
  <c r="N49" i="7"/>
  <c r="O49" i="7"/>
  <c r="P49" i="7"/>
  <c r="Q49" i="7"/>
  <c r="R49" i="7"/>
  <c r="S49" i="7"/>
  <c r="T49" i="7"/>
  <c r="U49" i="7"/>
  <c r="V49" i="7"/>
  <c r="W49" i="7"/>
  <c r="X49" i="7"/>
  <c r="Y49" i="7"/>
  <c r="D50" i="7"/>
  <c r="E50" i="7"/>
  <c r="F50" i="7"/>
  <c r="G50" i="7"/>
  <c r="H50" i="7"/>
  <c r="I50" i="7"/>
  <c r="J50" i="7"/>
  <c r="K50" i="7"/>
  <c r="L50" i="7"/>
  <c r="M50" i="7"/>
  <c r="N50" i="7"/>
  <c r="O50" i="7"/>
  <c r="P50" i="7"/>
  <c r="Q50" i="7"/>
  <c r="R50" i="7"/>
  <c r="S50" i="7"/>
  <c r="T50" i="7"/>
  <c r="U50" i="7"/>
  <c r="V50" i="7"/>
  <c r="W50" i="7"/>
  <c r="X50" i="7"/>
  <c r="Y50" i="7"/>
  <c r="D51" i="7"/>
  <c r="E51" i="7"/>
  <c r="F51" i="7"/>
  <c r="G51" i="7"/>
  <c r="I51" i="7"/>
  <c r="J51" i="7"/>
  <c r="K51" i="7"/>
  <c r="L51" i="7"/>
  <c r="M51" i="7"/>
  <c r="N51" i="7"/>
  <c r="O51" i="7"/>
  <c r="P51" i="7"/>
  <c r="Q51" i="7"/>
  <c r="R51" i="7"/>
  <c r="S51" i="7"/>
  <c r="T51" i="7"/>
  <c r="U51" i="7"/>
  <c r="V51" i="7"/>
  <c r="W51" i="7"/>
  <c r="X51" i="7"/>
  <c r="Y51" i="7"/>
  <c r="D52" i="7"/>
  <c r="E52" i="7"/>
  <c r="F52" i="7"/>
  <c r="G52" i="7"/>
  <c r="H52" i="7"/>
  <c r="I52" i="7"/>
  <c r="J52" i="7"/>
  <c r="K52" i="7"/>
  <c r="L52" i="7"/>
  <c r="M52" i="7"/>
  <c r="N52" i="7"/>
  <c r="O52" i="7"/>
  <c r="P52" i="7"/>
  <c r="Q52" i="7"/>
  <c r="R52" i="7"/>
  <c r="S52" i="7"/>
  <c r="T52" i="7"/>
  <c r="U52" i="7"/>
  <c r="V52" i="7"/>
  <c r="W52" i="7"/>
  <c r="X52" i="7"/>
  <c r="Y52" i="7"/>
  <c r="D53" i="7"/>
  <c r="E53" i="7"/>
  <c r="F53" i="7"/>
  <c r="G53" i="7"/>
  <c r="H53" i="7"/>
  <c r="I53" i="7"/>
  <c r="J53" i="7"/>
  <c r="K53" i="7"/>
  <c r="L53" i="7"/>
  <c r="M53" i="7"/>
  <c r="N53" i="7"/>
  <c r="O53" i="7"/>
  <c r="P53" i="7"/>
  <c r="Q53" i="7"/>
  <c r="R53" i="7"/>
  <c r="S53" i="7"/>
  <c r="T53" i="7"/>
  <c r="U53" i="7"/>
  <c r="V53" i="7"/>
  <c r="W53" i="7"/>
  <c r="X53" i="7"/>
  <c r="Y53" i="7"/>
  <c r="D54" i="7"/>
  <c r="E54" i="7"/>
  <c r="F54" i="7"/>
  <c r="G54" i="7"/>
  <c r="H54" i="7"/>
  <c r="I54" i="7"/>
  <c r="J54" i="7"/>
  <c r="K54" i="7"/>
  <c r="L54" i="7"/>
  <c r="M54" i="7"/>
  <c r="N54" i="7"/>
  <c r="O54" i="7"/>
  <c r="P54" i="7"/>
  <c r="Q54" i="7"/>
  <c r="R54" i="7"/>
  <c r="S54" i="7"/>
  <c r="T54" i="7"/>
  <c r="U54" i="7"/>
  <c r="V54" i="7"/>
  <c r="W54" i="7"/>
  <c r="X54" i="7"/>
  <c r="Y54" i="7"/>
  <c r="D55" i="7"/>
  <c r="E55" i="7"/>
  <c r="F55" i="7"/>
  <c r="G55" i="7"/>
  <c r="H55" i="7"/>
  <c r="I55" i="7"/>
  <c r="J55" i="7"/>
  <c r="K55" i="7"/>
  <c r="L55" i="7"/>
  <c r="M55" i="7"/>
  <c r="N55" i="7"/>
  <c r="O55" i="7"/>
  <c r="P55" i="7"/>
  <c r="Q55" i="7"/>
  <c r="R55" i="7"/>
  <c r="S55" i="7"/>
  <c r="T55" i="7"/>
  <c r="U55" i="7"/>
  <c r="V55" i="7"/>
  <c r="W55" i="7"/>
  <c r="X55" i="7"/>
  <c r="Y55" i="7"/>
  <c r="D56" i="7"/>
  <c r="E56" i="7"/>
  <c r="F56" i="7"/>
  <c r="G56" i="7"/>
  <c r="H56" i="7"/>
  <c r="I56" i="7"/>
  <c r="J56" i="7"/>
  <c r="K56" i="7"/>
  <c r="L56" i="7"/>
  <c r="M56" i="7"/>
  <c r="N56" i="7"/>
  <c r="O56" i="7"/>
  <c r="P56" i="7"/>
  <c r="Q56" i="7"/>
  <c r="R56" i="7"/>
  <c r="S56" i="7"/>
  <c r="T56" i="7"/>
  <c r="U56" i="7"/>
  <c r="V56" i="7"/>
  <c r="W56" i="7"/>
  <c r="X56" i="7"/>
  <c r="Y56" i="7"/>
  <c r="E46" i="7"/>
  <c r="F46" i="7"/>
  <c r="G46" i="7"/>
  <c r="H46" i="7"/>
  <c r="I46" i="7"/>
  <c r="J46" i="7"/>
  <c r="K46" i="7"/>
  <c r="L46" i="7"/>
  <c r="M46" i="7"/>
  <c r="N46" i="7"/>
  <c r="O46" i="7"/>
  <c r="P46" i="7"/>
  <c r="Q46" i="7"/>
  <c r="R46" i="7"/>
  <c r="S46" i="7"/>
  <c r="T46" i="7"/>
  <c r="U46" i="7"/>
  <c r="V46" i="7"/>
  <c r="W46" i="7"/>
  <c r="X46" i="7"/>
  <c r="Y46" i="7"/>
  <c r="H131" i="8" l="1"/>
  <c r="H85" i="8"/>
  <c r="AA140" i="8"/>
  <c r="AA80" i="8"/>
  <c r="AA126" i="8"/>
  <c r="P150" i="8"/>
  <c r="P90" i="8"/>
  <c r="P136" i="8"/>
  <c r="AB148" i="8"/>
  <c r="AB134" i="8"/>
  <c r="AB88" i="8"/>
  <c r="R147" i="8"/>
  <c r="R133" i="8"/>
  <c r="R87" i="8"/>
  <c r="P146" i="8"/>
  <c r="P132" i="8"/>
  <c r="P86" i="8"/>
  <c r="AB144" i="8"/>
  <c r="AB130" i="8"/>
  <c r="AB84" i="8"/>
  <c r="R143" i="8"/>
  <c r="R129" i="8"/>
  <c r="R83" i="8"/>
  <c r="P142" i="8"/>
  <c r="P82" i="8"/>
  <c r="P128" i="8"/>
  <c r="O136" i="8"/>
  <c r="O150" i="8"/>
  <c r="O90" i="8"/>
  <c r="S148" i="8"/>
  <c r="S134" i="8"/>
  <c r="S88" i="8"/>
  <c r="Q147" i="8"/>
  <c r="Q133" i="8"/>
  <c r="Q87" i="8"/>
  <c r="W146" i="8"/>
  <c r="W132" i="8"/>
  <c r="W86" i="8"/>
  <c r="M145" i="8"/>
  <c r="M131" i="8"/>
  <c r="M85" i="8"/>
  <c r="Y143" i="8"/>
  <c r="Y129" i="8"/>
  <c r="Y83" i="8"/>
  <c r="I143" i="8"/>
  <c r="I129" i="8"/>
  <c r="I83" i="8"/>
  <c r="U141" i="8"/>
  <c r="U127" i="8"/>
  <c r="U81" i="8"/>
  <c r="I140" i="8"/>
  <c r="I80" i="8"/>
  <c r="I126" i="8"/>
  <c r="AB149" i="8"/>
  <c r="AB135" i="8"/>
  <c r="AB89" i="8"/>
  <c r="L149" i="8"/>
  <c r="L89" i="8"/>
  <c r="L135" i="8"/>
  <c r="J148" i="8"/>
  <c r="J134" i="8"/>
  <c r="J88" i="8"/>
  <c r="V146" i="8"/>
  <c r="V132" i="8"/>
  <c r="V86" i="8"/>
  <c r="T145" i="8"/>
  <c r="T131" i="8"/>
  <c r="T85" i="8"/>
  <c r="R144" i="8"/>
  <c r="R84" i="8"/>
  <c r="R130" i="8"/>
  <c r="H143" i="8"/>
  <c r="H83" i="8"/>
  <c r="H129" i="8"/>
  <c r="AB141" i="8"/>
  <c r="AB127" i="8"/>
  <c r="AB81" i="8"/>
  <c r="X140" i="8"/>
  <c r="X80" i="8"/>
  <c r="X126" i="8"/>
  <c r="U150" i="8"/>
  <c r="U90" i="8"/>
  <c r="U136" i="8"/>
  <c r="K149" i="8"/>
  <c r="K135" i="8"/>
  <c r="K89" i="8"/>
  <c r="I148" i="8"/>
  <c r="I134" i="8"/>
  <c r="I88" i="8"/>
  <c r="U146" i="8"/>
  <c r="U132" i="8"/>
  <c r="U86" i="8"/>
  <c r="K145" i="8"/>
  <c r="K131" i="8"/>
  <c r="K85" i="8"/>
  <c r="Q144" i="8"/>
  <c r="Q130" i="8"/>
  <c r="Q84" i="8"/>
  <c r="AC142" i="8"/>
  <c r="AC128" i="8"/>
  <c r="AC82" i="8"/>
  <c r="U142" i="8"/>
  <c r="U128" i="8"/>
  <c r="U82" i="8"/>
  <c r="M142" i="8"/>
  <c r="M128" i="8"/>
  <c r="M82" i="8"/>
  <c r="S141" i="8"/>
  <c r="S81" i="8"/>
  <c r="S127" i="8"/>
  <c r="W126" i="8"/>
  <c r="W80" i="8"/>
  <c r="W140" i="8"/>
  <c r="O126" i="8"/>
  <c r="O140" i="8"/>
  <c r="O80" i="8"/>
  <c r="AB136" i="8"/>
  <c r="AB150" i="8"/>
  <c r="AB90" i="8"/>
  <c r="T136" i="8"/>
  <c r="T150" i="8"/>
  <c r="T90" i="8"/>
  <c r="L136" i="8"/>
  <c r="L150" i="8"/>
  <c r="L90" i="8"/>
  <c r="Z135" i="8"/>
  <c r="Z89" i="8"/>
  <c r="Z149" i="8"/>
  <c r="R135" i="8"/>
  <c r="R89" i="8"/>
  <c r="R149" i="8"/>
  <c r="J135" i="8"/>
  <c r="J89" i="8"/>
  <c r="J149" i="8"/>
  <c r="X134" i="8"/>
  <c r="X148" i="8"/>
  <c r="X88" i="8"/>
  <c r="P134" i="8"/>
  <c r="P88" i="8"/>
  <c r="P148" i="8"/>
  <c r="H134" i="8"/>
  <c r="H148" i="8"/>
  <c r="H88" i="8"/>
  <c r="V133" i="8"/>
  <c r="V147" i="8"/>
  <c r="V87" i="8"/>
  <c r="N133" i="8"/>
  <c r="N147" i="8"/>
  <c r="N87" i="8"/>
  <c r="AB132" i="8"/>
  <c r="AB86" i="8"/>
  <c r="AB146" i="8"/>
  <c r="T132" i="8"/>
  <c r="T86" i="8"/>
  <c r="T146" i="8"/>
  <c r="L132" i="8"/>
  <c r="L86" i="8"/>
  <c r="L146" i="8"/>
  <c r="Z131" i="8"/>
  <c r="Z145" i="8"/>
  <c r="Z85" i="8"/>
  <c r="R131" i="8"/>
  <c r="R85" i="8"/>
  <c r="R145" i="8"/>
  <c r="J131" i="8"/>
  <c r="J145" i="8"/>
  <c r="J85" i="8"/>
  <c r="X130" i="8"/>
  <c r="X144" i="8"/>
  <c r="X84" i="8"/>
  <c r="P130" i="8"/>
  <c r="P144" i="8"/>
  <c r="P84" i="8"/>
  <c r="H130" i="8"/>
  <c r="H84" i="8"/>
  <c r="H144" i="8"/>
  <c r="V129" i="8"/>
  <c r="V83" i="8"/>
  <c r="V143" i="8"/>
  <c r="N129" i="8"/>
  <c r="N83" i="8"/>
  <c r="N143" i="8"/>
  <c r="AB128" i="8"/>
  <c r="AB142" i="8"/>
  <c r="AB82" i="8"/>
  <c r="T128" i="8"/>
  <c r="T82" i="8"/>
  <c r="T142" i="8"/>
  <c r="L128" i="8"/>
  <c r="L82" i="8"/>
  <c r="L142" i="8"/>
  <c r="Z141" i="8"/>
  <c r="Z127" i="8"/>
  <c r="Z81" i="8"/>
  <c r="R141" i="8"/>
  <c r="R127" i="8"/>
  <c r="R81" i="8"/>
  <c r="J141" i="8"/>
  <c r="J127" i="8"/>
  <c r="J81" i="8"/>
  <c r="S140" i="8"/>
  <c r="S126" i="8"/>
  <c r="S80" i="8"/>
  <c r="H150" i="8"/>
  <c r="H136" i="8"/>
  <c r="H90" i="8"/>
  <c r="L148" i="8"/>
  <c r="L88" i="8"/>
  <c r="L134" i="8"/>
  <c r="X146" i="8"/>
  <c r="X132" i="8"/>
  <c r="X86" i="8"/>
  <c r="N145" i="8"/>
  <c r="N85" i="8"/>
  <c r="N131" i="8"/>
  <c r="Z143" i="8"/>
  <c r="Z129" i="8"/>
  <c r="Z83" i="8"/>
  <c r="R126" i="8"/>
  <c r="R80" i="8"/>
  <c r="R140" i="8"/>
  <c r="AC149" i="8"/>
  <c r="AC135" i="8"/>
  <c r="AC89" i="8"/>
  <c r="AA148" i="8"/>
  <c r="AA134" i="8"/>
  <c r="AA88" i="8"/>
  <c r="I147" i="8"/>
  <c r="I133" i="8"/>
  <c r="I87" i="8"/>
  <c r="U145" i="8"/>
  <c r="U131" i="8"/>
  <c r="U85" i="8"/>
  <c r="S144" i="8"/>
  <c r="S130" i="8"/>
  <c r="S84" i="8"/>
  <c r="W142" i="8"/>
  <c r="W128" i="8"/>
  <c r="W82" i="8"/>
  <c r="L145" i="8"/>
  <c r="L131" i="8"/>
  <c r="L85" i="8"/>
  <c r="X143" i="8"/>
  <c r="X129" i="8"/>
  <c r="X83" i="8"/>
  <c r="N142" i="8"/>
  <c r="N128" i="8"/>
  <c r="N82" i="8"/>
  <c r="M150" i="8"/>
  <c r="M90" i="8"/>
  <c r="M136" i="8"/>
  <c r="Y148" i="8"/>
  <c r="Y134" i="8"/>
  <c r="Y88" i="8"/>
  <c r="O147" i="8"/>
  <c r="O133" i="8"/>
  <c r="O87" i="8"/>
  <c r="M146" i="8"/>
  <c r="M132" i="8"/>
  <c r="M86" i="8"/>
  <c r="Y144" i="8"/>
  <c r="Y130" i="8"/>
  <c r="Y84" i="8"/>
  <c r="O143" i="8"/>
  <c r="O129" i="8"/>
  <c r="O83" i="8"/>
  <c r="AA141" i="8"/>
  <c r="AA81" i="8"/>
  <c r="AA127" i="8"/>
  <c r="H126" i="8"/>
  <c r="H140" i="8"/>
  <c r="AA136" i="8"/>
  <c r="AA150" i="8"/>
  <c r="AA90" i="8"/>
  <c r="Q135" i="8"/>
  <c r="Q89" i="8"/>
  <c r="Q149" i="8"/>
  <c r="O134" i="8"/>
  <c r="O88" i="8"/>
  <c r="O148" i="8"/>
  <c r="AA132" i="8"/>
  <c r="AA86" i="8"/>
  <c r="AA146" i="8"/>
  <c r="Y131" i="8"/>
  <c r="Y145" i="8"/>
  <c r="Y85" i="8"/>
  <c r="W84" i="8"/>
  <c r="W144" i="8"/>
  <c r="W130" i="8"/>
  <c r="U83" i="8"/>
  <c r="U143" i="8"/>
  <c r="U129" i="8"/>
  <c r="K82" i="8"/>
  <c r="K142" i="8"/>
  <c r="K128" i="8"/>
  <c r="I127" i="8"/>
  <c r="I81" i="8"/>
  <c r="I141" i="8"/>
  <c r="K140" i="8"/>
  <c r="K126" i="8"/>
  <c r="K80" i="8"/>
  <c r="V149" i="8"/>
  <c r="V135" i="8"/>
  <c r="V89" i="8"/>
  <c r="T148" i="8"/>
  <c r="T88" i="8"/>
  <c r="T134" i="8"/>
  <c r="J147" i="8"/>
  <c r="J87" i="8"/>
  <c r="J133" i="8"/>
  <c r="V145" i="8"/>
  <c r="V85" i="8"/>
  <c r="V131" i="8"/>
  <c r="L144" i="8"/>
  <c r="L84" i="8"/>
  <c r="L130" i="8"/>
  <c r="X142" i="8"/>
  <c r="X82" i="8"/>
  <c r="X128" i="8"/>
  <c r="N141" i="8"/>
  <c r="N81" i="8"/>
  <c r="N127" i="8"/>
  <c r="Z126" i="8"/>
  <c r="Z140" i="8"/>
  <c r="Z80" i="8"/>
  <c r="W136" i="8"/>
  <c r="W150" i="8"/>
  <c r="W90" i="8"/>
  <c r="M149" i="8"/>
  <c r="M135" i="8"/>
  <c r="M89" i="8"/>
  <c r="Y147" i="8"/>
  <c r="Y133" i="8"/>
  <c r="Y87" i="8"/>
  <c r="AC145" i="8"/>
  <c r="AC131" i="8"/>
  <c r="AC85" i="8"/>
  <c r="AA144" i="8"/>
  <c r="AA130" i="8"/>
  <c r="AA84" i="8"/>
  <c r="Q143" i="8"/>
  <c r="Q129" i="8"/>
  <c r="Q83" i="8"/>
  <c r="AC141" i="8"/>
  <c r="AC127" i="8"/>
  <c r="AC81" i="8"/>
  <c r="Y140" i="8"/>
  <c r="Y80" i="8"/>
  <c r="Y126" i="8"/>
  <c r="V150" i="8"/>
  <c r="V90" i="8"/>
  <c r="V136" i="8"/>
  <c r="T149" i="8"/>
  <c r="T135" i="8"/>
  <c r="T89" i="8"/>
  <c r="R148" i="8"/>
  <c r="R134" i="8"/>
  <c r="R88" i="8"/>
  <c r="P147" i="8"/>
  <c r="P87" i="8"/>
  <c r="P133" i="8"/>
  <c r="AB145" i="8"/>
  <c r="AB85" i="8"/>
  <c r="AB131" i="8"/>
  <c r="J144" i="8"/>
  <c r="J130" i="8"/>
  <c r="J84" i="8"/>
  <c r="V142" i="8"/>
  <c r="V128" i="8"/>
  <c r="V82" i="8"/>
  <c r="L141" i="8"/>
  <c r="L127" i="8"/>
  <c r="L81" i="8"/>
  <c r="AC150" i="8"/>
  <c r="AC90" i="8"/>
  <c r="AC136" i="8"/>
  <c r="S149" i="8"/>
  <c r="S135" i="8"/>
  <c r="S89" i="8"/>
  <c r="W147" i="8"/>
  <c r="W133" i="8"/>
  <c r="W87" i="8"/>
  <c r="AA145" i="8"/>
  <c r="AA131" i="8"/>
  <c r="AA85" i="8"/>
  <c r="W143" i="8"/>
  <c r="W129" i="8"/>
  <c r="W83" i="8"/>
  <c r="N140" i="8"/>
  <c r="N126" i="8"/>
  <c r="N80" i="8"/>
  <c r="S136" i="8"/>
  <c r="S90" i="8"/>
  <c r="S150" i="8"/>
  <c r="I89" i="8"/>
  <c r="I135" i="8"/>
  <c r="I149" i="8"/>
  <c r="AC87" i="8"/>
  <c r="AC147" i="8"/>
  <c r="AC133" i="8"/>
  <c r="M133" i="8"/>
  <c r="M147" i="8"/>
  <c r="M87" i="8"/>
  <c r="K86" i="8"/>
  <c r="K132" i="8"/>
  <c r="K146" i="8"/>
  <c r="Q131" i="8"/>
  <c r="Q85" i="8"/>
  <c r="Q145" i="8"/>
  <c r="O130" i="8"/>
  <c r="O144" i="8"/>
  <c r="O84" i="8"/>
  <c r="M83" i="8"/>
  <c r="M129" i="8"/>
  <c r="M143" i="8"/>
  <c r="AA128" i="8"/>
  <c r="AA142" i="8"/>
  <c r="AA82" i="8"/>
  <c r="Y127" i="8"/>
  <c r="Y81" i="8"/>
  <c r="Y141" i="8"/>
  <c r="Q127" i="8"/>
  <c r="Q141" i="8"/>
  <c r="Q81" i="8"/>
  <c r="AC126" i="8"/>
  <c r="AC140" i="8"/>
  <c r="AC80" i="8"/>
  <c r="U126" i="8"/>
  <c r="U140" i="8"/>
  <c r="U80" i="8"/>
  <c r="M140" i="8"/>
  <c r="M126" i="8"/>
  <c r="M80" i="8"/>
  <c r="Z150" i="8"/>
  <c r="Z90" i="8"/>
  <c r="Z136" i="8"/>
  <c r="R136" i="8"/>
  <c r="R150" i="8"/>
  <c r="R90" i="8"/>
  <c r="J90" i="8"/>
  <c r="J150" i="8"/>
  <c r="J136" i="8"/>
  <c r="X89" i="8"/>
  <c r="X149" i="8"/>
  <c r="X135" i="8"/>
  <c r="P89" i="8"/>
  <c r="P149" i="8"/>
  <c r="P135" i="8"/>
  <c r="H89" i="8"/>
  <c r="H135" i="8"/>
  <c r="H149" i="8"/>
  <c r="V88" i="8"/>
  <c r="V134" i="8"/>
  <c r="V148" i="8"/>
  <c r="N88" i="8"/>
  <c r="N148" i="8"/>
  <c r="N134" i="8"/>
  <c r="AB87" i="8"/>
  <c r="AB147" i="8"/>
  <c r="AB133" i="8"/>
  <c r="T87" i="8"/>
  <c r="T133" i="8"/>
  <c r="T147" i="8"/>
  <c r="L87" i="8"/>
  <c r="L133" i="8"/>
  <c r="L147" i="8"/>
  <c r="Z86" i="8"/>
  <c r="Z146" i="8"/>
  <c r="Z132" i="8"/>
  <c r="R86" i="8"/>
  <c r="R146" i="8"/>
  <c r="R132" i="8"/>
  <c r="J86" i="8"/>
  <c r="J146" i="8"/>
  <c r="J132" i="8"/>
  <c r="X85" i="8"/>
  <c r="X145" i="8"/>
  <c r="X131" i="8"/>
  <c r="P85" i="8"/>
  <c r="P145" i="8"/>
  <c r="P131" i="8"/>
  <c r="H145" i="8"/>
  <c r="V84" i="8"/>
  <c r="V130" i="8"/>
  <c r="V144" i="8"/>
  <c r="N84" i="8"/>
  <c r="N130" i="8"/>
  <c r="N144" i="8"/>
  <c r="AB83" i="8"/>
  <c r="AB129" i="8"/>
  <c r="AB143" i="8"/>
  <c r="T83" i="8"/>
  <c r="T143" i="8"/>
  <c r="T129" i="8"/>
  <c r="L83" i="8"/>
  <c r="L143" i="8"/>
  <c r="L129" i="8"/>
  <c r="Z82" i="8"/>
  <c r="Z128" i="8"/>
  <c r="Z142" i="8"/>
  <c r="R82" i="8"/>
  <c r="R142" i="8"/>
  <c r="R128" i="8"/>
  <c r="J82" i="8"/>
  <c r="J142" i="8"/>
  <c r="J128" i="8"/>
  <c r="X81" i="8"/>
  <c r="X141" i="8"/>
  <c r="X127" i="8"/>
  <c r="P127" i="8"/>
  <c r="P141" i="8"/>
  <c r="P81" i="8"/>
  <c r="H127" i="8"/>
  <c r="H81" i="8"/>
  <c r="H141" i="8"/>
  <c r="X150" i="8"/>
  <c r="X136" i="8"/>
  <c r="X90" i="8"/>
  <c r="N149" i="8"/>
  <c r="N135" i="8"/>
  <c r="N89" i="8"/>
  <c r="Z147" i="8"/>
  <c r="Z133" i="8"/>
  <c r="Z87" i="8"/>
  <c r="H146" i="8"/>
  <c r="H132" i="8"/>
  <c r="H86" i="8"/>
  <c r="T144" i="8"/>
  <c r="T130" i="8"/>
  <c r="T84" i="8"/>
  <c r="J143" i="8"/>
  <c r="J83" i="8"/>
  <c r="J129" i="8"/>
  <c r="V141" i="8"/>
  <c r="V127" i="8"/>
  <c r="V81" i="8"/>
  <c r="J126" i="8"/>
  <c r="J80" i="8"/>
  <c r="J140" i="8"/>
  <c r="U149" i="8"/>
  <c r="U135" i="8"/>
  <c r="U89" i="8"/>
  <c r="K148" i="8"/>
  <c r="K134" i="8"/>
  <c r="K88" i="8"/>
  <c r="O146" i="8"/>
  <c r="O132" i="8"/>
  <c r="O86" i="8"/>
  <c r="K144" i="8"/>
  <c r="K130" i="8"/>
  <c r="K84" i="8"/>
  <c r="O142" i="8"/>
  <c r="O128" i="8"/>
  <c r="O82" i="8"/>
  <c r="M141" i="8"/>
  <c r="M81" i="8"/>
  <c r="M127" i="8"/>
  <c r="Q140" i="8"/>
  <c r="Q126" i="8"/>
  <c r="Q80" i="8"/>
  <c r="N150" i="8"/>
  <c r="N90" i="8"/>
  <c r="N136" i="8"/>
  <c r="Z148" i="8"/>
  <c r="Z134" i="8"/>
  <c r="Z88" i="8"/>
  <c r="X147" i="8"/>
  <c r="X87" i="8"/>
  <c r="X133" i="8"/>
  <c r="H147" i="8"/>
  <c r="H87" i="8"/>
  <c r="H133" i="8"/>
  <c r="N146" i="8"/>
  <c r="N86" i="8"/>
  <c r="N132" i="8"/>
  <c r="Z144" i="8"/>
  <c r="Z84" i="8"/>
  <c r="Z130" i="8"/>
  <c r="P143" i="8"/>
  <c r="P129" i="8"/>
  <c r="P83" i="8"/>
  <c r="T141" i="8"/>
  <c r="T127" i="8"/>
  <c r="T81" i="8"/>
  <c r="P140" i="8"/>
  <c r="P80" i="8"/>
  <c r="P126" i="8"/>
  <c r="AA149" i="8"/>
  <c r="AA89" i="8"/>
  <c r="AA135" i="8"/>
  <c r="Q148" i="8"/>
  <c r="Q134" i="8"/>
  <c r="Q88" i="8"/>
  <c r="AC146" i="8"/>
  <c r="AC132" i="8"/>
  <c r="AC86" i="8"/>
  <c r="S145" i="8"/>
  <c r="S131" i="8"/>
  <c r="S85" i="8"/>
  <c r="I144" i="8"/>
  <c r="I130" i="8"/>
  <c r="I84" i="8"/>
  <c r="K141" i="8"/>
  <c r="K127" i="8"/>
  <c r="K81" i="8"/>
  <c r="V126" i="8"/>
  <c r="V140" i="8"/>
  <c r="V80" i="8"/>
  <c r="K136" i="8"/>
  <c r="K150" i="8"/>
  <c r="K90" i="8"/>
  <c r="Y149" i="8"/>
  <c r="Y89" i="8"/>
  <c r="Y135" i="8"/>
  <c r="W148" i="8"/>
  <c r="W88" i="8"/>
  <c r="W134" i="8"/>
  <c r="U87" i="8"/>
  <c r="U147" i="8"/>
  <c r="U133" i="8"/>
  <c r="S86" i="8"/>
  <c r="S146" i="8"/>
  <c r="S132" i="8"/>
  <c r="I85" i="8"/>
  <c r="I145" i="8"/>
  <c r="I131" i="8"/>
  <c r="AC129" i="8"/>
  <c r="AC83" i="8"/>
  <c r="AC143" i="8"/>
  <c r="S128" i="8"/>
  <c r="S82" i="8"/>
  <c r="S142" i="8"/>
  <c r="AB126" i="8"/>
  <c r="AB140" i="8"/>
  <c r="AB80" i="8"/>
  <c r="T80" i="8"/>
  <c r="T140" i="8"/>
  <c r="T126" i="8"/>
  <c r="L126" i="8"/>
  <c r="L80" i="8"/>
  <c r="L140" i="8"/>
  <c r="Y90" i="8"/>
  <c r="Y150" i="8"/>
  <c r="Y136" i="8"/>
  <c r="Q136" i="8"/>
  <c r="Q90" i="8"/>
  <c r="Q150" i="8"/>
  <c r="I150" i="8"/>
  <c r="I136" i="8"/>
  <c r="I90" i="8"/>
  <c r="W149" i="8"/>
  <c r="W135" i="8"/>
  <c r="W89" i="8"/>
  <c r="O149" i="8"/>
  <c r="O135" i="8"/>
  <c r="O89" i="8"/>
  <c r="AC134" i="8"/>
  <c r="AC88" i="8"/>
  <c r="AC148" i="8"/>
  <c r="U148" i="8"/>
  <c r="U88" i="8"/>
  <c r="U134" i="8"/>
  <c r="M148" i="8"/>
  <c r="M88" i="8"/>
  <c r="M134" i="8"/>
  <c r="AA147" i="8"/>
  <c r="AA133" i="8"/>
  <c r="AA87" i="8"/>
  <c r="S147" i="8"/>
  <c r="S133" i="8"/>
  <c r="S87" i="8"/>
  <c r="K147" i="8"/>
  <c r="K87" i="8"/>
  <c r="K133" i="8"/>
  <c r="Y146" i="8"/>
  <c r="Y132" i="8"/>
  <c r="Y86" i="8"/>
  <c r="Q146" i="8"/>
  <c r="Q132" i="8"/>
  <c r="Q86" i="8"/>
  <c r="I132" i="8"/>
  <c r="I86" i="8"/>
  <c r="I146" i="8"/>
  <c r="W145" i="8"/>
  <c r="W85" i="8"/>
  <c r="W131" i="8"/>
  <c r="O85" i="8"/>
  <c r="O145" i="8"/>
  <c r="O131" i="8"/>
  <c r="AC144" i="8"/>
  <c r="AC130" i="8"/>
  <c r="AC84" i="8"/>
  <c r="U144" i="8"/>
  <c r="U130" i="8"/>
  <c r="U84" i="8"/>
  <c r="M144" i="8"/>
  <c r="M84" i="8"/>
  <c r="M130" i="8"/>
  <c r="AA143" i="8"/>
  <c r="AA129" i="8"/>
  <c r="AA83" i="8"/>
  <c r="S143" i="8"/>
  <c r="S129" i="8"/>
  <c r="S83" i="8"/>
  <c r="K129" i="8"/>
  <c r="K83" i="8"/>
  <c r="K143" i="8"/>
  <c r="Y142" i="8"/>
  <c r="Y82" i="8"/>
  <c r="Y128" i="8"/>
  <c r="Q142" i="8"/>
  <c r="Q82" i="8"/>
  <c r="Q128" i="8"/>
  <c r="I142" i="8"/>
  <c r="I128" i="8"/>
  <c r="I82" i="8"/>
  <c r="W81" i="8"/>
  <c r="W141" i="8"/>
  <c r="W127" i="8"/>
  <c r="O81" i="8"/>
  <c r="O127" i="8"/>
  <c r="O141" i="8"/>
  <c r="H128" i="8"/>
  <c r="H142" i="8"/>
  <c r="H82" i="8"/>
</calcChain>
</file>

<file path=xl/sharedStrings.xml><?xml version="1.0" encoding="utf-8"?>
<sst xmlns="http://schemas.openxmlformats.org/spreadsheetml/2006/main" count="371" uniqueCount="62">
  <si>
    <t>X</t>
  </si>
  <si>
    <t>M</t>
  </si>
  <si>
    <t>Peso relativo de los primeros productos sobre el total (importaciones o exportaciones)</t>
  </si>
  <si>
    <t>(Durán, J. &amp; Álvarez, M., 2008)</t>
  </si>
  <si>
    <t>Corresponden a la proporción
de la producción doméstica que no es consumida al interior de la economía. Su análisis es
importante al menos desde tres ámbitos: a) desde la estructura; b) desde su evolución (o
dinamismo); y c) desde su registro y valoración.</t>
  </si>
  <si>
    <r>
      <t xml:space="preserve">Valor de las importaciones de bienes y servicios   </t>
    </r>
    <r>
      <rPr>
        <sz val="11"/>
        <rFont val="Calibri"/>
        <family val="2"/>
        <scheme val="minor"/>
      </rPr>
      <t>El concepto de importaciones es exactamente el inverso del concepto de exportación, esto es el
conjunto de bienes y servicios comprados por los residentes de una economía a los residentes de
otra economía.</t>
    </r>
  </si>
  <si>
    <t>Si las exportaciones miden la parte del producto doméstico que es consumido
fuera de un país, las importaciones evalúan la proporción de consumo doméstico de bienes
importados. Aquí nuevamente, cabe destacar la importancia del indicador tanto en el ámbito
estructura como en el de su dinamismo.</t>
  </si>
  <si>
    <t>Puede ser superavitario cuando las
exportaciones exceden a las importaciones, y deficitario en el caso en que las exportaciones no
alcancen a cubrir el total del consumo de bienes importados, en cuyo caso, los residentes de una
economía estarían tomando prestado parte de la producción de otras economías. En términos
prácticos, un saldo neto negativo implica que las importaciones retrajeron renta nacional que fue
captada por ciudadanos residentes en otros países.</t>
  </si>
  <si>
    <r>
      <rPr>
        <b/>
        <sz val="11"/>
        <color rgb="FF083E28"/>
        <rFont val="Calibri"/>
        <family val="2"/>
        <scheme val="minor"/>
      </rPr>
      <t xml:space="preserve">Indicadores relativos de comercio exterior     </t>
    </r>
    <r>
      <rPr>
        <sz val="11"/>
        <color theme="1"/>
        <rFont val="Calibri"/>
        <family val="2"/>
        <scheme val="minor"/>
      </rPr>
      <t>Dividiendo el total de las exportaciones, importaciones, y/o la suma del intercambio comercial para la población total del país informante, o alternativamente para el total del PIB del mismo, se obtiene el total del comercio respectivo por habitante, o un índice de apertura.</t>
    </r>
  </si>
  <si>
    <r>
      <rPr>
        <b/>
        <sz val="11"/>
        <color theme="1"/>
        <rFont val="Calibri"/>
        <family val="2"/>
        <scheme val="minor"/>
      </rPr>
      <t xml:space="preserve">Indicadores Per cápita: </t>
    </r>
    <r>
      <rPr>
        <sz val="11"/>
        <color theme="1"/>
        <rFont val="Calibri"/>
        <family val="2"/>
        <scheme val="minor"/>
      </rPr>
      <t xml:space="preserve"> la media sirve para establecer el monto de comercio que correspondería a cada individuo.  Arroja luces sobre la evolución del crecimiento del volumen exportado, importado, y/o comerciado en términos relativos.                                                                                                                             </t>
    </r>
    <r>
      <rPr>
        <b/>
        <sz val="11"/>
        <color theme="1"/>
        <rFont val="Calibri"/>
        <family val="2"/>
        <scheme val="minor"/>
      </rPr>
      <t>Indicadores de apertura:</t>
    </r>
    <r>
      <rPr>
        <sz val="11"/>
        <color theme="1"/>
        <rFont val="Calibri"/>
        <family val="2"/>
        <scheme val="minor"/>
      </rPr>
      <t xml:space="preserve"> los índices dan cuenta del nivel o grado de internacionalización de la economía analizada. Bajos números son indicativos de una escasa apertura del país considerado.</t>
    </r>
  </si>
  <si>
    <r>
      <t xml:space="preserve">Proporciones de comercio en los intercambios comerciales mundiales                                                             </t>
    </r>
    <r>
      <rPr>
        <sz val="11"/>
        <rFont val="Calibri"/>
        <family val="2"/>
        <scheme val="minor"/>
      </rPr>
      <t xml:space="preserve">      Un índice simple y muy útil para medir el dinamismo y adaptación de una economía al desarrollo y dinamismo del comercio internacional es aquel que relaciona las exportaciones/importaciones del país con el total de las exportaciones mundiales de bienes y/o servicios.</t>
    </r>
  </si>
  <si>
    <t>A mayor número de
países, mayor diversificación. Inversamente si pocos países suman el total convenido como
umbral, habría mayor concentración o dependencia comercial respecto a un particular mercado.</t>
  </si>
  <si>
    <t>El índice puede tomar valores positivos o negativos. Un índice negativo/positivo será
indicativo de un déficit/superávit en el total del comercio, y expresa una ventaja/desventaja en los
intercambios comerciales. En otras palabras, un índice de VCR mayor que cero será indicativo de la existencia de un sector competitivo con potencial; y un índice negativo, de un sector importador neto carente de competitividad frente a terceros mercados.</t>
  </si>
  <si>
    <t>¿Qué información se debe extraer?</t>
  </si>
  <si>
    <t>Merchandise trade matrix – product groups, exports in thousands of dollars, annual, 1995-2016</t>
  </si>
  <si>
    <t>PRODUCT</t>
  </si>
  <si>
    <t>Total all products</t>
  </si>
  <si>
    <t xml:space="preserve">    Food and live animals</t>
  </si>
  <si>
    <t xml:space="preserve">    Beverages and tobacco</t>
  </si>
  <si>
    <t xml:space="preserve">    Crude materials, inedible, except fuels</t>
  </si>
  <si>
    <t xml:space="preserve">    Mineral fuels, lubricants and related materials</t>
  </si>
  <si>
    <t xml:space="preserve">    Animal and vegetable oils, fats and waxes</t>
  </si>
  <si>
    <t xml:space="preserve">    Chemicals and related products, n.e.s.</t>
  </si>
  <si>
    <t xml:space="preserve">    Manufactured goods</t>
  </si>
  <si>
    <t xml:space="preserve">    Machinery and transport equipment</t>
  </si>
  <si>
    <t xml:space="preserve">    Miscellaneous manufactured articles</t>
  </si>
  <si>
    <t xml:space="preserve">    Commodities and transactions, n.e.s.</t>
  </si>
  <si>
    <t xml:space="preserve">    Total all products</t>
  </si>
  <si>
    <t>Food and live animals</t>
  </si>
  <si>
    <t>Beverages and tobacco</t>
  </si>
  <si>
    <t>Crude materials, inedible, except fuels</t>
  </si>
  <si>
    <t>Mineral fuels, lubricants and related materials</t>
  </si>
  <si>
    <t>Animal and vegetable oils, fats and waxes</t>
  </si>
  <si>
    <t>Chemicals and related products, n.e.s.</t>
  </si>
  <si>
    <t>Manufactured goods</t>
  </si>
  <si>
    <t>Machinery and transport equipment</t>
  </si>
  <si>
    <t>Miscellaneous manufactured articles</t>
  </si>
  <si>
    <t>Commodities and transactions, n.e.s.</t>
  </si>
  <si>
    <t>Colombia</t>
  </si>
  <si>
    <t>País</t>
  </si>
  <si>
    <t>Xi = exportaciones del país i; Mi = importaciones del país i; Ni = Población del país i;                                                   PIBi = Producto Interno
Bruto del país i. (Durán, J. &amp; Álvarez, M., 2008)</t>
  </si>
  <si>
    <t>https://datos.bancomundial.org/indicador/NY.GDP.MKTP.CD?locations=CO</t>
  </si>
  <si>
    <t>Fuente:</t>
  </si>
  <si>
    <t>El valor resultante indicará
el peso específico del país en la exportación/importación de un producto en particular en su total
mundial.</t>
  </si>
  <si>
    <r>
      <rPr>
        <b/>
        <sz val="11"/>
        <color rgb="FF083E28"/>
        <rFont val="Calibri"/>
        <family val="2"/>
        <scheme val="minor"/>
      </rPr>
      <t xml:space="preserve">Indice de Balassa      </t>
    </r>
    <r>
      <rPr>
        <sz val="11"/>
        <color theme="1"/>
        <rFont val="Calibri"/>
        <family val="2"/>
        <scheme val="minor"/>
      </rPr>
      <t xml:space="preserve">                                                                                       Este indicador forma parte de la familia de índices de VCR, y mide el grado de importancia de un
producto dentro de las exportaciones de un mercado a otro mercado, versus la importancia de las exportaciones del mismo producto en las exportaciones del mismo producto hacia el mundo.</t>
    </r>
  </si>
  <si>
    <r>
      <rPr>
        <b/>
        <sz val="11"/>
        <color rgb="FF083E28"/>
        <rFont val="Calibri"/>
        <family val="2"/>
        <scheme val="minor"/>
      </rPr>
      <t xml:space="preserve">Ventajas Comparativas Reveladas </t>
    </r>
    <r>
      <rPr>
        <sz val="11"/>
        <color theme="1"/>
        <rFont val="Calibri"/>
        <family val="2"/>
        <scheme val="minor"/>
      </rPr>
      <t xml:space="preserve">                                                                 Este índice es utilizado para analizar las ventajas o desventajas comparativas de los intercambios comerciales de un país con sus socios comerciales o diversos grupos de países.</t>
    </r>
  </si>
  <si>
    <t>El índice arroja resultados que van entre 0 y 1. Un IGLL elevado y más bien cercano a uno es indicativo de un comercio en sectores similares, o lo que es lo mismo, comercio intraindustrial.</t>
  </si>
  <si>
    <r>
      <t xml:space="preserve">Índice de Grubel Lloyd                                                                        </t>
    </r>
    <r>
      <rPr>
        <sz val="11"/>
        <rFont val="Calibri"/>
        <family val="2"/>
        <scheme val="minor"/>
      </rPr>
      <t xml:space="preserve">mide el comercio intrasectorial de un producto determinado.      </t>
    </r>
    <r>
      <rPr>
        <b/>
        <sz val="11"/>
        <color rgb="FF083E28"/>
        <rFont val="Calibri"/>
        <family val="2"/>
        <scheme val="minor"/>
      </rPr>
      <t xml:space="preserve">                                                       </t>
    </r>
    <r>
      <rPr>
        <sz val="11"/>
        <rFont val="Calibri"/>
        <family val="2"/>
        <scheme val="minor"/>
      </rPr>
      <t xml:space="preserve"> </t>
    </r>
  </si>
  <si>
    <t>donde Xkij y Mkij son las exportaciones e importaciones del producto o grupo k, del país i respecto del país j, en un año o período dado.</t>
  </si>
  <si>
    <r>
      <rPr>
        <b/>
        <sz val="11"/>
        <color rgb="FF083E28"/>
        <rFont val="Calibri"/>
        <family val="2"/>
        <scheme val="minor"/>
      </rPr>
      <t>Valor de las exportaciones de bienes y servicios</t>
    </r>
    <r>
      <rPr>
        <sz val="11"/>
        <color rgb="FF083E28"/>
        <rFont val="Calibri"/>
        <family val="2"/>
        <scheme val="minor"/>
      </rPr>
      <t xml:space="preserve"> </t>
    </r>
    <r>
      <rPr>
        <sz val="11"/>
        <color theme="1"/>
        <rFont val="Calibri"/>
        <family val="2"/>
        <scheme val="minor"/>
      </rPr>
      <t xml:space="preserve">                                                                             Las exportaciones corresponden al conjunto de bienes y servicios vendidos por los residentes de una economía a los residentes de otra economía. </t>
    </r>
  </si>
  <si>
    <r>
      <t xml:space="preserve">Saldo comercial                                                                                                                   </t>
    </r>
    <r>
      <rPr>
        <sz val="11"/>
        <rFont val="Calibri"/>
        <family val="2"/>
        <scheme val="minor"/>
      </rPr>
      <t>El saldo comercial indica el balance del comercio en un período determinado, y es la expresión del flujo comercial neto en el comercio de un país.</t>
    </r>
  </si>
  <si>
    <r>
      <t xml:space="preserve">Peso relativo de los primeros productos sobre el total (importaciones o exportaciones)                                                                                                                                       </t>
    </r>
    <r>
      <rPr>
        <sz val="11"/>
        <rFont val="Calibri"/>
        <family val="2"/>
        <scheme val="minor"/>
      </rPr>
      <t>La concentración del destino/origen para las exportaciones/importaciones puede ser medida por el número de destinos u orígenes que representen un valor seleccionado como umbral. Aquí vale la regla del 80%, 90%, o incluso del total de las exportaciones o importaciones.</t>
    </r>
  </si>
  <si>
    <t>Fuente: UNCTAD STAT</t>
  </si>
  <si>
    <t>Fuente: elaboración propia con datos de UNCTAD STAT</t>
  </si>
  <si>
    <t>Fuente: https://www.datosmacro.com/demografia/poblacion/colombia</t>
  </si>
  <si>
    <t>Merchandise trade matrix – product groups, exports in thousands of dollars, annual, 1995-2017</t>
  </si>
  <si>
    <t>Merchandise trade matrix – product groups, imports in thousands of dollars, annual, 1995-2017</t>
  </si>
  <si>
    <t>Merchandise trade matrix – product groups, exports/ imports per capita in dollars, annual, 1995-2017</t>
  </si>
  <si>
    <t>Producto interno bruto (PIB) (1995- 2017) Miles de millones de dólares</t>
  </si>
  <si>
    <t>Argentina</t>
  </si>
  <si>
    <t>Estadísticas de población Colombia- Argentina (1995-2017)</t>
  </si>
  <si>
    <t>Fuente: https://www.datosmacro.com/demografia/poblacion/argentina</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</si>
</sst>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_-;\-* #,##0_-;_-* &quot;-&quot;_-;_-@_-"/>
    <numFmt numFmtId="165" formatCode="_(* #,##0.00_);_(* \(#,##0.00\);_(* &quot;-&quot;??_);_(@_)"/>
    <numFmt numFmtId="166" formatCode="#,##0.0000000_);\(#,##0.0000000\)"/>
    <numFmt numFmtId="167" formatCode="_(* #,##0_);_(* \(#,##0\);_(* &quot;-&quot;??_);_(@_)"/>
    <numFmt numFmtId="168" formatCode="0.0%"/>
    <numFmt numFmtId="169" formatCode="0.00000%"/>
    <numFmt numFmtId="170" formatCode="#,##0.000_);\(#,##0.000\)"/>
    <numFmt numFmtId="171" formatCode="#,##0.00000_);\(#,##0.00000\)"/>
    <numFmt numFmtId="172" formatCode="#,##0.00000_);[Red]\(#,##0.00000\)"/>
  </numFmts>
  <fonts count="26"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0"/>
      <color rgb="FF083E28"/>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11"/>
      <color rgb="FF083E28"/>
      <name val="Calibri"/>
      <family val="2"/>
      <scheme val="minor"/>
    </font>
    <font>
      <sz val="11"/>
      <color rgb="FF083E28"/>
      <name val="Calibri"/>
      <family val="2"/>
      <scheme val="minor"/>
    </font>
    <font>
      <b/>
      <sz val="11"/>
      <name val="Calibri"/>
      <family val="2"/>
      <scheme val="minor"/>
    </font>
    <font>
      <sz val="11"/>
      <name val="Calibri"/>
      <family val="2"/>
      <scheme val="minor"/>
    </font>
    <font>
      <sz val="10"/>
      <name val="Arial"/>
      <family val="2"/>
    </font>
    <font>
      <b/>
      <sz val="10"/>
      <color rgb="FF002060"/>
      <name val="Arial"/>
      <family val="2"/>
    </font>
    <font>
      <b/>
      <sz val="11"/>
      <color rgb="FF002060"/>
      <name val="Calibri"/>
      <family val="2"/>
      <scheme val="minor"/>
    </font>
    <font>
      <b/>
      <sz val="10"/>
      <color theme="0"/>
      <name val="Arial"/>
      <family val="2"/>
    </font>
    <font>
      <sz val="9"/>
      <name val="Arial"/>
      <family val="2"/>
    </font>
    <font>
      <b/>
      <sz val="14"/>
      <color theme="1"/>
      <name val="Calibri"/>
      <family val="2"/>
      <scheme val="minor"/>
    </font>
    <font>
      <b/>
      <sz val="12"/>
      <color theme="1"/>
      <name val="Calibri"/>
      <family val="2"/>
      <scheme val="minor"/>
    </font>
    <font>
      <u/>
      <sz val="10"/>
      <color indexed="12"/>
      <name val="Arial"/>
      <family val="2"/>
    </font>
    <font>
      <u/>
      <sz val="11"/>
      <color theme="10"/>
      <name val="Calibri"/>
      <family val="2"/>
      <scheme val="minor"/>
    </font>
    <font>
      <b/>
      <sz val="9"/>
      <color theme="0"/>
      <name val="Calibri"/>
      <family val="2"/>
      <scheme val="minor"/>
    </font>
    <font>
      <b/>
      <sz val="9"/>
      <color theme="0"/>
      <name val="Arial"/>
      <family val="2"/>
    </font>
    <font>
      <sz val="9"/>
      <color theme="0"/>
      <name val="Calibri"/>
      <family val="2"/>
      <scheme val="minor"/>
    </font>
    <font>
      <b/>
      <sz val="18"/>
      <name val="Arial"/>
      <family val="2"/>
    </font>
  </fonts>
  <fills count="5">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0">
    <xf numFmtId="0" fontId="0" fillId="0" borderId="0"/>
    <xf numFmtId="165" fontId="5" fillId="0" borderId="0" applyFont="0" applyFill="0" applyBorder="0" applyAlignment="0" applyProtection="0"/>
    <xf numFmtId="0" fontId="13" fillId="0" borderId="0"/>
    <xf numFmtId="9" fontId="5" fillId="0" borderId="0" applyFont="0" applyFill="0" applyBorder="0" applyAlignment="0" applyProtection="0"/>
    <xf numFmtId="0" fontId="20" fillId="0" borderId="0" applyNumberFormat="0" applyFill="0" applyBorder="0" applyAlignment="0" applyProtection="0">
      <alignment vertical="top"/>
      <protection locked="0"/>
    </xf>
    <xf numFmtId="165" fontId="13" fillId="0" borderId="0" applyFont="0" applyFill="0" applyBorder="0" applyAlignment="0" applyProtection="0"/>
    <xf numFmtId="0" fontId="17" fillId="0" borderId="0"/>
    <xf numFmtId="9" fontId="13" fillId="0" borderId="0" applyFont="0" applyFill="0" applyBorder="0" applyAlignment="0" applyProtection="0"/>
    <xf numFmtId="0" fontId="21" fillId="0" borderId="0" applyNumberFormat="0" applyFill="0" applyBorder="0" applyAlignment="0" applyProtection="0"/>
    <xf numFmtId="164" fontId="5" fillId="0" borderId="0" applyFont="0" applyFill="0" applyBorder="0" applyAlignment="0" applyProtection="0"/>
  </cellStyleXfs>
  <cellXfs count="240">
    <xf numFmtId="0" fontId="0" fillId="0" borderId="0" xfId="0"/>
    <xf numFmtId="0" fontId="0" fillId="0" borderId="0" xfId="0"/>
    <xf numFmtId="0" fontId="8" fillId="0" borderId="0" xfId="0" applyFont="1" applyAlignment="1">
      <alignment horizontal="right"/>
    </xf>
    <xf numFmtId="0" fontId="7" fillId="0" borderId="0" xfId="0" applyFont="1"/>
    <xf numFmtId="0" fontId="13" fillId="0" borderId="0" xfId="0" applyFont="1"/>
    <xf numFmtId="0" fontId="14" fillId="0" borderId="0" xfId="0" applyFont="1" applyAlignment="1">
      <alignment horizontal="left" vertical="center"/>
    </xf>
    <xf numFmtId="0" fontId="15" fillId="0" borderId="0" xfId="0" applyFont="1" applyAlignment="1">
      <alignment horizontal="left" vertical="center"/>
    </xf>
    <xf numFmtId="0" fontId="16" fillId="3" borderId="4" xfId="0" applyFont="1" applyFill="1" applyBorder="1" applyAlignment="1">
      <alignment horizontal="center"/>
    </xf>
    <xf numFmtId="0" fontId="6" fillId="3" borderId="5" xfId="0" applyFont="1" applyFill="1" applyBorder="1"/>
    <xf numFmtId="0" fontId="16" fillId="3" borderId="5" xfId="0" applyNumberFormat="1" applyFont="1" applyFill="1" applyBorder="1" applyAlignment="1">
      <alignment horizontal="center"/>
    </xf>
    <xf numFmtId="0" fontId="16" fillId="3" borderId="6" xfId="0" applyNumberFormat="1" applyFont="1" applyFill="1" applyBorder="1" applyAlignment="1">
      <alignment horizontal="center"/>
    </xf>
    <xf numFmtId="39" fontId="0" fillId="4" borderId="0" xfId="0" applyNumberFormat="1" applyFill="1" applyBorder="1" applyAlignment="1">
      <alignment horizontal="center"/>
    </xf>
    <xf numFmtId="39" fontId="0" fillId="4" borderId="8" xfId="0" applyNumberFormat="1" applyFill="1" applyBorder="1" applyAlignment="1">
      <alignment horizontal="center"/>
    </xf>
    <xf numFmtId="39" fontId="0" fillId="0" borderId="0" xfId="0" applyNumberFormat="1" applyFill="1" applyBorder="1" applyAlignment="1">
      <alignment horizontal="center"/>
    </xf>
    <xf numFmtId="39" fontId="0" fillId="0" borderId="8" xfId="0" applyNumberFormat="1" applyFill="1" applyBorder="1" applyAlignment="1">
      <alignment horizontal="center"/>
    </xf>
    <xf numFmtId="39" fontId="0" fillId="0" borderId="3" xfId="0" applyNumberFormat="1" applyFill="1" applyBorder="1" applyAlignment="1">
      <alignment horizontal="center"/>
    </xf>
    <xf numFmtId="39" fontId="0" fillId="0" borderId="10" xfId="0" applyNumberFormat="1" applyFill="1" applyBorder="1" applyAlignment="1">
      <alignment horizontal="center"/>
    </xf>
    <xf numFmtId="0" fontId="16" fillId="3" borderId="13" xfId="0" applyNumberFormat="1" applyFont="1" applyFill="1" applyBorder="1" applyAlignment="1">
      <alignment horizontal="center"/>
    </xf>
    <xf numFmtId="39" fontId="0" fillId="4" borderId="14" xfId="0" applyNumberFormat="1" applyFill="1" applyBorder="1" applyAlignment="1">
      <alignment horizontal="center"/>
    </xf>
    <xf numFmtId="39" fontId="0" fillId="0" borderId="14" xfId="0" applyNumberFormat="1" applyFill="1" applyBorder="1" applyAlignment="1">
      <alignment horizontal="center"/>
    </xf>
    <xf numFmtId="39" fontId="0" fillId="0" borderId="15" xfId="0" applyNumberFormat="1" applyFill="1" applyBorder="1" applyAlignment="1">
      <alignment horizontal="center"/>
    </xf>
    <xf numFmtId="39" fontId="1" fillId="2" borderId="12" xfId="0" applyNumberFormat="1" applyFont="1" applyFill="1" applyBorder="1" applyAlignment="1">
      <alignment horizontal="center"/>
    </xf>
    <xf numFmtId="39" fontId="1" fillId="2" borderId="2" xfId="0" applyNumberFormat="1" applyFont="1" applyFill="1" applyBorder="1" applyAlignment="1">
      <alignment horizontal="center"/>
    </xf>
    <xf numFmtId="39" fontId="1" fillId="2" borderId="11" xfId="0" applyNumberFormat="1" applyFont="1" applyFill="1" applyBorder="1" applyAlignment="1">
      <alignment horizontal="center"/>
    </xf>
    <xf numFmtId="0" fontId="0" fillId="4" borderId="7" xfId="0" applyFill="1" applyBorder="1" applyAlignment="1">
      <alignment horizontal="center"/>
    </xf>
    <xf numFmtId="0" fontId="0" fillId="0" borderId="7" xfId="0" applyFill="1" applyBorder="1" applyAlignment="1">
      <alignment horizontal="left"/>
    </xf>
    <xf numFmtId="0" fontId="0" fillId="0" borderId="8" xfId="0" applyFill="1" applyBorder="1" applyAlignment="1">
      <alignment horizontal="left"/>
    </xf>
    <xf numFmtId="39" fontId="0" fillId="0" borderId="14" xfId="0" applyNumberFormat="1"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39" fontId="0" fillId="4" borderId="14" xfId="0" applyNumberFormat="1"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39" fontId="0" fillId="0" borderId="15" xfId="0" applyNumberFormat="1" applyFill="1" applyBorder="1" applyAlignment="1">
      <alignment horizontal="left"/>
    </xf>
    <xf numFmtId="40" fontId="0" fillId="4" borderId="0" xfId="0" applyNumberFormat="1" applyFill="1" applyBorder="1" applyAlignment="1">
      <alignment horizontal="center"/>
    </xf>
    <xf numFmtId="40" fontId="0" fillId="4" borderId="14" xfId="0" applyNumberFormat="1" applyFill="1" applyBorder="1" applyAlignment="1">
      <alignment horizontal="center"/>
    </xf>
    <xf numFmtId="40" fontId="0" fillId="4" borderId="8" xfId="0" applyNumberFormat="1" applyFill="1" applyBorder="1" applyAlignment="1">
      <alignment horizontal="center"/>
    </xf>
    <xf numFmtId="40" fontId="0" fillId="0" borderId="0" xfId="0" applyNumberFormat="1" applyFill="1" applyBorder="1" applyAlignment="1">
      <alignment horizontal="center"/>
    </xf>
    <xf numFmtId="40" fontId="0" fillId="0" borderId="14" xfId="0" applyNumberFormat="1" applyFill="1" applyBorder="1" applyAlignment="1">
      <alignment horizontal="center"/>
    </xf>
    <xf numFmtId="40" fontId="0" fillId="0" borderId="8" xfId="0" applyNumberFormat="1" applyFill="1" applyBorder="1" applyAlignment="1">
      <alignment horizontal="center"/>
    </xf>
    <xf numFmtId="40" fontId="0" fillId="0" borderId="3" xfId="0" applyNumberFormat="1" applyFill="1" applyBorder="1" applyAlignment="1">
      <alignment horizontal="center"/>
    </xf>
    <xf numFmtId="40" fontId="0" fillId="0" borderId="15" xfId="0" applyNumberFormat="1" applyFill="1" applyBorder="1" applyAlignment="1">
      <alignment horizontal="center"/>
    </xf>
    <xf numFmtId="40" fontId="0" fillId="0" borderId="10" xfId="0" applyNumberFormat="1" applyFill="1" applyBorder="1" applyAlignment="1">
      <alignment horizontal="center"/>
    </xf>
    <xf numFmtId="0" fontId="6" fillId="3" borderId="6" xfId="0" applyFont="1" applyFill="1" applyBorder="1"/>
    <xf numFmtId="3" fontId="17" fillId="4" borderId="0" xfId="2" applyNumberFormat="1" applyFont="1" applyFill="1" applyBorder="1" applyAlignment="1">
      <alignment horizontal="center"/>
    </xf>
    <xf numFmtId="3" fontId="17" fillId="4" borderId="8" xfId="2" applyNumberFormat="1" applyFont="1" applyFill="1" applyBorder="1" applyAlignment="1">
      <alignment horizontal="center"/>
    </xf>
    <xf numFmtId="3" fontId="17" fillId="0" borderId="3" xfId="2" applyNumberFormat="1" applyFont="1" applyFill="1" applyBorder="1" applyAlignment="1">
      <alignment horizontal="center"/>
    </xf>
    <xf numFmtId="3" fontId="17" fillId="0" borderId="10" xfId="2" applyNumberFormat="1" applyFont="1" applyFill="1" applyBorder="1" applyAlignment="1">
      <alignment horizontal="center"/>
    </xf>
    <xf numFmtId="3" fontId="17" fillId="4" borderId="14" xfId="2" applyNumberFormat="1" applyFont="1" applyFill="1" applyBorder="1" applyAlignment="1">
      <alignment horizontal="center"/>
    </xf>
    <xf numFmtId="3" fontId="17" fillId="0" borderId="15" xfId="2" applyNumberFormat="1" applyFont="1" applyFill="1" applyBorder="1" applyAlignment="1">
      <alignment horizont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0" fillId="0" borderId="9" xfId="0" applyBorder="1" applyAlignment="1">
      <alignment horizontal="center"/>
    </xf>
    <xf numFmtId="0" fontId="16" fillId="3" borderId="1" xfId="0" applyFont="1" applyFill="1" applyBorder="1" applyAlignment="1">
      <alignment horizontal="center"/>
    </xf>
    <xf numFmtId="0" fontId="16" fillId="3" borderId="12" xfId="0" applyFont="1" applyFill="1" applyBorder="1" applyAlignment="1">
      <alignment horizontal="center"/>
    </xf>
    <xf numFmtId="168" fontId="1" fillId="2" borderId="12" xfId="3" applyNumberFormat="1" applyFont="1" applyFill="1" applyBorder="1" applyAlignment="1">
      <alignment horizontal="center"/>
    </xf>
    <xf numFmtId="10" fontId="1" fillId="2" borderId="12" xfId="3" applyNumberFormat="1" applyFont="1" applyFill="1" applyBorder="1" applyAlignment="1">
      <alignment horizontal="center"/>
    </xf>
    <xf numFmtId="168" fontId="0" fillId="4" borderId="14" xfId="3" applyNumberFormat="1" applyFont="1" applyFill="1" applyBorder="1" applyAlignment="1">
      <alignment horizontal="center"/>
    </xf>
    <xf numFmtId="10" fontId="0" fillId="4" borderId="13" xfId="3" applyNumberFormat="1" applyFont="1" applyFill="1" applyBorder="1" applyAlignment="1">
      <alignment horizontal="center"/>
    </xf>
    <xf numFmtId="10" fontId="0" fillId="4" borderId="14" xfId="3" applyNumberFormat="1" applyFont="1" applyFill="1" applyBorder="1" applyAlignment="1">
      <alignment horizontal="center"/>
    </xf>
    <xf numFmtId="10" fontId="0" fillId="4" borderId="15" xfId="3" applyNumberFormat="1" applyFont="1" applyFill="1" applyBorder="1" applyAlignment="1">
      <alignment horizontal="center"/>
    </xf>
    <xf numFmtId="169" fontId="1" fillId="2" borderId="12" xfId="3" applyNumberFormat="1" applyFont="1" applyFill="1" applyBorder="1" applyAlignment="1">
      <alignment horizontal="center"/>
    </xf>
    <xf numFmtId="169" fontId="0" fillId="4" borderId="13" xfId="3" applyNumberFormat="1" applyFont="1" applyFill="1" applyBorder="1" applyAlignment="1">
      <alignment horizontal="center"/>
    </xf>
    <xf numFmtId="169" fontId="0" fillId="4" borderId="14" xfId="3" applyNumberFormat="1" applyFont="1" applyFill="1" applyBorder="1" applyAlignment="1">
      <alignment horizontal="center"/>
    </xf>
    <xf numFmtId="169" fontId="0" fillId="4" borderId="15" xfId="3" applyNumberFormat="1" applyFont="1" applyFill="1" applyBorder="1" applyAlignment="1">
      <alignment horizontal="center"/>
    </xf>
    <xf numFmtId="0" fontId="8" fillId="0" borderId="0" xfId="0" applyFont="1"/>
    <xf numFmtId="10" fontId="0" fillId="0" borderId="0" xfId="0" applyNumberFormat="1"/>
    <xf numFmtId="37" fontId="1" fillId="2" borderId="12" xfId="0" applyNumberFormat="1" applyFont="1" applyFill="1" applyBorder="1" applyAlignment="1">
      <alignment horizontal="center"/>
    </xf>
    <xf numFmtId="37" fontId="0" fillId="4" borderId="13" xfId="0" applyNumberFormat="1" applyFill="1" applyBorder="1" applyAlignment="1">
      <alignment horizontal="center"/>
    </xf>
    <xf numFmtId="37" fontId="0" fillId="4" borderId="14" xfId="0" applyNumberFormat="1" applyFill="1" applyBorder="1" applyAlignment="1">
      <alignment horizontal="center"/>
    </xf>
    <xf numFmtId="37" fontId="0" fillId="4" borderId="15" xfId="0" applyNumberFormat="1" applyFill="1" applyBorder="1" applyAlignment="1">
      <alignment horizontal="center"/>
    </xf>
    <xf numFmtId="0" fontId="16" fillId="3" borderId="13" xfId="0" applyNumberFormat="1" applyFont="1" applyFill="1" applyBorder="1" applyAlignment="1">
      <alignment horizontal="left"/>
    </xf>
    <xf numFmtId="37" fontId="1" fillId="2" borderId="12" xfId="0" applyNumberFormat="1" applyFont="1" applyFill="1" applyBorder="1" applyAlignment="1">
      <alignment horizontal="left"/>
    </xf>
    <xf numFmtId="37" fontId="0" fillId="4" borderId="13" xfId="0" applyNumberFormat="1" applyFill="1" applyBorder="1" applyAlignment="1">
      <alignment horizontal="left"/>
    </xf>
    <xf numFmtId="37" fontId="0" fillId="4" borderId="14" xfId="0" applyNumberFormat="1" applyFill="1" applyBorder="1" applyAlignment="1">
      <alignment horizontal="left"/>
    </xf>
    <xf numFmtId="37" fontId="0" fillId="4" borderId="15" xfId="0" applyNumberFormat="1" applyFill="1" applyBorder="1" applyAlignment="1">
      <alignment horizontal="left"/>
    </xf>
    <xf numFmtId="0" fontId="0" fillId="0" borderId="0" xfId="0" applyAlignment="1">
      <alignment vertical="center" wrapText="1"/>
    </xf>
    <xf numFmtId="0" fontId="8" fillId="0" borderId="0" xfId="0" applyFont="1" applyAlignment="1"/>
    <xf numFmtId="168" fontId="1" fillId="2" borderId="2" xfId="3" applyNumberFormat="1" applyFont="1" applyFill="1" applyBorder="1" applyAlignment="1">
      <alignment horizontal="center"/>
    </xf>
    <xf numFmtId="168" fontId="1" fillId="2" borderId="11" xfId="3" applyNumberFormat="1" applyFont="1" applyFill="1" applyBorder="1" applyAlignment="1">
      <alignment horizontal="center"/>
    </xf>
    <xf numFmtId="168" fontId="0" fillId="4" borderId="0" xfId="3" applyNumberFormat="1" applyFont="1" applyFill="1" applyBorder="1" applyAlignment="1">
      <alignment horizontal="center"/>
    </xf>
    <xf numFmtId="168" fontId="0" fillId="4" borderId="8" xfId="3" applyNumberFormat="1" applyFont="1" applyFill="1" applyBorder="1" applyAlignment="1">
      <alignment horizontal="center"/>
    </xf>
    <xf numFmtId="168" fontId="0" fillId="0" borderId="14" xfId="3" applyNumberFormat="1" applyFont="1" applyFill="1" applyBorder="1" applyAlignment="1">
      <alignment horizontal="center"/>
    </xf>
    <xf numFmtId="168" fontId="0" fillId="0" borderId="0" xfId="3" applyNumberFormat="1" applyFont="1" applyFill="1" applyBorder="1" applyAlignment="1">
      <alignment horizontal="center"/>
    </xf>
    <xf numFmtId="168" fontId="0" fillId="0" borderId="8" xfId="3" applyNumberFormat="1" applyFont="1" applyFill="1" applyBorder="1" applyAlignment="1">
      <alignment horizontal="center"/>
    </xf>
    <xf numFmtId="168" fontId="0" fillId="0" borderId="15" xfId="3" applyNumberFormat="1" applyFont="1" applyFill="1" applyBorder="1" applyAlignment="1">
      <alignment horizontal="center"/>
    </xf>
    <xf numFmtId="168" fontId="0" fillId="0" borderId="3" xfId="3" applyNumberFormat="1" applyFont="1" applyFill="1" applyBorder="1" applyAlignment="1">
      <alignment horizontal="center"/>
    </xf>
    <xf numFmtId="168" fontId="0" fillId="0" borderId="10" xfId="3" applyNumberFormat="1" applyFont="1" applyFill="1" applyBorder="1" applyAlignment="1">
      <alignment horizontal="center"/>
    </xf>
    <xf numFmtId="165" fontId="0" fillId="4" borderId="14" xfId="1" applyFont="1" applyFill="1" applyBorder="1" applyAlignment="1">
      <alignment horizontal="center"/>
    </xf>
    <xf numFmtId="167" fontId="1" fillId="2" borderId="12" xfId="1" applyNumberFormat="1" applyFont="1" applyFill="1" applyBorder="1" applyAlignment="1">
      <alignment horizontal="center"/>
    </xf>
    <xf numFmtId="167" fontId="1" fillId="2" borderId="2" xfId="1" applyNumberFormat="1" applyFont="1" applyFill="1" applyBorder="1" applyAlignment="1">
      <alignment horizontal="center"/>
    </xf>
    <xf numFmtId="167" fontId="1" fillId="2" borderId="11" xfId="1" applyNumberFormat="1" applyFont="1" applyFill="1" applyBorder="1" applyAlignment="1">
      <alignment horizontal="center"/>
    </xf>
    <xf numFmtId="167" fontId="0" fillId="4" borderId="14" xfId="1" applyNumberFormat="1" applyFont="1" applyFill="1" applyBorder="1" applyAlignment="1">
      <alignment horizontal="center"/>
    </xf>
    <xf numFmtId="167" fontId="0" fillId="4" borderId="0" xfId="1" applyNumberFormat="1" applyFont="1" applyFill="1" applyBorder="1" applyAlignment="1">
      <alignment horizontal="center"/>
    </xf>
    <xf numFmtId="167" fontId="0" fillId="4" borderId="8" xfId="1" applyNumberFormat="1" applyFont="1" applyFill="1" applyBorder="1" applyAlignment="1">
      <alignment horizontal="center"/>
    </xf>
    <xf numFmtId="167" fontId="0" fillId="0" borderId="14" xfId="1" applyNumberFormat="1" applyFont="1" applyFill="1" applyBorder="1" applyAlignment="1">
      <alignment horizontal="center"/>
    </xf>
    <xf numFmtId="167" fontId="0" fillId="0" borderId="0" xfId="1" applyNumberFormat="1" applyFont="1" applyFill="1" applyBorder="1" applyAlignment="1">
      <alignment horizontal="center"/>
    </xf>
    <xf numFmtId="167" fontId="0" fillId="0" borderId="8" xfId="1" applyNumberFormat="1" applyFont="1" applyFill="1" applyBorder="1" applyAlignment="1">
      <alignment horizontal="center"/>
    </xf>
    <xf numFmtId="167" fontId="0" fillId="0" borderId="15" xfId="1" applyNumberFormat="1" applyFont="1" applyFill="1" applyBorder="1" applyAlignment="1">
      <alignment horizontal="center"/>
    </xf>
    <xf numFmtId="167" fontId="0" fillId="0" borderId="3" xfId="1" applyNumberFormat="1" applyFont="1" applyFill="1" applyBorder="1" applyAlignment="1">
      <alignment horizontal="center"/>
    </xf>
    <xf numFmtId="167" fontId="0" fillId="0" borderId="10" xfId="1" applyNumberFormat="1" applyFont="1" applyFill="1" applyBorder="1" applyAlignment="1">
      <alignment horizontal="center"/>
    </xf>
    <xf numFmtId="0" fontId="23" fillId="3" borderId="4" xfId="0" applyFont="1" applyFill="1" applyBorder="1" applyAlignment="1">
      <alignment horizontal="center"/>
    </xf>
    <xf numFmtId="0" fontId="24" fillId="3" borderId="5" xfId="0" applyFont="1" applyFill="1" applyBorder="1"/>
    <xf numFmtId="165" fontId="0" fillId="4" borderId="13" xfId="1" applyFont="1" applyFill="1" applyBorder="1" applyAlignment="1">
      <alignment horizontal="center"/>
    </xf>
    <xf numFmtId="165" fontId="0" fillId="4" borderId="15" xfId="1" applyFont="1" applyFill="1" applyBorder="1" applyAlignment="1">
      <alignment horizontal="center"/>
    </xf>
    <xf numFmtId="165" fontId="0" fillId="4" borderId="0" xfId="1" applyFont="1" applyFill="1" applyBorder="1" applyAlignment="1">
      <alignment horizontal="center"/>
    </xf>
    <xf numFmtId="168" fontId="1" fillId="2" borderId="13" xfId="3" applyNumberFormat="1" applyFont="1" applyFill="1" applyBorder="1" applyAlignment="1">
      <alignment horizontal="center"/>
    </xf>
    <xf numFmtId="168" fontId="1" fillId="2" borderId="6" xfId="3" applyNumberFormat="1" applyFont="1" applyFill="1" applyBorder="1" applyAlignment="1">
      <alignment horizontal="center"/>
    </xf>
    <xf numFmtId="165" fontId="0" fillId="4" borderId="4" xfId="1" applyFont="1" applyFill="1" applyBorder="1" applyAlignment="1">
      <alignment horizontal="center"/>
    </xf>
    <xf numFmtId="165" fontId="0" fillId="4" borderId="5" xfId="1" applyFont="1" applyFill="1" applyBorder="1" applyAlignment="1">
      <alignment horizontal="center"/>
    </xf>
    <xf numFmtId="165" fontId="0" fillId="4" borderId="7" xfId="1" applyFont="1" applyFill="1" applyBorder="1" applyAlignment="1">
      <alignment horizontal="center"/>
    </xf>
    <xf numFmtId="165" fontId="0" fillId="4" borderId="9" xfId="1" applyFont="1" applyFill="1" applyBorder="1" applyAlignment="1">
      <alignment horizontal="center"/>
    </xf>
    <xf numFmtId="165" fontId="0" fillId="4" borderId="3" xfId="1" applyFont="1" applyFill="1" applyBorder="1" applyAlignment="1">
      <alignment horizontal="center"/>
    </xf>
    <xf numFmtId="168" fontId="1" fillId="2" borderId="4" xfId="3" applyNumberFormat="1" applyFont="1" applyFill="1" applyBorder="1" applyAlignment="1">
      <alignment horizontal="center"/>
    </xf>
    <xf numFmtId="0" fontId="16" fillId="3" borderId="4" xfId="0" applyNumberFormat="1" applyFont="1" applyFill="1" applyBorder="1" applyAlignment="1">
      <alignment horizontal="center"/>
    </xf>
    <xf numFmtId="40" fontId="0" fillId="4" borderId="4" xfId="1" applyNumberFormat="1" applyFont="1" applyFill="1" applyBorder="1" applyAlignment="1">
      <alignment horizontal="center"/>
    </xf>
    <xf numFmtId="40" fontId="0" fillId="4" borderId="13" xfId="1" applyNumberFormat="1" applyFont="1" applyFill="1" applyBorder="1" applyAlignment="1">
      <alignment horizontal="center"/>
    </xf>
    <xf numFmtId="40" fontId="0" fillId="4" borderId="5" xfId="1" applyNumberFormat="1" applyFont="1" applyFill="1" applyBorder="1" applyAlignment="1">
      <alignment horizontal="center"/>
    </xf>
    <xf numFmtId="40" fontId="0" fillId="4" borderId="7" xfId="1" applyNumberFormat="1" applyFont="1" applyFill="1" applyBorder="1" applyAlignment="1">
      <alignment horizontal="center"/>
    </xf>
    <xf numFmtId="40" fontId="0" fillId="4" borderId="14" xfId="1" applyNumberFormat="1" applyFont="1" applyFill="1" applyBorder="1" applyAlignment="1">
      <alignment horizontal="center"/>
    </xf>
    <xf numFmtId="40" fontId="0" fillId="4" borderId="0" xfId="1" applyNumberFormat="1" applyFont="1" applyFill="1" applyBorder="1" applyAlignment="1">
      <alignment horizontal="center"/>
    </xf>
    <xf numFmtId="40" fontId="0" fillId="4" borderId="9" xfId="1" applyNumberFormat="1" applyFont="1" applyFill="1" applyBorder="1" applyAlignment="1">
      <alignment horizontal="center"/>
    </xf>
    <xf numFmtId="40" fontId="0" fillId="4" borderId="15" xfId="1" applyNumberFormat="1" applyFont="1" applyFill="1" applyBorder="1" applyAlignment="1">
      <alignment horizontal="center"/>
    </xf>
    <xf numFmtId="40" fontId="0" fillId="4" borderId="3" xfId="1" applyNumberFormat="1" applyFont="1" applyFill="1" applyBorder="1" applyAlignment="1">
      <alignment horizontal="center"/>
    </xf>
    <xf numFmtId="40" fontId="8" fillId="4" borderId="13" xfId="1" applyNumberFormat="1" applyFont="1" applyFill="1" applyBorder="1" applyAlignment="1">
      <alignment horizontal="center"/>
    </xf>
    <xf numFmtId="40" fontId="8" fillId="4" borderId="14" xfId="1" applyNumberFormat="1" applyFont="1" applyFill="1" applyBorder="1" applyAlignment="1">
      <alignment horizontal="center"/>
    </xf>
    <xf numFmtId="40" fontId="8" fillId="4" borderId="15" xfId="1" applyNumberFormat="1" applyFont="1" applyFill="1" applyBorder="1" applyAlignment="1">
      <alignment horizontal="center"/>
    </xf>
    <xf numFmtId="0" fontId="0" fillId="0" borderId="0" xfId="0" applyAlignment="1">
      <alignment vertical="center"/>
    </xf>
    <xf numFmtId="0" fontId="8" fillId="0" borderId="0" xfId="0" applyFont="1" applyAlignment="1">
      <alignment horizontal="right"/>
    </xf>
    <xf numFmtId="0" fontId="7" fillId="0" borderId="0" xfId="0" applyFont="1" applyFill="1" applyBorder="1" applyAlignment="1">
      <alignment horizontal="left"/>
    </xf>
    <xf numFmtId="170" fontId="0" fillId="0" borderId="3" xfId="0" applyNumberFormat="1" applyFill="1" applyBorder="1" applyAlignment="1">
      <alignment horizontal="center"/>
    </xf>
    <xf numFmtId="170" fontId="0" fillId="0" borderId="15" xfId="0" applyNumberFormat="1" applyFill="1" applyBorder="1" applyAlignment="1">
      <alignment horizontal="center"/>
    </xf>
    <xf numFmtId="166" fontId="1" fillId="2" borderId="13" xfId="0" applyNumberFormat="1" applyFont="1" applyFill="1" applyBorder="1" applyAlignment="1">
      <alignment horizontal="center"/>
    </xf>
    <xf numFmtId="171" fontId="0" fillId="4" borderId="5" xfId="0" applyNumberFormat="1" applyFill="1" applyBorder="1" applyAlignment="1">
      <alignment horizontal="center"/>
    </xf>
    <xf numFmtId="171" fontId="0" fillId="4" borderId="6" xfId="0" applyNumberFormat="1" applyFill="1" applyBorder="1" applyAlignment="1">
      <alignment horizontal="center"/>
    </xf>
    <xf numFmtId="171" fontId="0" fillId="4" borderId="0" xfId="0" applyNumberFormat="1" applyFill="1" applyBorder="1" applyAlignment="1">
      <alignment horizontal="center"/>
    </xf>
    <xf numFmtId="171" fontId="0" fillId="4" borderId="8" xfId="0" applyNumberFormat="1" applyFill="1" applyBorder="1" applyAlignment="1">
      <alignment horizontal="center"/>
    </xf>
    <xf numFmtId="171" fontId="0" fillId="4" borderId="3" xfId="0" applyNumberFormat="1" applyFill="1" applyBorder="1" applyAlignment="1">
      <alignment horizontal="center"/>
    </xf>
    <xf numFmtId="171" fontId="0" fillId="4" borderId="10" xfId="0" applyNumberFormat="1" applyFill="1" applyBorder="1" applyAlignment="1">
      <alignment horizontal="center"/>
    </xf>
    <xf numFmtId="166" fontId="1" fillId="2" borderId="6" xfId="0" applyNumberFormat="1" applyFont="1" applyFill="1" applyBorder="1" applyAlignment="1">
      <alignment horizontal="center"/>
    </xf>
    <xf numFmtId="171" fontId="0" fillId="4" borderId="13" xfId="0" applyNumberFormat="1" applyFill="1" applyBorder="1" applyAlignment="1">
      <alignment horizontal="center"/>
    </xf>
    <xf numFmtId="171" fontId="0" fillId="4" borderId="14" xfId="0" applyNumberFormat="1" applyFill="1" applyBorder="1" applyAlignment="1">
      <alignment horizontal="center"/>
    </xf>
    <xf numFmtId="171" fontId="0" fillId="4" borderId="15" xfId="0" applyNumberFormat="1" applyFill="1" applyBorder="1" applyAlignment="1">
      <alignment horizontal="center"/>
    </xf>
    <xf numFmtId="166" fontId="1" fillId="2" borderId="5" xfId="0" applyNumberFormat="1" applyFont="1" applyFill="1" applyBorder="1" applyAlignment="1">
      <alignment horizontal="center"/>
    </xf>
    <xf numFmtId="0" fontId="8" fillId="0" borderId="0" xfId="0" applyFont="1" applyBorder="1" applyAlignment="1">
      <alignment horizontal="left"/>
    </xf>
    <xf numFmtId="40" fontId="0" fillId="4" borderId="13" xfId="0" applyNumberFormat="1" applyFill="1" applyBorder="1" applyAlignment="1">
      <alignment horizontal="center"/>
    </xf>
    <xf numFmtId="40" fontId="0" fillId="4" borderId="15" xfId="0" applyNumberFormat="1" applyFill="1" applyBorder="1" applyAlignment="1">
      <alignment horizontal="center"/>
    </xf>
    <xf numFmtId="39" fontId="1" fillId="2" borderId="13" xfId="0" applyNumberFormat="1" applyFont="1" applyFill="1" applyBorder="1" applyAlignment="1">
      <alignment horizontal="center"/>
    </xf>
    <xf numFmtId="39" fontId="1" fillId="2" borderId="5" xfId="0" applyNumberFormat="1" applyFont="1" applyFill="1" applyBorder="1" applyAlignment="1">
      <alignment horizontal="center"/>
    </xf>
    <xf numFmtId="39" fontId="1" fillId="2" borderId="6" xfId="0" applyNumberFormat="1" applyFont="1" applyFill="1" applyBorder="1" applyAlignment="1">
      <alignment horizontal="center"/>
    </xf>
    <xf numFmtId="39" fontId="0" fillId="4" borderId="13" xfId="0" applyNumberFormat="1" applyFill="1" applyBorder="1" applyAlignment="1">
      <alignment horizontal="center"/>
    </xf>
    <xf numFmtId="39" fontId="0" fillId="4" borderId="5" xfId="0" applyNumberFormat="1" applyFill="1" applyBorder="1" applyAlignment="1">
      <alignment horizontal="center"/>
    </xf>
    <xf numFmtId="39" fontId="0" fillId="4" borderId="6" xfId="0" applyNumberFormat="1" applyFill="1" applyBorder="1" applyAlignment="1">
      <alignment horizontal="center"/>
    </xf>
    <xf numFmtId="39" fontId="0" fillId="4" borderId="15" xfId="0" applyNumberFormat="1" applyFill="1" applyBorder="1" applyAlignment="1">
      <alignment horizontal="center"/>
    </xf>
    <xf numFmtId="39" fontId="0" fillId="4" borderId="3" xfId="0" applyNumberFormat="1" applyFill="1" applyBorder="1" applyAlignment="1">
      <alignment horizontal="center"/>
    </xf>
    <xf numFmtId="39" fontId="0" fillId="4" borderId="10" xfId="0" applyNumberFormat="1" applyFill="1" applyBorder="1" applyAlignment="1">
      <alignment horizontal="center"/>
    </xf>
    <xf numFmtId="40" fontId="8" fillId="4" borderId="0" xfId="1" applyNumberFormat="1" applyFont="1" applyFill="1" applyBorder="1" applyAlignment="1">
      <alignment horizontal="center"/>
    </xf>
    <xf numFmtId="40" fontId="8" fillId="4" borderId="5" xfId="1" applyNumberFormat="1" applyFont="1" applyFill="1" applyBorder="1" applyAlignment="1">
      <alignment horizontal="center"/>
    </xf>
    <xf numFmtId="40" fontId="8" fillId="4" borderId="6" xfId="1" applyNumberFormat="1" applyFont="1" applyFill="1" applyBorder="1" applyAlignment="1">
      <alignment horizontal="center"/>
    </xf>
    <xf numFmtId="40" fontId="8" fillId="4" borderId="8" xfId="1" applyNumberFormat="1" applyFont="1" applyFill="1" applyBorder="1" applyAlignment="1">
      <alignment horizontal="center"/>
    </xf>
    <xf numFmtId="40" fontId="8" fillId="4" borderId="3" xfId="1" applyNumberFormat="1" applyFont="1" applyFill="1" applyBorder="1" applyAlignment="1">
      <alignment horizontal="center"/>
    </xf>
    <xf numFmtId="40" fontId="8" fillId="4" borderId="10" xfId="1" applyNumberFormat="1" applyFont="1" applyFill="1" applyBorder="1" applyAlignment="1">
      <alignment horizontal="center"/>
    </xf>
    <xf numFmtId="169" fontId="0" fillId="4" borderId="0" xfId="3" applyNumberFormat="1" applyFont="1" applyFill="1" applyBorder="1" applyAlignment="1">
      <alignment horizontal="center"/>
    </xf>
    <xf numFmtId="40" fontId="2" fillId="4" borderId="2" xfId="0" applyNumberFormat="1" applyFont="1" applyFill="1" applyBorder="1" applyAlignment="1">
      <alignment horizontal="center"/>
    </xf>
    <xf numFmtId="40" fontId="2" fillId="4" borderId="12" xfId="0" applyNumberFormat="1" applyFont="1" applyFill="1" applyBorder="1" applyAlignment="1">
      <alignment horizontal="center"/>
    </xf>
    <xf numFmtId="40" fontId="2" fillId="4" borderId="11" xfId="0" applyNumberFormat="1"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40" fontId="2" fillId="0" borderId="12" xfId="0" applyNumberFormat="1" applyFont="1" applyFill="1" applyBorder="1" applyAlignment="1">
      <alignment horizontal="center"/>
    </xf>
    <xf numFmtId="172" fontId="0" fillId="4" borderId="4" xfId="1" applyNumberFormat="1" applyFont="1" applyFill="1" applyBorder="1" applyAlignment="1">
      <alignment horizontal="center"/>
    </xf>
    <xf numFmtId="172" fontId="0" fillId="4" borderId="13" xfId="1" applyNumberFormat="1" applyFont="1" applyFill="1" applyBorder="1" applyAlignment="1">
      <alignment horizontal="center"/>
    </xf>
    <xf numFmtId="172" fontId="0" fillId="4" borderId="5" xfId="1" applyNumberFormat="1" applyFont="1" applyFill="1" applyBorder="1" applyAlignment="1">
      <alignment horizontal="center"/>
    </xf>
    <xf numFmtId="172" fontId="0" fillId="4" borderId="7" xfId="1" applyNumberFormat="1" applyFont="1" applyFill="1" applyBorder="1" applyAlignment="1">
      <alignment horizontal="center"/>
    </xf>
    <xf numFmtId="172" fontId="0" fillId="4" borderId="14" xfId="1" applyNumberFormat="1" applyFont="1" applyFill="1" applyBorder="1" applyAlignment="1">
      <alignment horizontal="center"/>
    </xf>
    <xf numFmtId="172" fontId="0" fillId="4" borderId="0" xfId="1" applyNumberFormat="1" applyFont="1" applyFill="1" applyBorder="1" applyAlignment="1">
      <alignment horizontal="center"/>
    </xf>
    <xf numFmtId="172" fontId="0" fillId="4" borderId="9" xfId="1" applyNumberFormat="1" applyFont="1" applyFill="1" applyBorder="1" applyAlignment="1">
      <alignment horizontal="center"/>
    </xf>
    <xf numFmtId="172" fontId="0" fillId="4" borderId="15" xfId="1" applyNumberFormat="1" applyFont="1" applyFill="1" applyBorder="1" applyAlignment="1">
      <alignment horizontal="center"/>
    </xf>
    <xf numFmtId="172" fontId="0" fillId="4" borderId="3" xfId="1" applyNumberFormat="1" applyFont="1" applyFill="1" applyBorder="1" applyAlignment="1">
      <alignment horizontal="center"/>
    </xf>
    <xf numFmtId="0" fontId="21" fillId="0" borderId="0" xfId="8"/>
    <xf numFmtId="0" fontId="16" fillId="3" borderId="16" xfId="0" applyFont="1" applyFill="1" applyBorder="1" applyAlignment="1">
      <alignment horizontal="center"/>
    </xf>
    <xf numFmtId="0" fontId="16" fillId="3" borderId="17" xfId="0" applyFont="1" applyFill="1" applyBorder="1" applyAlignment="1">
      <alignment horizontal="center"/>
    </xf>
    <xf numFmtId="0" fontId="0" fillId="4" borderId="18" xfId="0" applyFill="1" applyBorder="1" applyAlignment="1">
      <alignment horizontal="center"/>
    </xf>
    <xf numFmtId="164" fontId="0" fillId="0" borderId="19" xfId="9" applyFont="1" applyBorder="1"/>
    <xf numFmtId="0" fontId="25" fillId="0" borderId="0" xfId="0" applyFont="1" applyAlignment="1">
      <alignment horizontal="center" vertical="center"/>
    </xf>
    <xf numFmtId="0" fontId="0" fillId="4" borderId="7" xfId="0" applyFill="1" applyBorder="1" applyAlignment="1">
      <alignment horizontal="left"/>
    </xf>
    <xf numFmtId="0" fontId="0" fillId="4" borderId="8" xfId="0" applyFill="1" applyBorder="1" applyAlignment="1">
      <alignment horizontal="left"/>
    </xf>
    <xf numFmtId="0" fontId="0" fillId="0" borderId="0" xfId="0" applyAlignment="1">
      <alignment horizontal="center" vertical="center" wrapText="1"/>
    </xf>
    <xf numFmtId="0" fontId="8" fillId="0" borderId="0" xfId="0" applyFont="1" applyAlignment="1">
      <alignment horizontal="right"/>
    </xf>
    <xf numFmtId="0" fontId="2" fillId="0" borderId="0" xfId="0" applyFont="1" applyAlignment="1">
      <alignment horizontal="center" vertical="center"/>
    </xf>
    <xf numFmtId="0" fontId="1" fillId="2" borderId="1" xfId="0" applyFont="1" applyFill="1" applyBorder="1" applyAlignment="1">
      <alignment horizontal="left"/>
    </xf>
    <xf numFmtId="0" fontId="1" fillId="2" borderId="11" xfId="0" applyFont="1" applyFill="1" applyBorder="1" applyAlignment="1">
      <alignment horizontal="left"/>
    </xf>
    <xf numFmtId="0" fontId="0" fillId="4" borderId="4" xfId="0" applyFill="1" applyBorder="1" applyAlignment="1">
      <alignment horizontal="left"/>
    </xf>
    <xf numFmtId="0" fontId="0" fillId="4" borderId="6" xfId="0" applyFill="1" applyBorder="1" applyAlignment="1">
      <alignment horizontal="left"/>
    </xf>
    <xf numFmtId="0" fontId="0" fillId="0" borderId="7" xfId="0" applyFill="1" applyBorder="1" applyAlignment="1">
      <alignment horizontal="left"/>
    </xf>
    <xf numFmtId="0" fontId="0" fillId="0" borderId="8" xfId="0"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16" fillId="3" borderId="1" xfId="0"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0" fontId="0" fillId="0" borderId="0" xfId="0" applyFill="1" applyBorder="1" applyAlignment="1">
      <alignment horizontal="left"/>
    </xf>
    <xf numFmtId="0" fontId="0" fillId="4" borderId="0" xfId="0" applyFill="1" applyBorder="1" applyAlignment="1">
      <alignment horizontal="left"/>
    </xf>
    <xf numFmtId="0" fontId="1" fillId="2" borderId="2" xfId="0" applyFont="1" applyFill="1" applyBorder="1" applyAlignment="1">
      <alignment horizontal="left"/>
    </xf>
    <xf numFmtId="0" fontId="0" fillId="4" borderId="5" xfId="0" applyFill="1" applyBorder="1" applyAlignment="1">
      <alignment horizontal="left"/>
    </xf>
    <xf numFmtId="0" fontId="0" fillId="0" borderId="0" xfId="0" applyAlignment="1">
      <alignment horizontal="center" wrapText="1"/>
    </xf>
    <xf numFmtId="0" fontId="0" fillId="0" borderId="0" xfId="0" applyAlignment="1">
      <alignment horizontal="center"/>
    </xf>
    <xf numFmtId="0" fontId="11" fillId="4" borderId="1" xfId="0" applyFont="1" applyFill="1" applyBorder="1" applyAlignment="1">
      <alignment horizontal="left"/>
    </xf>
    <xf numFmtId="0" fontId="11" fillId="4" borderId="11" xfId="0" applyFont="1" applyFill="1" applyBorder="1" applyAlignment="1">
      <alignment horizontal="left"/>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8" fillId="0" borderId="5" xfId="0" applyFont="1" applyBorder="1" applyAlignment="1">
      <alignment horizontal="left"/>
    </xf>
    <xf numFmtId="0" fontId="18" fillId="0" borderId="0" xfId="0" applyFont="1" applyBorder="1" applyAlignment="1">
      <alignment horizontal="left" vertical="center"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7" fillId="0" borderId="0" xfId="0" applyFont="1" applyAlignment="1">
      <alignment horizontal="left" wrapText="1"/>
    </xf>
    <xf numFmtId="0" fontId="18" fillId="0" borderId="3" xfId="0" applyFont="1" applyBorder="1" applyAlignment="1">
      <alignment horizontal="left" vertical="center"/>
    </xf>
    <xf numFmtId="0" fontId="19" fillId="0" borderId="3" xfId="0" applyFont="1" applyBorder="1" applyAlignment="1">
      <alignment horizontal="center"/>
    </xf>
    <xf numFmtId="0" fontId="0" fillId="0" borderId="3" xfId="0" applyFill="1" applyBorder="1" applyAlignment="1">
      <alignment horizontal="left"/>
    </xf>
    <xf numFmtId="0" fontId="4" fillId="0" borderId="0" xfId="0" applyFont="1" applyAlignment="1">
      <alignment horizontal="center" vertical="center"/>
    </xf>
    <xf numFmtId="0" fontId="7" fillId="0" borderId="9" xfId="0" applyFont="1" applyFill="1" applyBorder="1" applyAlignment="1">
      <alignment horizontal="left"/>
    </xf>
    <xf numFmtId="0" fontId="7" fillId="0" borderId="3" xfId="0" applyFont="1" applyFill="1" applyBorder="1" applyAlignment="1">
      <alignment horizontal="left"/>
    </xf>
    <xf numFmtId="0" fontId="7" fillId="4" borderId="7" xfId="0" applyFont="1" applyFill="1" applyBorder="1" applyAlignment="1">
      <alignment horizontal="left"/>
    </xf>
    <xf numFmtId="0" fontId="7" fillId="4" borderId="0" xfId="0" applyFont="1" applyFill="1" applyBorder="1" applyAlignment="1">
      <alignment horizontal="left"/>
    </xf>
    <xf numFmtId="0" fontId="7" fillId="0" borderId="7" xfId="0" applyFont="1" applyFill="1" applyBorder="1" applyAlignment="1">
      <alignment horizontal="left"/>
    </xf>
    <xf numFmtId="0" fontId="7" fillId="0" borderId="0" xfId="0" applyFont="1" applyFill="1" applyBorder="1" applyAlignment="1">
      <alignment horizontal="left"/>
    </xf>
    <xf numFmtId="0" fontId="22" fillId="2" borderId="1" xfId="0" applyFont="1" applyFill="1" applyBorder="1" applyAlignment="1">
      <alignment horizontal="left"/>
    </xf>
    <xf numFmtId="0" fontId="22" fillId="2" borderId="2" xfId="0" applyFont="1" applyFill="1" applyBorder="1" applyAlignment="1">
      <alignment horizontal="left"/>
    </xf>
    <xf numFmtId="0" fontId="8" fillId="0" borderId="0" xfId="0" applyFont="1" applyAlignment="1">
      <alignment horizontal="center" vertical="center" wrapText="1"/>
    </xf>
    <xf numFmtId="0" fontId="0" fillId="0" borderId="0" xfId="0" applyFont="1" applyAlignment="1">
      <alignment horizontal="center" vertical="center" wrapText="1"/>
    </xf>
  </cellXfs>
  <cellStyles count="10">
    <cellStyle name="Hipervínculo" xfId="8" builtinId="8"/>
    <cellStyle name="Hipervínculo 2" xfId="4"/>
    <cellStyle name="Millares" xfId="1" builtinId="3"/>
    <cellStyle name="Millares [0]" xfId="9" builtinId="6"/>
    <cellStyle name="Millares 2" xfId="5"/>
    <cellStyle name="Normal" xfId="0" builtinId="0"/>
    <cellStyle name="Normal 2" xfId="2"/>
    <cellStyle name="Normal 3" xfId="6"/>
    <cellStyle name="Porcentaje" xfId="3" builtinId="5"/>
    <cellStyle name="Porcentual 2" xfId="7"/>
  </cellStyles>
  <dxfs count="0"/>
  <tableStyles count="0" defaultTableStyle="TableStyleMedium2" defaultPivotStyle="PivotStyleLight16"/>
  <colors>
    <mruColors>
      <color rgb="FF083E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4E45B8-A9CA-434D-B7DE-5A183B40BEE7}" type="doc">
      <dgm:prSet loTypeId="urn:microsoft.com/office/officeart/2008/layout/LinedList" loCatId="list" qsTypeId="urn:microsoft.com/office/officeart/2005/8/quickstyle/simple1" qsCatId="simple" csTypeId="urn:microsoft.com/office/officeart/2005/8/colors/accent1_2" csCatId="accent1" phldr="1"/>
      <dgm:spPr/>
      <dgm:t>
        <a:bodyPr/>
        <a:lstStyle/>
        <a:p>
          <a:endParaRPr lang="es-CO"/>
        </a:p>
      </dgm:t>
    </dgm:pt>
    <dgm:pt modelId="{75AE8851-D98B-40F2-87A1-D48787BF5C4E}">
      <dgm:prSet phldrT="[Texto]" custT="1"/>
      <dgm:spPr/>
      <dgm:t>
        <a:bodyPr/>
        <a:lstStyle/>
        <a:p>
          <a:r>
            <a:rPr lang="es-CO" sz="2000" b="1"/>
            <a:t>Economía: </a:t>
          </a:r>
          <a:r>
            <a:rPr lang="es-CO" sz="2000"/>
            <a:t>Colombia</a:t>
          </a:r>
        </a:p>
        <a:p>
          <a:r>
            <a:rPr lang="es-CO" sz="2000" b="1"/>
            <a:t>Socio: </a:t>
          </a:r>
          <a:r>
            <a:rPr lang="es-CO" sz="2000" b="0"/>
            <a:t>Argentina</a:t>
          </a:r>
        </a:p>
        <a:p>
          <a:endParaRPr lang="es-CO" sz="2000" b="0"/>
        </a:p>
        <a:p>
          <a:r>
            <a:rPr lang="es-CO" sz="2000" b="1"/>
            <a:t>Fuente: </a:t>
          </a:r>
          <a:r>
            <a:rPr lang="es-CO" sz="2000" b="0"/>
            <a:t>UNCTAD STAT </a:t>
          </a:r>
        </a:p>
        <a:p>
          <a:r>
            <a:rPr lang="es-CO" sz="2000" b="0"/>
            <a:t>http://unctadstat.unctad.org/</a:t>
          </a:r>
        </a:p>
        <a:p>
          <a:endParaRPr lang="es-CO" sz="2000" b="0"/>
        </a:p>
        <a:p>
          <a:endParaRPr lang="es-CO" sz="900" b="0"/>
        </a:p>
      </dgm:t>
    </dgm:pt>
    <dgm:pt modelId="{14D81C88-A293-4122-918E-5FEE634407C2}" type="parTrans" cxnId="{50F5EA15-8342-48DF-A721-077FB1F333E7}">
      <dgm:prSet/>
      <dgm:spPr/>
      <dgm:t>
        <a:bodyPr/>
        <a:lstStyle/>
        <a:p>
          <a:endParaRPr lang="es-CO"/>
        </a:p>
      </dgm:t>
    </dgm:pt>
    <dgm:pt modelId="{DEEB92CA-35FA-462C-B402-3E645890FBC6}" type="sibTrans" cxnId="{50F5EA15-8342-48DF-A721-077FB1F333E7}">
      <dgm:prSet/>
      <dgm:spPr/>
      <dgm:t>
        <a:bodyPr/>
        <a:lstStyle/>
        <a:p>
          <a:endParaRPr lang="es-CO"/>
        </a:p>
      </dgm:t>
    </dgm:pt>
    <dgm:pt modelId="{05B20D2F-0F71-48BB-A348-C21F0C51FF0B}">
      <dgm:prSet phldrT="[Texto]"/>
      <dgm:spPr/>
      <dgm:t>
        <a:bodyPr/>
        <a:lstStyle/>
        <a:p>
          <a:r>
            <a:rPr lang="es-CO" b="1"/>
            <a:t>Exportaciones Colombia a Argentina:  International trade in goods and services- trade structure by partner, product or service- </a:t>
          </a:r>
          <a:r>
            <a:rPr lang="es-CO"/>
            <a:t>Merchandise trade matrix – product groups, exports in thousands of dollars, annual, 1995-2017.</a:t>
          </a:r>
        </a:p>
      </dgm:t>
    </dgm:pt>
    <dgm:pt modelId="{A3681196-82A8-4360-9214-E21AD21F0636}" type="parTrans" cxnId="{E027C28F-76E7-4DA6-8F97-A13568BA5260}">
      <dgm:prSet/>
      <dgm:spPr/>
      <dgm:t>
        <a:bodyPr/>
        <a:lstStyle/>
        <a:p>
          <a:endParaRPr lang="es-CO"/>
        </a:p>
      </dgm:t>
    </dgm:pt>
    <dgm:pt modelId="{5FC66C5E-A665-48AE-93F6-665615581DC3}" type="sibTrans" cxnId="{E027C28F-76E7-4DA6-8F97-A13568BA5260}">
      <dgm:prSet/>
      <dgm:spPr/>
      <dgm:t>
        <a:bodyPr/>
        <a:lstStyle/>
        <a:p>
          <a:endParaRPr lang="es-CO"/>
        </a:p>
      </dgm:t>
    </dgm:pt>
    <dgm:pt modelId="{13F1D19C-FDCB-4D16-8A04-176C3EAC0D59}">
      <dgm:prSet phldrT="[Texto]"/>
      <dgm:spPr/>
      <dgm:t>
        <a:bodyPr/>
        <a:lstStyle/>
        <a:p>
          <a:r>
            <a:rPr lang="es-CO" b="1"/>
            <a:t>Importaciones Colombia provenientes de Argentina: International trade in goods and services- trade structure by partner, product or service- </a:t>
          </a:r>
          <a:r>
            <a:rPr lang="es-CO" b="0"/>
            <a:t>Merchandise trade matrix – product groups, imports in thousands of dollars, annual, 1995-2017.</a:t>
          </a:r>
        </a:p>
      </dgm:t>
    </dgm:pt>
    <dgm:pt modelId="{6FF9BF44-093A-421A-8AAD-C117BC85BBD0}" type="parTrans" cxnId="{4E010581-8C98-4A32-9D6D-F0943CAF95A0}">
      <dgm:prSet/>
      <dgm:spPr/>
      <dgm:t>
        <a:bodyPr/>
        <a:lstStyle/>
        <a:p>
          <a:endParaRPr lang="es-CO"/>
        </a:p>
      </dgm:t>
    </dgm:pt>
    <dgm:pt modelId="{7088F97B-9A6D-4050-8221-A188394EEAF6}" type="sibTrans" cxnId="{4E010581-8C98-4A32-9D6D-F0943CAF95A0}">
      <dgm:prSet/>
      <dgm:spPr/>
      <dgm:t>
        <a:bodyPr/>
        <a:lstStyle/>
        <a:p>
          <a:endParaRPr lang="es-CO"/>
        </a:p>
      </dgm:t>
    </dgm:pt>
    <dgm:pt modelId="{329DE588-83D7-4C8B-9703-4FAE4F93E892}">
      <dgm:prSet phldrT="[Texto]"/>
      <dgm:spPr/>
      <dgm:t>
        <a:bodyPr/>
        <a:lstStyle/>
        <a:p>
          <a:r>
            <a:rPr lang="es-CO" b="1"/>
            <a:t>Exportaciones del Mundo: </a:t>
          </a:r>
          <a:r>
            <a:rPr lang="es-CO"/>
            <a:t>Merchandise trade matrix – product groups, exports in thousands of dollars, annual, 1995-2017 para todos los países. </a:t>
          </a:r>
          <a:endParaRPr lang="es-CO" b="1"/>
        </a:p>
      </dgm:t>
    </dgm:pt>
    <dgm:pt modelId="{56B4A3BA-88EA-48DB-9A3B-AE97D58F33F6}" type="parTrans" cxnId="{5023AD1D-B681-4ABE-94E8-B958FB01C9FB}">
      <dgm:prSet/>
      <dgm:spPr/>
      <dgm:t>
        <a:bodyPr/>
        <a:lstStyle/>
        <a:p>
          <a:endParaRPr lang="es-CO"/>
        </a:p>
      </dgm:t>
    </dgm:pt>
    <dgm:pt modelId="{DB93EA81-B07C-4D52-80A2-C7F8481D7448}" type="sibTrans" cxnId="{5023AD1D-B681-4ABE-94E8-B958FB01C9FB}">
      <dgm:prSet/>
      <dgm:spPr/>
      <dgm:t>
        <a:bodyPr/>
        <a:lstStyle/>
        <a:p>
          <a:endParaRPr lang="es-CO"/>
        </a:p>
      </dgm:t>
    </dgm:pt>
    <dgm:pt modelId="{911EA2CF-F78A-47E1-BE8B-1CC396F75D73}">
      <dgm:prSet/>
      <dgm:spPr/>
      <dgm:t>
        <a:bodyPr/>
        <a:lstStyle/>
        <a:p>
          <a:r>
            <a:rPr lang="es-CO" b="1"/>
            <a:t>Importaciones Colombia provenientes del Mundo: </a:t>
          </a:r>
          <a:r>
            <a:rPr lang="es-CO" b="0"/>
            <a:t>Merchandise trade matrix – product groups, imports in thousands of dollars, annual, 1995-2017 para todos los países. </a:t>
          </a:r>
          <a:endParaRPr lang="es-CO"/>
        </a:p>
      </dgm:t>
    </dgm:pt>
    <dgm:pt modelId="{82DCB12F-1FD3-45AC-A4B4-08E182265ABC}" type="parTrans" cxnId="{4F39B149-3651-49B7-998C-1AAC497D82A7}">
      <dgm:prSet/>
      <dgm:spPr/>
      <dgm:t>
        <a:bodyPr/>
        <a:lstStyle/>
        <a:p>
          <a:endParaRPr lang="es-CO"/>
        </a:p>
      </dgm:t>
    </dgm:pt>
    <dgm:pt modelId="{BF27A3A6-D31A-43F4-864E-438BE9E10EA4}" type="sibTrans" cxnId="{4F39B149-3651-49B7-998C-1AAC497D82A7}">
      <dgm:prSet/>
      <dgm:spPr/>
      <dgm:t>
        <a:bodyPr/>
        <a:lstStyle/>
        <a:p>
          <a:endParaRPr lang="es-CO"/>
        </a:p>
      </dgm:t>
    </dgm:pt>
    <dgm:pt modelId="{88354DC6-3ED8-4181-95CF-BFAE03524C6C}">
      <dgm:prSet/>
      <dgm:spPr/>
      <dgm:t>
        <a:bodyPr/>
        <a:lstStyle/>
        <a:p>
          <a:r>
            <a:rPr lang="es-CO" b="1"/>
            <a:t>Exportaciones Colombia al Mundo: </a:t>
          </a:r>
          <a:r>
            <a:rPr lang="es-CO"/>
            <a:t>Merchandise trade matrix – product groups, exports in thousands of dollars, annual, 1995-2017 para todos los paises.</a:t>
          </a:r>
        </a:p>
      </dgm:t>
    </dgm:pt>
    <dgm:pt modelId="{A3241D35-D5D4-4ACB-B8A6-F1A9CBDDF52C}" type="parTrans" cxnId="{37E3B582-B551-4326-BC7D-25A00AF04F68}">
      <dgm:prSet/>
      <dgm:spPr/>
      <dgm:t>
        <a:bodyPr/>
        <a:lstStyle/>
        <a:p>
          <a:endParaRPr lang="es-CO"/>
        </a:p>
      </dgm:t>
    </dgm:pt>
    <dgm:pt modelId="{97E22285-1CC0-476E-AF34-55A009435A45}" type="sibTrans" cxnId="{37E3B582-B551-4326-BC7D-25A00AF04F68}">
      <dgm:prSet/>
      <dgm:spPr/>
      <dgm:t>
        <a:bodyPr/>
        <a:lstStyle/>
        <a:p>
          <a:endParaRPr lang="es-CO"/>
        </a:p>
      </dgm:t>
    </dgm:pt>
    <dgm:pt modelId="{C5D1D179-373C-4846-8C69-9A56D110B69F}">
      <dgm:prSet/>
      <dgm:spPr/>
      <dgm:t>
        <a:bodyPr/>
        <a:lstStyle/>
        <a:p>
          <a:r>
            <a:rPr lang="es-CO" b="1"/>
            <a:t>Población de Colombia y de Argentina para cada año en cuestión</a:t>
          </a:r>
          <a:r>
            <a:rPr lang="es-CO"/>
            <a:t>.</a:t>
          </a:r>
        </a:p>
      </dgm:t>
    </dgm:pt>
    <dgm:pt modelId="{7D7E98F0-18CF-47D5-BE3F-2FB324720E6E}" type="parTrans" cxnId="{34AA5FBD-634B-4DBC-A655-74A425C739B7}">
      <dgm:prSet/>
      <dgm:spPr/>
      <dgm:t>
        <a:bodyPr/>
        <a:lstStyle/>
        <a:p>
          <a:endParaRPr lang="es-CO"/>
        </a:p>
      </dgm:t>
    </dgm:pt>
    <dgm:pt modelId="{FD954271-D9CC-4170-A278-2503842DCB63}" type="sibTrans" cxnId="{34AA5FBD-634B-4DBC-A655-74A425C739B7}">
      <dgm:prSet/>
      <dgm:spPr/>
      <dgm:t>
        <a:bodyPr/>
        <a:lstStyle/>
        <a:p>
          <a:endParaRPr lang="es-CO"/>
        </a:p>
      </dgm:t>
    </dgm:pt>
    <dgm:pt modelId="{E24BB8E5-9D9C-4586-8B23-F3004B4AF23B}">
      <dgm:prSet/>
      <dgm:spPr/>
      <dgm:t>
        <a:bodyPr/>
        <a:lstStyle/>
        <a:p>
          <a:r>
            <a:rPr lang="es-CO" b="1"/>
            <a:t>Producto Interno Bruto de Colombia y Argentina. </a:t>
          </a:r>
        </a:p>
      </dgm:t>
    </dgm:pt>
    <dgm:pt modelId="{DE392B3B-BCB5-45F2-86E8-4B86E6FF97F1}" type="parTrans" cxnId="{485B92FD-7C28-4083-B54E-CD3F26B51A31}">
      <dgm:prSet/>
      <dgm:spPr/>
      <dgm:t>
        <a:bodyPr/>
        <a:lstStyle/>
        <a:p>
          <a:endParaRPr lang="es-CO"/>
        </a:p>
      </dgm:t>
    </dgm:pt>
    <dgm:pt modelId="{7C6BEF38-D1C8-49D7-8760-10F09A3AB129}" type="sibTrans" cxnId="{485B92FD-7C28-4083-B54E-CD3F26B51A31}">
      <dgm:prSet/>
      <dgm:spPr/>
      <dgm:t>
        <a:bodyPr/>
        <a:lstStyle/>
        <a:p>
          <a:endParaRPr lang="es-CO"/>
        </a:p>
      </dgm:t>
    </dgm:pt>
    <dgm:pt modelId="{3BF0026D-C98D-4F76-8873-C4EDAF428B60}" type="pres">
      <dgm:prSet presAssocID="{6B4E45B8-A9CA-434D-B7DE-5A183B40BEE7}" presName="vert0" presStyleCnt="0">
        <dgm:presLayoutVars>
          <dgm:dir/>
          <dgm:animOne val="branch"/>
          <dgm:animLvl val="lvl"/>
        </dgm:presLayoutVars>
      </dgm:prSet>
      <dgm:spPr/>
      <dgm:t>
        <a:bodyPr/>
        <a:lstStyle/>
        <a:p>
          <a:endParaRPr lang="es-CO"/>
        </a:p>
      </dgm:t>
    </dgm:pt>
    <dgm:pt modelId="{7FDFDCBD-7622-4712-A07E-665AB4C3C8B1}" type="pres">
      <dgm:prSet presAssocID="{75AE8851-D98B-40F2-87A1-D48787BF5C4E}" presName="thickLine" presStyleLbl="alignNode1" presStyleIdx="0" presStyleCnt="1"/>
      <dgm:spPr/>
    </dgm:pt>
    <dgm:pt modelId="{7C6845F8-8990-4624-9C34-DA917AE0F4E9}" type="pres">
      <dgm:prSet presAssocID="{75AE8851-D98B-40F2-87A1-D48787BF5C4E}" presName="horz1" presStyleCnt="0"/>
      <dgm:spPr/>
    </dgm:pt>
    <dgm:pt modelId="{CF43BB96-6945-4852-A039-9094942C932C}" type="pres">
      <dgm:prSet presAssocID="{75AE8851-D98B-40F2-87A1-D48787BF5C4E}" presName="tx1" presStyleLbl="revTx" presStyleIdx="0" presStyleCnt="8"/>
      <dgm:spPr/>
      <dgm:t>
        <a:bodyPr/>
        <a:lstStyle/>
        <a:p>
          <a:endParaRPr lang="es-CO"/>
        </a:p>
      </dgm:t>
    </dgm:pt>
    <dgm:pt modelId="{9941CCC4-5979-4151-96A6-E3AAE50E2EF3}" type="pres">
      <dgm:prSet presAssocID="{75AE8851-D98B-40F2-87A1-D48787BF5C4E}" presName="vert1" presStyleCnt="0"/>
      <dgm:spPr/>
    </dgm:pt>
    <dgm:pt modelId="{3A468B03-93EA-4308-A57C-A9A149F99E7A}" type="pres">
      <dgm:prSet presAssocID="{05B20D2F-0F71-48BB-A348-C21F0C51FF0B}" presName="vertSpace2a" presStyleCnt="0"/>
      <dgm:spPr/>
    </dgm:pt>
    <dgm:pt modelId="{72BD831D-8A43-43AC-B9B0-C7D8DFBC7AB3}" type="pres">
      <dgm:prSet presAssocID="{05B20D2F-0F71-48BB-A348-C21F0C51FF0B}" presName="horz2" presStyleCnt="0"/>
      <dgm:spPr/>
    </dgm:pt>
    <dgm:pt modelId="{F64B8400-57E0-4CF2-861C-97E0AD6E4DF9}" type="pres">
      <dgm:prSet presAssocID="{05B20D2F-0F71-48BB-A348-C21F0C51FF0B}" presName="horzSpace2" presStyleCnt="0"/>
      <dgm:spPr/>
    </dgm:pt>
    <dgm:pt modelId="{E6E477ED-800F-4FDD-8D4D-EE9E659545C2}" type="pres">
      <dgm:prSet presAssocID="{05B20D2F-0F71-48BB-A348-C21F0C51FF0B}" presName="tx2" presStyleLbl="revTx" presStyleIdx="1" presStyleCnt="8"/>
      <dgm:spPr/>
      <dgm:t>
        <a:bodyPr/>
        <a:lstStyle/>
        <a:p>
          <a:endParaRPr lang="es-CO"/>
        </a:p>
      </dgm:t>
    </dgm:pt>
    <dgm:pt modelId="{D2D3D86B-DE07-41E8-A2E3-7CC31F16310C}" type="pres">
      <dgm:prSet presAssocID="{05B20D2F-0F71-48BB-A348-C21F0C51FF0B}" presName="vert2" presStyleCnt="0"/>
      <dgm:spPr/>
    </dgm:pt>
    <dgm:pt modelId="{FEB9683F-983F-4FAE-8A4D-E48613D83443}" type="pres">
      <dgm:prSet presAssocID="{05B20D2F-0F71-48BB-A348-C21F0C51FF0B}" presName="thinLine2b" presStyleLbl="callout" presStyleIdx="0" presStyleCnt="7"/>
      <dgm:spPr/>
    </dgm:pt>
    <dgm:pt modelId="{EE027313-9DAB-43BF-BC69-01F792ADAA89}" type="pres">
      <dgm:prSet presAssocID="{05B20D2F-0F71-48BB-A348-C21F0C51FF0B}" presName="vertSpace2b" presStyleCnt="0"/>
      <dgm:spPr/>
    </dgm:pt>
    <dgm:pt modelId="{116534F2-9FF0-4270-A869-A0EA6B97E282}" type="pres">
      <dgm:prSet presAssocID="{13F1D19C-FDCB-4D16-8A04-176C3EAC0D59}" presName="horz2" presStyleCnt="0"/>
      <dgm:spPr/>
    </dgm:pt>
    <dgm:pt modelId="{9EA3CB60-EA22-47EB-B8DF-E406BFD59A78}" type="pres">
      <dgm:prSet presAssocID="{13F1D19C-FDCB-4D16-8A04-176C3EAC0D59}" presName="horzSpace2" presStyleCnt="0"/>
      <dgm:spPr/>
    </dgm:pt>
    <dgm:pt modelId="{C242A0CE-0314-40B6-96D2-E5F8E53723BB}" type="pres">
      <dgm:prSet presAssocID="{13F1D19C-FDCB-4D16-8A04-176C3EAC0D59}" presName="tx2" presStyleLbl="revTx" presStyleIdx="2" presStyleCnt="8"/>
      <dgm:spPr/>
      <dgm:t>
        <a:bodyPr/>
        <a:lstStyle/>
        <a:p>
          <a:endParaRPr lang="es-CO"/>
        </a:p>
      </dgm:t>
    </dgm:pt>
    <dgm:pt modelId="{46966721-2198-4A71-86C4-0936CEDABD1D}" type="pres">
      <dgm:prSet presAssocID="{13F1D19C-FDCB-4D16-8A04-176C3EAC0D59}" presName="vert2" presStyleCnt="0"/>
      <dgm:spPr/>
    </dgm:pt>
    <dgm:pt modelId="{7296F6A3-BED4-45B6-9493-1798AC405508}" type="pres">
      <dgm:prSet presAssocID="{13F1D19C-FDCB-4D16-8A04-176C3EAC0D59}" presName="thinLine2b" presStyleLbl="callout" presStyleIdx="1" presStyleCnt="7"/>
      <dgm:spPr/>
    </dgm:pt>
    <dgm:pt modelId="{86B16C2E-E790-45F8-8B74-A1DB0499E26E}" type="pres">
      <dgm:prSet presAssocID="{13F1D19C-FDCB-4D16-8A04-176C3EAC0D59}" presName="vertSpace2b" presStyleCnt="0"/>
      <dgm:spPr/>
    </dgm:pt>
    <dgm:pt modelId="{CE649831-BF70-471A-89FA-D6DA105491BE}" type="pres">
      <dgm:prSet presAssocID="{329DE588-83D7-4C8B-9703-4FAE4F93E892}" presName="horz2" presStyleCnt="0"/>
      <dgm:spPr/>
    </dgm:pt>
    <dgm:pt modelId="{53B4C9CC-65F6-4D74-9CAB-E91B98A40E65}" type="pres">
      <dgm:prSet presAssocID="{329DE588-83D7-4C8B-9703-4FAE4F93E892}" presName="horzSpace2" presStyleCnt="0"/>
      <dgm:spPr/>
    </dgm:pt>
    <dgm:pt modelId="{B18EF7C1-D7F1-4355-9828-02722C95A76D}" type="pres">
      <dgm:prSet presAssocID="{329DE588-83D7-4C8B-9703-4FAE4F93E892}" presName="tx2" presStyleLbl="revTx" presStyleIdx="3" presStyleCnt="8" custScaleY="56928"/>
      <dgm:spPr/>
      <dgm:t>
        <a:bodyPr/>
        <a:lstStyle/>
        <a:p>
          <a:endParaRPr lang="es-CO"/>
        </a:p>
      </dgm:t>
    </dgm:pt>
    <dgm:pt modelId="{03561B30-DBC1-4149-AC7F-65AE9C71B318}" type="pres">
      <dgm:prSet presAssocID="{329DE588-83D7-4C8B-9703-4FAE4F93E892}" presName="vert2" presStyleCnt="0"/>
      <dgm:spPr/>
    </dgm:pt>
    <dgm:pt modelId="{EE5A2359-C2F2-4604-B9E0-BAD32608715E}" type="pres">
      <dgm:prSet presAssocID="{329DE588-83D7-4C8B-9703-4FAE4F93E892}" presName="thinLine2b" presStyleLbl="callout" presStyleIdx="2" presStyleCnt="7"/>
      <dgm:spPr/>
    </dgm:pt>
    <dgm:pt modelId="{DA86366D-7AEE-4D0B-9587-2D31F8CDDF22}" type="pres">
      <dgm:prSet presAssocID="{329DE588-83D7-4C8B-9703-4FAE4F93E892}" presName="vertSpace2b" presStyleCnt="0"/>
      <dgm:spPr/>
    </dgm:pt>
    <dgm:pt modelId="{37FC6224-0697-44D3-8757-121AF16E464E}" type="pres">
      <dgm:prSet presAssocID="{911EA2CF-F78A-47E1-BE8B-1CC396F75D73}" presName="horz2" presStyleCnt="0"/>
      <dgm:spPr/>
    </dgm:pt>
    <dgm:pt modelId="{772F4913-B8E2-4CBE-A58C-C451A3098B23}" type="pres">
      <dgm:prSet presAssocID="{911EA2CF-F78A-47E1-BE8B-1CC396F75D73}" presName="horzSpace2" presStyleCnt="0"/>
      <dgm:spPr/>
    </dgm:pt>
    <dgm:pt modelId="{8B931F34-35FA-491B-9D8A-A05BF99B3BF8}" type="pres">
      <dgm:prSet presAssocID="{911EA2CF-F78A-47E1-BE8B-1CC396F75D73}" presName="tx2" presStyleLbl="revTx" presStyleIdx="4" presStyleCnt="8" custScaleY="55454"/>
      <dgm:spPr/>
      <dgm:t>
        <a:bodyPr/>
        <a:lstStyle/>
        <a:p>
          <a:endParaRPr lang="es-CO"/>
        </a:p>
      </dgm:t>
    </dgm:pt>
    <dgm:pt modelId="{1F3FAE08-F103-48EF-A21F-FE579D7D76B9}" type="pres">
      <dgm:prSet presAssocID="{911EA2CF-F78A-47E1-BE8B-1CC396F75D73}" presName="vert2" presStyleCnt="0"/>
      <dgm:spPr/>
    </dgm:pt>
    <dgm:pt modelId="{238D5868-9818-448F-B3D3-7B38A03E9BBE}" type="pres">
      <dgm:prSet presAssocID="{911EA2CF-F78A-47E1-BE8B-1CC396F75D73}" presName="thinLine2b" presStyleLbl="callout" presStyleIdx="3" presStyleCnt="7"/>
      <dgm:spPr/>
    </dgm:pt>
    <dgm:pt modelId="{FA278C22-1FAF-4C89-B53A-2C47D476AB39}" type="pres">
      <dgm:prSet presAssocID="{911EA2CF-F78A-47E1-BE8B-1CC396F75D73}" presName="vertSpace2b" presStyleCnt="0"/>
      <dgm:spPr/>
    </dgm:pt>
    <dgm:pt modelId="{8EB5D88E-2B0C-403E-93CB-1D4B0D883851}" type="pres">
      <dgm:prSet presAssocID="{88354DC6-3ED8-4181-95CF-BFAE03524C6C}" presName="horz2" presStyleCnt="0"/>
      <dgm:spPr/>
    </dgm:pt>
    <dgm:pt modelId="{946B56B8-6F42-4CA0-97CF-BEA24CC375ED}" type="pres">
      <dgm:prSet presAssocID="{88354DC6-3ED8-4181-95CF-BFAE03524C6C}" presName="horzSpace2" presStyleCnt="0"/>
      <dgm:spPr/>
    </dgm:pt>
    <dgm:pt modelId="{5B5F7D30-BEE3-4E39-B0A0-91B16C71A468}" type="pres">
      <dgm:prSet presAssocID="{88354DC6-3ED8-4181-95CF-BFAE03524C6C}" presName="tx2" presStyleLbl="revTx" presStyleIdx="5" presStyleCnt="8" custScaleY="58657"/>
      <dgm:spPr/>
      <dgm:t>
        <a:bodyPr/>
        <a:lstStyle/>
        <a:p>
          <a:endParaRPr lang="es-CO"/>
        </a:p>
      </dgm:t>
    </dgm:pt>
    <dgm:pt modelId="{C7380EDE-683D-444D-A92A-37D504CA58DA}" type="pres">
      <dgm:prSet presAssocID="{88354DC6-3ED8-4181-95CF-BFAE03524C6C}" presName="vert2" presStyleCnt="0"/>
      <dgm:spPr/>
    </dgm:pt>
    <dgm:pt modelId="{4472BFF0-5788-43A9-A59F-58ACC1158DA0}" type="pres">
      <dgm:prSet presAssocID="{88354DC6-3ED8-4181-95CF-BFAE03524C6C}" presName="thinLine2b" presStyleLbl="callout" presStyleIdx="4" presStyleCnt="7"/>
      <dgm:spPr/>
    </dgm:pt>
    <dgm:pt modelId="{5223D96B-70EC-429C-87C4-A1291B88CC38}" type="pres">
      <dgm:prSet presAssocID="{88354DC6-3ED8-4181-95CF-BFAE03524C6C}" presName="vertSpace2b" presStyleCnt="0"/>
      <dgm:spPr/>
    </dgm:pt>
    <dgm:pt modelId="{E4EADB2E-EFDC-469B-A9B6-FAFB438B17AE}" type="pres">
      <dgm:prSet presAssocID="{E24BB8E5-9D9C-4586-8B23-F3004B4AF23B}" presName="horz2" presStyleCnt="0"/>
      <dgm:spPr/>
    </dgm:pt>
    <dgm:pt modelId="{30283492-E2C0-4115-9EB7-30062FF70392}" type="pres">
      <dgm:prSet presAssocID="{E24BB8E5-9D9C-4586-8B23-F3004B4AF23B}" presName="horzSpace2" presStyleCnt="0"/>
      <dgm:spPr/>
    </dgm:pt>
    <dgm:pt modelId="{A0069767-6774-402D-B7C7-58AC7634278C}" type="pres">
      <dgm:prSet presAssocID="{E24BB8E5-9D9C-4586-8B23-F3004B4AF23B}" presName="tx2" presStyleLbl="revTx" presStyleIdx="6" presStyleCnt="8" custScaleY="40494"/>
      <dgm:spPr/>
      <dgm:t>
        <a:bodyPr/>
        <a:lstStyle/>
        <a:p>
          <a:endParaRPr lang="es-CO"/>
        </a:p>
      </dgm:t>
    </dgm:pt>
    <dgm:pt modelId="{C5FC0E6B-D257-4369-8BB0-018241D43FDB}" type="pres">
      <dgm:prSet presAssocID="{E24BB8E5-9D9C-4586-8B23-F3004B4AF23B}" presName="vert2" presStyleCnt="0"/>
      <dgm:spPr/>
    </dgm:pt>
    <dgm:pt modelId="{1F0A6A32-AB9E-41A0-A7A1-62AFCD11E4E3}" type="pres">
      <dgm:prSet presAssocID="{E24BB8E5-9D9C-4586-8B23-F3004B4AF23B}" presName="thinLine2b" presStyleLbl="callout" presStyleIdx="5" presStyleCnt="7"/>
      <dgm:spPr/>
    </dgm:pt>
    <dgm:pt modelId="{BBEDCD29-3091-4235-A84A-4DA46FCCD2DB}" type="pres">
      <dgm:prSet presAssocID="{E24BB8E5-9D9C-4586-8B23-F3004B4AF23B}" presName="vertSpace2b" presStyleCnt="0"/>
      <dgm:spPr/>
    </dgm:pt>
    <dgm:pt modelId="{D724FD79-5E71-4DCE-9E21-BBBE95CF6750}" type="pres">
      <dgm:prSet presAssocID="{C5D1D179-373C-4846-8C69-9A56D110B69F}" presName="horz2" presStyleCnt="0"/>
      <dgm:spPr/>
    </dgm:pt>
    <dgm:pt modelId="{F762C77F-FDDD-4BD7-995F-4CCF6E30A2D0}" type="pres">
      <dgm:prSet presAssocID="{C5D1D179-373C-4846-8C69-9A56D110B69F}" presName="horzSpace2" presStyleCnt="0"/>
      <dgm:spPr/>
    </dgm:pt>
    <dgm:pt modelId="{E923A0C2-4E15-4BAD-B692-51B4A81EF3DC}" type="pres">
      <dgm:prSet presAssocID="{C5D1D179-373C-4846-8C69-9A56D110B69F}" presName="tx2" presStyleLbl="revTx" presStyleIdx="7" presStyleCnt="8" custScaleY="37165"/>
      <dgm:spPr/>
      <dgm:t>
        <a:bodyPr/>
        <a:lstStyle/>
        <a:p>
          <a:endParaRPr lang="es-CO"/>
        </a:p>
      </dgm:t>
    </dgm:pt>
    <dgm:pt modelId="{8F9B3DD0-E211-49FA-80BF-A94CA732FCFA}" type="pres">
      <dgm:prSet presAssocID="{C5D1D179-373C-4846-8C69-9A56D110B69F}" presName="vert2" presStyleCnt="0"/>
      <dgm:spPr/>
    </dgm:pt>
    <dgm:pt modelId="{818481AF-22B3-4E42-8495-D443CCA6EC8B}" type="pres">
      <dgm:prSet presAssocID="{C5D1D179-373C-4846-8C69-9A56D110B69F}" presName="thinLine2b" presStyleLbl="callout" presStyleIdx="6" presStyleCnt="7"/>
      <dgm:spPr/>
    </dgm:pt>
    <dgm:pt modelId="{6345A812-EF95-49C0-A0CA-A5937733D8AD}" type="pres">
      <dgm:prSet presAssocID="{C5D1D179-373C-4846-8C69-9A56D110B69F}" presName="vertSpace2b" presStyleCnt="0"/>
      <dgm:spPr/>
    </dgm:pt>
  </dgm:ptLst>
  <dgm:cxnLst>
    <dgm:cxn modelId="{5023AD1D-B681-4ABE-94E8-B958FB01C9FB}" srcId="{75AE8851-D98B-40F2-87A1-D48787BF5C4E}" destId="{329DE588-83D7-4C8B-9703-4FAE4F93E892}" srcOrd="2" destOrd="0" parTransId="{56B4A3BA-88EA-48DB-9A3B-AE97D58F33F6}" sibTransId="{DB93EA81-B07C-4D52-80A2-C7F8481D7448}"/>
    <dgm:cxn modelId="{712725C1-ADD0-4DAA-A69A-108A5AC23C7F}" type="presOf" srcId="{75AE8851-D98B-40F2-87A1-D48787BF5C4E}" destId="{CF43BB96-6945-4852-A039-9094942C932C}" srcOrd="0" destOrd="0" presId="urn:microsoft.com/office/officeart/2008/layout/LinedList"/>
    <dgm:cxn modelId="{E027C28F-76E7-4DA6-8F97-A13568BA5260}" srcId="{75AE8851-D98B-40F2-87A1-D48787BF5C4E}" destId="{05B20D2F-0F71-48BB-A348-C21F0C51FF0B}" srcOrd="0" destOrd="0" parTransId="{A3681196-82A8-4360-9214-E21AD21F0636}" sibTransId="{5FC66C5E-A665-48AE-93F6-665615581DC3}"/>
    <dgm:cxn modelId="{4F39B149-3651-49B7-998C-1AAC497D82A7}" srcId="{75AE8851-D98B-40F2-87A1-D48787BF5C4E}" destId="{911EA2CF-F78A-47E1-BE8B-1CC396F75D73}" srcOrd="3" destOrd="0" parTransId="{82DCB12F-1FD3-45AC-A4B4-08E182265ABC}" sibTransId="{BF27A3A6-D31A-43F4-864E-438BE9E10EA4}"/>
    <dgm:cxn modelId="{9D20B9B8-33A2-4397-845B-4C6AF0D0B1BB}" type="presOf" srcId="{13F1D19C-FDCB-4D16-8A04-176C3EAC0D59}" destId="{C242A0CE-0314-40B6-96D2-E5F8E53723BB}" srcOrd="0" destOrd="0" presId="urn:microsoft.com/office/officeart/2008/layout/LinedList"/>
    <dgm:cxn modelId="{DE3D4FB0-8863-47BC-BB10-220AFCABB788}" type="presOf" srcId="{88354DC6-3ED8-4181-95CF-BFAE03524C6C}" destId="{5B5F7D30-BEE3-4E39-B0A0-91B16C71A468}" srcOrd="0" destOrd="0" presId="urn:microsoft.com/office/officeart/2008/layout/LinedList"/>
    <dgm:cxn modelId="{2924EA7D-2BD1-48F4-9B78-127D82128CB1}" type="presOf" srcId="{6B4E45B8-A9CA-434D-B7DE-5A183B40BEE7}" destId="{3BF0026D-C98D-4F76-8873-C4EDAF428B60}" srcOrd="0" destOrd="0" presId="urn:microsoft.com/office/officeart/2008/layout/LinedList"/>
    <dgm:cxn modelId="{93DE19D0-5B4A-4684-A75F-A54B592A44AE}" type="presOf" srcId="{05B20D2F-0F71-48BB-A348-C21F0C51FF0B}" destId="{E6E477ED-800F-4FDD-8D4D-EE9E659545C2}" srcOrd="0" destOrd="0" presId="urn:microsoft.com/office/officeart/2008/layout/LinedList"/>
    <dgm:cxn modelId="{4E010581-8C98-4A32-9D6D-F0943CAF95A0}" srcId="{75AE8851-D98B-40F2-87A1-D48787BF5C4E}" destId="{13F1D19C-FDCB-4D16-8A04-176C3EAC0D59}" srcOrd="1" destOrd="0" parTransId="{6FF9BF44-093A-421A-8AAD-C117BC85BBD0}" sibTransId="{7088F97B-9A6D-4050-8221-A188394EEAF6}"/>
    <dgm:cxn modelId="{485B92FD-7C28-4083-B54E-CD3F26B51A31}" srcId="{75AE8851-D98B-40F2-87A1-D48787BF5C4E}" destId="{E24BB8E5-9D9C-4586-8B23-F3004B4AF23B}" srcOrd="5" destOrd="0" parTransId="{DE392B3B-BCB5-45F2-86E8-4B86E6FF97F1}" sibTransId="{7C6BEF38-D1C8-49D7-8760-10F09A3AB129}"/>
    <dgm:cxn modelId="{50F5EA15-8342-48DF-A721-077FB1F333E7}" srcId="{6B4E45B8-A9CA-434D-B7DE-5A183B40BEE7}" destId="{75AE8851-D98B-40F2-87A1-D48787BF5C4E}" srcOrd="0" destOrd="0" parTransId="{14D81C88-A293-4122-918E-5FEE634407C2}" sibTransId="{DEEB92CA-35FA-462C-B402-3E645890FBC6}"/>
    <dgm:cxn modelId="{81998947-4FB5-4B8F-A142-49BAEB415243}" type="presOf" srcId="{911EA2CF-F78A-47E1-BE8B-1CC396F75D73}" destId="{8B931F34-35FA-491B-9D8A-A05BF99B3BF8}" srcOrd="0" destOrd="0" presId="urn:microsoft.com/office/officeart/2008/layout/LinedList"/>
    <dgm:cxn modelId="{06F1BE77-543C-4E62-B625-B61281AFA703}" type="presOf" srcId="{E24BB8E5-9D9C-4586-8B23-F3004B4AF23B}" destId="{A0069767-6774-402D-B7C7-58AC7634278C}" srcOrd="0" destOrd="0" presId="urn:microsoft.com/office/officeart/2008/layout/LinedList"/>
    <dgm:cxn modelId="{34AA5FBD-634B-4DBC-A655-74A425C739B7}" srcId="{75AE8851-D98B-40F2-87A1-D48787BF5C4E}" destId="{C5D1D179-373C-4846-8C69-9A56D110B69F}" srcOrd="6" destOrd="0" parTransId="{7D7E98F0-18CF-47D5-BE3F-2FB324720E6E}" sibTransId="{FD954271-D9CC-4170-A278-2503842DCB63}"/>
    <dgm:cxn modelId="{B4DD30AD-5FF4-4DD1-BD87-46ADC147B816}" type="presOf" srcId="{329DE588-83D7-4C8B-9703-4FAE4F93E892}" destId="{B18EF7C1-D7F1-4355-9828-02722C95A76D}" srcOrd="0" destOrd="0" presId="urn:microsoft.com/office/officeart/2008/layout/LinedList"/>
    <dgm:cxn modelId="{0D7F5142-EBCB-4E17-9A44-C33F6211581C}" type="presOf" srcId="{C5D1D179-373C-4846-8C69-9A56D110B69F}" destId="{E923A0C2-4E15-4BAD-B692-51B4A81EF3DC}" srcOrd="0" destOrd="0" presId="urn:microsoft.com/office/officeart/2008/layout/LinedList"/>
    <dgm:cxn modelId="{37E3B582-B551-4326-BC7D-25A00AF04F68}" srcId="{75AE8851-D98B-40F2-87A1-D48787BF5C4E}" destId="{88354DC6-3ED8-4181-95CF-BFAE03524C6C}" srcOrd="4" destOrd="0" parTransId="{A3241D35-D5D4-4ACB-B8A6-F1A9CBDDF52C}" sibTransId="{97E22285-1CC0-476E-AF34-55A009435A45}"/>
    <dgm:cxn modelId="{BFF44B5D-CA16-47A9-BBA2-0B6BEEC850DA}" type="presParOf" srcId="{3BF0026D-C98D-4F76-8873-C4EDAF428B60}" destId="{7FDFDCBD-7622-4712-A07E-665AB4C3C8B1}" srcOrd="0" destOrd="0" presId="urn:microsoft.com/office/officeart/2008/layout/LinedList"/>
    <dgm:cxn modelId="{47D79E9F-3B1C-4F8B-9E41-1D0CFB05E05F}" type="presParOf" srcId="{3BF0026D-C98D-4F76-8873-C4EDAF428B60}" destId="{7C6845F8-8990-4624-9C34-DA917AE0F4E9}" srcOrd="1" destOrd="0" presId="urn:microsoft.com/office/officeart/2008/layout/LinedList"/>
    <dgm:cxn modelId="{C50B6A5B-FB5D-447C-95FA-DC45EBB89F53}" type="presParOf" srcId="{7C6845F8-8990-4624-9C34-DA917AE0F4E9}" destId="{CF43BB96-6945-4852-A039-9094942C932C}" srcOrd="0" destOrd="0" presId="urn:microsoft.com/office/officeart/2008/layout/LinedList"/>
    <dgm:cxn modelId="{7F237DBB-6E82-407E-AC93-1A30662F6F53}" type="presParOf" srcId="{7C6845F8-8990-4624-9C34-DA917AE0F4E9}" destId="{9941CCC4-5979-4151-96A6-E3AAE50E2EF3}" srcOrd="1" destOrd="0" presId="urn:microsoft.com/office/officeart/2008/layout/LinedList"/>
    <dgm:cxn modelId="{9D9D3334-0A05-4DCB-93AE-281332FA6976}" type="presParOf" srcId="{9941CCC4-5979-4151-96A6-E3AAE50E2EF3}" destId="{3A468B03-93EA-4308-A57C-A9A149F99E7A}" srcOrd="0" destOrd="0" presId="urn:microsoft.com/office/officeart/2008/layout/LinedList"/>
    <dgm:cxn modelId="{94541526-676C-4D8B-997C-A12CAF97008D}" type="presParOf" srcId="{9941CCC4-5979-4151-96A6-E3AAE50E2EF3}" destId="{72BD831D-8A43-43AC-B9B0-C7D8DFBC7AB3}" srcOrd="1" destOrd="0" presId="urn:microsoft.com/office/officeart/2008/layout/LinedList"/>
    <dgm:cxn modelId="{01DB0242-EEBC-4F09-8D63-42CEBD4AD53D}" type="presParOf" srcId="{72BD831D-8A43-43AC-B9B0-C7D8DFBC7AB3}" destId="{F64B8400-57E0-4CF2-861C-97E0AD6E4DF9}" srcOrd="0" destOrd="0" presId="urn:microsoft.com/office/officeart/2008/layout/LinedList"/>
    <dgm:cxn modelId="{56CDFD2A-C143-4BFB-B126-92294E103E97}" type="presParOf" srcId="{72BD831D-8A43-43AC-B9B0-C7D8DFBC7AB3}" destId="{E6E477ED-800F-4FDD-8D4D-EE9E659545C2}" srcOrd="1" destOrd="0" presId="urn:microsoft.com/office/officeart/2008/layout/LinedList"/>
    <dgm:cxn modelId="{00D57299-1C38-4D3C-9EE2-5438CD943D2F}" type="presParOf" srcId="{72BD831D-8A43-43AC-B9B0-C7D8DFBC7AB3}" destId="{D2D3D86B-DE07-41E8-A2E3-7CC31F16310C}" srcOrd="2" destOrd="0" presId="urn:microsoft.com/office/officeart/2008/layout/LinedList"/>
    <dgm:cxn modelId="{7653E535-3A74-45FE-AF92-75BCD71493EF}" type="presParOf" srcId="{9941CCC4-5979-4151-96A6-E3AAE50E2EF3}" destId="{FEB9683F-983F-4FAE-8A4D-E48613D83443}" srcOrd="2" destOrd="0" presId="urn:microsoft.com/office/officeart/2008/layout/LinedList"/>
    <dgm:cxn modelId="{5E5AA9AC-E7E3-45AB-9135-F3A81109B68A}" type="presParOf" srcId="{9941CCC4-5979-4151-96A6-E3AAE50E2EF3}" destId="{EE027313-9DAB-43BF-BC69-01F792ADAA89}" srcOrd="3" destOrd="0" presId="urn:microsoft.com/office/officeart/2008/layout/LinedList"/>
    <dgm:cxn modelId="{E0C74DBA-ADBF-4851-8FE6-A59749A10A4F}" type="presParOf" srcId="{9941CCC4-5979-4151-96A6-E3AAE50E2EF3}" destId="{116534F2-9FF0-4270-A869-A0EA6B97E282}" srcOrd="4" destOrd="0" presId="urn:microsoft.com/office/officeart/2008/layout/LinedList"/>
    <dgm:cxn modelId="{D882A661-7BA9-461C-B3F6-8C75A5BE9B25}" type="presParOf" srcId="{116534F2-9FF0-4270-A869-A0EA6B97E282}" destId="{9EA3CB60-EA22-47EB-B8DF-E406BFD59A78}" srcOrd="0" destOrd="0" presId="urn:microsoft.com/office/officeart/2008/layout/LinedList"/>
    <dgm:cxn modelId="{936AF935-9C00-4C8C-BCFD-E21CB03CB5F6}" type="presParOf" srcId="{116534F2-9FF0-4270-A869-A0EA6B97E282}" destId="{C242A0CE-0314-40B6-96D2-E5F8E53723BB}" srcOrd="1" destOrd="0" presId="urn:microsoft.com/office/officeart/2008/layout/LinedList"/>
    <dgm:cxn modelId="{F6A4662A-ADDD-4A63-B858-81D52C4BB85E}" type="presParOf" srcId="{116534F2-9FF0-4270-A869-A0EA6B97E282}" destId="{46966721-2198-4A71-86C4-0936CEDABD1D}" srcOrd="2" destOrd="0" presId="urn:microsoft.com/office/officeart/2008/layout/LinedList"/>
    <dgm:cxn modelId="{A1BC71BC-370C-4F33-AA90-CF0E4763F868}" type="presParOf" srcId="{9941CCC4-5979-4151-96A6-E3AAE50E2EF3}" destId="{7296F6A3-BED4-45B6-9493-1798AC405508}" srcOrd="5" destOrd="0" presId="urn:microsoft.com/office/officeart/2008/layout/LinedList"/>
    <dgm:cxn modelId="{E7D30772-9D15-4A4E-AD8F-EE01D5CE5DC6}" type="presParOf" srcId="{9941CCC4-5979-4151-96A6-E3AAE50E2EF3}" destId="{86B16C2E-E790-45F8-8B74-A1DB0499E26E}" srcOrd="6" destOrd="0" presId="urn:microsoft.com/office/officeart/2008/layout/LinedList"/>
    <dgm:cxn modelId="{5CA3DD23-D4E2-4597-8FE5-2C22029E0427}" type="presParOf" srcId="{9941CCC4-5979-4151-96A6-E3AAE50E2EF3}" destId="{CE649831-BF70-471A-89FA-D6DA105491BE}" srcOrd="7" destOrd="0" presId="urn:microsoft.com/office/officeart/2008/layout/LinedList"/>
    <dgm:cxn modelId="{82B58A04-FD76-4B28-9D66-854C9C885DB9}" type="presParOf" srcId="{CE649831-BF70-471A-89FA-D6DA105491BE}" destId="{53B4C9CC-65F6-4D74-9CAB-E91B98A40E65}" srcOrd="0" destOrd="0" presId="urn:microsoft.com/office/officeart/2008/layout/LinedList"/>
    <dgm:cxn modelId="{50280B28-EE73-434F-82FB-D6755B19AF62}" type="presParOf" srcId="{CE649831-BF70-471A-89FA-D6DA105491BE}" destId="{B18EF7C1-D7F1-4355-9828-02722C95A76D}" srcOrd="1" destOrd="0" presId="urn:microsoft.com/office/officeart/2008/layout/LinedList"/>
    <dgm:cxn modelId="{96257956-8B63-464A-9A87-DC3BF9892718}" type="presParOf" srcId="{CE649831-BF70-471A-89FA-D6DA105491BE}" destId="{03561B30-DBC1-4149-AC7F-65AE9C71B318}" srcOrd="2" destOrd="0" presId="urn:microsoft.com/office/officeart/2008/layout/LinedList"/>
    <dgm:cxn modelId="{5AD38FD9-50E8-4F86-815E-0AACE6A8C345}" type="presParOf" srcId="{9941CCC4-5979-4151-96A6-E3AAE50E2EF3}" destId="{EE5A2359-C2F2-4604-B9E0-BAD32608715E}" srcOrd="8" destOrd="0" presId="urn:microsoft.com/office/officeart/2008/layout/LinedList"/>
    <dgm:cxn modelId="{D8823639-1F19-44EE-9075-2CD6F86B5ADC}" type="presParOf" srcId="{9941CCC4-5979-4151-96A6-E3AAE50E2EF3}" destId="{DA86366D-7AEE-4D0B-9587-2D31F8CDDF22}" srcOrd="9" destOrd="0" presId="urn:microsoft.com/office/officeart/2008/layout/LinedList"/>
    <dgm:cxn modelId="{294F1AA9-3169-42AC-9A80-0E0F7B136C5D}" type="presParOf" srcId="{9941CCC4-5979-4151-96A6-E3AAE50E2EF3}" destId="{37FC6224-0697-44D3-8757-121AF16E464E}" srcOrd="10" destOrd="0" presId="urn:microsoft.com/office/officeart/2008/layout/LinedList"/>
    <dgm:cxn modelId="{FB313CAC-C790-4A5D-B310-1F084F6CCB67}" type="presParOf" srcId="{37FC6224-0697-44D3-8757-121AF16E464E}" destId="{772F4913-B8E2-4CBE-A58C-C451A3098B23}" srcOrd="0" destOrd="0" presId="urn:microsoft.com/office/officeart/2008/layout/LinedList"/>
    <dgm:cxn modelId="{1944600F-BE85-4FAE-98D4-0737E3E2C50A}" type="presParOf" srcId="{37FC6224-0697-44D3-8757-121AF16E464E}" destId="{8B931F34-35FA-491B-9D8A-A05BF99B3BF8}" srcOrd="1" destOrd="0" presId="urn:microsoft.com/office/officeart/2008/layout/LinedList"/>
    <dgm:cxn modelId="{CF371561-7A0F-4932-B65C-36288316DE4E}" type="presParOf" srcId="{37FC6224-0697-44D3-8757-121AF16E464E}" destId="{1F3FAE08-F103-48EF-A21F-FE579D7D76B9}" srcOrd="2" destOrd="0" presId="urn:microsoft.com/office/officeart/2008/layout/LinedList"/>
    <dgm:cxn modelId="{B2145DC1-62C7-4622-90CE-71F2D65A69EB}" type="presParOf" srcId="{9941CCC4-5979-4151-96A6-E3AAE50E2EF3}" destId="{238D5868-9818-448F-B3D3-7B38A03E9BBE}" srcOrd="11" destOrd="0" presId="urn:microsoft.com/office/officeart/2008/layout/LinedList"/>
    <dgm:cxn modelId="{5F438755-454A-4153-9339-E7CCBAB9981D}" type="presParOf" srcId="{9941CCC4-5979-4151-96A6-E3AAE50E2EF3}" destId="{FA278C22-1FAF-4C89-B53A-2C47D476AB39}" srcOrd="12" destOrd="0" presId="urn:microsoft.com/office/officeart/2008/layout/LinedList"/>
    <dgm:cxn modelId="{515C2FA0-B082-4C24-936E-891D3A8781CE}" type="presParOf" srcId="{9941CCC4-5979-4151-96A6-E3AAE50E2EF3}" destId="{8EB5D88E-2B0C-403E-93CB-1D4B0D883851}" srcOrd="13" destOrd="0" presId="urn:microsoft.com/office/officeart/2008/layout/LinedList"/>
    <dgm:cxn modelId="{A13FBD7D-19AC-40C1-B854-A56D6F1F22AB}" type="presParOf" srcId="{8EB5D88E-2B0C-403E-93CB-1D4B0D883851}" destId="{946B56B8-6F42-4CA0-97CF-BEA24CC375ED}" srcOrd="0" destOrd="0" presId="urn:microsoft.com/office/officeart/2008/layout/LinedList"/>
    <dgm:cxn modelId="{436C415B-37BC-4F0A-8184-1888BCDF2A5E}" type="presParOf" srcId="{8EB5D88E-2B0C-403E-93CB-1D4B0D883851}" destId="{5B5F7D30-BEE3-4E39-B0A0-91B16C71A468}" srcOrd="1" destOrd="0" presId="urn:microsoft.com/office/officeart/2008/layout/LinedList"/>
    <dgm:cxn modelId="{62AF8050-F438-4506-ADD4-232AB7710605}" type="presParOf" srcId="{8EB5D88E-2B0C-403E-93CB-1D4B0D883851}" destId="{C7380EDE-683D-444D-A92A-37D504CA58DA}" srcOrd="2" destOrd="0" presId="urn:microsoft.com/office/officeart/2008/layout/LinedList"/>
    <dgm:cxn modelId="{B796805F-610E-4050-B0CA-B39358BAA437}" type="presParOf" srcId="{9941CCC4-5979-4151-96A6-E3AAE50E2EF3}" destId="{4472BFF0-5788-43A9-A59F-58ACC1158DA0}" srcOrd="14" destOrd="0" presId="urn:microsoft.com/office/officeart/2008/layout/LinedList"/>
    <dgm:cxn modelId="{C96BFAA6-1328-4819-BB12-F6E5B0F2353B}" type="presParOf" srcId="{9941CCC4-5979-4151-96A6-E3AAE50E2EF3}" destId="{5223D96B-70EC-429C-87C4-A1291B88CC38}" srcOrd="15" destOrd="0" presId="urn:microsoft.com/office/officeart/2008/layout/LinedList"/>
    <dgm:cxn modelId="{0D677371-CE85-411F-80D2-F94404D3D836}" type="presParOf" srcId="{9941CCC4-5979-4151-96A6-E3AAE50E2EF3}" destId="{E4EADB2E-EFDC-469B-A9B6-FAFB438B17AE}" srcOrd="16" destOrd="0" presId="urn:microsoft.com/office/officeart/2008/layout/LinedList"/>
    <dgm:cxn modelId="{AA1FAD56-5B54-4BE4-894D-EC49178AFB2C}" type="presParOf" srcId="{E4EADB2E-EFDC-469B-A9B6-FAFB438B17AE}" destId="{30283492-E2C0-4115-9EB7-30062FF70392}" srcOrd="0" destOrd="0" presId="urn:microsoft.com/office/officeart/2008/layout/LinedList"/>
    <dgm:cxn modelId="{F9437043-1FAC-4C6F-B2FC-8C39BB852399}" type="presParOf" srcId="{E4EADB2E-EFDC-469B-A9B6-FAFB438B17AE}" destId="{A0069767-6774-402D-B7C7-58AC7634278C}" srcOrd="1" destOrd="0" presId="urn:microsoft.com/office/officeart/2008/layout/LinedList"/>
    <dgm:cxn modelId="{FFEC6F09-F46E-4DC4-BE54-F8C2358AA26E}" type="presParOf" srcId="{E4EADB2E-EFDC-469B-A9B6-FAFB438B17AE}" destId="{C5FC0E6B-D257-4369-8BB0-018241D43FDB}" srcOrd="2" destOrd="0" presId="urn:microsoft.com/office/officeart/2008/layout/LinedList"/>
    <dgm:cxn modelId="{1E0D25DE-7E5F-45B0-9539-54365E820DB0}" type="presParOf" srcId="{9941CCC4-5979-4151-96A6-E3AAE50E2EF3}" destId="{1F0A6A32-AB9E-41A0-A7A1-62AFCD11E4E3}" srcOrd="17" destOrd="0" presId="urn:microsoft.com/office/officeart/2008/layout/LinedList"/>
    <dgm:cxn modelId="{A076B70B-94CD-4A77-A957-CB3E2B8A7744}" type="presParOf" srcId="{9941CCC4-5979-4151-96A6-E3AAE50E2EF3}" destId="{BBEDCD29-3091-4235-A84A-4DA46FCCD2DB}" srcOrd="18" destOrd="0" presId="urn:microsoft.com/office/officeart/2008/layout/LinedList"/>
    <dgm:cxn modelId="{331461BB-C1BB-44DA-AEC6-C48143F8EED6}" type="presParOf" srcId="{9941CCC4-5979-4151-96A6-E3AAE50E2EF3}" destId="{D724FD79-5E71-4DCE-9E21-BBBE95CF6750}" srcOrd="19" destOrd="0" presId="urn:microsoft.com/office/officeart/2008/layout/LinedList"/>
    <dgm:cxn modelId="{37BE9F3B-D702-49C2-B413-B592724CBD2B}" type="presParOf" srcId="{D724FD79-5E71-4DCE-9E21-BBBE95CF6750}" destId="{F762C77F-FDDD-4BD7-995F-4CCF6E30A2D0}" srcOrd="0" destOrd="0" presId="urn:microsoft.com/office/officeart/2008/layout/LinedList"/>
    <dgm:cxn modelId="{BDA5AB67-1E38-4769-8339-256DF72EC075}" type="presParOf" srcId="{D724FD79-5E71-4DCE-9E21-BBBE95CF6750}" destId="{E923A0C2-4E15-4BAD-B692-51B4A81EF3DC}" srcOrd="1" destOrd="0" presId="urn:microsoft.com/office/officeart/2008/layout/LinedList"/>
    <dgm:cxn modelId="{0CB4A070-68AB-4DCD-BFC9-2437C7E0D040}" type="presParOf" srcId="{D724FD79-5E71-4DCE-9E21-BBBE95CF6750}" destId="{8F9B3DD0-E211-49FA-80BF-A94CA732FCFA}" srcOrd="2" destOrd="0" presId="urn:microsoft.com/office/officeart/2008/layout/LinedList"/>
    <dgm:cxn modelId="{BBB0E485-6962-4C1C-B6B7-44092123C325}" type="presParOf" srcId="{9941CCC4-5979-4151-96A6-E3AAE50E2EF3}" destId="{818481AF-22B3-4E42-8495-D443CCA6EC8B}" srcOrd="20" destOrd="0" presId="urn:microsoft.com/office/officeart/2008/layout/LinedList"/>
    <dgm:cxn modelId="{9FF83BA7-11F7-4B1A-8B72-58087D65C89E}" type="presParOf" srcId="{9941CCC4-5979-4151-96A6-E3AAE50E2EF3}" destId="{6345A812-EF95-49C0-A0CA-A5937733D8AD}" srcOrd="2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FDFDCBD-7622-4712-A07E-665AB4C3C8B1}">
      <dsp:nvSpPr>
        <dsp:cNvPr id="0" name=""/>
        <dsp:cNvSpPr/>
      </dsp:nvSpPr>
      <dsp:spPr>
        <a:xfrm>
          <a:off x="0" y="2351"/>
          <a:ext cx="8658226" cy="0"/>
        </a:xfrm>
        <a:prstGeom prst="lin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F43BB96-6945-4852-A039-9094942C932C}">
      <dsp:nvSpPr>
        <dsp:cNvPr id="0" name=""/>
        <dsp:cNvSpPr/>
      </dsp:nvSpPr>
      <dsp:spPr>
        <a:xfrm>
          <a:off x="0" y="2351"/>
          <a:ext cx="1731645" cy="48101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0" tIns="76200" rIns="76200" bIns="76200" numCol="1" spcCol="1270" anchor="t" anchorCtr="0">
          <a:noAutofit/>
        </a:bodyPr>
        <a:lstStyle/>
        <a:p>
          <a:pPr lvl="0" algn="l" defTabSz="889000">
            <a:lnSpc>
              <a:spcPct val="90000"/>
            </a:lnSpc>
            <a:spcBef>
              <a:spcPct val="0"/>
            </a:spcBef>
            <a:spcAft>
              <a:spcPct val="35000"/>
            </a:spcAft>
          </a:pPr>
          <a:r>
            <a:rPr lang="es-CO" sz="2000" b="1" kern="1200"/>
            <a:t>Economía: </a:t>
          </a:r>
          <a:r>
            <a:rPr lang="es-CO" sz="2000" kern="1200"/>
            <a:t>Colombia</a:t>
          </a:r>
        </a:p>
        <a:p>
          <a:pPr lvl="0" algn="l" defTabSz="889000">
            <a:lnSpc>
              <a:spcPct val="90000"/>
            </a:lnSpc>
            <a:spcBef>
              <a:spcPct val="0"/>
            </a:spcBef>
            <a:spcAft>
              <a:spcPct val="35000"/>
            </a:spcAft>
          </a:pPr>
          <a:r>
            <a:rPr lang="es-CO" sz="2000" b="1" kern="1200"/>
            <a:t>Socio: </a:t>
          </a:r>
          <a:r>
            <a:rPr lang="es-CO" sz="2000" b="0" kern="1200"/>
            <a:t>Argentina</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r>
            <a:rPr lang="es-CO" sz="2000" b="1" kern="1200"/>
            <a:t>Fuente: </a:t>
          </a:r>
          <a:r>
            <a:rPr lang="es-CO" sz="2000" b="0" kern="1200"/>
            <a:t>UNCTAD STAT </a:t>
          </a:r>
        </a:p>
        <a:p>
          <a:pPr lvl="0" algn="l" defTabSz="889000">
            <a:lnSpc>
              <a:spcPct val="90000"/>
            </a:lnSpc>
            <a:spcBef>
              <a:spcPct val="0"/>
            </a:spcBef>
            <a:spcAft>
              <a:spcPct val="35000"/>
            </a:spcAft>
          </a:pPr>
          <a:r>
            <a:rPr lang="es-CO" sz="2000" b="0" kern="1200"/>
            <a:t>http://unctadstat.unctad.org/</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endParaRPr lang="es-CO" sz="900" b="0" kern="1200"/>
        </a:p>
      </dsp:txBody>
      <dsp:txXfrm>
        <a:off x="0" y="2351"/>
        <a:ext cx="1731645" cy="4810186"/>
      </dsp:txXfrm>
    </dsp:sp>
    <dsp:sp modelId="{E6E477ED-800F-4FDD-8D4D-EE9E659545C2}">
      <dsp:nvSpPr>
        <dsp:cNvPr id="0" name=""/>
        <dsp:cNvSpPr/>
      </dsp:nvSpPr>
      <dsp:spPr>
        <a:xfrm>
          <a:off x="1861518" y="51556"/>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 Argentina:  International trade in goods and services- trade structure by partner, product or service- </a:t>
          </a:r>
          <a:r>
            <a:rPr lang="es-CO" sz="1400" kern="1200"/>
            <a:t>Merchandise trade matrix – product groups, exports in thousands of dollars, annual, 1995-2017.</a:t>
          </a:r>
        </a:p>
      </dsp:txBody>
      <dsp:txXfrm>
        <a:off x="1861518" y="51556"/>
        <a:ext cx="6796707" cy="984115"/>
      </dsp:txXfrm>
    </dsp:sp>
    <dsp:sp modelId="{FEB9683F-983F-4FAE-8A4D-E48613D83443}">
      <dsp:nvSpPr>
        <dsp:cNvPr id="0" name=""/>
        <dsp:cNvSpPr/>
      </dsp:nvSpPr>
      <dsp:spPr>
        <a:xfrm>
          <a:off x="1731645" y="1035672"/>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242A0CE-0314-40B6-96D2-E5F8E53723BB}">
      <dsp:nvSpPr>
        <dsp:cNvPr id="0" name=""/>
        <dsp:cNvSpPr/>
      </dsp:nvSpPr>
      <dsp:spPr>
        <a:xfrm>
          <a:off x="1861518" y="1084877"/>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 Argentina: International trade in goods and services- trade structure by partner, product or service- </a:t>
          </a:r>
          <a:r>
            <a:rPr lang="es-CO" sz="1400" b="0" kern="1200"/>
            <a:t>Merchandise trade matrix – product groups, imports in thousands of dollars, annual, 1995-2017.</a:t>
          </a:r>
        </a:p>
      </dsp:txBody>
      <dsp:txXfrm>
        <a:off x="1861518" y="1084877"/>
        <a:ext cx="6796707" cy="984115"/>
      </dsp:txXfrm>
    </dsp:sp>
    <dsp:sp modelId="{7296F6A3-BED4-45B6-9493-1798AC405508}">
      <dsp:nvSpPr>
        <dsp:cNvPr id="0" name=""/>
        <dsp:cNvSpPr/>
      </dsp:nvSpPr>
      <dsp:spPr>
        <a:xfrm>
          <a:off x="1731645" y="206899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18EF7C1-D7F1-4355-9828-02722C95A76D}">
      <dsp:nvSpPr>
        <dsp:cNvPr id="0" name=""/>
        <dsp:cNvSpPr/>
      </dsp:nvSpPr>
      <dsp:spPr>
        <a:xfrm>
          <a:off x="1861518" y="2118199"/>
          <a:ext cx="6796707" cy="56023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del Mundo: </a:t>
          </a:r>
          <a:r>
            <a:rPr lang="es-CO" sz="1400" kern="1200"/>
            <a:t>Merchandise trade matrix – product groups, exports in thousands of dollars, annual, 1995-2017 para todos los países. </a:t>
          </a:r>
          <a:endParaRPr lang="es-CO" sz="1400" b="1" kern="1200"/>
        </a:p>
      </dsp:txBody>
      <dsp:txXfrm>
        <a:off x="1861518" y="2118199"/>
        <a:ext cx="6796707" cy="560237"/>
      </dsp:txXfrm>
    </dsp:sp>
    <dsp:sp modelId="{EE5A2359-C2F2-4604-B9E0-BAD32608715E}">
      <dsp:nvSpPr>
        <dsp:cNvPr id="0" name=""/>
        <dsp:cNvSpPr/>
      </dsp:nvSpPr>
      <dsp:spPr>
        <a:xfrm>
          <a:off x="1731645" y="2678436"/>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B931F34-35FA-491B-9D8A-A05BF99B3BF8}">
      <dsp:nvSpPr>
        <dsp:cNvPr id="0" name=""/>
        <dsp:cNvSpPr/>
      </dsp:nvSpPr>
      <dsp:spPr>
        <a:xfrm>
          <a:off x="1861518" y="2727642"/>
          <a:ext cx="6796707" cy="5457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del Mundo: </a:t>
          </a:r>
          <a:r>
            <a:rPr lang="es-CO" sz="1400" b="0" kern="1200"/>
            <a:t>Merchandise trade matrix – product groups, imports in thousands of dollars, annual, 1995-2017 para todos los países. </a:t>
          </a:r>
          <a:endParaRPr lang="es-CO" sz="1400" kern="1200"/>
        </a:p>
      </dsp:txBody>
      <dsp:txXfrm>
        <a:off x="1861518" y="2727642"/>
        <a:ext cx="6796707" cy="545731"/>
      </dsp:txXfrm>
    </dsp:sp>
    <dsp:sp modelId="{238D5868-9818-448F-B3D3-7B38A03E9BBE}">
      <dsp:nvSpPr>
        <dsp:cNvPr id="0" name=""/>
        <dsp:cNvSpPr/>
      </dsp:nvSpPr>
      <dsp:spPr>
        <a:xfrm>
          <a:off x="1731645" y="327337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B5F7D30-BEE3-4E39-B0A0-91B16C71A468}">
      <dsp:nvSpPr>
        <dsp:cNvPr id="0" name=""/>
        <dsp:cNvSpPr/>
      </dsp:nvSpPr>
      <dsp:spPr>
        <a:xfrm>
          <a:off x="1861518" y="3322579"/>
          <a:ext cx="6796707" cy="57725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al Mundo: </a:t>
          </a:r>
          <a:r>
            <a:rPr lang="es-CO" sz="1400" kern="1200"/>
            <a:t>Merchandise trade matrix – product groups, exports in thousands of dollars, annual, 1995-2017 para todos los paises.</a:t>
          </a:r>
        </a:p>
      </dsp:txBody>
      <dsp:txXfrm>
        <a:off x="1861518" y="3322579"/>
        <a:ext cx="6796707" cy="577252"/>
      </dsp:txXfrm>
    </dsp:sp>
    <dsp:sp modelId="{4472BFF0-5788-43A9-A59F-58ACC1158DA0}">
      <dsp:nvSpPr>
        <dsp:cNvPr id="0" name=""/>
        <dsp:cNvSpPr/>
      </dsp:nvSpPr>
      <dsp:spPr>
        <a:xfrm>
          <a:off x="1731645" y="3899831"/>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A0069767-6774-402D-B7C7-58AC7634278C}">
      <dsp:nvSpPr>
        <dsp:cNvPr id="0" name=""/>
        <dsp:cNvSpPr/>
      </dsp:nvSpPr>
      <dsp:spPr>
        <a:xfrm>
          <a:off x="1861518" y="3949037"/>
          <a:ext cx="6796707" cy="39850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Producto Interno Bruto de Colombia y Argentina. </a:t>
          </a:r>
        </a:p>
      </dsp:txBody>
      <dsp:txXfrm>
        <a:off x="1861518" y="3949037"/>
        <a:ext cx="6796707" cy="398507"/>
      </dsp:txXfrm>
    </dsp:sp>
    <dsp:sp modelId="{1F0A6A32-AB9E-41A0-A7A1-62AFCD11E4E3}">
      <dsp:nvSpPr>
        <dsp:cNvPr id="0" name=""/>
        <dsp:cNvSpPr/>
      </dsp:nvSpPr>
      <dsp:spPr>
        <a:xfrm>
          <a:off x="1731645" y="4347545"/>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923A0C2-4E15-4BAD-B692-51B4A81EF3DC}">
      <dsp:nvSpPr>
        <dsp:cNvPr id="0" name=""/>
        <dsp:cNvSpPr/>
      </dsp:nvSpPr>
      <dsp:spPr>
        <a:xfrm>
          <a:off x="1861518" y="4396751"/>
          <a:ext cx="6796707" cy="36574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Población de Colombia y de Argentina para cada año en cuestión</a:t>
          </a:r>
          <a:r>
            <a:rPr lang="es-CO" sz="1400" kern="1200"/>
            <a:t>.</a:t>
          </a:r>
        </a:p>
      </dsp:txBody>
      <dsp:txXfrm>
        <a:off x="1861518" y="4396751"/>
        <a:ext cx="6796707" cy="365746"/>
      </dsp:txXfrm>
    </dsp:sp>
    <dsp:sp modelId="{818481AF-22B3-4E42-8495-D443CCA6EC8B}">
      <dsp:nvSpPr>
        <dsp:cNvPr id="0" name=""/>
        <dsp:cNvSpPr/>
      </dsp:nvSpPr>
      <dsp:spPr>
        <a:xfrm>
          <a:off x="1731645" y="4762497"/>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ADORES!A1"/><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H!A68"/><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hyperlink" Target="#I!A68"/><Relationship Id="rId7" Type="http://schemas.openxmlformats.org/officeDocument/2006/relationships/image" Target="../media/image15.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hyperlink" Target="#J!A68"/><Relationship Id="rId7" Type="http://schemas.openxmlformats.org/officeDocument/2006/relationships/image" Target="../media/image16.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hyperlink" Target="#'F'!A1"/><Relationship Id="rId13" Type="http://schemas.openxmlformats.org/officeDocument/2006/relationships/image" Target="../media/image7.png"/><Relationship Id="rId3" Type="http://schemas.openxmlformats.org/officeDocument/2006/relationships/hyperlink" Target="#A!A1"/><Relationship Id="rId7" Type="http://schemas.openxmlformats.org/officeDocument/2006/relationships/hyperlink" Target="#E!A1"/><Relationship Id="rId12"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g"/><Relationship Id="rId6" Type="http://schemas.openxmlformats.org/officeDocument/2006/relationships/hyperlink" Target="#D!A1"/><Relationship Id="rId11" Type="http://schemas.openxmlformats.org/officeDocument/2006/relationships/hyperlink" Target="#H!A1"/><Relationship Id="rId5" Type="http://schemas.openxmlformats.org/officeDocument/2006/relationships/hyperlink" Target="#'C'!A1"/><Relationship Id="rId10" Type="http://schemas.openxmlformats.org/officeDocument/2006/relationships/hyperlink" Target="#J!A1"/><Relationship Id="rId4" Type="http://schemas.openxmlformats.org/officeDocument/2006/relationships/hyperlink" Target="#B!A1"/><Relationship Id="rId9" Type="http://schemas.openxmlformats.org/officeDocument/2006/relationships/hyperlink" Target="#I!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hyperlink" Target="#A!A66"/><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B!A66"/><Relationship Id="rId7" Type="http://schemas.openxmlformats.org/officeDocument/2006/relationships/hyperlink" Target="#B!A1"/><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C'!A1"/><Relationship Id="rId5" Type="http://schemas.openxmlformats.org/officeDocument/2006/relationships/hyperlink" Target="#INDICADORES!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hyperlink" Target="#'C'!A66"/><Relationship Id="rId7" Type="http://schemas.openxmlformats.org/officeDocument/2006/relationships/image" Target="../media/image11.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hyperlink" Target="#D!A66"/><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hyperlink" Target="#E!A67"/><Relationship Id="rId7"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F'!A67"/><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32845</xdr:rowOff>
    </xdr:from>
    <xdr:to>
      <xdr:col>19</xdr:col>
      <xdr:colOff>109483</xdr:colOff>
      <xdr:row>46</xdr:row>
      <xdr:rowOff>109483</xdr:rowOff>
    </xdr:to>
    <xdr:pic>
      <xdr:nvPicPr>
        <xdr:cNvPr id="12" name="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845"/>
          <a:ext cx="14670690" cy="8638190"/>
        </a:xfrm>
        <a:prstGeom prst="rect">
          <a:avLst/>
        </a:prstGeom>
      </xdr:spPr>
    </xdr:pic>
    <xdr:clientData/>
  </xdr:twoCellAnchor>
  <xdr:oneCellAnchor>
    <xdr:from>
      <xdr:col>1</xdr:col>
      <xdr:colOff>98536</xdr:colOff>
      <xdr:row>0</xdr:row>
      <xdr:rowOff>0</xdr:rowOff>
    </xdr:from>
    <xdr:ext cx="11456149" cy="937629"/>
    <xdr:sp macro="" textlink="">
      <xdr:nvSpPr>
        <xdr:cNvPr id="13" name="12 Rectángulo"/>
        <xdr:cNvSpPr/>
      </xdr:nvSpPr>
      <xdr:spPr>
        <a:xfrm>
          <a:off x="864915" y="0"/>
          <a:ext cx="11456149" cy="937629"/>
        </a:xfrm>
        <a:prstGeom prst="rect">
          <a:avLst/>
        </a:prstGeom>
        <a:noFill/>
        <a:effectLst>
          <a:outerShdw blurRad="50800" dist="38100" dir="5400000" algn="t" rotWithShape="0">
            <a:prstClr val="black">
              <a:alpha val="40000"/>
            </a:prstClr>
          </a:outerShdw>
        </a:effectLst>
      </xdr:spPr>
      <xdr:txBody>
        <a:bodyPr wrap="none" lIns="91440" tIns="45720" rIns="91440" bIns="45720">
          <a:spAutoFit/>
        </a:bodyPr>
        <a:lstStyle/>
        <a:p>
          <a:pPr algn="ctr"/>
          <a:r>
            <a:rPr lang="es-ES" sz="5400" b="1" cap="none" spc="0">
              <a:ln w="10541" cmpd="sng">
                <a:solidFill>
                  <a:schemeClr val="tx1">
                    <a:lumMod val="75000"/>
                    <a:lumOff val="25000"/>
                  </a:schemeClr>
                </a:solidFill>
                <a:prstDash val="solid"/>
              </a:ln>
              <a:solidFill>
                <a:schemeClr val="tx1">
                  <a:lumMod val="75000"/>
                  <a:lumOff val="25000"/>
                </a:schemeClr>
              </a:solidFill>
              <a:effectLst/>
            </a:rPr>
            <a:t>INDICADORES DE COMERCIO EXTERIOR</a:t>
          </a:r>
        </a:p>
      </xdr:txBody>
    </xdr:sp>
    <xdr:clientData/>
  </xdr:oneCellAnchor>
  <xdr:twoCellAnchor>
    <xdr:from>
      <xdr:col>5</xdr:col>
      <xdr:colOff>611127</xdr:colOff>
      <xdr:row>5</xdr:row>
      <xdr:rowOff>109483</xdr:rowOff>
    </xdr:from>
    <xdr:to>
      <xdr:col>7</xdr:col>
      <xdr:colOff>238886</xdr:colOff>
      <xdr:row>8</xdr:row>
      <xdr:rowOff>32844</xdr:rowOff>
    </xdr:to>
    <xdr:sp macro="" textlink="">
      <xdr:nvSpPr>
        <xdr:cNvPr id="14" name="13 Proceso alternativo">
          <a:hlinkClick xmlns:r="http://schemas.openxmlformats.org/officeDocument/2006/relationships" r:id="rId2"/>
        </xdr:cNvPr>
        <xdr:cNvSpPr/>
      </xdr:nvSpPr>
      <xdr:spPr>
        <a:xfrm>
          <a:off x="4443024" y="1040086"/>
          <a:ext cx="1160517" cy="481724"/>
        </a:xfrm>
        <a:prstGeom prst="flowChartAlternateProcess">
          <a:avLst/>
        </a:prstGeom>
        <a:solidFill>
          <a:srgbClr val="C00000"/>
        </a:solidFill>
        <a:ln>
          <a:solidFill>
            <a:srgbClr val="C0000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i="0">
              <a:solidFill>
                <a:schemeClr val="bg1"/>
              </a:solidFill>
            </a:rPr>
            <a:t>DAR CLIC  AQUÍ PARA INICIAR</a:t>
          </a:r>
        </a:p>
      </xdr:txBody>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1025" name="AutoShape 1" descr="Resultado de imagen para bandera de colombia png"/>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13</xdr:row>
      <xdr:rowOff>98536</xdr:rowOff>
    </xdr:from>
    <xdr:to>
      <xdr:col>2</xdr:col>
      <xdr:colOff>164224</xdr:colOff>
      <xdr:row>18</xdr:row>
      <xdr:rowOff>84710</xdr:rowOff>
    </xdr:to>
    <xdr:pic>
      <xdr:nvPicPr>
        <xdr:cNvPr id="2" name="1 Imagen"/>
        <xdr:cNvPicPr>
          <a:picLocks noChangeAspect="1"/>
        </xdr:cNvPicPr>
      </xdr:nvPicPr>
      <xdr:blipFill>
        <a:blip xmlns:r="http://schemas.openxmlformats.org/officeDocument/2006/relationships" r:embed="rId3"/>
        <a:stretch>
          <a:fillRect/>
        </a:stretch>
      </xdr:blipFill>
      <xdr:spPr>
        <a:xfrm>
          <a:off x="262759" y="2518105"/>
          <a:ext cx="1434224" cy="916777"/>
        </a:xfrm>
        <a:prstGeom prst="rect">
          <a:avLst/>
        </a:prstGeom>
      </xdr:spPr>
    </xdr:pic>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4" name="AutoShape 1" descr="Resultado de imagen para chile"/>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3" name="AutoShape 1" descr="Resultado de imagen para bandera mexico"/>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5" name="AutoShape 1" descr="Resultado de imagen para CUBA BANDER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6" name="AutoShape 1" descr="Resultado de imagen para bandera argentin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19</xdr:row>
      <xdr:rowOff>65690</xdr:rowOff>
    </xdr:from>
    <xdr:to>
      <xdr:col>2</xdr:col>
      <xdr:colOff>182979</xdr:colOff>
      <xdr:row>24</xdr:row>
      <xdr:rowOff>43198</xdr:rowOff>
    </xdr:to>
    <xdr:pic>
      <xdr:nvPicPr>
        <xdr:cNvPr id="8" name="Imagen 7"/>
        <xdr:cNvPicPr>
          <a:picLocks noChangeAspect="1"/>
        </xdr:cNvPicPr>
      </xdr:nvPicPr>
      <xdr:blipFill>
        <a:blip xmlns:r="http://schemas.openxmlformats.org/officeDocument/2006/relationships" r:embed="rId4"/>
        <a:stretch>
          <a:fillRect/>
        </a:stretch>
      </xdr:blipFill>
      <xdr:spPr>
        <a:xfrm>
          <a:off x="262759" y="3601983"/>
          <a:ext cx="1452979" cy="90811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495300</xdr:colOff>
      <xdr:row>4</xdr:row>
      <xdr:rowOff>104773</xdr:rowOff>
    </xdr:from>
    <xdr:to>
      <xdr:col>9</xdr:col>
      <xdr:colOff>571500</xdr:colOff>
      <xdr:row>16</xdr:row>
      <xdr:rowOff>66673</xdr:rowOff>
    </xdr:to>
    <xdr:sp macro="" textlink="">
      <xdr:nvSpPr>
        <xdr:cNvPr id="5" name="4 Rectángulo"/>
        <xdr:cNvSpPr/>
      </xdr:nvSpPr>
      <xdr:spPr>
        <a:xfrm>
          <a:off x="4000500" y="1009648"/>
          <a:ext cx="41529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1164749</xdr:colOff>
      <xdr:row>4</xdr:row>
      <xdr:rowOff>104775</xdr:rowOff>
    </xdr:to>
    <xdr:pic>
      <xdr:nvPicPr>
        <xdr:cNvPr id="6" name="5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0</xdr:row>
      <xdr:rowOff>9524</xdr:rowOff>
    </xdr:from>
    <xdr:to>
      <xdr:col>9</xdr:col>
      <xdr:colOff>257175</xdr:colOff>
      <xdr:row>4</xdr:row>
      <xdr:rowOff>28574</xdr:rowOff>
    </xdr:to>
    <xdr:pic>
      <xdr:nvPicPr>
        <xdr:cNvPr id="7" name="6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195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695325</xdr:colOff>
      <xdr:row>0</xdr:row>
      <xdr:rowOff>0</xdr:rowOff>
    </xdr:from>
    <xdr:to>
      <xdr:col>14</xdr:col>
      <xdr:colOff>95250</xdr:colOff>
      <xdr:row>4</xdr:row>
      <xdr:rowOff>93139</xdr:rowOff>
    </xdr:to>
    <xdr:pic>
      <xdr:nvPicPr>
        <xdr:cNvPr id="8" name="7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7722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466725</xdr:colOff>
      <xdr:row>2</xdr:row>
      <xdr:rowOff>171450</xdr:rowOff>
    </xdr:to>
    <xdr:sp macro="" textlink="">
      <xdr:nvSpPr>
        <xdr:cNvPr id="9" name="8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381000</xdr:colOff>
      <xdr:row>1</xdr:row>
      <xdr:rowOff>28575</xdr:rowOff>
    </xdr:from>
    <xdr:to>
      <xdr:col>9</xdr:col>
      <xdr:colOff>9525</xdr:colOff>
      <xdr:row>2</xdr:row>
      <xdr:rowOff>190500</xdr:rowOff>
    </xdr:to>
    <xdr:sp macro="" textlink="">
      <xdr:nvSpPr>
        <xdr:cNvPr id="10" name="9 CuadroTexto"/>
        <xdr:cNvSpPr txBox="1"/>
      </xdr:nvSpPr>
      <xdr:spPr>
        <a:xfrm>
          <a:off x="50482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190500</xdr:colOff>
      <xdr:row>1</xdr:row>
      <xdr:rowOff>38100</xdr:rowOff>
    </xdr:from>
    <xdr:to>
      <xdr:col>14</xdr:col>
      <xdr:colOff>447675</xdr:colOff>
      <xdr:row>2</xdr:row>
      <xdr:rowOff>200025</xdr:rowOff>
    </xdr:to>
    <xdr:sp macro="" textlink="">
      <xdr:nvSpPr>
        <xdr:cNvPr id="11" name="10 CuadroTexto"/>
        <xdr:cNvSpPr txBox="1"/>
      </xdr:nvSpPr>
      <xdr:spPr>
        <a:xfrm>
          <a:off x="929640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419100</xdr:colOff>
      <xdr:row>4</xdr:row>
      <xdr:rowOff>95250</xdr:rowOff>
    </xdr:from>
    <xdr:to>
      <xdr:col>15</xdr:col>
      <xdr:colOff>95250</xdr:colOff>
      <xdr:row>16</xdr:row>
      <xdr:rowOff>57150</xdr:rowOff>
    </xdr:to>
    <xdr:sp macro="" textlink="">
      <xdr:nvSpPr>
        <xdr:cNvPr id="12" name="11 Rectángulo"/>
        <xdr:cNvSpPr/>
      </xdr:nvSpPr>
      <xdr:spPr>
        <a:xfrm>
          <a:off x="87630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419100</xdr:colOff>
      <xdr:row>4</xdr:row>
      <xdr:rowOff>95250</xdr:rowOff>
    </xdr:from>
    <xdr:to>
      <xdr:col>5</xdr:col>
      <xdr:colOff>276225</xdr:colOff>
      <xdr:row>16</xdr:row>
      <xdr:rowOff>57150</xdr:rowOff>
    </xdr:to>
    <xdr:sp macro="" textlink="">
      <xdr:nvSpPr>
        <xdr:cNvPr id="13" name="12 Rectángulo"/>
        <xdr:cNvSpPr/>
      </xdr:nvSpPr>
      <xdr:spPr>
        <a:xfrm>
          <a:off x="419100"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695325</xdr:colOff>
      <xdr:row>17</xdr:row>
      <xdr:rowOff>176211</xdr:rowOff>
    </xdr:from>
    <xdr:to>
      <xdr:col>7</xdr:col>
      <xdr:colOff>561975</xdr:colOff>
      <xdr:row>22</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49746</xdr:colOff>
      <xdr:row>18</xdr:row>
      <xdr:rowOff>94017</xdr:rowOff>
    </xdr:from>
    <xdr:to>
      <xdr:col>6</xdr:col>
      <xdr:colOff>790576</xdr:colOff>
      <xdr:row>24</xdr:row>
      <xdr:rowOff>104775</xdr:rowOff>
    </xdr:to>
    <xdr:pic>
      <xdr:nvPicPr>
        <xdr:cNvPr id="15" name="14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21</xdr:row>
      <xdr:rowOff>142875</xdr:rowOff>
    </xdr:from>
    <xdr:to>
      <xdr:col>0</xdr:col>
      <xdr:colOff>428625</xdr:colOff>
      <xdr:row>23</xdr:row>
      <xdr:rowOff>28575</xdr:rowOff>
    </xdr:to>
    <xdr:sp macro="" textlink="">
      <xdr:nvSpPr>
        <xdr:cNvPr id="16" name="15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21</xdr:row>
      <xdr:rowOff>142875</xdr:rowOff>
    </xdr:from>
    <xdr:to>
      <xdr:col>1</xdr:col>
      <xdr:colOff>19050</xdr:colOff>
      <xdr:row>23</xdr:row>
      <xdr:rowOff>38100</xdr:rowOff>
    </xdr:to>
    <xdr:sp macro="" textlink="">
      <xdr:nvSpPr>
        <xdr:cNvPr id="17" name="16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483563</xdr:colOff>
      <xdr:row>18</xdr:row>
      <xdr:rowOff>31248</xdr:rowOff>
    </xdr:from>
    <xdr:ext cx="3261983" cy="593304"/>
    <xdr:sp macro="" textlink="">
      <xdr:nvSpPr>
        <xdr:cNvPr id="18" name="17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40</xdr:row>
      <xdr:rowOff>85725</xdr:rowOff>
    </xdr:from>
    <xdr:to>
      <xdr:col>0</xdr:col>
      <xdr:colOff>409575</xdr:colOff>
      <xdr:row>41</xdr:row>
      <xdr:rowOff>161925</xdr:rowOff>
    </xdr:to>
    <xdr:sp macro="" textlink="">
      <xdr:nvSpPr>
        <xdr:cNvPr id="19" name="18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40</xdr:row>
      <xdr:rowOff>85725</xdr:rowOff>
    </xdr:from>
    <xdr:to>
      <xdr:col>0</xdr:col>
      <xdr:colOff>695325</xdr:colOff>
      <xdr:row>41</xdr:row>
      <xdr:rowOff>171450</xdr:rowOff>
    </xdr:to>
    <xdr:sp macro="" textlink="">
      <xdr:nvSpPr>
        <xdr:cNvPr id="20" name="19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525272</xdr:colOff>
      <xdr:row>5</xdr:row>
      <xdr:rowOff>114300</xdr:rowOff>
    </xdr:from>
    <xdr:to>
      <xdr:col>9</xdr:col>
      <xdr:colOff>142162</xdr:colOff>
      <xdr:row>14</xdr:row>
      <xdr:rowOff>190499</xdr:rowOff>
    </xdr:to>
    <xdr:pic>
      <xdr:nvPicPr>
        <xdr:cNvPr id="21" name="20 Imagen"/>
        <xdr:cNvPicPr>
          <a:picLocks noChangeAspect="1"/>
        </xdr:cNvPicPr>
      </xdr:nvPicPr>
      <xdr:blipFill rotWithShape="1">
        <a:blip xmlns:r="http://schemas.openxmlformats.org/officeDocument/2006/relationships" r:embed="rId7"/>
        <a:srcRect l="11714" t="21487" r="13093" b="25772"/>
        <a:stretch/>
      </xdr:blipFill>
      <xdr:spPr>
        <a:xfrm>
          <a:off x="4030472" y="1209675"/>
          <a:ext cx="4055540" cy="1790699"/>
        </a:xfrm>
        <a:prstGeom prst="rect">
          <a:avLst/>
        </a:prstGeom>
      </xdr:spPr>
    </xdr:pic>
    <xdr:clientData/>
  </xdr:twoCellAnchor>
  <xdr:oneCellAnchor>
    <xdr:from>
      <xdr:col>0</xdr:col>
      <xdr:colOff>0</xdr:colOff>
      <xdr:row>42</xdr:row>
      <xdr:rowOff>190500</xdr:rowOff>
    </xdr:from>
    <xdr:ext cx="1952625" cy="1595052"/>
    <xdr:sp macro="" textlink="">
      <xdr:nvSpPr>
        <xdr:cNvPr id="23" name="22 Rectángulo"/>
        <xdr:cNvSpPr/>
      </xdr:nvSpPr>
      <xdr:spPr>
        <a:xfrm>
          <a:off x="0" y="8391525"/>
          <a:ext cx="1952625" cy="159505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Ventajas Comparativas Reveladas</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0</xdr:colOff>
      <xdr:row>57</xdr:row>
      <xdr:rowOff>123825</xdr:rowOff>
    </xdr:from>
    <xdr:ext cx="1952625" cy="1344727"/>
    <xdr:sp macro="" textlink="">
      <xdr:nvSpPr>
        <xdr:cNvPr id="24" name="23 Rectángulo"/>
        <xdr:cNvSpPr/>
      </xdr:nvSpPr>
      <xdr:spPr>
        <a:xfrm>
          <a:off x="0" y="11229975"/>
          <a:ext cx="1952625" cy="1344727"/>
        </a:xfrm>
        <a:prstGeom prst="rect">
          <a:avLst/>
        </a:prstGeom>
        <a:noFill/>
      </xdr:spPr>
      <xdr:txBody>
        <a:bodyPr wrap="square" lIns="91440" tIns="45720" rIns="91440" bIns="45720">
          <a:spAutoFit/>
        </a:bodyPr>
        <a:lstStyle/>
        <a:p>
          <a:pPr algn="ctr"/>
          <a:r>
            <a:rPr lang="es-E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 Colombia provenientes del mundo</a:t>
          </a:r>
        </a:p>
      </xdr:txBody>
    </xdr:sp>
    <xdr:clientData/>
  </xdr:oneCellAnchor>
  <xdr:oneCellAnchor>
    <xdr:from>
      <xdr:col>5</xdr:col>
      <xdr:colOff>847725</xdr:colOff>
      <xdr:row>21</xdr:row>
      <xdr:rowOff>95250</xdr:rowOff>
    </xdr:from>
    <xdr:ext cx="384272" cy="264560"/>
    <xdr:sp macro="" textlink="">
      <xdr:nvSpPr>
        <xdr:cNvPr id="22" name="21 CuadroTexto"/>
        <xdr:cNvSpPr txBox="1"/>
      </xdr:nvSpPr>
      <xdr:spPr>
        <a:xfrm>
          <a:off x="5391150" y="428625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342900</xdr:colOff>
      <xdr:row>4</xdr:row>
      <xdr:rowOff>114300</xdr:rowOff>
    </xdr:from>
    <xdr:to>
      <xdr:col>10</xdr:col>
      <xdr:colOff>2209800</xdr:colOff>
      <xdr:row>17</xdr:row>
      <xdr:rowOff>76200</xdr:rowOff>
    </xdr:to>
    <xdr:sp macro="" textlink="">
      <xdr:nvSpPr>
        <xdr:cNvPr id="2" name="1 Rectángulo"/>
        <xdr:cNvSpPr/>
      </xdr:nvSpPr>
      <xdr:spPr>
        <a:xfrm>
          <a:off x="4152900" y="876300"/>
          <a:ext cx="5676900" cy="24384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4</xdr:col>
      <xdr:colOff>1040924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0</xdr:rowOff>
    </xdr:from>
    <xdr:to>
      <xdr:col>9</xdr:col>
      <xdr:colOff>647700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6101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1933575</xdr:colOff>
      <xdr:row>0</xdr:row>
      <xdr:rowOff>0</xdr:rowOff>
    </xdr:from>
    <xdr:to>
      <xdr:col>14</xdr:col>
      <xdr:colOff>542925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9553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7</xdr:col>
      <xdr:colOff>304800</xdr:colOff>
      <xdr:row>1</xdr:row>
      <xdr:rowOff>19051</xdr:rowOff>
    </xdr:from>
    <xdr:to>
      <xdr:col>10</xdr:col>
      <xdr:colOff>561975</xdr:colOff>
      <xdr:row>2</xdr:row>
      <xdr:rowOff>180976</xdr:rowOff>
    </xdr:to>
    <xdr:sp macro="" textlink="">
      <xdr:nvSpPr>
        <xdr:cNvPr id="7" name="6 CuadroTexto"/>
        <xdr:cNvSpPr txBox="1"/>
      </xdr:nvSpPr>
      <xdr:spPr>
        <a:xfrm>
          <a:off x="56388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742950</xdr:colOff>
      <xdr:row>1</xdr:row>
      <xdr:rowOff>76200</xdr:rowOff>
    </xdr:from>
    <xdr:to>
      <xdr:col>15</xdr:col>
      <xdr:colOff>238125</xdr:colOff>
      <xdr:row>3</xdr:row>
      <xdr:rowOff>47625</xdr:rowOff>
    </xdr:to>
    <xdr:sp macro="" textlink="">
      <xdr:nvSpPr>
        <xdr:cNvPr id="8" name="7 CuadroTexto"/>
        <xdr:cNvSpPr txBox="1"/>
      </xdr:nvSpPr>
      <xdr:spPr>
        <a:xfrm>
          <a:off x="10601325" y="2667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200024</xdr:colOff>
      <xdr:row>4</xdr:row>
      <xdr:rowOff>133350</xdr:rowOff>
    </xdr:from>
    <xdr:to>
      <xdr:col>17</xdr:col>
      <xdr:colOff>171449</xdr:colOff>
      <xdr:row>17</xdr:row>
      <xdr:rowOff>76200</xdr:rowOff>
    </xdr:to>
    <xdr:sp macro="" textlink="">
      <xdr:nvSpPr>
        <xdr:cNvPr id="9" name="8 Rectángulo"/>
        <xdr:cNvSpPr/>
      </xdr:nvSpPr>
      <xdr:spPr>
        <a:xfrm>
          <a:off x="10058399" y="895350"/>
          <a:ext cx="45434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600075</xdr:colOff>
      <xdr:row>4</xdr:row>
      <xdr:rowOff>123826</xdr:rowOff>
    </xdr:from>
    <xdr:to>
      <xdr:col>5</xdr:col>
      <xdr:colOff>152400</xdr:colOff>
      <xdr:row>17</xdr:row>
      <xdr:rowOff>66676</xdr:rowOff>
    </xdr:to>
    <xdr:sp macro="" textlink="">
      <xdr:nvSpPr>
        <xdr:cNvPr id="10" name="9 Rectángulo"/>
        <xdr:cNvSpPr/>
      </xdr:nvSpPr>
      <xdr:spPr>
        <a:xfrm>
          <a:off x="600075" y="885826"/>
          <a:ext cx="33623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95250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1028701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590548</xdr:colOff>
      <xdr:row>4</xdr:row>
      <xdr:rowOff>180976</xdr:rowOff>
    </xdr:from>
    <xdr:to>
      <xdr:col>8</xdr:col>
      <xdr:colOff>962023</xdr:colOff>
      <xdr:row>14</xdr:row>
      <xdr:rowOff>28576</xdr:rowOff>
    </xdr:to>
    <xdr:pic>
      <xdr:nvPicPr>
        <xdr:cNvPr id="18" name="17 Imagen"/>
        <xdr:cNvPicPr>
          <a:picLocks noChangeAspect="1"/>
        </xdr:cNvPicPr>
      </xdr:nvPicPr>
      <xdr:blipFill rotWithShape="1">
        <a:blip xmlns:r="http://schemas.openxmlformats.org/officeDocument/2006/relationships" r:embed="rId7"/>
        <a:srcRect l="11597" t="8413" r="26907" b="37506"/>
        <a:stretch/>
      </xdr:blipFill>
      <xdr:spPr>
        <a:xfrm>
          <a:off x="5019673" y="942976"/>
          <a:ext cx="3943350" cy="1752600"/>
        </a:xfrm>
        <a:prstGeom prst="rect">
          <a:avLst/>
        </a:prstGeom>
      </xdr:spPr>
    </xdr:pic>
    <xdr:clientData/>
  </xdr:twoCellAnchor>
  <xdr:twoCellAnchor editAs="oneCell">
    <xdr:from>
      <xdr:col>11</xdr:col>
      <xdr:colOff>323849</xdr:colOff>
      <xdr:row>6</xdr:row>
      <xdr:rowOff>66675</xdr:rowOff>
    </xdr:from>
    <xdr:to>
      <xdr:col>14</xdr:col>
      <xdr:colOff>1079789</xdr:colOff>
      <xdr:row>10</xdr:row>
      <xdr:rowOff>152400</xdr:rowOff>
    </xdr:to>
    <xdr:pic>
      <xdr:nvPicPr>
        <xdr:cNvPr id="19" name="18 Imagen"/>
        <xdr:cNvPicPr>
          <a:picLocks noChangeAspect="1"/>
        </xdr:cNvPicPr>
      </xdr:nvPicPr>
      <xdr:blipFill rotWithShape="1">
        <a:blip xmlns:r="http://schemas.openxmlformats.org/officeDocument/2006/relationships" r:embed="rId7"/>
        <a:srcRect l="17815" t="60516" r="18242" b="14701"/>
        <a:stretch/>
      </xdr:blipFill>
      <xdr:spPr>
        <a:xfrm>
          <a:off x="10182224" y="1209675"/>
          <a:ext cx="4327815" cy="847725"/>
        </a:xfrm>
        <a:prstGeom prst="rect">
          <a:avLst/>
        </a:prstGeom>
      </xdr:spPr>
    </xdr:pic>
    <xdr:clientData/>
  </xdr:twoCellAnchor>
  <xdr:oneCellAnchor>
    <xdr:from>
      <xdr:col>0</xdr:col>
      <xdr:colOff>0</xdr:colOff>
      <xdr:row>76</xdr:row>
      <xdr:rowOff>40773</xdr:rowOff>
    </xdr:from>
    <xdr:ext cx="2257424" cy="1219373"/>
    <xdr:sp macro="" textlink="">
      <xdr:nvSpPr>
        <xdr:cNvPr id="21" name="20 Rectángulo"/>
        <xdr:cNvSpPr/>
      </xdr:nvSpPr>
      <xdr:spPr>
        <a:xfrm>
          <a:off x="0" y="11727948"/>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 Colombia</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al mundo</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xdr:colOff>
      <xdr:row>47</xdr:row>
      <xdr:rowOff>85725</xdr:rowOff>
    </xdr:from>
    <xdr:ext cx="2257424" cy="843693"/>
    <xdr:sp macro="" textlink="">
      <xdr:nvSpPr>
        <xdr:cNvPr id="22" name="21 Rectángulo"/>
        <xdr:cNvSpPr/>
      </xdr:nvSpPr>
      <xdr:spPr>
        <a:xfrm>
          <a:off x="9525" y="9067800"/>
          <a:ext cx="2257424"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95250</xdr:colOff>
      <xdr:row>61</xdr:row>
      <xdr:rowOff>28575</xdr:rowOff>
    </xdr:from>
    <xdr:ext cx="2257424" cy="1219373"/>
    <xdr:sp macro="" textlink="">
      <xdr:nvSpPr>
        <xdr:cNvPr id="23" name="22 Rectángulo"/>
        <xdr:cNvSpPr/>
      </xdr:nvSpPr>
      <xdr:spPr>
        <a:xfrm>
          <a:off x="95250" y="11525250"/>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del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4</xdr:col>
      <xdr:colOff>1323975</xdr:colOff>
      <xdr:row>22</xdr:row>
      <xdr:rowOff>76200</xdr:rowOff>
    </xdr:from>
    <xdr:ext cx="384272" cy="264560"/>
    <xdr:sp macro="" textlink="">
      <xdr:nvSpPr>
        <xdr:cNvPr id="24" name="23 CuadroTexto"/>
        <xdr:cNvSpPr txBox="1"/>
      </xdr:nvSpPr>
      <xdr:spPr>
        <a:xfrm>
          <a:off x="437197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1657350</xdr:colOff>
      <xdr:row>5</xdr:row>
      <xdr:rowOff>57148</xdr:rowOff>
    </xdr:from>
    <xdr:to>
      <xdr:col>7</xdr:col>
      <xdr:colOff>1809750</xdr:colOff>
      <xdr:row>17</xdr:row>
      <xdr:rowOff>66673</xdr:rowOff>
    </xdr:to>
    <xdr:sp macro="" textlink="">
      <xdr:nvSpPr>
        <xdr:cNvPr id="2" name="1 Rectángulo"/>
        <xdr:cNvSpPr/>
      </xdr:nvSpPr>
      <xdr:spPr>
        <a:xfrm>
          <a:off x="6048375" y="1009648"/>
          <a:ext cx="384810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180975</xdr:colOff>
      <xdr:row>0</xdr:row>
      <xdr:rowOff>19050</xdr:rowOff>
    </xdr:from>
    <xdr:to>
      <xdr:col>5</xdr:col>
      <xdr:colOff>936149</xdr:colOff>
      <xdr:row>5</xdr:row>
      <xdr:rowOff>66675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704975" y="19050"/>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1438275</xdr:colOff>
      <xdr:row>0</xdr:row>
      <xdr:rowOff>0</xdr:rowOff>
    </xdr:from>
    <xdr:to>
      <xdr:col>8</xdr:col>
      <xdr:colOff>76200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293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381000</xdr:colOff>
      <xdr:row>0</xdr:row>
      <xdr:rowOff>0</xdr:rowOff>
    </xdr:from>
    <xdr:to>
      <xdr:col>10</xdr:col>
      <xdr:colOff>800100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315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xdr:row>
      <xdr:rowOff>19050</xdr:rowOff>
    </xdr:from>
    <xdr:to>
      <xdr:col>5</xdr:col>
      <xdr:colOff>523875</xdr:colOff>
      <xdr:row>2</xdr:row>
      <xdr:rowOff>180975</xdr:rowOff>
    </xdr:to>
    <xdr:sp macro="" textlink="">
      <xdr:nvSpPr>
        <xdr:cNvPr id="6" name="5 CuadroTexto"/>
        <xdr:cNvSpPr txBox="1"/>
      </xdr:nvSpPr>
      <xdr:spPr>
        <a:xfrm>
          <a:off x="2371725" y="20955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5</xdr:col>
      <xdr:colOff>1371600</xdr:colOff>
      <xdr:row>1</xdr:row>
      <xdr:rowOff>28576</xdr:rowOff>
    </xdr:from>
    <xdr:to>
      <xdr:col>8</xdr:col>
      <xdr:colOff>1628775</xdr:colOff>
      <xdr:row>3</xdr:row>
      <xdr:rowOff>1</xdr:rowOff>
    </xdr:to>
    <xdr:sp macro="" textlink="">
      <xdr:nvSpPr>
        <xdr:cNvPr id="7" name="6 CuadroTexto"/>
        <xdr:cNvSpPr txBox="1"/>
      </xdr:nvSpPr>
      <xdr:spPr>
        <a:xfrm>
          <a:off x="5762625" y="219076"/>
          <a:ext cx="58007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7</xdr:col>
      <xdr:colOff>1362075</xdr:colOff>
      <xdr:row>1</xdr:row>
      <xdr:rowOff>38100</xdr:rowOff>
    </xdr:from>
    <xdr:to>
      <xdr:col>11</xdr:col>
      <xdr:colOff>857250</xdr:colOff>
      <xdr:row>3</xdr:row>
      <xdr:rowOff>9525</xdr:rowOff>
    </xdr:to>
    <xdr:sp macro="" textlink="">
      <xdr:nvSpPr>
        <xdr:cNvPr id="8" name="7 CuadroTexto"/>
        <xdr:cNvSpPr txBox="1"/>
      </xdr:nvSpPr>
      <xdr:spPr>
        <a:xfrm>
          <a:off x="9448800" y="228600"/>
          <a:ext cx="6886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76199</xdr:colOff>
      <xdr:row>5</xdr:row>
      <xdr:rowOff>47625</xdr:rowOff>
    </xdr:from>
    <xdr:to>
      <xdr:col>11</xdr:col>
      <xdr:colOff>95250</xdr:colOff>
      <xdr:row>17</xdr:row>
      <xdr:rowOff>57150</xdr:rowOff>
    </xdr:to>
    <xdr:sp macro="" textlink="">
      <xdr:nvSpPr>
        <xdr:cNvPr id="9" name="8 Rectángulo"/>
        <xdr:cNvSpPr/>
      </xdr:nvSpPr>
      <xdr:spPr>
        <a:xfrm>
          <a:off x="10010774" y="1000125"/>
          <a:ext cx="5562601"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133350</xdr:colOff>
      <xdr:row>5</xdr:row>
      <xdr:rowOff>47625</xdr:rowOff>
    </xdr:from>
    <xdr:to>
      <xdr:col>5</xdr:col>
      <xdr:colOff>1209675</xdr:colOff>
      <xdr:row>17</xdr:row>
      <xdr:rowOff>57150</xdr:rowOff>
    </xdr:to>
    <xdr:sp macro="" textlink="">
      <xdr:nvSpPr>
        <xdr:cNvPr id="10" name="9 Rectángulo"/>
        <xdr:cNvSpPr/>
      </xdr:nvSpPr>
      <xdr:spPr>
        <a:xfrm>
          <a:off x="1657350" y="1000125"/>
          <a:ext cx="394335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1095375</xdr:colOff>
      <xdr:row>18</xdr:row>
      <xdr:rowOff>128586</xdr:rowOff>
    </xdr:from>
    <xdr:to>
      <xdr:col>6</xdr:col>
      <xdr:colOff>504825</xdr:colOff>
      <xdr:row>22</xdr:row>
      <xdr:rowOff>152399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358616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781051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731213</xdr:colOff>
      <xdr:row>19</xdr:row>
      <xdr:rowOff>59823</xdr:rowOff>
    </xdr:from>
    <xdr:ext cx="3261983" cy="593304"/>
    <xdr:sp macro="" textlink="">
      <xdr:nvSpPr>
        <xdr:cNvPr id="15" name="14 Rectángulo"/>
        <xdr:cNvSpPr/>
      </xdr:nvSpPr>
      <xdr:spPr>
        <a:xfrm>
          <a:off x="6970088" y="370789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561975</xdr:colOff>
      <xdr:row>45</xdr:row>
      <xdr:rowOff>0</xdr:rowOff>
    </xdr:from>
    <xdr:ext cx="1609725" cy="1219373"/>
    <xdr:sp macro="" textlink="">
      <xdr:nvSpPr>
        <xdr:cNvPr id="20" name="19 Rectángulo"/>
        <xdr:cNvSpPr/>
      </xdr:nvSpPr>
      <xdr:spPr>
        <a:xfrm>
          <a:off x="561975" y="8820150"/>
          <a:ext cx="16097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twoCellAnchor editAs="oneCell">
    <xdr:from>
      <xdr:col>6</xdr:col>
      <xdr:colOff>371475</xdr:colOff>
      <xdr:row>5</xdr:row>
      <xdr:rowOff>161926</xdr:rowOff>
    </xdr:from>
    <xdr:to>
      <xdr:col>7</xdr:col>
      <xdr:colOff>668488</xdr:colOff>
      <xdr:row>14</xdr:row>
      <xdr:rowOff>28575</xdr:rowOff>
    </xdr:to>
    <xdr:pic>
      <xdr:nvPicPr>
        <xdr:cNvPr id="21" name="20 Imagen"/>
        <xdr:cNvPicPr>
          <a:picLocks noChangeAspect="1"/>
        </xdr:cNvPicPr>
      </xdr:nvPicPr>
      <xdr:blipFill rotWithShape="1">
        <a:blip xmlns:r="http://schemas.openxmlformats.org/officeDocument/2006/relationships" r:embed="rId7"/>
        <a:srcRect l="22990" t="36464" r="54167" b="33585"/>
        <a:stretch/>
      </xdr:blipFill>
      <xdr:spPr>
        <a:xfrm>
          <a:off x="6610350" y="1114426"/>
          <a:ext cx="2144863" cy="1581149"/>
        </a:xfrm>
        <a:prstGeom prst="rect">
          <a:avLst/>
        </a:prstGeom>
      </xdr:spPr>
    </xdr:pic>
    <xdr:clientData/>
  </xdr:twoCellAnchor>
  <xdr:oneCellAnchor>
    <xdr:from>
      <xdr:col>0</xdr:col>
      <xdr:colOff>171450</xdr:colOff>
      <xdr:row>58</xdr:row>
      <xdr:rowOff>133350</xdr:rowOff>
    </xdr:from>
    <xdr:ext cx="2066925" cy="1219373"/>
    <xdr:sp macro="" textlink="">
      <xdr:nvSpPr>
        <xdr:cNvPr id="23" name="22 Rectángulo"/>
        <xdr:cNvSpPr/>
      </xdr:nvSpPr>
      <xdr:spPr>
        <a:xfrm>
          <a:off x="171450" y="11058525"/>
          <a:ext cx="20669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 del 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oneCellAnchor>
    <xdr:from>
      <xdr:col>4</xdr:col>
      <xdr:colOff>1323975</xdr:colOff>
      <xdr:row>22</xdr:row>
      <xdr:rowOff>114300</xdr:rowOff>
    </xdr:from>
    <xdr:ext cx="384272" cy="264560"/>
    <xdr:sp macro="" textlink="">
      <xdr:nvSpPr>
        <xdr:cNvPr id="22" name="21 CuadroTexto"/>
        <xdr:cNvSpPr txBox="1"/>
      </xdr:nvSpPr>
      <xdr:spPr>
        <a:xfrm>
          <a:off x="4371975" y="43338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342900</xdr:colOff>
      <xdr:row>16</xdr:row>
      <xdr:rowOff>38100</xdr:rowOff>
    </xdr:from>
    <xdr:to>
      <xdr:col>4</xdr:col>
      <xdr:colOff>295275</xdr:colOff>
      <xdr:row>19</xdr:row>
      <xdr:rowOff>76200</xdr:rowOff>
    </xdr:to>
    <xdr:sp macro="" textlink="">
      <xdr:nvSpPr>
        <xdr:cNvPr id="4" name="3 Rectángulo redondeado"/>
        <xdr:cNvSpPr/>
      </xdr:nvSpPr>
      <xdr:spPr>
        <a:xfrm>
          <a:off x="4914900" y="1943100"/>
          <a:ext cx="1476375" cy="6096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INDICADORES</a:t>
          </a:r>
        </a:p>
      </xdr:txBody>
    </xdr:sp>
    <xdr:clientData/>
  </xdr:twoCellAnchor>
  <xdr:twoCellAnchor>
    <xdr:from>
      <xdr:col>4</xdr:col>
      <xdr:colOff>361950</xdr:colOff>
      <xdr:row>12</xdr:row>
      <xdr:rowOff>133350</xdr:rowOff>
    </xdr:from>
    <xdr:to>
      <xdr:col>5</xdr:col>
      <xdr:colOff>752475</xdr:colOff>
      <xdr:row>17</xdr:row>
      <xdr:rowOff>142877</xdr:rowOff>
    </xdr:to>
    <xdr:cxnSp macro="">
      <xdr:nvCxnSpPr>
        <xdr:cNvPr id="6" name="5 Conector recto de flecha"/>
        <xdr:cNvCxnSpPr/>
      </xdr:nvCxnSpPr>
      <xdr:spPr>
        <a:xfrm flipV="1">
          <a:off x="6457950" y="2038350"/>
          <a:ext cx="1152525" cy="96202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17</xdr:row>
      <xdr:rowOff>152401</xdr:rowOff>
    </xdr:from>
    <xdr:to>
      <xdr:col>6</xdr:col>
      <xdr:colOff>47625</xdr:colOff>
      <xdr:row>27</xdr:row>
      <xdr:rowOff>57150</xdr:rowOff>
    </xdr:to>
    <xdr:cxnSp macro="">
      <xdr:nvCxnSpPr>
        <xdr:cNvPr id="7" name="6 Conector recto de flecha"/>
        <xdr:cNvCxnSpPr/>
      </xdr:nvCxnSpPr>
      <xdr:spPr>
        <a:xfrm>
          <a:off x="6438900" y="3009901"/>
          <a:ext cx="1228725" cy="1809749"/>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11</xdr:row>
      <xdr:rowOff>9525</xdr:rowOff>
    </xdr:from>
    <xdr:to>
      <xdr:col>8</xdr:col>
      <xdr:colOff>0</xdr:colOff>
      <xdr:row>14</xdr:row>
      <xdr:rowOff>47625</xdr:rowOff>
    </xdr:to>
    <xdr:sp macro="" textlink="">
      <xdr:nvSpPr>
        <xdr:cNvPr id="16" name="15 Rectángulo redondeado"/>
        <xdr:cNvSpPr/>
      </xdr:nvSpPr>
      <xdr:spPr>
        <a:xfrm>
          <a:off x="7667625" y="172402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BÁSICOS DE POSICIÓN COMERCIAL </a:t>
          </a:r>
        </a:p>
      </xdr:txBody>
    </xdr:sp>
    <xdr:clientData/>
  </xdr:twoCellAnchor>
  <xdr:twoCellAnchor>
    <xdr:from>
      <xdr:col>6</xdr:col>
      <xdr:colOff>66675</xdr:colOff>
      <xdr:row>25</xdr:row>
      <xdr:rowOff>104775</xdr:rowOff>
    </xdr:from>
    <xdr:to>
      <xdr:col>8</xdr:col>
      <xdr:colOff>19050</xdr:colOff>
      <xdr:row>28</xdr:row>
      <xdr:rowOff>142875</xdr:rowOff>
    </xdr:to>
    <xdr:sp macro="" textlink="">
      <xdr:nvSpPr>
        <xdr:cNvPr id="17" name="16 Rectángulo redondeado"/>
        <xdr:cNvSpPr/>
      </xdr:nvSpPr>
      <xdr:spPr>
        <a:xfrm>
          <a:off x="7686675" y="448627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DE DINAMISMO COMERCIAL </a:t>
          </a:r>
        </a:p>
      </xdr:txBody>
    </xdr:sp>
    <xdr:clientData/>
  </xdr:twoCellAnchor>
  <xdr:twoCellAnchor editAs="oneCell">
    <xdr:from>
      <xdr:col>15</xdr:col>
      <xdr:colOff>63095</xdr:colOff>
      <xdr:row>0</xdr:row>
      <xdr:rowOff>83955</xdr:rowOff>
    </xdr:from>
    <xdr:to>
      <xdr:col>17</xdr:col>
      <xdr:colOff>536945</xdr:colOff>
      <xdr:row>4</xdr:row>
      <xdr:rowOff>151062</xdr:rowOff>
    </xdr:to>
    <xdr:pic>
      <xdr:nvPicPr>
        <xdr:cNvPr id="18" name="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22" y="83955"/>
          <a:ext cx="2002280" cy="820247"/>
        </a:xfrm>
        <a:prstGeom prst="rect">
          <a:avLst/>
        </a:prstGeom>
      </xdr:spPr>
    </xdr:pic>
    <xdr:clientData/>
  </xdr:twoCellAnchor>
  <xdr:twoCellAnchor editAs="oneCell">
    <xdr:from>
      <xdr:col>0</xdr:col>
      <xdr:colOff>500616</xdr:colOff>
      <xdr:row>0</xdr:row>
      <xdr:rowOff>66454</xdr:rowOff>
    </xdr:from>
    <xdr:to>
      <xdr:col>4</xdr:col>
      <xdr:colOff>433536</xdr:colOff>
      <xdr:row>5</xdr:row>
      <xdr:rowOff>36328</xdr:rowOff>
    </xdr:to>
    <xdr:pic>
      <xdr:nvPicPr>
        <xdr:cNvPr id="19" name="18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7476" y="66454"/>
          <a:ext cx="2989780" cy="911298"/>
        </a:xfrm>
        <a:prstGeom prst="rect">
          <a:avLst/>
        </a:prstGeom>
      </xdr:spPr>
    </xdr:pic>
    <xdr:clientData/>
  </xdr:twoCellAnchor>
  <xdr:twoCellAnchor>
    <xdr:from>
      <xdr:col>8</xdr:col>
      <xdr:colOff>66675</xdr:colOff>
      <xdr:row>5</xdr:row>
      <xdr:rowOff>95250</xdr:rowOff>
    </xdr:from>
    <xdr:to>
      <xdr:col>9</xdr:col>
      <xdr:colOff>523875</xdr:colOff>
      <xdr:row>12</xdr:row>
      <xdr:rowOff>114304</xdr:rowOff>
    </xdr:to>
    <xdr:cxnSp macro="">
      <xdr:nvCxnSpPr>
        <xdr:cNvPr id="20" name="19 Conector recto de flecha"/>
        <xdr:cNvCxnSpPr/>
      </xdr:nvCxnSpPr>
      <xdr:spPr>
        <a:xfrm flipV="1">
          <a:off x="9210675" y="666750"/>
          <a:ext cx="1219200" cy="1352554"/>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7</xdr:row>
      <xdr:rowOff>152400</xdr:rowOff>
    </xdr:from>
    <xdr:to>
      <xdr:col>9</xdr:col>
      <xdr:colOff>504825</xdr:colOff>
      <xdr:row>12</xdr:row>
      <xdr:rowOff>114307</xdr:rowOff>
    </xdr:to>
    <xdr:cxnSp macro="">
      <xdr:nvCxnSpPr>
        <xdr:cNvPr id="21" name="20 Conector recto de flecha"/>
        <xdr:cNvCxnSpPr/>
      </xdr:nvCxnSpPr>
      <xdr:spPr>
        <a:xfrm flipV="1">
          <a:off x="9210675" y="1104900"/>
          <a:ext cx="1200150" cy="91440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10</xdr:row>
      <xdr:rowOff>47625</xdr:rowOff>
    </xdr:from>
    <xdr:to>
      <xdr:col>9</xdr:col>
      <xdr:colOff>495300</xdr:colOff>
      <xdr:row>12</xdr:row>
      <xdr:rowOff>123828</xdr:rowOff>
    </xdr:to>
    <xdr:cxnSp macro="">
      <xdr:nvCxnSpPr>
        <xdr:cNvPr id="25" name="24 Conector recto de flecha"/>
        <xdr:cNvCxnSpPr/>
      </xdr:nvCxnSpPr>
      <xdr:spPr>
        <a:xfrm flipV="1">
          <a:off x="9210675" y="1571625"/>
          <a:ext cx="1190625" cy="45720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114300</xdr:rowOff>
    </xdr:from>
    <xdr:to>
      <xdr:col>9</xdr:col>
      <xdr:colOff>476250</xdr:colOff>
      <xdr:row>12</xdr:row>
      <xdr:rowOff>114302</xdr:rowOff>
    </xdr:to>
    <xdr:cxnSp macro="">
      <xdr:nvCxnSpPr>
        <xdr:cNvPr id="28" name="27 Conector recto de flecha"/>
        <xdr:cNvCxnSpPr/>
      </xdr:nvCxnSpPr>
      <xdr:spPr>
        <a:xfrm flipV="1">
          <a:off x="9210675" y="2019300"/>
          <a:ext cx="1171575" cy="2"/>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12</xdr:row>
      <xdr:rowOff>114302</xdr:rowOff>
    </xdr:from>
    <xdr:to>
      <xdr:col>9</xdr:col>
      <xdr:colOff>476250</xdr:colOff>
      <xdr:row>14</xdr:row>
      <xdr:rowOff>180975</xdr:rowOff>
    </xdr:to>
    <xdr:cxnSp macro="">
      <xdr:nvCxnSpPr>
        <xdr:cNvPr id="30" name="29 Conector recto de flecha"/>
        <xdr:cNvCxnSpPr/>
      </xdr:nvCxnSpPr>
      <xdr:spPr>
        <a:xfrm>
          <a:off x="9201150" y="2019302"/>
          <a:ext cx="1181100" cy="44767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123827</xdr:rowOff>
    </xdr:from>
    <xdr:to>
      <xdr:col>9</xdr:col>
      <xdr:colOff>495300</xdr:colOff>
      <xdr:row>17</xdr:row>
      <xdr:rowOff>133350</xdr:rowOff>
    </xdr:to>
    <xdr:cxnSp macro="">
      <xdr:nvCxnSpPr>
        <xdr:cNvPr id="32" name="31 Conector recto de flecha"/>
        <xdr:cNvCxnSpPr/>
      </xdr:nvCxnSpPr>
      <xdr:spPr>
        <a:xfrm>
          <a:off x="9210675" y="2028827"/>
          <a:ext cx="1190625" cy="96202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561974</xdr:colOff>
      <xdr:row>4</xdr:row>
      <xdr:rowOff>95250</xdr:rowOff>
    </xdr:from>
    <xdr:to>
      <xdr:col>13</xdr:col>
      <xdr:colOff>371475</xdr:colOff>
      <xdr:row>6</xdr:row>
      <xdr:rowOff>95250</xdr:rowOff>
    </xdr:to>
    <xdr:sp macro="" textlink="">
      <xdr:nvSpPr>
        <xdr:cNvPr id="44" name="43 Rectángulo redondeado">
          <a:hlinkClick xmlns:r="http://schemas.openxmlformats.org/officeDocument/2006/relationships" r:id="rId3"/>
        </xdr:cNvPr>
        <xdr:cNvSpPr/>
      </xdr:nvSpPr>
      <xdr:spPr>
        <a:xfrm>
          <a:off x="10467974" y="476250"/>
          <a:ext cx="2857501"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Valor de las exportaciones de bienes y servicios</a:t>
          </a:r>
        </a:p>
      </xdr:txBody>
    </xdr:sp>
    <xdr:clientData/>
  </xdr:twoCellAnchor>
  <xdr:twoCellAnchor>
    <xdr:from>
      <xdr:col>9</xdr:col>
      <xdr:colOff>571500</xdr:colOff>
      <xdr:row>6</xdr:row>
      <xdr:rowOff>161925</xdr:rowOff>
    </xdr:from>
    <xdr:to>
      <xdr:col>13</xdr:col>
      <xdr:colOff>381000</xdr:colOff>
      <xdr:row>8</xdr:row>
      <xdr:rowOff>161925</xdr:rowOff>
    </xdr:to>
    <xdr:sp macro="" textlink="">
      <xdr:nvSpPr>
        <xdr:cNvPr id="45" name="44 Rectángulo redondeado">
          <a:hlinkClick xmlns:r="http://schemas.openxmlformats.org/officeDocument/2006/relationships" r:id="rId4"/>
        </xdr:cNvPr>
        <xdr:cNvSpPr/>
      </xdr:nvSpPr>
      <xdr:spPr>
        <a:xfrm>
          <a:off x="10477500" y="923925"/>
          <a:ext cx="28575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Valor de las importaciones de bienes y servicios</a:t>
          </a:r>
        </a:p>
      </xdr:txBody>
    </xdr:sp>
    <xdr:clientData/>
  </xdr:twoCellAnchor>
  <xdr:twoCellAnchor>
    <xdr:from>
      <xdr:col>9</xdr:col>
      <xdr:colOff>571500</xdr:colOff>
      <xdr:row>9</xdr:row>
      <xdr:rowOff>47625</xdr:rowOff>
    </xdr:from>
    <xdr:to>
      <xdr:col>13</xdr:col>
      <xdr:colOff>390525</xdr:colOff>
      <xdr:row>11</xdr:row>
      <xdr:rowOff>47625</xdr:rowOff>
    </xdr:to>
    <xdr:sp macro="" textlink="">
      <xdr:nvSpPr>
        <xdr:cNvPr id="46" name="45 Rectángulo redondeado">
          <a:hlinkClick xmlns:r="http://schemas.openxmlformats.org/officeDocument/2006/relationships" r:id="rId5"/>
        </xdr:cNvPr>
        <xdr:cNvSpPr/>
      </xdr:nvSpPr>
      <xdr:spPr>
        <a:xfrm>
          <a:off x="10477500" y="1381125"/>
          <a:ext cx="286702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Saldo comercial</a:t>
          </a:r>
        </a:p>
      </xdr:txBody>
    </xdr:sp>
    <xdr:clientData/>
  </xdr:twoCellAnchor>
  <xdr:twoCellAnchor>
    <xdr:from>
      <xdr:col>9</xdr:col>
      <xdr:colOff>581025</xdr:colOff>
      <xdr:row>11</xdr:row>
      <xdr:rowOff>114300</xdr:rowOff>
    </xdr:from>
    <xdr:to>
      <xdr:col>13</xdr:col>
      <xdr:colOff>409575</xdr:colOff>
      <xdr:row>13</xdr:row>
      <xdr:rowOff>114300</xdr:rowOff>
    </xdr:to>
    <xdr:sp macro="" textlink="">
      <xdr:nvSpPr>
        <xdr:cNvPr id="47" name="46 Rectángulo redondeado">
          <a:hlinkClick xmlns:r="http://schemas.openxmlformats.org/officeDocument/2006/relationships" r:id="rId6"/>
        </xdr:cNvPr>
        <xdr:cNvSpPr/>
      </xdr:nvSpPr>
      <xdr:spPr>
        <a:xfrm>
          <a:off x="10487025" y="182880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Indicadores relativos de comercio exterior</a:t>
          </a:r>
        </a:p>
      </xdr:txBody>
    </xdr:sp>
    <xdr:clientData/>
  </xdr:twoCellAnchor>
  <xdr:twoCellAnchor>
    <xdr:from>
      <xdr:col>9</xdr:col>
      <xdr:colOff>581025</xdr:colOff>
      <xdr:row>13</xdr:row>
      <xdr:rowOff>160373</xdr:rowOff>
    </xdr:from>
    <xdr:to>
      <xdr:col>13</xdr:col>
      <xdr:colOff>419100</xdr:colOff>
      <xdr:row>16</xdr:row>
      <xdr:rowOff>88605</xdr:rowOff>
    </xdr:to>
    <xdr:sp macro="" textlink="">
      <xdr:nvSpPr>
        <xdr:cNvPr id="48" name="47 Rectángulo redondeado">
          <a:hlinkClick xmlns:r="http://schemas.openxmlformats.org/officeDocument/2006/relationships" r:id="rId7"/>
        </xdr:cNvPr>
        <xdr:cNvSpPr/>
      </xdr:nvSpPr>
      <xdr:spPr>
        <a:xfrm>
          <a:off x="10515822" y="2231507"/>
          <a:ext cx="2894935" cy="493086"/>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Proporciones de comercio en los intercambios comerciales mundiales</a:t>
          </a:r>
        </a:p>
      </xdr:txBody>
    </xdr:sp>
    <xdr:clientData/>
  </xdr:twoCellAnchor>
  <xdr:twoCellAnchor>
    <xdr:from>
      <xdr:col>9</xdr:col>
      <xdr:colOff>581025</xdr:colOff>
      <xdr:row>16</xdr:row>
      <xdr:rowOff>123825</xdr:rowOff>
    </xdr:from>
    <xdr:to>
      <xdr:col>13</xdr:col>
      <xdr:colOff>428625</xdr:colOff>
      <xdr:row>18</xdr:row>
      <xdr:rowOff>123825</xdr:rowOff>
    </xdr:to>
    <xdr:sp macro="" textlink="">
      <xdr:nvSpPr>
        <xdr:cNvPr id="49" name="48 Rectángulo redondeado">
          <a:hlinkClick xmlns:r="http://schemas.openxmlformats.org/officeDocument/2006/relationships" r:id="rId8"/>
        </xdr:cNvPr>
        <xdr:cNvSpPr/>
      </xdr:nvSpPr>
      <xdr:spPr>
        <a:xfrm>
          <a:off x="10487025" y="2790825"/>
          <a:ext cx="28956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Concentración comercial a nivel de productos</a:t>
          </a:r>
        </a:p>
      </xdr:txBody>
    </xdr:sp>
    <xdr:clientData/>
  </xdr:twoCellAnchor>
  <xdr:twoCellAnchor>
    <xdr:from>
      <xdr:col>8</xdr:col>
      <xdr:colOff>76200</xdr:colOff>
      <xdr:row>24</xdr:row>
      <xdr:rowOff>171450</xdr:rowOff>
    </xdr:from>
    <xdr:to>
      <xdr:col>9</xdr:col>
      <xdr:colOff>552450</xdr:colOff>
      <xdr:row>27</xdr:row>
      <xdr:rowOff>28580</xdr:rowOff>
    </xdr:to>
    <xdr:cxnSp macro="">
      <xdr:nvCxnSpPr>
        <xdr:cNvPr id="68" name="67 Conector recto de flecha"/>
        <xdr:cNvCxnSpPr/>
      </xdr:nvCxnSpPr>
      <xdr:spPr>
        <a:xfrm flipV="1">
          <a:off x="9220200" y="4362450"/>
          <a:ext cx="1238250" cy="428630"/>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27</xdr:row>
      <xdr:rowOff>19059</xdr:rowOff>
    </xdr:from>
    <xdr:to>
      <xdr:col>9</xdr:col>
      <xdr:colOff>552450</xdr:colOff>
      <xdr:row>27</xdr:row>
      <xdr:rowOff>47625</xdr:rowOff>
    </xdr:to>
    <xdr:cxnSp macro="">
      <xdr:nvCxnSpPr>
        <xdr:cNvPr id="69" name="68 Conector recto de flecha"/>
        <xdr:cNvCxnSpPr/>
      </xdr:nvCxnSpPr>
      <xdr:spPr>
        <a:xfrm>
          <a:off x="9229725" y="4781559"/>
          <a:ext cx="1228725" cy="28566"/>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27</xdr:row>
      <xdr:rowOff>38104</xdr:rowOff>
    </xdr:from>
    <xdr:to>
      <xdr:col>9</xdr:col>
      <xdr:colOff>552450</xdr:colOff>
      <xdr:row>29</xdr:row>
      <xdr:rowOff>180975</xdr:rowOff>
    </xdr:to>
    <xdr:cxnSp macro="">
      <xdr:nvCxnSpPr>
        <xdr:cNvPr id="70" name="69 Conector recto de flecha"/>
        <xdr:cNvCxnSpPr/>
      </xdr:nvCxnSpPr>
      <xdr:spPr>
        <a:xfrm>
          <a:off x="9220200" y="4800604"/>
          <a:ext cx="1238250" cy="523871"/>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26</xdr:row>
      <xdr:rowOff>57150</xdr:rowOff>
    </xdr:from>
    <xdr:to>
      <xdr:col>13</xdr:col>
      <xdr:colOff>438150</xdr:colOff>
      <xdr:row>28</xdr:row>
      <xdr:rowOff>57150</xdr:rowOff>
    </xdr:to>
    <xdr:sp macro="" textlink="">
      <xdr:nvSpPr>
        <xdr:cNvPr id="78" name="77 Rectángulo redondeado">
          <a:hlinkClick xmlns:r="http://schemas.openxmlformats.org/officeDocument/2006/relationships" r:id="rId9"/>
        </xdr:cNvPr>
        <xdr:cNvSpPr/>
      </xdr:nvSpPr>
      <xdr:spPr>
        <a:xfrm>
          <a:off x="10515600" y="462915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Indice de Balassa</a:t>
          </a:r>
        </a:p>
      </xdr:txBody>
    </xdr:sp>
    <xdr:clientData/>
  </xdr:twoCellAnchor>
  <xdr:twoCellAnchor>
    <xdr:from>
      <xdr:col>9</xdr:col>
      <xdr:colOff>609600</xdr:colOff>
      <xdr:row>28</xdr:row>
      <xdr:rowOff>114298</xdr:rowOff>
    </xdr:from>
    <xdr:to>
      <xdr:col>13</xdr:col>
      <xdr:colOff>447675</xdr:colOff>
      <xdr:row>31</xdr:row>
      <xdr:rowOff>66452</xdr:rowOff>
    </xdr:to>
    <xdr:sp macro="" textlink="">
      <xdr:nvSpPr>
        <xdr:cNvPr id="79" name="78 Rectángulo redondeado">
          <a:hlinkClick xmlns:r="http://schemas.openxmlformats.org/officeDocument/2006/relationships" r:id="rId10"/>
        </xdr:cNvPr>
        <xdr:cNvSpPr/>
      </xdr:nvSpPr>
      <xdr:spPr>
        <a:xfrm>
          <a:off x="10544397" y="5009705"/>
          <a:ext cx="2894935" cy="517009"/>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Índice de Grubel Lloyd       </a:t>
          </a:r>
        </a:p>
      </xdr:txBody>
    </xdr:sp>
    <xdr:clientData/>
  </xdr:twoCellAnchor>
  <xdr:twoCellAnchor>
    <xdr:from>
      <xdr:col>9</xdr:col>
      <xdr:colOff>609600</xdr:colOff>
      <xdr:row>23</xdr:row>
      <xdr:rowOff>171450</xdr:rowOff>
    </xdr:from>
    <xdr:to>
      <xdr:col>13</xdr:col>
      <xdr:colOff>447675</xdr:colOff>
      <xdr:row>25</xdr:row>
      <xdr:rowOff>171450</xdr:rowOff>
    </xdr:to>
    <xdr:sp macro="" textlink="">
      <xdr:nvSpPr>
        <xdr:cNvPr id="82" name="81 Rectángulo redondeado">
          <a:hlinkClick xmlns:r="http://schemas.openxmlformats.org/officeDocument/2006/relationships" r:id="rId11"/>
        </xdr:cNvPr>
        <xdr:cNvSpPr/>
      </xdr:nvSpPr>
      <xdr:spPr>
        <a:xfrm>
          <a:off x="10515600" y="4171950"/>
          <a:ext cx="288607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Ventajas comparativas reveladas</a:t>
          </a:r>
        </a:p>
      </xdr:txBody>
    </xdr:sp>
    <xdr:clientData/>
  </xdr:twoCellAnchor>
  <xdr:twoCellAnchor editAs="oneCell">
    <xdr:from>
      <xdr:col>8</xdr:col>
      <xdr:colOff>287966</xdr:colOff>
      <xdr:row>2</xdr:row>
      <xdr:rowOff>132908</xdr:rowOff>
    </xdr:from>
    <xdr:to>
      <xdr:col>9</xdr:col>
      <xdr:colOff>166134</xdr:colOff>
      <xdr:row>5</xdr:row>
      <xdr:rowOff>173400</xdr:rowOff>
    </xdr:to>
    <xdr:pic>
      <xdr:nvPicPr>
        <xdr:cNvPr id="91" name="90 Imagen" descr="Resultado de imagen para flecha 3d pn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8547" y="321193"/>
          <a:ext cx="642383" cy="6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464169</xdr:colOff>
      <xdr:row>1</xdr:row>
      <xdr:rowOff>44302</xdr:rowOff>
    </xdr:from>
    <xdr:to>
      <xdr:col>8</xdr:col>
      <xdr:colOff>263377</xdr:colOff>
      <xdr:row>4</xdr:row>
      <xdr:rowOff>35220</xdr:rowOff>
    </xdr:to>
    <xdr:pic>
      <xdr:nvPicPr>
        <xdr:cNvPr id="92" name="91 Imagen" descr="Resultado de imagen para 1 pn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70535" y="44302"/>
          <a:ext cx="563423" cy="55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524041</xdr:colOff>
      <xdr:row>1</xdr:row>
      <xdr:rowOff>46200</xdr:rowOff>
    </xdr:from>
    <xdr:ext cx="4090992" cy="468013"/>
    <xdr:sp macro="" textlink="">
      <xdr:nvSpPr>
        <xdr:cNvPr id="93" name="92 Rectángulo"/>
        <xdr:cNvSpPr/>
      </xdr:nvSpPr>
      <xdr:spPr>
        <a:xfrm>
          <a:off x="9694622" y="46200"/>
          <a:ext cx="4090992" cy="468013"/>
        </a:xfrm>
        <a:prstGeom prst="rect">
          <a:avLst/>
        </a:prstGeom>
        <a:noFill/>
      </xdr:spPr>
      <xdr:txBody>
        <a:bodyPr wrap="none" lIns="91440" tIns="45720" rIns="91440" bIns="45720">
          <a:spAutoFit/>
        </a:bodyPr>
        <a:lstStyle/>
        <a:p>
          <a:pPr algn="ctr"/>
          <a:r>
            <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Seleccione un indicador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342899</xdr:colOff>
      <xdr:row>2</xdr:row>
      <xdr:rowOff>100011</xdr:rowOff>
    </xdr:from>
    <xdr:to>
      <xdr:col>12</xdr:col>
      <xdr:colOff>619125</xdr:colOff>
      <xdr:row>27</xdr:row>
      <xdr:rowOff>152400</xdr:rowOff>
    </xdr:to>
    <xdr:graphicFrame macro="">
      <xdr:nvGraphicFramePr>
        <xdr:cNvPr id="2" name="1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695325</xdr:colOff>
      <xdr:row>5</xdr:row>
      <xdr:rowOff>57148</xdr:rowOff>
    </xdr:from>
    <xdr:to>
      <xdr:col>10</xdr:col>
      <xdr:colOff>371475</xdr:colOff>
      <xdr:row>17</xdr:row>
      <xdr:rowOff>66673</xdr:rowOff>
    </xdr:to>
    <xdr:sp macro="" textlink="">
      <xdr:nvSpPr>
        <xdr:cNvPr id="8" name="7 Rectángulo"/>
        <xdr:cNvSpPr/>
      </xdr:nvSpPr>
      <xdr:spPr>
        <a:xfrm>
          <a:off x="45053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66675</xdr:colOff>
      <xdr:row>0</xdr:row>
      <xdr:rowOff>9525</xdr:rowOff>
    </xdr:from>
    <xdr:to>
      <xdr:col>3</xdr:col>
      <xdr:colOff>593249</xdr:colOff>
      <xdr:row>5</xdr:row>
      <xdr:rowOff>57150</xdr:rowOff>
    </xdr:to>
    <xdr:pic>
      <xdr:nvPicPr>
        <xdr:cNvPr id="2" name="1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666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0</xdr:rowOff>
    </xdr:from>
    <xdr:to>
      <xdr:col>9</xdr:col>
      <xdr:colOff>628650</xdr:colOff>
      <xdr:row>4</xdr:row>
      <xdr:rowOff>161925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0</xdr:rowOff>
    </xdr:from>
    <xdr:to>
      <xdr:col>15</xdr:col>
      <xdr:colOff>628650</xdr:colOff>
      <xdr:row>5</xdr:row>
      <xdr:rowOff>45514</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9439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1</xdr:row>
      <xdr:rowOff>9525</xdr:rowOff>
    </xdr:from>
    <xdr:to>
      <xdr:col>4</xdr:col>
      <xdr:colOff>514350</xdr:colOff>
      <xdr:row>2</xdr:row>
      <xdr:rowOff>171450</xdr:rowOff>
    </xdr:to>
    <xdr:sp macro="" textlink="">
      <xdr:nvSpPr>
        <xdr:cNvPr id="9" name="8 CuadroTexto"/>
        <xdr:cNvSpPr txBox="1"/>
      </xdr:nvSpPr>
      <xdr:spPr>
        <a:xfrm>
          <a:off x="7334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161925</xdr:colOff>
      <xdr:row>1</xdr:row>
      <xdr:rowOff>19051</xdr:rowOff>
    </xdr:from>
    <xdr:to>
      <xdr:col>9</xdr:col>
      <xdr:colOff>419100</xdr:colOff>
      <xdr:row>2</xdr:row>
      <xdr:rowOff>180976</xdr:rowOff>
    </xdr:to>
    <xdr:sp macro="" textlink="">
      <xdr:nvSpPr>
        <xdr:cNvPr id="10" name="9 CuadroTexto"/>
        <xdr:cNvSpPr txBox="1"/>
      </xdr:nvSpPr>
      <xdr:spPr>
        <a:xfrm>
          <a:off x="54864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209550</xdr:colOff>
      <xdr:row>1</xdr:row>
      <xdr:rowOff>38100</xdr:rowOff>
    </xdr:from>
    <xdr:to>
      <xdr:col>15</xdr:col>
      <xdr:colOff>466725</xdr:colOff>
      <xdr:row>3</xdr:row>
      <xdr:rowOff>9525</xdr:rowOff>
    </xdr:to>
    <xdr:sp macro="" textlink="">
      <xdr:nvSpPr>
        <xdr:cNvPr id="11" name="10 CuadroTexto"/>
        <xdr:cNvSpPr txBox="1"/>
      </xdr:nvSpPr>
      <xdr:spPr>
        <a:xfrm>
          <a:off x="93535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361950</xdr:colOff>
      <xdr:row>5</xdr:row>
      <xdr:rowOff>28575</xdr:rowOff>
    </xdr:from>
    <xdr:to>
      <xdr:col>16</xdr:col>
      <xdr:colOff>38100</xdr:colOff>
      <xdr:row>17</xdr:row>
      <xdr:rowOff>38100</xdr:rowOff>
    </xdr:to>
    <xdr:sp macro="" textlink="">
      <xdr:nvSpPr>
        <xdr:cNvPr id="12" name="11 Rectángulo"/>
        <xdr:cNvSpPr/>
      </xdr:nvSpPr>
      <xdr:spPr>
        <a:xfrm>
          <a:off x="9324975" y="9810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295275</xdr:colOff>
      <xdr:row>5</xdr:row>
      <xdr:rowOff>47625</xdr:rowOff>
    </xdr:from>
    <xdr:to>
      <xdr:col>5</xdr:col>
      <xdr:colOff>133350</xdr:colOff>
      <xdr:row>17</xdr:row>
      <xdr:rowOff>57150</xdr:rowOff>
    </xdr:to>
    <xdr:sp macro="" textlink="">
      <xdr:nvSpPr>
        <xdr:cNvPr id="13" name="12 Rectángulo"/>
        <xdr:cNvSpPr/>
      </xdr:nvSpPr>
      <xdr:spPr>
        <a:xfrm>
          <a:off x="2952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381000</xdr:colOff>
      <xdr:row>18</xdr:row>
      <xdr:rowOff>176211</xdr:rowOff>
    </xdr:from>
    <xdr:to>
      <xdr:col>9</xdr:col>
      <xdr:colOff>47625</xdr:colOff>
      <xdr:row>23</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97371</xdr:colOff>
      <xdr:row>19</xdr:row>
      <xdr:rowOff>94017</xdr:rowOff>
    </xdr:from>
    <xdr:to>
      <xdr:col>7</xdr:col>
      <xdr:colOff>142876</xdr:colOff>
      <xdr:row>25</xdr:row>
      <xdr:rowOff>104775</xdr:rowOff>
    </xdr:to>
    <xdr:pic>
      <xdr:nvPicPr>
        <xdr:cNvPr id="16" name="15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7371"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22</xdr:row>
      <xdr:rowOff>142875</xdr:rowOff>
    </xdr:from>
    <xdr:to>
      <xdr:col>1</xdr:col>
      <xdr:colOff>19050</xdr:colOff>
      <xdr:row>24</xdr:row>
      <xdr:rowOff>28575</xdr:rowOff>
    </xdr:to>
    <xdr:sp macro="" textlink="">
      <xdr:nvSpPr>
        <xdr:cNvPr id="5" name="4 Flecha izquierda">
          <a:hlinkClick xmlns:r="http://schemas.openxmlformats.org/officeDocument/2006/relationships" r:id="rId5"/>
        </xdr:cNvPr>
        <xdr:cNvSpPr/>
      </xdr:nvSpPr>
      <xdr:spPr>
        <a:xfrm>
          <a:off x="285750"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104775</xdr:colOff>
      <xdr:row>22</xdr:row>
      <xdr:rowOff>142875</xdr:rowOff>
    </xdr:from>
    <xdr:to>
      <xdr:col>1</xdr:col>
      <xdr:colOff>371475</xdr:colOff>
      <xdr:row>24</xdr:row>
      <xdr:rowOff>38100</xdr:rowOff>
    </xdr:to>
    <xdr:sp macro="" textlink="">
      <xdr:nvSpPr>
        <xdr:cNvPr id="6" name="5 Flecha derecha">
          <a:hlinkClick xmlns:r="http://schemas.openxmlformats.org/officeDocument/2006/relationships" r:id="rId6"/>
        </xdr:cNvPr>
        <xdr:cNvSpPr/>
      </xdr:nvSpPr>
      <xdr:spPr>
        <a:xfrm>
          <a:off x="581025"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9</xdr:col>
      <xdr:colOff>35888</xdr:colOff>
      <xdr:row>19</xdr:row>
      <xdr:rowOff>31248</xdr:rowOff>
    </xdr:from>
    <xdr:ext cx="3261983" cy="593304"/>
    <xdr:sp macro="" textlink="">
      <xdr:nvSpPr>
        <xdr:cNvPr id="7" name="6 Rectángulo"/>
        <xdr:cNvSpPr/>
      </xdr:nvSpPr>
      <xdr:spPr>
        <a:xfrm>
          <a:off x="6893888"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304800</xdr:colOff>
      <xdr:row>41</xdr:row>
      <xdr:rowOff>142875</xdr:rowOff>
    </xdr:from>
    <xdr:to>
      <xdr:col>1</xdr:col>
      <xdr:colOff>57150</xdr:colOff>
      <xdr:row>43</xdr:row>
      <xdr:rowOff>28575</xdr:rowOff>
    </xdr:to>
    <xdr:sp macro="" textlink="">
      <xdr:nvSpPr>
        <xdr:cNvPr id="17" name="16 Flecha izquierda">
          <a:hlinkClick xmlns:r="http://schemas.openxmlformats.org/officeDocument/2006/relationships" r:id="rId5"/>
        </xdr:cNvPr>
        <xdr:cNvSpPr/>
      </xdr:nvSpPr>
      <xdr:spPr>
        <a:xfrm>
          <a:off x="304800" y="7953375"/>
          <a:ext cx="2286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133350</xdr:colOff>
      <xdr:row>41</xdr:row>
      <xdr:rowOff>142875</xdr:rowOff>
    </xdr:from>
    <xdr:to>
      <xdr:col>1</xdr:col>
      <xdr:colOff>361949</xdr:colOff>
      <xdr:row>43</xdr:row>
      <xdr:rowOff>38100</xdr:rowOff>
    </xdr:to>
    <xdr:sp macro="" textlink="">
      <xdr:nvSpPr>
        <xdr:cNvPr id="18" name="17 Flecha derecha">
          <a:hlinkClick xmlns:r="http://schemas.openxmlformats.org/officeDocument/2006/relationships" r:id="rId6"/>
        </xdr:cNvPr>
        <xdr:cNvSpPr/>
      </xdr:nvSpPr>
      <xdr:spPr>
        <a:xfrm>
          <a:off x="609600" y="7953375"/>
          <a:ext cx="228599"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190500</xdr:colOff>
      <xdr:row>22</xdr:row>
      <xdr:rowOff>76200</xdr:rowOff>
    </xdr:from>
    <xdr:ext cx="384272" cy="264560"/>
    <xdr:sp macro="" textlink="">
      <xdr:nvSpPr>
        <xdr:cNvPr id="15" name="14 CuadroTexto"/>
        <xdr:cNvSpPr txBox="1"/>
      </xdr:nvSpPr>
      <xdr:spPr>
        <a:xfrm>
          <a:off x="626745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123825</xdr:colOff>
      <xdr:row>5</xdr:row>
      <xdr:rowOff>47623</xdr:rowOff>
    </xdr:from>
    <xdr:to>
      <xdr:col>10</xdr:col>
      <xdr:colOff>561975</xdr:colOff>
      <xdr:row>17</xdr:row>
      <xdr:rowOff>57148</xdr:rowOff>
    </xdr:to>
    <xdr:sp macro="" textlink="">
      <xdr:nvSpPr>
        <xdr:cNvPr id="2" name="1 Rectángulo"/>
        <xdr:cNvSpPr/>
      </xdr:nvSpPr>
      <xdr:spPr>
        <a:xfrm>
          <a:off x="4352925" y="1000123"/>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574199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0</xdr:row>
      <xdr:rowOff>0</xdr:rowOff>
    </xdr:from>
    <xdr:to>
      <xdr:col>10</xdr:col>
      <xdr:colOff>600075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8957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0</xdr:row>
      <xdr:rowOff>0</xdr:rowOff>
    </xdr:from>
    <xdr:to>
      <xdr:col>16</xdr:col>
      <xdr:colOff>142875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07720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171450</xdr:colOff>
      <xdr:row>1</xdr:row>
      <xdr:rowOff>28575</xdr:rowOff>
    </xdr:from>
    <xdr:to>
      <xdr:col>9</xdr:col>
      <xdr:colOff>428625</xdr:colOff>
      <xdr:row>3</xdr:row>
      <xdr:rowOff>0</xdr:rowOff>
    </xdr:to>
    <xdr:sp macro="" textlink="">
      <xdr:nvSpPr>
        <xdr:cNvPr id="7" name="6 CuadroTexto"/>
        <xdr:cNvSpPr txBox="1"/>
      </xdr:nvSpPr>
      <xdr:spPr>
        <a:xfrm>
          <a:off x="47434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285750</xdr:colOff>
      <xdr:row>1</xdr:row>
      <xdr:rowOff>38100</xdr:rowOff>
    </xdr:from>
    <xdr:to>
      <xdr:col>15</xdr:col>
      <xdr:colOff>542925</xdr:colOff>
      <xdr:row>3</xdr:row>
      <xdr:rowOff>9525</xdr:rowOff>
    </xdr:to>
    <xdr:sp macro="" textlink="">
      <xdr:nvSpPr>
        <xdr:cNvPr id="8" name="7 CuadroTexto"/>
        <xdr:cNvSpPr txBox="1"/>
      </xdr:nvSpPr>
      <xdr:spPr>
        <a:xfrm>
          <a:off x="90868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533400</xdr:colOff>
      <xdr:row>5</xdr:row>
      <xdr:rowOff>47625</xdr:rowOff>
    </xdr:from>
    <xdr:to>
      <xdr:col>16</xdr:col>
      <xdr:colOff>209550</xdr:colOff>
      <xdr:row>17</xdr:row>
      <xdr:rowOff>57150</xdr:rowOff>
    </xdr:to>
    <xdr:sp macro="" textlink="">
      <xdr:nvSpPr>
        <xdr:cNvPr id="9" name="8 Rectángulo"/>
        <xdr:cNvSpPr/>
      </xdr:nvSpPr>
      <xdr:spPr>
        <a:xfrm>
          <a:off x="85725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390525</xdr:colOff>
      <xdr:row>5</xdr:row>
      <xdr:rowOff>38100</xdr:rowOff>
    </xdr:from>
    <xdr:to>
      <xdr:col>5</xdr:col>
      <xdr:colOff>57150</xdr:colOff>
      <xdr:row>17</xdr:row>
      <xdr:rowOff>47625</xdr:rowOff>
    </xdr:to>
    <xdr:sp macro="" textlink="">
      <xdr:nvSpPr>
        <xdr:cNvPr id="10" name="9 Rectángulo"/>
        <xdr:cNvSpPr/>
      </xdr:nvSpPr>
      <xdr:spPr>
        <a:xfrm>
          <a:off x="390525" y="990600"/>
          <a:ext cx="31337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457200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752476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514349" y="4333875"/>
          <a:ext cx="31432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495300</xdr:colOff>
      <xdr:row>41</xdr:row>
      <xdr:rowOff>76200</xdr:rowOff>
    </xdr:from>
    <xdr:to>
      <xdr:col>1</xdr:col>
      <xdr:colOff>228600</xdr:colOff>
      <xdr:row>42</xdr:row>
      <xdr:rowOff>161925</xdr:rowOff>
    </xdr:to>
    <xdr:sp macro="" textlink="">
      <xdr:nvSpPr>
        <xdr:cNvPr id="17" name="16 Flecha derecha">
          <a:hlinkClick xmlns:r="http://schemas.openxmlformats.org/officeDocument/2006/relationships" r:id="rId7"/>
        </xdr:cNvPr>
        <xdr:cNvSpPr/>
      </xdr:nvSpPr>
      <xdr:spPr>
        <a:xfrm>
          <a:off x="495300" y="7886700"/>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619125</xdr:colOff>
      <xdr:row>22</xdr:row>
      <xdr:rowOff>47625</xdr:rowOff>
    </xdr:from>
    <xdr:ext cx="384272" cy="264560"/>
    <xdr:sp macro="" textlink="">
      <xdr:nvSpPr>
        <xdr:cNvPr id="19" name="18 CuadroTexto"/>
        <xdr:cNvSpPr txBox="1"/>
      </xdr:nvSpPr>
      <xdr:spPr>
        <a:xfrm>
          <a:off x="4676775" y="423862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542925</xdr:colOff>
      <xdr:row>5</xdr:row>
      <xdr:rowOff>57148</xdr:rowOff>
    </xdr:from>
    <xdr:to>
      <xdr:col>10</xdr:col>
      <xdr:colOff>219075</xdr:colOff>
      <xdr:row>17</xdr:row>
      <xdr:rowOff>66673</xdr:rowOff>
    </xdr:to>
    <xdr:sp macro="" textlink="">
      <xdr:nvSpPr>
        <xdr:cNvPr id="2" name="1 Rectángulo"/>
        <xdr:cNvSpPr/>
      </xdr:nvSpPr>
      <xdr:spPr>
        <a:xfrm>
          <a:off x="43529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47625</xdr:colOff>
      <xdr:row>0</xdr:row>
      <xdr:rowOff>9525</xdr:rowOff>
    </xdr:from>
    <xdr:to>
      <xdr:col>3</xdr:col>
      <xdr:colOff>707549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4762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9524</xdr:rowOff>
    </xdr:from>
    <xdr:to>
      <xdr:col>10</xdr:col>
      <xdr:colOff>304800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914775"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0</xdr:rowOff>
    </xdr:from>
    <xdr:to>
      <xdr:col>15</xdr:col>
      <xdr:colOff>742950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010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371475</xdr:colOff>
      <xdr:row>1</xdr:row>
      <xdr:rowOff>28575</xdr:rowOff>
    </xdr:from>
    <xdr:to>
      <xdr:col>9</xdr:col>
      <xdr:colOff>628650</xdr:colOff>
      <xdr:row>3</xdr:row>
      <xdr:rowOff>0</xdr:rowOff>
    </xdr:to>
    <xdr:sp macro="" textlink="">
      <xdr:nvSpPr>
        <xdr:cNvPr id="7" name="6 CuadroTexto"/>
        <xdr:cNvSpPr txBox="1"/>
      </xdr:nvSpPr>
      <xdr:spPr>
        <a:xfrm>
          <a:off x="4943475"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276225</xdr:colOff>
      <xdr:row>1</xdr:row>
      <xdr:rowOff>38100</xdr:rowOff>
    </xdr:from>
    <xdr:to>
      <xdr:col>15</xdr:col>
      <xdr:colOff>533400</xdr:colOff>
      <xdr:row>3</xdr:row>
      <xdr:rowOff>9525</xdr:rowOff>
    </xdr:to>
    <xdr:sp macro="" textlink="">
      <xdr:nvSpPr>
        <xdr:cNvPr id="8" name="7 CuadroTexto"/>
        <xdr:cNvSpPr txBox="1"/>
      </xdr:nvSpPr>
      <xdr:spPr>
        <a:xfrm>
          <a:off x="94202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523875</xdr:colOff>
      <xdr:row>5</xdr:row>
      <xdr:rowOff>9525</xdr:rowOff>
    </xdr:from>
    <xdr:to>
      <xdr:col>16</xdr:col>
      <xdr:colOff>200025</xdr:colOff>
      <xdr:row>17</xdr:row>
      <xdr:rowOff>19050</xdr:rowOff>
    </xdr:to>
    <xdr:sp macro="" textlink="">
      <xdr:nvSpPr>
        <xdr:cNvPr id="9" name="8 Rectángulo"/>
        <xdr:cNvSpPr/>
      </xdr:nvSpPr>
      <xdr:spPr>
        <a:xfrm>
          <a:off x="8905875" y="9620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552450</xdr:colOff>
      <xdr:row>5</xdr:row>
      <xdr:rowOff>19050</xdr:rowOff>
    </xdr:from>
    <xdr:to>
      <xdr:col>5</xdr:col>
      <xdr:colOff>104775</xdr:colOff>
      <xdr:row>17</xdr:row>
      <xdr:rowOff>28575</xdr:rowOff>
    </xdr:to>
    <xdr:sp macro="" textlink="">
      <xdr:nvSpPr>
        <xdr:cNvPr id="10" name="9 Rectángulo"/>
        <xdr:cNvSpPr/>
      </xdr:nvSpPr>
      <xdr:spPr>
        <a:xfrm>
          <a:off x="552450" y="9715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476249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476249" y="4333875"/>
          <a:ext cx="2952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447675</xdr:colOff>
      <xdr:row>41</xdr:row>
      <xdr:rowOff>85725</xdr:rowOff>
    </xdr:from>
    <xdr:to>
      <xdr:col>1</xdr:col>
      <xdr:colOff>228600</xdr:colOff>
      <xdr:row>42</xdr:row>
      <xdr:rowOff>171450</xdr:rowOff>
    </xdr:to>
    <xdr:sp macro="" textlink="">
      <xdr:nvSpPr>
        <xdr:cNvPr id="17" name="16 Flecha derecha">
          <a:hlinkClick xmlns:r="http://schemas.openxmlformats.org/officeDocument/2006/relationships" r:id="rId6"/>
        </xdr:cNvPr>
        <xdr:cNvSpPr/>
      </xdr:nvSpPr>
      <xdr:spPr>
        <a:xfrm>
          <a:off x="447675" y="7896225"/>
          <a:ext cx="2571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104775</xdr:colOff>
      <xdr:row>9</xdr:row>
      <xdr:rowOff>171449</xdr:rowOff>
    </xdr:from>
    <xdr:to>
      <xdr:col>8</xdr:col>
      <xdr:colOff>647700</xdr:colOff>
      <xdr:row>11</xdr:row>
      <xdr:rowOff>93920</xdr:rowOff>
    </xdr:to>
    <xdr:pic>
      <xdr:nvPicPr>
        <xdr:cNvPr id="18" name="17 Imagen"/>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8775" y="1885949"/>
          <a:ext cx="1304925" cy="30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428942</xdr:colOff>
      <xdr:row>40</xdr:row>
      <xdr:rowOff>40773</xdr:rowOff>
    </xdr:from>
    <xdr:ext cx="3256917" cy="655885"/>
    <xdr:sp macro="" textlink="">
      <xdr:nvSpPr>
        <xdr:cNvPr id="19" name="18 Rectángulo"/>
        <xdr:cNvSpPr/>
      </xdr:nvSpPr>
      <xdr:spPr>
        <a:xfrm>
          <a:off x="5962967" y="7660773"/>
          <a:ext cx="3256917" cy="655885"/>
        </a:xfrm>
        <a:prstGeom prst="rect">
          <a:avLst/>
        </a:prstGeom>
        <a:noFill/>
      </xdr:spPr>
      <xdr:txBody>
        <a:bodyPr wrap="none" lIns="91440" tIns="45720" rIns="91440" bIns="45720">
          <a:sp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Saldo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533400</xdr:colOff>
      <xdr:row>22</xdr:row>
      <xdr:rowOff>66675</xdr:rowOff>
    </xdr:from>
    <xdr:ext cx="384272" cy="264560"/>
    <xdr:sp macro="" textlink="">
      <xdr:nvSpPr>
        <xdr:cNvPr id="20" name="19 CuadroTexto"/>
        <xdr:cNvSpPr txBox="1"/>
      </xdr:nvSpPr>
      <xdr:spPr>
        <a:xfrm>
          <a:off x="530542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342899</xdr:colOff>
      <xdr:row>5</xdr:row>
      <xdr:rowOff>57148</xdr:rowOff>
    </xdr:from>
    <xdr:to>
      <xdr:col>10</xdr:col>
      <xdr:colOff>409574</xdr:colOff>
      <xdr:row>17</xdr:row>
      <xdr:rowOff>66673</xdr:rowOff>
    </xdr:to>
    <xdr:sp macro="" textlink="">
      <xdr:nvSpPr>
        <xdr:cNvPr id="2" name="1 Rectángulo"/>
        <xdr:cNvSpPr/>
      </xdr:nvSpPr>
      <xdr:spPr>
        <a:xfrm>
          <a:off x="4152899" y="1009648"/>
          <a:ext cx="387667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5</xdr:col>
      <xdr:colOff>2699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0</xdr:row>
      <xdr:rowOff>9524</xdr:rowOff>
    </xdr:from>
    <xdr:to>
      <xdr:col>9</xdr:col>
      <xdr:colOff>447675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638175</xdr:colOff>
      <xdr:row>0</xdr:row>
      <xdr:rowOff>0</xdr:rowOff>
    </xdr:from>
    <xdr:to>
      <xdr:col>15</xdr:col>
      <xdr:colOff>28575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581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561975</xdr:colOff>
      <xdr:row>1</xdr:row>
      <xdr:rowOff>38100</xdr:rowOff>
    </xdr:from>
    <xdr:to>
      <xdr:col>9</xdr:col>
      <xdr:colOff>819150</xdr:colOff>
      <xdr:row>3</xdr:row>
      <xdr:rowOff>9525</xdr:rowOff>
    </xdr:to>
    <xdr:sp macro="" textlink="">
      <xdr:nvSpPr>
        <xdr:cNvPr id="7" name="6 CuadroTexto"/>
        <xdr:cNvSpPr txBox="1"/>
      </xdr:nvSpPr>
      <xdr:spPr>
        <a:xfrm>
          <a:off x="5343525" y="228600"/>
          <a:ext cx="40100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133350</xdr:colOff>
      <xdr:row>1</xdr:row>
      <xdr:rowOff>38100</xdr:rowOff>
    </xdr:from>
    <xdr:to>
      <xdr:col>15</xdr:col>
      <xdr:colOff>390525</xdr:colOff>
      <xdr:row>3</xdr:row>
      <xdr:rowOff>9525</xdr:rowOff>
    </xdr:to>
    <xdr:sp macro="" textlink="">
      <xdr:nvSpPr>
        <xdr:cNvPr id="8" name="7 CuadroTexto"/>
        <xdr:cNvSpPr txBox="1"/>
      </xdr:nvSpPr>
      <xdr:spPr>
        <a:xfrm>
          <a:off x="92773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666750</xdr:colOff>
      <xdr:row>5</xdr:row>
      <xdr:rowOff>19050</xdr:rowOff>
    </xdr:from>
    <xdr:to>
      <xdr:col>16</xdr:col>
      <xdr:colOff>171450</xdr:colOff>
      <xdr:row>17</xdr:row>
      <xdr:rowOff>28575</xdr:rowOff>
    </xdr:to>
    <xdr:sp macro="" textlink="">
      <xdr:nvSpPr>
        <xdr:cNvPr id="9" name="8 Rectángulo"/>
        <xdr:cNvSpPr/>
      </xdr:nvSpPr>
      <xdr:spPr>
        <a:xfrm>
          <a:off x="8286750" y="971550"/>
          <a:ext cx="40767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5</xdr:row>
      <xdr:rowOff>57150</xdr:rowOff>
    </xdr:from>
    <xdr:to>
      <xdr:col>5</xdr:col>
      <xdr:colOff>85725</xdr:colOff>
      <xdr:row>17</xdr:row>
      <xdr:rowOff>66675</xdr:rowOff>
    </xdr:to>
    <xdr:sp macro="" textlink="">
      <xdr:nvSpPr>
        <xdr:cNvPr id="10" name="9 Rectángulo"/>
        <xdr:cNvSpPr/>
      </xdr:nvSpPr>
      <xdr:spPr>
        <a:xfrm>
          <a:off x="533400" y="10096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266700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41</xdr:row>
      <xdr:rowOff>66675</xdr:rowOff>
    </xdr:from>
    <xdr:to>
      <xdr:col>1</xdr:col>
      <xdr:colOff>38100</xdr:colOff>
      <xdr:row>42</xdr:row>
      <xdr:rowOff>152400</xdr:rowOff>
    </xdr:to>
    <xdr:sp macro="" textlink="">
      <xdr:nvSpPr>
        <xdr:cNvPr id="17" name="16 Flecha derecha">
          <a:hlinkClick xmlns:r="http://schemas.openxmlformats.org/officeDocument/2006/relationships" r:id="rId6"/>
        </xdr:cNvPr>
        <xdr:cNvSpPr/>
      </xdr:nvSpPr>
      <xdr:spPr>
        <a:xfrm>
          <a:off x="514350" y="787717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723899</xdr:colOff>
      <xdr:row>5</xdr:row>
      <xdr:rowOff>110032</xdr:rowOff>
    </xdr:from>
    <xdr:to>
      <xdr:col>10</xdr:col>
      <xdr:colOff>200025</xdr:colOff>
      <xdr:row>14</xdr:row>
      <xdr:rowOff>105706</xdr:rowOff>
    </xdr:to>
    <xdr:pic>
      <xdr:nvPicPr>
        <xdr:cNvPr id="18" name="17 Imagen"/>
        <xdr:cNvPicPr>
          <a:picLocks noChangeAspect="1"/>
        </xdr:cNvPicPr>
      </xdr:nvPicPr>
      <xdr:blipFill rotWithShape="1">
        <a:blip xmlns:r="http://schemas.openxmlformats.org/officeDocument/2006/relationships" r:embed="rId7"/>
        <a:srcRect l="21223" t="35421" r="17082" b="27334"/>
        <a:stretch/>
      </xdr:blipFill>
      <xdr:spPr>
        <a:xfrm>
          <a:off x="4629149" y="1062532"/>
          <a:ext cx="5038726" cy="1710174"/>
        </a:xfrm>
        <a:prstGeom prst="rect">
          <a:avLst/>
        </a:prstGeom>
      </xdr:spPr>
    </xdr:pic>
    <xdr:clientData/>
  </xdr:twoCellAnchor>
  <xdr:oneCellAnchor>
    <xdr:from>
      <xdr:col>0</xdr:col>
      <xdr:colOff>0</xdr:colOff>
      <xdr:row>45</xdr:row>
      <xdr:rowOff>136023</xdr:rowOff>
    </xdr:from>
    <xdr:ext cx="3800475" cy="1094274"/>
    <xdr:sp macro="" textlink="">
      <xdr:nvSpPr>
        <xdr:cNvPr id="19" name="18 Rectángulo"/>
        <xdr:cNvSpPr/>
      </xdr:nvSpPr>
      <xdr:spPr>
        <a:xfrm>
          <a:off x="0" y="8727573"/>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por habitante</a:t>
          </a:r>
        </a:p>
      </xdr:txBody>
    </xdr:sp>
    <xdr:clientData/>
  </xdr:oneCellAnchor>
  <xdr:oneCellAnchor>
    <xdr:from>
      <xdr:col>0</xdr:col>
      <xdr:colOff>38100</xdr:colOff>
      <xdr:row>66</xdr:row>
      <xdr:rowOff>114300</xdr:rowOff>
    </xdr:from>
    <xdr:ext cx="3800475" cy="1094274"/>
    <xdr:sp macro="" textlink="">
      <xdr:nvSpPr>
        <xdr:cNvPr id="20" name="19 Rectángulo"/>
        <xdr:cNvSpPr/>
      </xdr:nvSpPr>
      <xdr:spPr>
        <a:xfrm>
          <a:off x="38100" y="1263967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por habitante</a:t>
          </a:r>
        </a:p>
      </xdr:txBody>
    </xdr:sp>
    <xdr:clientData/>
  </xdr:oneCellAnchor>
  <xdr:oneCellAnchor>
    <xdr:from>
      <xdr:col>0</xdr:col>
      <xdr:colOff>76200</xdr:colOff>
      <xdr:row>79</xdr:row>
      <xdr:rowOff>161925</xdr:rowOff>
    </xdr:from>
    <xdr:ext cx="3800475" cy="1595245"/>
    <xdr:sp macro="" textlink="">
      <xdr:nvSpPr>
        <xdr:cNvPr id="21" name="20 Rectángulo"/>
        <xdr:cNvSpPr/>
      </xdr:nvSpPr>
      <xdr:spPr>
        <a:xfrm>
          <a:off x="76200" y="151923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por habitante</a:t>
          </a:r>
        </a:p>
      </xdr:txBody>
    </xdr:sp>
    <xdr:clientData/>
  </xdr:oneCellAnchor>
  <xdr:oneCellAnchor>
    <xdr:from>
      <xdr:col>0</xdr:col>
      <xdr:colOff>9525</xdr:colOff>
      <xdr:row>99</xdr:row>
      <xdr:rowOff>104775</xdr:rowOff>
    </xdr:from>
    <xdr:ext cx="3800475" cy="1094274"/>
    <xdr:sp macro="" textlink="">
      <xdr:nvSpPr>
        <xdr:cNvPr id="22" name="21 Rectángulo"/>
        <xdr:cNvSpPr/>
      </xdr:nvSpPr>
      <xdr:spPr>
        <a:xfrm>
          <a:off x="9525" y="19069050"/>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0</xdr:colOff>
      <xdr:row>112</xdr:row>
      <xdr:rowOff>133350</xdr:rowOff>
    </xdr:from>
    <xdr:ext cx="3800475" cy="1094274"/>
    <xdr:sp macro="" textlink="">
      <xdr:nvSpPr>
        <xdr:cNvPr id="23" name="22 Rectángulo"/>
        <xdr:cNvSpPr/>
      </xdr:nvSpPr>
      <xdr:spPr>
        <a:xfrm>
          <a:off x="0" y="2161222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0</xdr:colOff>
      <xdr:row>126</xdr:row>
      <xdr:rowOff>0</xdr:rowOff>
    </xdr:from>
    <xdr:ext cx="3800475" cy="1595245"/>
    <xdr:sp macro="" textlink="">
      <xdr:nvSpPr>
        <xdr:cNvPr id="24" name="23 Rectángulo"/>
        <xdr:cNvSpPr/>
      </xdr:nvSpPr>
      <xdr:spPr>
        <a:xfrm>
          <a:off x="0" y="241839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intercambio comercial</a:t>
          </a:r>
        </a:p>
      </xdr:txBody>
    </xdr:sp>
    <xdr:clientData/>
  </xdr:oneCellAnchor>
  <xdr:oneCellAnchor>
    <xdr:from>
      <xdr:col>0</xdr:col>
      <xdr:colOff>19050</xdr:colOff>
      <xdr:row>139</xdr:row>
      <xdr:rowOff>123825</xdr:rowOff>
    </xdr:from>
    <xdr:ext cx="3800475" cy="2096215"/>
    <xdr:sp macro="" textlink="">
      <xdr:nvSpPr>
        <xdr:cNvPr id="25" name="24 Rectángulo"/>
        <xdr:cNvSpPr/>
      </xdr:nvSpPr>
      <xdr:spPr>
        <a:xfrm>
          <a:off x="19050" y="26812875"/>
          <a:ext cx="3800475" cy="209621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promedio del</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 comercial</a:t>
          </a:r>
        </a:p>
      </xdr:txBody>
    </xdr:sp>
    <xdr:clientData/>
  </xdr:oneCellAnchor>
  <xdr:oneCellAnchor>
    <xdr:from>
      <xdr:col>5</xdr:col>
      <xdr:colOff>590550</xdr:colOff>
      <xdr:row>22</xdr:row>
      <xdr:rowOff>76200</xdr:rowOff>
    </xdr:from>
    <xdr:ext cx="384272" cy="264560"/>
    <xdr:sp macro="" textlink="">
      <xdr:nvSpPr>
        <xdr:cNvPr id="26" name="25 CuadroTexto"/>
        <xdr:cNvSpPr txBox="1"/>
      </xdr:nvSpPr>
      <xdr:spPr>
        <a:xfrm>
          <a:off x="449580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257176</xdr:colOff>
      <xdr:row>5</xdr:row>
      <xdr:rowOff>19048</xdr:rowOff>
    </xdr:from>
    <xdr:to>
      <xdr:col>8</xdr:col>
      <xdr:colOff>371475</xdr:colOff>
      <xdr:row>17</xdr:row>
      <xdr:rowOff>28573</xdr:rowOff>
    </xdr:to>
    <xdr:sp macro="" textlink="">
      <xdr:nvSpPr>
        <xdr:cNvPr id="2" name="1 Rectángulo"/>
        <xdr:cNvSpPr/>
      </xdr:nvSpPr>
      <xdr:spPr>
        <a:xfrm>
          <a:off x="5648326" y="971548"/>
          <a:ext cx="5105399"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752475</xdr:colOff>
      <xdr:row>0</xdr:row>
      <xdr:rowOff>9525</xdr:rowOff>
    </xdr:from>
    <xdr:to>
      <xdr:col>3</xdr:col>
      <xdr:colOff>2174399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7524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0</xdr:row>
      <xdr:rowOff>0</xdr:rowOff>
    </xdr:from>
    <xdr:to>
      <xdr:col>7</xdr:col>
      <xdr:colOff>981075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388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0</xdr:row>
      <xdr:rowOff>38100</xdr:rowOff>
    </xdr:from>
    <xdr:to>
      <xdr:col>11</xdr:col>
      <xdr:colOff>438150</xdr:colOff>
      <xdr:row>5</xdr:row>
      <xdr:rowOff>83614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734675" y="3810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xdr:rowOff>
    </xdr:from>
    <xdr:to>
      <xdr:col>4</xdr:col>
      <xdr:colOff>257175</xdr:colOff>
      <xdr:row>2</xdr:row>
      <xdr:rowOff>171450</xdr:rowOff>
    </xdr:to>
    <xdr:sp macro="" textlink="">
      <xdr:nvSpPr>
        <xdr:cNvPr id="6" name="5 CuadroTexto"/>
        <xdr:cNvSpPr txBox="1"/>
      </xdr:nvSpPr>
      <xdr:spPr>
        <a:xfrm>
          <a:off x="762000" y="2000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4</xdr:col>
      <xdr:colOff>838200</xdr:colOff>
      <xdr:row>1</xdr:row>
      <xdr:rowOff>38100</xdr:rowOff>
    </xdr:from>
    <xdr:to>
      <xdr:col>8</xdr:col>
      <xdr:colOff>133350</xdr:colOff>
      <xdr:row>3</xdr:row>
      <xdr:rowOff>9525</xdr:rowOff>
    </xdr:to>
    <xdr:sp macro="" textlink="">
      <xdr:nvSpPr>
        <xdr:cNvPr id="7" name="6 CuadroTexto"/>
        <xdr:cNvSpPr txBox="1"/>
      </xdr:nvSpPr>
      <xdr:spPr>
        <a:xfrm>
          <a:off x="6229350" y="228600"/>
          <a:ext cx="428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8</xdr:col>
      <xdr:colOff>723900</xdr:colOff>
      <xdr:row>1</xdr:row>
      <xdr:rowOff>66675</xdr:rowOff>
    </xdr:from>
    <xdr:to>
      <xdr:col>11</xdr:col>
      <xdr:colOff>1057275</xdr:colOff>
      <xdr:row>3</xdr:row>
      <xdr:rowOff>38100</xdr:rowOff>
    </xdr:to>
    <xdr:sp macro="" textlink="">
      <xdr:nvSpPr>
        <xdr:cNvPr id="8" name="7 CuadroTexto"/>
        <xdr:cNvSpPr txBox="1"/>
      </xdr:nvSpPr>
      <xdr:spPr>
        <a:xfrm>
          <a:off x="11106150" y="257175"/>
          <a:ext cx="43624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476250</xdr:colOff>
      <xdr:row>5</xdr:row>
      <xdr:rowOff>28575</xdr:rowOff>
    </xdr:from>
    <xdr:to>
      <xdr:col>11</xdr:col>
      <xdr:colOff>762000</xdr:colOff>
      <xdr:row>17</xdr:row>
      <xdr:rowOff>38100</xdr:rowOff>
    </xdr:to>
    <xdr:sp macro="" textlink="">
      <xdr:nvSpPr>
        <xdr:cNvPr id="9" name="8 Rectángulo"/>
        <xdr:cNvSpPr/>
      </xdr:nvSpPr>
      <xdr:spPr>
        <a:xfrm>
          <a:off x="10858500" y="981075"/>
          <a:ext cx="43148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581025</xdr:colOff>
      <xdr:row>5</xdr:row>
      <xdr:rowOff>0</xdr:rowOff>
    </xdr:from>
    <xdr:to>
      <xdr:col>4</xdr:col>
      <xdr:colOff>66675</xdr:colOff>
      <xdr:row>17</xdr:row>
      <xdr:rowOff>9525</xdr:rowOff>
    </xdr:to>
    <xdr:sp macro="" textlink="">
      <xdr:nvSpPr>
        <xdr:cNvPr id="10" name="9 Rectángulo"/>
        <xdr:cNvSpPr/>
      </xdr:nvSpPr>
      <xdr:spPr>
        <a:xfrm>
          <a:off x="581025" y="952500"/>
          <a:ext cx="48768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104775</xdr:colOff>
      <xdr:row>19</xdr:row>
      <xdr:rowOff>14286</xdr:rowOff>
    </xdr:from>
    <xdr:to>
      <xdr:col>7</xdr:col>
      <xdr:colOff>19050</xdr:colOff>
      <xdr:row>23</xdr:row>
      <xdr:rowOff>38099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0975" y="3633786"/>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104776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1340813</xdr:colOff>
      <xdr:row>19</xdr:row>
      <xdr:rowOff>69348</xdr:rowOff>
    </xdr:from>
    <xdr:ext cx="3261983" cy="593304"/>
    <xdr:sp macro="" textlink="">
      <xdr:nvSpPr>
        <xdr:cNvPr id="15" name="14 Rectángulo"/>
        <xdr:cNvSpPr/>
      </xdr:nvSpPr>
      <xdr:spPr>
        <a:xfrm>
          <a:off x="9037013" y="36888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438151</xdr:colOff>
      <xdr:row>6</xdr:row>
      <xdr:rowOff>28575</xdr:rowOff>
    </xdr:from>
    <xdr:to>
      <xdr:col>8</xdr:col>
      <xdr:colOff>209551</xdr:colOff>
      <xdr:row>11</xdr:row>
      <xdr:rowOff>28575</xdr:rowOff>
    </xdr:to>
    <xdr:pic>
      <xdr:nvPicPr>
        <xdr:cNvPr id="18" name="17 Imagen"/>
        <xdr:cNvPicPr>
          <a:picLocks noChangeAspect="1"/>
        </xdr:cNvPicPr>
      </xdr:nvPicPr>
      <xdr:blipFill rotWithShape="1">
        <a:blip xmlns:r="http://schemas.openxmlformats.org/officeDocument/2006/relationships" r:embed="rId7"/>
        <a:srcRect l="18231" t="47923" r="16973" b="29027"/>
        <a:stretch/>
      </xdr:blipFill>
      <xdr:spPr>
        <a:xfrm>
          <a:off x="5829301" y="1171575"/>
          <a:ext cx="4762500" cy="952500"/>
        </a:xfrm>
        <a:prstGeom prst="rect">
          <a:avLst/>
        </a:prstGeom>
      </xdr:spPr>
    </xdr:pic>
    <xdr:clientData/>
  </xdr:twoCellAnchor>
  <xdr:oneCellAnchor>
    <xdr:from>
      <xdr:col>0</xdr:col>
      <xdr:colOff>171450</xdr:colOff>
      <xdr:row>61</xdr:row>
      <xdr:rowOff>164598</xdr:rowOff>
    </xdr:from>
    <xdr:ext cx="2085975" cy="843693"/>
    <xdr:sp macro="" textlink="">
      <xdr:nvSpPr>
        <xdr:cNvPr id="19" name="18 Rectángulo"/>
        <xdr:cNvSpPr/>
      </xdr:nvSpPr>
      <xdr:spPr>
        <a:xfrm>
          <a:off x="171450" y="11861298"/>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del mundo</a:t>
          </a:r>
        </a:p>
      </xdr:txBody>
    </xdr:sp>
    <xdr:clientData/>
  </xdr:oneCellAnchor>
  <xdr:oneCellAnchor>
    <xdr:from>
      <xdr:col>0</xdr:col>
      <xdr:colOff>171450</xdr:colOff>
      <xdr:row>47</xdr:row>
      <xdr:rowOff>85725</xdr:rowOff>
    </xdr:from>
    <xdr:ext cx="2085975" cy="1219373"/>
    <xdr:sp macro="" textlink="">
      <xdr:nvSpPr>
        <xdr:cNvPr id="20" name="19 Rectángulo"/>
        <xdr:cNvSpPr/>
      </xdr:nvSpPr>
      <xdr:spPr>
        <a:xfrm>
          <a:off x="171450" y="9067800"/>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238125</xdr:colOff>
      <xdr:row>87</xdr:row>
      <xdr:rowOff>12198</xdr:rowOff>
    </xdr:from>
    <xdr:ext cx="2085975" cy="843693"/>
    <xdr:sp macro="" textlink="">
      <xdr:nvSpPr>
        <xdr:cNvPr id="21" name="20 Rectángulo"/>
        <xdr:cNvSpPr/>
      </xdr:nvSpPr>
      <xdr:spPr>
        <a:xfrm>
          <a:off x="238125" y="16480923"/>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del mundo</a:t>
          </a:r>
        </a:p>
      </xdr:txBody>
    </xdr:sp>
    <xdr:clientData/>
  </xdr:oneCellAnchor>
  <xdr:oneCellAnchor>
    <xdr:from>
      <xdr:col>0</xdr:col>
      <xdr:colOff>238125</xdr:colOff>
      <xdr:row>73</xdr:row>
      <xdr:rowOff>38100</xdr:rowOff>
    </xdr:from>
    <xdr:ext cx="2085975" cy="1219373"/>
    <xdr:sp macro="" textlink="">
      <xdr:nvSpPr>
        <xdr:cNvPr id="22" name="21 Rectángulo"/>
        <xdr:cNvSpPr/>
      </xdr:nvSpPr>
      <xdr:spPr>
        <a:xfrm>
          <a:off x="238125" y="14030325"/>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161925</xdr:colOff>
      <xdr:row>99</xdr:row>
      <xdr:rowOff>133350</xdr:rowOff>
    </xdr:from>
    <xdr:ext cx="2085975" cy="2346412"/>
    <xdr:sp macro="" textlink="">
      <xdr:nvSpPr>
        <xdr:cNvPr id="23" name="22 Rectángulo"/>
        <xdr:cNvSpPr/>
      </xdr:nvSpPr>
      <xdr:spPr>
        <a:xfrm>
          <a:off x="161925" y="18964275"/>
          <a:ext cx="2085975" cy="234641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por</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el peso de los intercambios locales en el comercio internacional</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381000</xdr:colOff>
      <xdr:row>22</xdr:row>
      <xdr:rowOff>66675</xdr:rowOff>
    </xdr:from>
    <xdr:ext cx="384272" cy="264560"/>
    <xdr:sp macro="" textlink="">
      <xdr:nvSpPr>
        <xdr:cNvPr id="24" name="23 CuadroTexto"/>
        <xdr:cNvSpPr txBox="1"/>
      </xdr:nvSpPr>
      <xdr:spPr>
        <a:xfrm>
          <a:off x="673417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581025</xdr:colOff>
      <xdr:row>5</xdr:row>
      <xdr:rowOff>57148</xdr:rowOff>
    </xdr:from>
    <xdr:to>
      <xdr:col>10</xdr:col>
      <xdr:colOff>257175</xdr:colOff>
      <xdr:row>17</xdr:row>
      <xdr:rowOff>66673</xdr:rowOff>
    </xdr:to>
    <xdr:sp macro="" textlink="">
      <xdr:nvSpPr>
        <xdr:cNvPr id="2" name="1 Rectángulo"/>
        <xdr:cNvSpPr/>
      </xdr:nvSpPr>
      <xdr:spPr>
        <a:xfrm>
          <a:off x="43910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3</xdr:col>
      <xdr:colOff>1669574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0</xdr:row>
      <xdr:rowOff>9524</xdr:rowOff>
    </xdr:from>
    <xdr:to>
      <xdr:col>10</xdr:col>
      <xdr:colOff>619125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576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0</xdr:row>
      <xdr:rowOff>0</xdr:rowOff>
    </xdr:from>
    <xdr:to>
      <xdr:col>16</xdr:col>
      <xdr:colOff>361950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391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514350</xdr:colOff>
      <xdr:row>1</xdr:row>
      <xdr:rowOff>28575</xdr:rowOff>
    </xdr:from>
    <xdr:to>
      <xdr:col>10</xdr:col>
      <xdr:colOff>9525</xdr:colOff>
      <xdr:row>3</xdr:row>
      <xdr:rowOff>0</xdr:rowOff>
    </xdr:to>
    <xdr:sp macro="" textlink="">
      <xdr:nvSpPr>
        <xdr:cNvPr id="7" name="6 CuadroTexto"/>
        <xdr:cNvSpPr txBox="1"/>
      </xdr:nvSpPr>
      <xdr:spPr>
        <a:xfrm>
          <a:off x="50863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314325</xdr:colOff>
      <xdr:row>1</xdr:row>
      <xdr:rowOff>38100</xdr:rowOff>
    </xdr:from>
    <xdr:to>
      <xdr:col>15</xdr:col>
      <xdr:colOff>571500</xdr:colOff>
      <xdr:row>3</xdr:row>
      <xdr:rowOff>9525</xdr:rowOff>
    </xdr:to>
    <xdr:sp macro="" textlink="">
      <xdr:nvSpPr>
        <xdr:cNvPr id="8" name="7 CuadroTexto"/>
        <xdr:cNvSpPr txBox="1"/>
      </xdr:nvSpPr>
      <xdr:spPr>
        <a:xfrm>
          <a:off x="94583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581025</xdr:colOff>
      <xdr:row>4</xdr:row>
      <xdr:rowOff>180975</xdr:rowOff>
    </xdr:from>
    <xdr:to>
      <xdr:col>16</xdr:col>
      <xdr:colOff>257175</xdr:colOff>
      <xdr:row>17</xdr:row>
      <xdr:rowOff>0</xdr:rowOff>
    </xdr:to>
    <xdr:sp macro="" textlink="">
      <xdr:nvSpPr>
        <xdr:cNvPr id="9" name="8 Rectángulo"/>
        <xdr:cNvSpPr/>
      </xdr:nvSpPr>
      <xdr:spPr>
        <a:xfrm>
          <a:off x="8963025" y="9429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561975</xdr:colOff>
      <xdr:row>5</xdr:row>
      <xdr:rowOff>47625</xdr:rowOff>
    </xdr:from>
    <xdr:to>
      <xdr:col>5</xdr:col>
      <xdr:colOff>114300</xdr:colOff>
      <xdr:row>17</xdr:row>
      <xdr:rowOff>57150</xdr:rowOff>
    </xdr:to>
    <xdr:sp macro="" textlink="">
      <xdr:nvSpPr>
        <xdr:cNvPr id="10" name="9 Rectángulo"/>
        <xdr:cNvSpPr/>
      </xdr:nvSpPr>
      <xdr:spPr>
        <a:xfrm>
          <a:off x="5619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0</xdr:colOff>
      <xdr:row>44</xdr:row>
      <xdr:rowOff>155073</xdr:rowOff>
    </xdr:from>
    <xdr:ext cx="1609725" cy="2722092"/>
    <xdr:sp macro="" textlink="">
      <xdr:nvSpPr>
        <xdr:cNvPr id="18" name="17 Rectángulo"/>
        <xdr:cNvSpPr/>
      </xdr:nvSpPr>
      <xdr:spPr>
        <a:xfrm>
          <a:off x="0" y="8537073"/>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exportado</a:t>
          </a:r>
        </a:p>
      </xdr:txBody>
    </xdr:sp>
    <xdr:clientData/>
  </xdr:oneCellAnchor>
  <xdr:oneCellAnchor>
    <xdr:from>
      <xdr:col>0</xdr:col>
      <xdr:colOff>0</xdr:colOff>
      <xdr:row>60</xdr:row>
      <xdr:rowOff>0</xdr:rowOff>
    </xdr:from>
    <xdr:ext cx="1609725" cy="2722092"/>
    <xdr:sp macro="" textlink="">
      <xdr:nvSpPr>
        <xdr:cNvPr id="19" name="18 Rectángulo"/>
        <xdr:cNvSpPr/>
      </xdr:nvSpPr>
      <xdr:spPr>
        <a:xfrm>
          <a:off x="0" y="11468100"/>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importado</a:t>
          </a:r>
        </a:p>
      </xdr:txBody>
    </xdr:sp>
    <xdr:clientData/>
  </xdr:oneCellAnchor>
  <xdr:oneCellAnchor>
    <xdr:from>
      <xdr:col>5</xdr:col>
      <xdr:colOff>581025</xdr:colOff>
      <xdr:row>22</xdr:row>
      <xdr:rowOff>76200</xdr:rowOff>
    </xdr:from>
    <xdr:ext cx="384272" cy="264560"/>
    <xdr:sp macro="" textlink="">
      <xdr:nvSpPr>
        <xdr:cNvPr id="20" name="19 CuadroTexto"/>
        <xdr:cNvSpPr txBox="1"/>
      </xdr:nvSpPr>
      <xdr:spPr>
        <a:xfrm>
          <a:off x="587692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datos.bancomundial.org/indicador/NY.GDP.MKTP.CD?locations=CO"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2" zoomScale="87" zoomScaleNormal="87" workbookViewId="0">
      <selection activeCell="R15" sqref="R15"/>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8"/>
  <sheetViews>
    <sheetView showGridLines="0" workbookViewId="0">
      <selection activeCell="F57" sqref="F57:AB67"/>
    </sheetView>
  </sheetViews>
  <sheetFormatPr baseColWidth="10" defaultRowHeight="15" x14ac:dyDescent="0.25"/>
  <cols>
    <col min="2" max="2" width="4.140625" customWidth="1"/>
    <col min="3" max="3" width="14.140625" customWidth="1"/>
    <col min="5" max="5" width="30" customWidth="1"/>
    <col min="6" max="6" width="17.42578125" customWidth="1"/>
    <col min="7" max="7" width="20.85546875" customWidth="1"/>
    <col min="8" max="27" width="14.140625" bestFit="1" customWidth="1"/>
  </cols>
  <sheetData>
    <row r="1" spans="2:15" s="1" customFormat="1" x14ac:dyDescent="0.25"/>
    <row r="2" spans="2:15" s="1" customFormat="1" x14ac:dyDescent="0.25"/>
    <row r="3" spans="2:15" s="1" customFormat="1" ht="26.25" x14ac:dyDescent="0.25">
      <c r="F3" s="229"/>
      <c r="G3" s="229"/>
      <c r="H3" s="229"/>
      <c r="I3" s="229"/>
      <c r="J3" s="229"/>
    </row>
    <row r="4" spans="2:15" s="1" customFormat="1" x14ac:dyDescent="0.25"/>
    <row r="5" spans="2:15" s="1" customFormat="1" x14ac:dyDescent="0.25"/>
    <row r="6" spans="2:15" s="1" customFormat="1" x14ac:dyDescent="0.25">
      <c r="L6" s="211" t="s">
        <v>12</v>
      </c>
      <c r="M6" s="212"/>
      <c r="N6" s="212"/>
      <c r="O6" s="212"/>
    </row>
    <row r="7" spans="2:15" s="1" customFormat="1" x14ac:dyDescent="0.25">
      <c r="B7" s="190" t="s">
        <v>45</v>
      </c>
      <c r="C7" s="203"/>
      <c r="D7" s="203"/>
      <c r="E7" s="203"/>
      <c r="L7" s="212"/>
      <c r="M7" s="212"/>
      <c r="N7" s="212"/>
      <c r="O7" s="212"/>
    </row>
    <row r="8" spans="2:15" s="1" customFormat="1" x14ac:dyDescent="0.25">
      <c r="B8" s="203"/>
      <c r="C8" s="203"/>
      <c r="D8" s="203"/>
      <c r="E8" s="203"/>
      <c r="L8" s="212"/>
      <c r="M8" s="212"/>
      <c r="N8" s="212"/>
      <c r="O8" s="212"/>
    </row>
    <row r="9" spans="2:15" s="1" customFormat="1" x14ac:dyDescent="0.25">
      <c r="B9" s="203"/>
      <c r="C9" s="203"/>
      <c r="D9" s="203"/>
      <c r="E9" s="203"/>
      <c r="L9" s="212"/>
      <c r="M9" s="212"/>
      <c r="N9" s="212"/>
      <c r="O9" s="212"/>
    </row>
    <row r="10" spans="2:15" s="1" customFormat="1" x14ac:dyDescent="0.25">
      <c r="B10" s="203"/>
      <c r="C10" s="203"/>
      <c r="D10" s="203"/>
      <c r="E10" s="203"/>
      <c r="L10" s="212"/>
      <c r="M10" s="212"/>
      <c r="N10" s="212"/>
      <c r="O10" s="212"/>
    </row>
    <row r="11" spans="2:15" s="1" customFormat="1" x14ac:dyDescent="0.25">
      <c r="B11" s="203"/>
      <c r="C11" s="203"/>
      <c r="D11" s="203"/>
      <c r="E11" s="203"/>
      <c r="L11" s="212"/>
      <c r="M11" s="212"/>
      <c r="N11" s="212"/>
      <c r="O11" s="212"/>
    </row>
    <row r="12" spans="2:15" s="1" customFormat="1" x14ac:dyDescent="0.25">
      <c r="B12" s="203"/>
      <c r="C12" s="203"/>
      <c r="D12" s="203"/>
      <c r="E12" s="203"/>
      <c r="F12"/>
      <c r="G12"/>
      <c r="H12"/>
      <c r="I12"/>
      <c r="L12" s="212"/>
      <c r="M12" s="212"/>
      <c r="N12" s="212"/>
      <c r="O12" s="212"/>
    </row>
    <row r="13" spans="2:15" s="1" customFormat="1" x14ac:dyDescent="0.25">
      <c r="B13" s="203"/>
      <c r="C13" s="203"/>
      <c r="D13" s="203"/>
      <c r="E13" s="203"/>
      <c r="F13"/>
      <c r="G13"/>
      <c r="H13"/>
      <c r="I13"/>
      <c r="L13" s="212"/>
      <c r="M13" s="212"/>
      <c r="N13" s="212"/>
      <c r="O13" s="212"/>
    </row>
    <row r="14" spans="2:15" s="1" customFormat="1" x14ac:dyDescent="0.25">
      <c r="B14" s="203"/>
      <c r="C14" s="203"/>
      <c r="D14" s="203"/>
      <c r="E14" s="203"/>
      <c r="F14"/>
      <c r="G14"/>
      <c r="H14"/>
      <c r="I14"/>
      <c r="L14" s="212"/>
      <c r="M14" s="212"/>
      <c r="N14" s="212"/>
      <c r="O14" s="212"/>
    </row>
    <row r="15" spans="2:15" ht="18.75" customHeight="1" x14ac:dyDescent="0.25">
      <c r="B15" s="203"/>
      <c r="C15" s="203"/>
      <c r="D15" s="203"/>
      <c r="E15" s="203"/>
      <c r="L15" s="212"/>
      <c r="M15" s="212"/>
      <c r="N15" s="212"/>
      <c r="O15" s="212"/>
    </row>
    <row r="16" spans="2:15" x14ac:dyDescent="0.25">
      <c r="C16" s="191" t="s">
        <v>3</v>
      </c>
      <c r="D16" s="191"/>
      <c r="E16" s="191"/>
      <c r="G16" s="191" t="s">
        <v>3</v>
      </c>
      <c r="H16" s="191"/>
      <c r="I16" s="191"/>
      <c r="L16" s="191" t="s">
        <v>3</v>
      </c>
      <c r="M16" s="191"/>
      <c r="N16" s="191"/>
    </row>
    <row r="42" spans="4:28" ht="15.75" thickBot="1" x14ac:dyDescent="0.3"/>
    <row r="43" spans="4:28" ht="15.75" thickBot="1" x14ac:dyDescent="0.3">
      <c r="D43" s="7" t="s">
        <v>15</v>
      </c>
      <c r="E43" s="8"/>
      <c r="F43" s="118">
        <v>1995</v>
      </c>
      <c r="G43" s="17">
        <v>1996</v>
      </c>
      <c r="H43" s="9">
        <v>1997</v>
      </c>
      <c r="I43" s="17">
        <v>1998</v>
      </c>
      <c r="J43" s="9">
        <v>1999</v>
      </c>
      <c r="K43" s="17">
        <v>2000</v>
      </c>
      <c r="L43" s="9">
        <v>2001</v>
      </c>
      <c r="M43" s="17">
        <v>2002</v>
      </c>
      <c r="N43" s="9">
        <v>2003</v>
      </c>
      <c r="O43" s="17">
        <v>2004</v>
      </c>
      <c r="P43" s="9">
        <v>2005</v>
      </c>
      <c r="Q43" s="17">
        <v>2006</v>
      </c>
      <c r="R43" s="9">
        <v>2007</v>
      </c>
      <c r="S43" s="17">
        <v>2008</v>
      </c>
      <c r="T43" s="9">
        <v>2009</v>
      </c>
      <c r="U43" s="17">
        <v>2010</v>
      </c>
      <c r="V43" s="9">
        <v>2011</v>
      </c>
      <c r="W43" s="17">
        <v>2012</v>
      </c>
      <c r="X43" s="9">
        <v>2013</v>
      </c>
      <c r="Y43" s="17">
        <v>2014</v>
      </c>
      <c r="Z43" s="9">
        <v>2015</v>
      </c>
      <c r="AA43" s="17">
        <v>2016</v>
      </c>
      <c r="AB43" s="17">
        <v>2017</v>
      </c>
    </row>
    <row r="44" spans="4:28" x14ac:dyDescent="0.25">
      <c r="D44" s="195" t="s">
        <v>17</v>
      </c>
      <c r="E44" s="210"/>
      <c r="F44" s="173">
        <f>+(A!D47-B!E47)/(I!F76+H!F58)</f>
        <v>-3.6052726494100089E-3</v>
      </c>
      <c r="G44" s="174">
        <f>+(A!E47-B!F47)/(I!G76+H!G58)</f>
        <v>-6.4572215428393238E-3</v>
      </c>
      <c r="H44" s="175">
        <f>+(A!F47-B!G47)/(I!H76+H!H58)</f>
        <v>-1.1490495809490365E-2</v>
      </c>
      <c r="I44" s="174">
        <f>+(A!G47-B!H47)/(I!I76+H!I58)</f>
        <v>-1.4385027563642074E-2</v>
      </c>
      <c r="J44" s="175">
        <f>+(A!H47-B!I47)/(I!J76+H!J58)</f>
        <v>-6.953736035702051E-3</v>
      </c>
      <c r="K44" s="174">
        <f>+(A!I47-B!J47)/(I!K76+H!K58)</f>
        <v>-7.1039598441639271E-3</v>
      </c>
      <c r="L44" s="175">
        <f>+(A!J47-B!K47)/(I!L76+H!L58)</f>
        <v>-8.2864435875584144E-3</v>
      </c>
      <c r="M44" s="174">
        <f>+(A!K47-B!L47)/(I!M76+H!M58)</f>
        <v>-1.199575380557146E-2</v>
      </c>
      <c r="N44" s="175">
        <f>+(A!L47-B!M47)/(I!N76+H!N58)</f>
        <v>-2.3969834976716998E-2</v>
      </c>
      <c r="O44" s="174">
        <f>+(A!M47-B!N47)/(I!O76+H!O58)</f>
        <v>-1.9368823809797951E-2</v>
      </c>
      <c r="P44" s="175">
        <f>+(A!N47-B!O47)/(I!P76+H!P58)</f>
        <v>-1.8272788873580918E-2</v>
      </c>
      <c r="Q44" s="174">
        <f>+(A!O47-B!P47)/(I!Q76+H!Q58)</f>
        <v>-4.021815153842466E-2</v>
      </c>
      <c r="R44" s="175">
        <f>+(A!P47-B!Q47)/(I!R76+H!R58)</f>
        <v>-3.6657280561121351E-2</v>
      </c>
      <c r="S44" s="174">
        <f>+(A!Q47-B!R47)/(I!S76+H!S58)</f>
        <v>-5.6092429290998669E-2</v>
      </c>
      <c r="T44" s="175">
        <f>+(A!R47-B!S47)/(I!T76+H!T58)</f>
        <v>-8.1225359564758584E-2</v>
      </c>
      <c r="U44" s="174">
        <f>+(A!S47-B!T47)/(I!U76+H!U58)</f>
        <v>-0.12673444575762385</v>
      </c>
      <c r="V44" s="175">
        <f>+(A!T47-B!U47)/(I!V76+H!V58)</f>
        <v>-0.12870906350390751</v>
      </c>
      <c r="W44" s="174">
        <f>+(A!U47-B!V47)/(I!W76+H!W58)</f>
        <v>-0.15520027596472288</v>
      </c>
      <c r="X44" s="175">
        <f>+(A!V47-B!W47)/(I!X76+H!X58)</f>
        <v>-0.11793474308331174</v>
      </c>
      <c r="Y44" s="174">
        <f>+(A!W47-B!X47)/(I!Y76+H!Y58)</f>
        <v>-3.8682613273902766E-2</v>
      </c>
      <c r="Z44" s="175">
        <f>+(A!X47-B!Y47)/(I!Z76+H!Z58)</f>
        <v>-1.0612209435994112E-2</v>
      </c>
      <c r="AA44" s="174">
        <f>+(A!Y47-B!Z47)/(I!AA76+H!AA58)</f>
        <v>-1.9856225071394996E-2</v>
      </c>
      <c r="AB44" s="174">
        <f>+(A!Z47-B!AA47)/(I!AB76+H!AB58)</f>
        <v>-1.744862345242865E-2</v>
      </c>
    </row>
    <row r="45" spans="4:28" x14ac:dyDescent="0.25">
      <c r="D45" s="197" t="s">
        <v>18</v>
      </c>
      <c r="E45" s="207"/>
      <c r="F45" s="176">
        <f>+(A!D48-B!E48)/(I!F77+H!F59)</f>
        <v>-7.3510381504810198E-3</v>
      </c>
      <c r="G45" s="177">
        <f>+(A!E48-B!F48)/(I!G77+H!G59)</f>
        <v>-8.2147581468364154E-3</v>
      </c>
      <c r="H45" s="178">
        <f>+(A!F48-B!G48)/(I!H77+H!H59)</f>
        <v>-7.4996430129543748E-3</v>
      </c>
      <c r="I45" s="177">
        <f>+(A!G48-B!H48)/(I!I77+H!I59)</f>
        <v>-2.8211599379797652E-2</v>
      </c>
      <c r="J45" s="178">
        <f>+(A!H48-B!I48)/(I!J77+H!J59)</f>
        <v>-3.9278324832192945E-3</v>
      </c>
      <c r="K45" s="177">
        <f>+(A!I48-B!J48)/(I!K77+H!K59)</f>
        <v>-7.0358050067052145E-3</v>
      </c>
      <c r="L45" s="178">
        <f>+(A!J48-B!K48)/(I!L77+H!L59)</f>
        <v>-8.7991652750152183E-3</v>
      </c>
      <c r="M45" s="177">
        <f>+(A!K48-B!L48)/(I!M77+H!M59)</f>
        <v>-1.2404429328126926E-2</v>
      </c>
      <c r="N45" s="178">
        <f>+(A!L48-B!M48)/(I!N77+H!N59)</f>
        <v>-8.2386497389104751E-3</v>
      </c>
      <c r="O45" s="177">
        <f>+(A!M48-B!N48)/(I!O77+H!O59)</f>
        <v>-1.2885124775626379E-2</v>
      </c>
      <c r="P45" s="178">
        <f>+(A!N48-B!O48)/(I!P77+H!P59)</f>
        <v>-2.4143597292329046E-2</v>
      </c>
      <c r="Q45" s="177">
        <f>+(A!O48-B!P48)/(I!Q77+H!Q59)</f>
        <v>-3.4335679047500269E-2</v>
      </c>
      <c r="R45" s="178">
        <f>+(A!P48-B!Q48)/(I!R77+H!R59)</f>
        <v>-4.3330756014704257E-2</v>
      </c>
      <c r="S45" s="177">
        <f>+(A!Q48-B!R48)/(I!S77+H!S59)</f>
        <v>-3.7943666337951355E-2</v>
      </c>
      <c r="T45" s="178">
        <f>+(A!R48-B!S48)/(I!T77+H!T59)</f>
        <v>-5.4202007367058311E-2</v>
      </c>
      <c r="U45" s="177">
        <f>+(A!S48-B!T48)/(I!U77+H!U59)</f>
        <v>-5.354397594112776E-2</v>
      </c>
      <c r="V45" s="178">
        <f>+(A!T48-B!U48)/(I!V77+H!V59)</f>
        <v>-5.1393017031335135E-2</v>
      </c>
      <c r="W45" s="177">
        <f>+(A!U48-B!V48)/(I!W77+H!W59)</f>
        <v>-4.5401601776149686E-2</v>
      </c>
      <c r="X45" s="178">
        <f>+(A!V48-B!W48)/(I!X77+H!X59)</f>
        <v>-3.3071841709535248E-2</v>
      </c>
      <c r="Y45" s="177">
        <f>+(A!W48-B!X48)/(I!Y77+H!Y59)</f>
        <v>-3.5487832562821064E-2</v>
      </c>
      <c r="Z45" s="178">
        <f>+(A!X48-B!Y48)/(I!Z77+H!Z59)</f>
        <v>-3.2325181616177312E-2</v>
      </c>
      <c r="AA45" s="177">
        <f>+(A!Y48-B!Z48)/(I!AA77+H!AA59)</f>
        <v>-2.4700093901395073E-2</v>
      </c>
      <c r="AB45" s="177">
        <f>+(A!Z48-B!AA48)/(I!AB77+H!AB59)</f>
        <v>-1.5407200084802125E-2</v>
      </c>
    </row>
    <row r="46" spans="4:28" x14ac:dyDescent="0.25">
      <c r="D46" s="188" t="s">
        <v>19</v>
      </c>
      <c r="E46" s="208"/>
      <c r="F46" s="176">
        <f>+(A!D49-B!E49)/(I!F78+H!F60)</f>
        <v>-3.0312923334346334E-2</v>
      </c>
      <c r="G46" s="177">
        <f>+(A!E49-B!F49)/(I!G78+H!G60)</f>
        <v>-1.8339756997542075E-2</v>
      </c>
      <c r="H46" s="178">
        <f>+(A!F49-B!G49)/(I!H78+H!H60)</f>
        <v>-6.6004109250002137E-3</v>
      </c>
      <c r="I46" s="177">
        <f>+(A!G49-B!H49)/(I!I78+H!I60)</f>
        <v>-1.1992272060135237E-3</v>
      </c>
      <c r="J46" s="178">
        <f>+(A!H49-B!I49)/(I!J78+H!J60)</f>
        <v>1.3586142237368092E-3</v>
      </c>
      <c r="K46" s="177">
        <f>+(A!I49-B!J49)/(I!K78+H!K60)</f>
        <v>-4.9227163884534432E-4</v>
      </c>
      <c r="L46" s="178">
        <f>+(A!J49-B!K49)/(I!L78+H!L60)</f>
        <v>1.6392146784019671E-4</v>
      </c>
      <c r="M46" s="177">
        <f>+(A!K49-B!L49)/(I!M78+H!M60)</f>
        <v>-1.1453812430134605E-3</v>
      </c>
      <c r="N46" s="178">
        <f>+(A!L49-B!M49)/(I!N78+H!N60)</f>
        <v>-8.2210190013472829E-3</v>
      </c>
      <c r="O46" s="177">
        <f>+(A!M49-B!N49)/(I!O78+H!O60)</f>
        <v>-1.517120952163852E-2</v>
      </c>
      <c r="P46" s="178">
        <f>+(A!N49-B!O49)/(I!P78+H!P60)</f>
        <v>-1.2645284351451873E-2</v>
      </c>
      <c r="Q46" s="177">
        <f>+(A!O49-B!P49)/(I!Q78+H!Q60)</f>
        <v>-6.9586765490917595E-3</v>
      </c>
      <c r="R46" s="178">
        <f>+(A!P49-B!Q49)/(I!R78+H!R60)</f>
        <v>-5.0258021660701058E-3</v>
      </c>
      <c r="S46" s="177">
        <f>+(A!Q49-B!R49)/(I!S78+H!S60)</f>
        <v>-3.7205370535494638E-3</v>
      </c>
      <c r="T46" s="178">
        <f>+(A!R49-B!S49)/(I!T78+H!T60)</f>
        <v>-7.9265212646989248E-3</v>
      </c>
      <c r="U46" s="177">
        <f>+(A!S49-B!T49)/(I!U78+H!U60)</f>
        <v>-2.585581389011159E-2</v>
      </c>
      <c r="V46" s="178">
        <f>+(A!T49-B!U49)/(I!V78+H!V60)</f>
        <v>-2.5479329163498904E-2</v>
      </c>
      <c r="W46" s="177">
        <f>+(A!U49-B!V49)/(I!W78+H!W60)</f>
        <v>-2.1401170444994216E-2</v>
      </c>
      <c r="X46" s="178">
        <f>+(A!V49-B!W49)/(I!X78+H!X60)</f>
        <v>-9.6815992586139869E-3</v>
      </c>
      <c r="Y46" s="177">
        <f>+(A!W49-B!X49)/(I!Y78+H!Y60)</f>
        <v>-1.747817240291882E-2</v>
      </c>
      <c r="Z46" s="178">
        <f>+(A!X49-B!Y49)/(I!Z78+H!Z60)</f>
        <v>-3.3329332159907918E-3</v>
      </c>
      <c r="AA46" s="177">
        <f>+(A!Y49-B!Z49)/(I!AA78+H!AA60)</f>
        <v>-5.464163206089891E-3</v>
      </c>
      <c r="AB46" s="177">
        <f>+(A!Z49-B!AA49)/(I!AB78+H!AB60)</f>
        <v>-3.4944391737154888E-3</v>
      </c>
    </row>
    <row r="47" spans="4:28" x14ac:dyDescent="0.25">
      <c r="D47" s="197" t="s">
        <v>20</v>
      </c>
      <c r="E47" s="207"/>
      <c r="F47" s="176">
        <f>+(A!D50-B!E50)/(I!F79+H!F61)</f>
        <v>-1.4218041387652288E-2</v>
      </c>
      <c r="G47" s="177">
        <f>+(A!E50-B!F50)/(I!G79+H!G61)</f>
        <v>-2.8694831843589074E-3</v>
      </c>
      <c r="H47" s="178">
        <f>+(A!F50-B!G50)/(I!H79+H!H61)</f>
        <v>7.1508767276949499E-3</v>
      </c>
      <c r="I47" s="177">
        <f>+(A!G50-B!H50)/(I!I79+H!I61)</f>
        <v>8.467816468374776E-3</v>
      </c>
      <c r="J47" s="178">
        <f>+(A!H50-B!I50)/(I!J79+H!J61)</f>
        <v>-2.8506232506733438E-5</v>
      </c>
      <c r="K47" s="177">
        <f>+(A!I50-B!J50)/(I!K79+H!K61)</f>
        <v>1.395243887773486E-3</v>
      </c>
      <c r="L47" s="178">
        <f>+(A!J50-B!K50)/(I!L79+H!L61)</f>
        <v>-6.4542602498127693E-3</v>
      </c>
      <c r="M47" s="177">
        <f>+(A!K50-B!L50)/(I!M79+H!M61)</f>
        <v>-4.2728513623640704E-3</v>
      </c>
      <c r="N47" s="178">
        <f>+(A!L50-B!M50)/(I!N79+H!N61)</f>
        <v>-2.9245498141063711E-3</v>
      </c>
      <c r="O47" s="177">
        <f>+(A!M50-B!N50)/(I!O79+H!O61)</f>
        <v>1.0821093141159918E-3</v>
      </c>
      <c r="P47" s="178">
        <f>+(A!N50-B!O50)/(I!P79+H!P61)</f>
        <v>1.1795737359927216E-3</v>
      </c>
      <c r="Q47" s="177">
        <f>+(A!O50-B!P50)/(I!Q79+H!Q61)</f>
        <v>8.581157009676561E-4</v>
      </c>
      <c r="R47" s="178">
        <f>+(A!P50-B!Q50)/(I!R79+H!R61)</f>
        <v>1.7523552969662818E-3</v>
      </c>
      <c r="S47" s="177">
        <f>+(A!Q50-B!R50)/(I!S79+H!S61)</f>
        <v>2.5742645506756246E-3</v>
      </c>
      <c r="T47" s="178">
        <f>+(A!R50-B!S50)/(I!T79+H!T61)</f>
        <v>1.3126172841540192E-3</v>
      </c>
      <c r="U47" s="177">
        <f>+(A!S50-B!T50)/(I!U79+H!U61)</f>
        <v>1.5584419474296602E-3</v>
      </c>
      <c r="V47" s="178">
        <f>+(A!T50-B!U50)/(I!V79+H!V61)</f>
        <v>4.1078341734683476E-3</v>
      </c>
      <c r="W47" s="177">
        <f>+(A!U50-B!V50)/(I!W79+H!W61)</f>
        <v>2.5407445971722129E-3</v>
      </c>
      <c r="X47" s="178">
        <f>+(A!V50-B!W50)/(I!X79+H!X61)</f>
        <v>1.0081580719138101E-3</v>
      </c>
      <c r="Y47" s="177">
        <f>+(A!W50-B!X50)/(I!Y79+H!Y61)</f>
        <v>1.8085846897468705E-3</v>
      </c>
      <c r="Z47" s="178">
        <f>+(A!X50-B!Y50)/(I!Z79+H!Z61)</f>
        <v>8.839221000133691E-4</v>
      </c>
      <c r="AA47" s="177">
        <f>+(A!Y50-B!Z50)/(I!AA79+H!AA61)</f>
        <v>2.2439661325891788E-3</v>
      </c>
      <c r="AB47" s="177">
        <f>+(A!Z50-B!AA50)/(I!AB79+H!AB61)</f>
        <v>3.9260122069065106E-3</v>
      </c>
    </row>
    <row r="48" spans="4:28" x14ac:dyDescent="0.25">
      <c r="D48" s="188" t="s">
        <v>21</v>
      </c>
      <c r="E48" s="208"/>
      <c r="F48" s="176">
        <f>+(A!D51-B!E51)/(I!F80+H!F62)</f>
        <v>-0.41590445005924381</v>
      </c>
      <c r="G48" s="177">
        <f>+(A!E51-B!F51)/(I!G80+H!G62)</f>
        <v>-0.34745112555303653</v>
      </c>
      <c r="H48" s="178">
        <f>+(A!F51-B!G51)/(I!H80+H!H62)</f>
        <v>-0.28046463537265409</v>
      </c>
      <c r="I48" s="177">
        <f>+(A!G51-B!H51)/(I!I80+H!I62)</f>
        <v>-0.23292386386600206</v>
      </c>
      <c r="J48" s="178">
        <f>+(A!H51-B!I51)/(I!J80+H!J62)</f>
        <v>-9.3581175191470495E-2</v>
      </c>
      <c r="K48" s="177">
        <f>+(A!I51-B!J51)/(I!K80+H!K62)</f>
        <v>-0.19642542060616322</v>
      </c>
      <c r="L48" s="178">
        <f>+(A!J51-B!K51)/(I!L80+H!L62)</f>
        <v>-0.23401653942267669</v>
      </c>
      <c r="M48" s="177">
        <f>+(A!K51-B!L51)/(I!M80+H!M62)</f>
        <v>-0.23309127262587112</v>
      </c>
      <c r="N48" s="178">
        <f>+(A!L51-B!M51)/(I!N80+H!N62)</f>
        <v>-0.11754812248460157</v>
      </c>
      <c r="O48" s="177">
        <f>+(A!M51-B!N51)/(I!O80+H!O62)</f>
        <v>-0.17322024863766849</v>
      </c>
      <c r="P48" s="178">
        <f>+(A!N51-B!O51)/(I!P80+H!P62)</f>
        <v>-0.14562890366640738</v>
      </c>
      <c r="Q48" s="177">
        <f>+(A!O51-B!P51)/(I!Q80+H!Q62)</f>
        <v>-0.21420284503498147</v>
      </c>
      <c r="R48" s="178">
        <f>+(A!P51-B!Q51)/(I!R80+H!R62)</f>
        <v>-0.18973599300649729</v>
      </c>
      <c r="S48" s="177">
        <f>+(A!Q51-B!R51)/(I!S80+H!S62)</f>
        <v>-0.10252163440008581</v>
      </c>
      <c r="T48" s="178">
        <f>+(A!R51-B!S51)/(I!T80+H!T62)</f>
        <v>-0.17680369533443901</v>
      </c>
      <c r="U48" s="177">
        <f>+(A!S51-B!T51)/(I!U80+H!U62)</f>
        <v>-0.20332995087869807</v>
      </c>
      <c r="V48" s="178">
        <f>+(A!T51-B!U51)/(I!V80+H!V62)</f>
        <v>-0.16900027578893065</v>
      </c>
      <c r="W48" s="177">
        <f>+(A!U51-B!V51)/(I!W80+H!W62)</f>
        <v>-0.19672085309675066</v>
      </c>
      <c r="X48" s="178">
        <f>+(A!V51-B!W51)/(I!X80+H!X62)</f>
        <v>-8.8029563465915825E-2</v>
      </c>
      <c r="Y48" s="177">
        <f>+(A!W51-B!X51)/(I!Y80+H!Y62)</f>
        <v>-3.8502044478758761E-2</v>
      </c>
      <c r="Z48" s="178">
        <f>+(A!X51-B!Y51)/(I!Z80+H!Z62)</f>
        <v>-1.2675794793205145E-2</v>
      </c>
      <c r="AA48" s="177">
        <f>+(A!Y51-B!Z51)/(I!AA80+H!AA62)</f>
        <v>-2.4286043540781361E-2</v>
      </c>
      <c r="AB48" s="177">
        <f>+(A!Z51-B!AA51)/(I!AB80+H!AB62)</f>
        <v>-3.7458006593158955E-2</v>
      </c>
    </row>
    <row r="49" spans="4:28" x14ac:dyDescent="0.25">
      <c r="D49" s="197" t="s">
        <v>22</v>
      </c>
      <c r="E49" s="207"/>
      <c r="F49" s="176">
        <f>+(A!D52-B!E52)/(I!F81+H!F63)</f>
        <v>-3.8680150909554843E-3</v>
      </c>
      <c r="G49" s="177">
        <f>+(A!E52-B!F52)/(I!G81+H!G63)</f>
        <v>-3.7560996704556538E-3</v>
      </c>
      <c r="H49" s="178">
        <f>+(A!F52-B!G52)/(I!H81+H!H63)</f>
        <v>-5.5481477392711606E-3</v>
      </c>
      <c r="I49" s="177">
        <f>+(A!G52-B!H52)/(I!I81+H!I63)</f>
        <v>-8.8074805120460474E-3</v>
      </c>
      <c r="J49" s="178">
        <f>+(A!H52-B!I52)/(I!J81+H!J63)</f>
        <v>-6.5845931521305075E-3</v>
      </c>
      <c r="K49" s="177">
        <f>+(A!I52-B!J52)/(I!K81+H!K63)</f>
        <v>-5.3408469052642306E-3</v>
      </c>
      <c r="L49" s="178">
        <f>+(A!J52-B!K52)/(I!L81+H!L63)</f>
        <v>-7.9355190034378336E-3</v>
      </c>
      <c r="M49" s="177">
        <f>+(A!K52-B!L52)/(I!M81+H!M63)</f>
        <v>-9.6667860755794491E-3</v>
      </c>
      <c r="N49" s="178">
        <f>+(A!L52-B!M52)/(I!N81+H!N63)</f>
        <v>-1.0715748937230912E-2</v>
      </c>
      <c r="O49" s="177">
        <f>+(A!M52-B!N52)/(I!O81+H!O63)</f>
        <v>-1.1411354967225141E-2</v>
      </c>
      <c r="P49" s="178">
        <f>+(A!N52-B!O52)/(I!P81+H!P63)</f>
        <v>-1.1074874374476056E-2</v>
      </c>
      <c r="Q49" s="177">
        <f>+(A!O52-B!P52)/(I!Q81+H!Q63)</f>
        <v>-1.057234441675722E-2</v>
      </c>
      <c r="R49" s="178">
        <f>+(A!P52-B!Q52)/(I!R81+H!R63)</f>
        <v>-9.8241642053841487E-3</v>
      </c>
      <c r="S49" s="177">
        <f>+(A!Q52-B!R52)/(I!S81+H!S63)</f>
        <v>-5.9955117036146859E-3</v>
      </c>
      <c r="T49" s="178">
        <f>+(A!R52-B!S52)/(I!T81+H!T63)</f>
        <v>-7.1672461211031218E-3</v>
      </c>
      <c r="U49" s="177">
        <f>+(A!S52-B!T52)/(I!U81+H!U63)</f>
        <v>-4.9165599685791223E-3</v>
      </c>
      <c r="V49" s="178">
        <f>+(A!T52-B!U52)/(I!V81+H!V63)</f>
        <v>-3.4793626641024394E-3</v>
      </c>
      <c r="W49" s="177">
        <f>+(A!U52-B!V52)/(I!W81+H!W63)</f>
        <v>-1.7579781040656095E-3</v>
      </c>
      <c r="X49" s="178">
        <f>+(A!V52-B!W52)/(I!X81+H!X63)</f>
        <v>-1.8872985459025629E-3</v>
      </c>
      <c r="Y49" s="177">
        <f>+(A!W52-B!X52)/(I!Y81+H!Y63)</f>
        <v>-2.6188281785900131E-3</v>
      </c>
      <c r="Z49" s="178">
        <f>+(A!X52-B!Y52)/(I!Z81+H!Z63)</f>
        <v>-1.9746870709928164E-3</v>
      </c>
      <c r="AA49" s="177">
        <f>+(A!Y52-B!Z52)/(I!AA81+H!AA63)</f>
        <v>-1.1688795591033164E-3</v>
      </c>
      <c r="AB49" s="177">
        <f>+(A!Z52-B!AA52)/(I!AB81+H!AB63)</f>
        <v>1.5711160095366807E-3</v>
      </c>
    </row>
    <row r="50" spans="4:28" x14ac:dyDescent="0.25">
      <c r="D50" s="188" t="s">
        <v>23</v>
      </c>
      <c r="E50" s="208"/>
      <c r="F50" s="176">
        <f>+(A!D53-B!E53)/(I!F82+H!F64)</f>
        <v>-4.0024970520303954E-3</v>
      </c>
      <c r="G50" s="177">
        <f>+(A!E53-B!F53)/(I!G82+H!G64)</f>
        <v>-6.5431688738625451E-3</v>
      </c>
      <c r="H50" s="178">
        <f>+(A!F53-B!G53)/(I!H82+H!H64)</f>
        <v>-4.2623213481966559E-3</v>
      </c>
      <c r="I50" s="177">
        <f>+(A!G53-B!H53)/(I!I82+H!I64)</f>
        <v>-3.3991017759123386E-3</v>
      </c>
      <c r="J50" s="178">
        <f>+(A!H53-B!I53)/(I!J82+H!J64)</f>
        <v>-1.2865772038453422E-3</v>
      </c>
      <c r="K50" s="177">
        <f>+(A!I53-B!J53)/(I!K82+H!K64)</f>
        <v>-3.6316745450009247E-3</v>
      </c>
      <c r="L50" s="178">
        <f>+(A!J53-B!K53)/(I!L82+H!L64)</f>
        <v>-5.515485930830945E-3</v>
      </c>
      <c r="M50" s="177">
        <f>+(A!K53-B!L53)/(I!M82+H!M64)</f>
        <v>-8.9533097663391688E-3</v>
      </c>
      <c r="N50" s="178">
        <f>+(A!L53-B!M53)/(I!N82+H!N64)</f>
        <v>-6.7503014675021874E-3</v>
      </c>
      <c r="O50" s="177">
        <f>+(A!M53-B!N53)/(I!O82+H!O64)</f>
        <v>-6.0165578867200026E-3</v>
      </c>
      <c r="P50" s="178">
        <f>+(A!N53-B!O53)/(I!P82+H!P64)</f>
        <v>-1.1561749331898073E-2</v>
      </c>
      <c r="Q50" s="177">
        <f>+(A!O53-B!P53)/(I!Q82+H!Q64)</f>
        <v>-6.0895295805346418E-3</v>
      </c>
      <c r="R50" s="178">
        <f>+(A!P53-B!Q53)/(I!R82+H!R64)</f>
        <v>-6.8857407891852436E-3</v>
      </c>
      <c r="S50" s="177">
        <f>+(A!Q53-B!R53)/(I!S82+H!S64)</f>
        <v>-5.7093365836126042E-3</v>
      </c>
      <c r="T50" s="178">
        <f>+(A!R53-B!S53)/(I!T82+H!T64)</f>
        <v>-7.655292833228966E-3</v>
      </c>
      <c r="U50" s="177">
        <f>+(A!S53-B!T53)/(I!U82+H!U64)</f>
        <v>-7.7351171200263436E-3</v>
      </c>
      <c r="V50" s="178">
        <f>+(A!T53-B!U53)/(I!V82+H!V64)</f>
        <v>-3.062361485082253E-3</v>
      </c>
      <c r="W50" s="177">
        <f>+(A!U53-B!V53)/(I!W82+H!W64)</f>
        <v>-3.2505805068777987E-3</v>
      </c>
      <c r="X50" s="178">
        <f>+(A!V53-B!W53)/(I!X82+H!X64)</f>
        <v>-1.6361158445710839E-3</v>
      </c>
      <c r="Y50" s="177">
        <f>+(A!W53-B!X53)/(I!Y82+H!Y64)</f>
        <v>-1.4914667903427254E-3</v>
      </c>
      <c r="Z50" s="178">
        <f>+(A!X53-B!Y53)/(I!Z82+H!Z64)</f>
        <v>-6.2929284309238946E-4</v>
      </c>
      <c r="AA50" s="177">
        <f>+(A!Y53-B!Z53)/(I!AA82+H!AA64)</f>
        <v>1.1180222633258033E-4</v>
      </c>
      <c r="AB50" s="177">
        <f>+(A!Z53-B!AA53)/(I!AB82+H!AB64)</f>
        <v>-1.639871608581128E-3</v>
      </c>
    </row>
    <row r="51" spans="4:28" x14ac:dyDescent="0.25">
      <c r="D51" s="197" t="s">
        <v>24</v>
      </c>
      <c r="E51" s="207"/>
      <c r="F51" s="176">
        <f>+(A!D54-B!E54)/(I!F83+H!F65)</f>
        <v>-1.7587854585778347E-3</v>
      </c>
      <c r="G51" s="177">
        <f>+(A!E54-B!F54)/(I!G83+H!G65)</f>
        <v>-2.5293308949606783E-3</v>
      </c>
      <c r="H51" s="178">
        <f>+(A!F54-B!G54)/(I!H83+H!H65)</f>
        <v>-9.8010656308206612E-4</v>
      </c>
      <c r="I51" s="177">
        <f>+(A!G54-B!H54)/(I!I83+H!I65)</f>
        <v>-9.8893568266687597E-4</v>
      </c>
      <c r="J51" s="178">
        <f>+(A!H54-B!I54)/(I!J83+H!J65)</f>
        <v>-1.9178356744850801E-3</v>
      </c>
      <c r="K51" s="177">
        <f>+(A!I54-B!J54)/(I!K83+H!K65)</f>
        <v>-2.3242236698022729E-3</v>
      </c>
      <c r="L51" s="178">
        <f>+(A!J54-B!K54)/(I!L83+H!L65)</f>
        <v>-3.1869517563538254E-3</v>
      </c>
      <c r="M51" s="177">
        <f>+(A!K54-B!L54)/(I!M83+H!M65)</f>
        <v>-2.9769523256474085E-3</v>
      </c>
      <c r="N51" s="178">
        <f>+(A!L54-B!M54)/(I!N83+H!N65)</f>
        <v>-3.6296856390853585E-3</v>
      </c>
      <c r="O51" s="177">
        <f>+(A!M54-B!N54)/(I!O83+H!O65)</f>
        <v>-4.542446130740431E-3</v>
      </c>
      <c r="P51" s="178">
        <f>+(A!N54-B!O54)/(I!P83+H!P65)</f>
        <v>-5.5728661757844357E-3</v>
      </c>
      <c r="Q51" s="177">
        <f>+(A!O54-B!P54)/(I!Q83+H!Q65)</f>
        <v>-6.7391389210766555E-3</v>
      </c>
      <c r="R51" s="178">
        <f>+(A!P54-B!Q54)/(I!R83+H!R65)</f>
        <v>-6.9522573584002035E-3</v>
      </c>
      <c r="S51" s="177">
        <f>+(A!Q54-B!R54)/(I!S83+H!S65)</f>
        <v>-7.0578295259267638E-3</v>
      </c>
      <c r="T51" s="178">
        <f>+(A!R54-B!S54)/(I!T83+H!T65)</f>
        <v>-7.279383489850519E-3</v>
      </c>
      <c r="U51" s="177">
        <f>+(A!S54-B!T54)/(I!U83+H!U65)</f>
        <v>-7.7288567738393607E-3</v>
      </c>
      <c r="V51" s="178">
        <f>+(A!T54-B!U54)/(I!V83+H!V65)</f>
        <v>-7.4787549098884005E-3</v>
      </c>
      <c r="W51" s="177">
        <f>+(A!U54-B!V54)/(I!W83+H!W65)</f>
        <v>-1.3033313083979963E-2</v>
      </c>
      <c r="X51" s="178">
        <f>+(A!V54-B!W54)/(I!X83+H!X65)</f>
        <v>-1.9019804327476181E-3</v>
      </c>
      <c r="Y51" s="177">
        <f>+(A!W54-B!X54)/(I!Y83+H!Y65)</f>
        <v>-1.2996372303465103E-2</v>
      </c>
      <c r="Z51" s="178">
        <f>+(A!X54-B!Y54)/(I!Z83+H!Z65)</f>
        <v>-9.5220535791322343E-3</v>
      </c>
      <c r="AA51" s="177">
        <f>+(A!Y54-B!Z54)/(I!AA83+H!AA65)</f>
        <v>-7.9325392412448754E-3</v>
      </c>
      <c r="AB51" s="177">
        <f>+(A!Z54-B!AA54)/(I!AB83+H!AB65)</f>
        <v>-8.9497633937822441E-3</v>
      </c>
    </row>
    <row r="52" spans="4:28" x14ac:dyDescent="0.25">
      <c r="D52" s="188" t="s">
        <v>25</v>
      </c>
      <c r="E52" s="208"/>
      <c r="F52" s="176">
        <f>+(A!D55-B!E55)/(I!F84+H!F66)</f>
        <v>4.3945911367658042E-3</v>
      </c>
      <c r="G52" s="177">
        <f>+(A!E55-B!F55)/(I!G84+H!G66)</f>
        <v>3.7448689915590186E-3</v>
      </c>
      <c r="H52" s="178">
        <f>+(A!F55-B!G55)/(I!H84+H!H66)</f>
        <v>3.4917897471191985E-3</v>
      </c>
      <c r="I52" s="177">
        <f>+(A!G55-B!H55)/(I!I84+H!I66)</f>
        <v>3.8978302946428988E-3</v>
      </c>
      <c r="J52" s="178">
        <f>+(A!H55-B!I55)/(I!J84+H!J66)</f>
        <v>2.9444809448195045E-3</v>
      </c>
      <c r="K52" s="177">
        <f>+(A!I55-B!J55)/(I!K84+H!K66)</f>
        <v>2.0206212414430502E-3</v>
      </c>
      <c r="L52" s="178">
        <f>+(A!J55-B!K55)/(I!L84+H!L66)</f>
        <v>-4.9988664161368498E-4</v>
      </c>
      <c r="M52" s="177">
        <f>+(A!K55-B!L55)/(I!M84+H!M66)</f>
        <v>-4.7628687395028452E-3</v>
      </c>
      <c r="N52" s="178">
        <f>+(A!L55-B!M55)/(I!N84+H!N66)</f>
        <v>-5.5323751925097043E-3</v>
      </c>
      <c r="O52" s="177">
        <f>+(A!M55-B!N55)/(I!O84+H!O66)</f>
        <v>-4.4085198947146778E-3</v>
      </c>
      <c r="P52" s="178">
        <f>+(A!N55-B!O55)/(I!P84+H!P66)</f>
        <v>-6.1740453326334958E-3</v>
      </c>
      <c r="Q52" s="177">
        <f>+(A!O55-B!P55)/(I!Q84+H!Q66)</f>
        <v>-7.3743202134332123E-3</v>
      </c>
      <c r="R52" s="178">
        <f>+(A!P55-B!Q55)/(I!R84+H!R66)</f>
        <v>-5.6342503490663534E-3</v>
      </c>
      <c r="S52" s="177">
        <f>+(A!Q55-B!R55)/(I!S84+H!S66)</f>
        <v>-4.1228548847578456E-3</v>
      </c>
      <c r="T52" s="178">
        <f>+(A!R55-B!S55)/(I!T84+H!T66)</f>
        <v>-3.9241257292119292E-3</v>
      </c>
      <c r="U52" s="177">
        <f>+(A!S55-B!T55)/(I!U84+H!U66)</f>
        <v>-3.0353347893197903E-3</v>
      </c>
      <c r="V52" s="178">
        <f>+(A!T55-B!U55)/(I!V84+H!V66)</f>
        <v>-2.4900128007861858E-3</v>
      </c>
      <c r="W52" s="177">
        <f>+(A!U55-B!V55)/(I!W84+H!W66)</f>
        <v>-2.2903467280474873E-3</v>
      </c>
      <c r="X52" s="178">
        <f>+(A!V55-B!W55)/(I!X84+H!X66)</f>
        <v>-1.2211369359068081E-3</v>
      </c>
      <c r="Y52" s="177">
        <f>+(A!W55-B!X55)/(I!Y84+H!Y66)</f>
        <v>-1.1850874005059197E-3</v>
      </c>
      <c r="Z52" s="178">
        <f>+(A!X55-B!Y55)/(I!Z84+H!Z66)</f>
        <v>-2.7319338921106379E-4</v>
      </c>
      <c r="AA52" s="177">
        <f>+(A!Y55-B!Z55)/(I!AA84+H!AA66)</f>
        <v>8.4436539346364916E-4</v>
      </c>
      <c r="AB52" s="177">
        <f>+(A!Z55-B!AA55)/(I!AB84+H!AB66)</f>
        <v>1.0188612503846497E-3</v>
      </c>
    </row>
    <row r="53" spans="4:28" ht="15.75" thickBot="1" x14ac:dyDescent="0.3">
      <c r="D53" s="199" t="s">
        <v>26</v>
      </c>
      <c r="E53" s="228"/>
      <c r="F53" s="179">
        <f>+(A!D56-B!E56)/(I!F85+H!F67)</f>
        <v>-1.5952699989014898E-4</v>
      </c>
      <c r="G53" s="180">
        <f>+(A!E56-B!F56)/(I!G85+H!G67)</f>
        <v>-3.0025499927538018E-4</v>
      </c>
      <c r="H53" s="181">
        <f>+(A!F56-B!G56)/(I!H85+H!H67)</f>
        <v>-2.0502983110847996E-4</v>
      </c>
      <c r="I53" s="180">
        <f>+(A!G56-B!H56)/(I!I85+H!I67)</f>
        <v>-3.1878523865572943E-4</v>
      </c>
      <c r="J53" s="181">
        <f>+(A!H56-B!I56)/(I!J85+H!J67)</f>
        <v>-5.2193386767841038E-4</v>
      </c>
      <c r="K53" s="180">
        <f>+(A!I56-B!J56)/(I!K85+H!K67)</f>
        <v>0</v>
      </c>
      <c r="L53" s="181">
        <f>+(A!J56-B!K56)/(I!L85+H!L67)</f>
        <v>-1.2129788465013211E-4</v>
      </c>
      <c r="M53" s="180">
        <f>+(A!K56-B!L56)/(I!M85+H!M67)</f>
        <v>-1.084348189309499E-3</v>
      </c>
      <c r="N53" s="181">
        <f>+(A!L56-B!M56)/(I!N85+H!N67)</f>
        <v>-3.3002935971695622E-4</v>
      </c>
      <c r="O53" s="180">
        <f>+(A!M56-B!N56)/(I!O85+H!O67)</f>
        <v>-8.8928847519349785E-5</v>
      </c>
      <c r="P53" s="181">
        <f>+(A!N56-B!O56)/(I!P85+H!P67)</f>
        <v>-7.2428417430782057E-5</v>
      </c>
      <c r="Q53" s="180">
        <f>+(A!O56-B!P56)/(I!Q85+H!Q67)</f>
        <v>5.4943351039663035E-5</v>
      </c>
      <c r="R53" s="181">
        <f>+(A!P56-B!Q56)/(I!R85+H!R67)</f>
        <v>-3.8524155608512057E-5</v>
      </c>
      <c r="S53" s="180">
        <f>+(A!Q56-B!R56)/(I!S85+H!S67)</f>
        <v>-9.7715951507978957E-5</v>
      </c>
      <c r="T53" s="181">
        <f>+(A!R56-B!S56)/(I!T85+H!T67)</f>
        <v>-5.5752936101972085E-5</v>
      </c>
      <c r="U53" s="180">
        <f>+(A!S56-B!T56)/(I!U85+H!U67)</f>
        <v>-3.8561809510210091E-5</v>
      </c>
      <c r="V53" s="181">
        <f>+(A!T56-B!U56)/(I!V85+H!V67)</f>
        <v>-1.6417789728080662E-5</v>
      </c>
      <c r="W53" s="180">
        <f>+(A!U56-B!V56)/(I!W85+H!W67)</f>
        <v>-2.0347159520690568E-5</v>
      </c>
      <c r="X53" s="181">
        <f>+(A!V56-B!W56)/(I!X85+H!X67)</f>
        <v>-6.7348843582103605E-5</v>
      </c>
      <c r="Y53" s="180">
        <f>+(A!W56-B!X56)/(I!Y85+H!Y67)</f>
        <v>4.7768001261465142E-5</v>
      </c>
      <c r="Z53" s="181">
        <f>+(A!X56-B!Y56)/(I!Z85+H!Z67)</f>
        <v>7.0984818271343123E-5</v>
      </c>
      <c r="AA53" s="180">
        <f>+(A!Y56-B!Z56)/(I!AA85+H!AA67)</f>
        <v>1.2015896058375644E-4</v>
      </c>
      <c r="AB53" s="180">
        <f>+(A!Z56-B!AA56)/(I!AB85+H!AB67)</f>
        <v>6.5128828120336658E-5</v>
      </c>
    </row>
    <row r="54" spans="4:28" x14ac:dyDescent="0.25">
      <c r="D54" s="1" t="s">
        <v>53</v>
      </c>
    </row>
    <row r="55" spans="4:28" ht="15.75" thickBot="1" x14ac:dyDescent="0.3"/>
    <row r="56" spans="4:28" ht="15.75" thickBot="1" x14ac:dyDescent="0.3">
      <c r="D56" s="7" t="s">
        <v>15</v>
      </c>
      <c r="E56" s="8"/>
      <c r="F56" s="17">
        <v>1995</v>
      </c>
      <c r="G56" s="9">
        <v>1996</v>
      </c>
      <c r="H56" s="17">
        <v>1997</v>
      </c>
      <c r="I56" s="9">
        <v>1998</v>
      </c>
      <c r="J56" s="17">
        <v>1999</v>
      </c>
      <c r="K56" s="9">
        <v>2000</v>
      </c>
      <c r="L56" s="17">
        <v>2001</v>
      </c>
      <c r="M56" s="9">
        <v>2002</v>
      </c>
      <c r="N56" s="17">
        <v>2003</v>
      </c>
      <c r="O56" s="9">
        <v>2004</v>
      </c>
      <c r="P56" s="17">
        <v>2005</v>
      </c>
      <c r="Q56" s="9">
        <v>2006</v>
      </c>
      <c r="R56" s="17">
        <v>2007</v>
      </c>
      <c r="S56" s="9">
        <v>2008</v>
      </c>
      <c r="T56" s="17">
        <v>2009</v>
      </c>
      <c r="U56" s="9">
        <v>2010</v>
      </c>
      <c r="V56" s="17">
        <v>2011</v>
      </c>
      <c r="W56" s="9">
        <v>2012</v>
      </c>
      <c r="X56" s="17">
        <v>2013</v>
      </c>
      <c r="Y56" s="9">
        <v>2014</v>
      </c>
      <c r="Z56" s="17">
        <v>2015</v>
      </c>
      <c r="AA56" s="10">
        <v>2016</v>
      </c>
      <c r="AB56" s="10">
        <v>2017</v>
      </c>
    </row>
    <row r="57" spans="4:28" ht="15.75" thickBot="1" x14ac:dyDescent="0.3">
      <c r="D57" s="193" t="s">
        <v>16</v>
      </c>
      <c r="E57" s="209"/>
      <c r="F57" s="93">
        <v>13883488</v>
      </c>
      <c r="G57" s="94">
        <v>13680470</v>
      </c>
      <c r="H57" s="93">
        <v>15378804</v>
      </c>
      <c r="I57" s="94">
        <v>14677125</v>
      </c>
      <c r="J57" s="93">
        <v>10659187</v>
      </c>
      <c r="K57" s="94">
        <v>11757001</v>
      </c>
      <c r="L57" s="93">
        <v>12820352</v>
      </c>
      <c r="M57" s="94">
        <v>12689965</v>
      </c>
      <c r="N57" s="93">
        <v>13880613</v>
      </c>
      <c r="O57" s="94">
        <v>17099537</v>
      </c>
      <c r="P57" s="93">
        <v>21204162</v>
      </c>
      <c r="Q57" s="94">
        <v>26162440</v>
      </c>
      <c r="R57" s="93">
        <v>32897045</v>
      </c>
      <c r="S57" s="94">
        <v>39668840</v>
      </c>
      <c r="T57" s="93">
        <v>32897671</v>
      </c>
      <c r="U57" s="94">
        <v>40682508</v>
      </c>
      <c r="V57" s="93">
        <v>54674822</v>
      </c>
      <c r="W57" s="94">
        <v>58087854</v>
      </c>
      <c r="X57" s="93">
        <v>59381197</v>
      </c>
      <c r="Y57" s="94">
        <v>64027610</v>
      </c>
      <c r="Z57" s="93">
        <v>54035534</v>
      </c>
      <c r="AA57" s="95">
        <v>44831143</v>
      </c>
      <c r="AB57" s="95">
        <v>46050189</v>
      </c>
    </row>
    <row r="58" spans="4:28" x14ac:dyDescent="0.25">
      <c r="D58" s="188" t="s">
        <v>17</v>
      </c>
      <c r="E58" s="208"/>
      <c r="F58" s="96">
        <v>1059003</v>
      </c>
      <c r="G58" s="97">
        <v>1388221</v>
      </c>
      <c r="H58" s="96">
        <v>1385155</v>
      </c>
      <c r="I58" s="97">
        <v>1402806</v>
      </c>
      <c r="J58" s="96">
        <v>1075103</v>
      </c>
      <c r="K58" s="97">
        <v>1115048</v>
      </c>
      <c r="L58" s="96">
        <v>1201349</v>
      </c>
      <c r="M58" s="97">
        <v>1206033</v>
      </c>
      <c r="N58" s="96">
        <v>1197609</v>
      </c>
      <c r="O58" s="97">
        <v>1374286</v>
      </c>
      <c r="P58" s="96">
        <v>1485159</v>
      </c>
      <c r="Q58" s="97">
        <v>1890250</v>
      </c>
      <c r="R58" s="96">
        <v>2513325</v>
      </c>
      <c r="S58" s="97">
        <v>3344757</v>
      </c>
      <c r="T58" s="96">
        <v>2808656</v>
      </c>
      <c r="U58" s="97">
        <v>3183462</v>
      </c>
      <c r="V58" s="96">
        <v>4121231</v>
      </c>
      <c r="W58" s="97">
        <v>4825275</v>
      </c>
      <c r="X58" s="96">
        <v>4847604</v>
      </c>
      <c r="Y58" s="97">
        <v>4888452</v>
      </c>
      <c r="Z58" s="96">
        <v>4460744</v>
      </c>
      <c r="AA58" s="98">
        <v>4538960</v>
      </c>
      <c r="AB58" s="98">
        <v>4493170</v>
      </c>
    </row>
    <row r="59" spans="4:28" x14ac:dyDescent="0.25">
      <c r="D59" s="197" t="s">
        <v>18</v>
      </c>
      <c r="E59" s="207"/>
      <c r="F59" s="99">
        <v>64571.41</v>
      </c>
      <c r="G59" s="100">
        <v>85870.33</v>
      </c>
      <c r="H59" s="99">
        <v>100703.8</v>
      </c>
      <c r="I59" s="100">
        <v>90012.24</v>
      </c>
      <c r="J59" s="99">
        <v>102118.3</v>
      </c>
      <c r="K59" s="100">
        <v>76908.66</v>
      </c>
      <c r="L59" s="99">
        <v>98757.85</v>
      </c>
      <c r="M59" s="100">
        <v>83622.98</v>
      </c>
      <c r="N59" s="99">
        <v>91223.02</v>
      </c>
      <c r="O59" s="100">
        <v>118649.3</v>
      </c>
      <c r="P59" s="99">
        <v>93744.35</v>
      </c>
      <c r="Q59" s="100">
        <v>104619.5</v>
      </c>
      <c r="R59" s="99">
        <v>129444.4</v>
      </c>
      <c r="S59" s="100">
        <v>130126.9</v>
      </c>
      <c r="T59" s="99">
        <v>114201.5</v>
      </c>
      <c r="U59" s="100">
        <v>126803.3</v>
      </c>
      <c r="V59" s="99">
        <v>159474.70000000001</v>
      </c>
      <c r="W59" s="100">
        <v>243603.20000000001</v>
      </c>
      <c r="X59" s="99">
        <v>264352.5</v>
      </c>
      <c r="Y59" s="100">
        <v>277838.40000000002</v>
      </c>
      <c r="Z59" s="99">
        <v>362455</v>
      </c>
      <c r="AA59" s="101">
        <v>480807</v>
      </c>
      <c r="AB59" s="101">
        <v>498498.6</v>
      </c>
    </row>
    <row r="60" spans="4:28" x14ac:dyDescent="0.25">
      <c r="D60" s="188" t="s">
        <v>19</v>
      </c>
      <c r="E60" s="208"/>
      <c r="F60" s="96">
        <v>493431.4</v>
      </c>
      <c r="G60" s="97">
        <v>482098.5</v>
      </c>
      <c r="H60" s="96">
        <v>529412.30000000005</v>
      </c>
      <c r="I60" s="97">
        <v>442458.9</v>
      </c>
      <c r="J60" s="96">
        <v>359748.2</v>
      </c>
      <c r="K60" s="97">
        <v>487214.4</v>
      </c>
      <c r="L60" s="96">
        <v>439788.5</v>
      </c>
      <c r="M60" s="97">
        <v>479874.9</v>
      </c>
      <c r="N60" s="96">
        <v>524661.69999999995</v>
      </c>
      <c r="O60" s="97">
        <v>557112.80000000005</v>
      </c>
      <c r="P60" s="96">
        <v>564595.9</v>
      </c>
      <c r="Q60" s="97">
        <v>681088.9</v>
      </c>
      <c r="R60" s="96">
        <v>778156.4</v>
      </c>
      <c r="S60" s="97">
        <v>920157.4</v>
      </c>
      <c r="T60" s="96">
        <v>669918.5</v>
      </c>
      <c r="U60" s="97">
        <v>861231.9</v>
      </c>
      <c r="V60" s="96">
        <v>1009259</v>
      </c>
      <c r="W60" s="97">
        <v>936071.6</v>
      </c>
      <c r="X60" s="96">
        <v>913587.9</v>
      </c>
      <c r="Y60" s="97">
        <v>942299.8</v>
      </c>
      <c r="Z60" s="96">
        <v>866797</v>
      </c>
      <c r="AA60" s="98">
        <v>784473.1</v>
      </c>
      <c r="AB60" s="98">
        <v>813467.6</v>
      </c>
    </row>
    <row r="61" spans="4:28" x14ac:dyDescent="0.25">
      <c r="D61" s="197" t="s">
        <v>20</v>
      </c>
      <c r="E61" s="207"/>
      <c r="F61" s="99">
        <v>387031.9</v>
      </c>
      <c r="G61" s="100">
        <v>360688.9</v>
      </c>
      <c r="H61" s="99">
        <v>451595.7</v>
      </c>
      <c r="I61" s="100">
        <v>313823.3</v>
      </c>
      <c r="J61" s="99">
        <v>262833.7</v>
      </c>
      <c r="K61" s="100">
        <v>241248.8</v>
      </c>
      <c r="L61" s="99">
        <v>196857</v>
      </c>
      <c r="M61" s="100">
        <v>195922.2</v>
      </c>
      <c r="N61" s="99">
        <v>244247.3</v>
      </c>
      <c r="O61" s="100">
        <v>267989.90000000002</v>
      </c>
      <c r="P61" s="99">
        <v>551262.30000000005</v>
      </c>
      <c r="Q61" s="100">
        <v>687232.4</v>
      </c>
      <c r="R61" s="99">
        <v>913700.5</v>
      </c>
      <c r="S61" s="100">
        <v>1814456</v>
      </c>
      <c r="T61" s="99">
        <v>1238419</v>
      </c>
      <c r="U61" s="100">
        <v>2080267</v>
      </c>
      <c r="V61" s="99">
        <v>3853231</v>
      </c>
      <c r="W61" s="100">
        <v>5659974</v>
      </c>
      <c r="X61" s="99">
        <v>6386700</v>
      </c>
      <c r="Y61" s="100">
        <v>7554373</v>
      </c>
      <c r="Z61" s="99">
        <v>5132630</v>
      </c>
      <c r="AA61" s="101">
        <v>3832058</v>
      </c>
      <c r="AB61" s="101">
        <v>3715684</v>
      </c>
    </row>
    <row r="62" spans="4:28" x14ac:dyDescent="0.25">
      <c r="D62" s="188" t="s">
        <v>21</v>
      </c>
      <c r="E62" s="208"/>
      <c r="F62" s="96">
        <v>122775.7</v>
      </c>
      <c r="G62" s="97">
        <v>140226.4</v>
      </c>
      <c r="H62" s="96">
        <v>119647.5</v>
      </c>
      <c r="I62" s="97">
        <v>166770.4</v>
      </c>
      <c r="J62" s="96">
        <v>128109.4</v>
      </c>
      <c r="K62" s="97">
        <v>117547.1</v>
      </c>
      <c r="L62" s="96">
        <v>105652.5</v>
      </c>
      <c r="M62" s="97">
        <v>115282.7</v>
      </c>
      <c r="N62" s="96">
        <v>149218.4</v>
      </c>
      <c r="O62" s="97">
        <v>173374.8</v>
      </c>
      <c r="P62" s="96">
        <v>163269.6</v>
      </c>
      <c r="Q62" s="97">
        <v>171002.4</v>
      </c>
      <c r="R62" s="96">
        <v>236318</v>
      </c>
      <c r="S62" s="97">
        <v>407619.8</v>
      </c>
      <c r="T62" s="96">
        <v>289370.7</v>
      </c>
      <c r="U62" s="97">
        <v>454537.2</v>
      </c>
      <c r="V62" s="96">
        <v>611455.1</v>
      </c>
      <c r="W62" s="97">
        <v>602641.6</v>
      </c>
      <c r="X62" s="96">
        <v>500826.3</v>
      </c>
      <c r="Y62" s="97">
        <v>555650.1</v>
      </c>
      <c r="Z62" s="96">
        <v>482593.2</v>
      </c>
      <c r="AA62" s="98">
        <v>588183.80000000005</v>
      </c>
      <c r="AB62" s="98">
        <v>585841</v>
      </c>
    </row>
    <row r="63" spans="4:28" x14ac:dyDescent="0.25">
      <c r="D63" s="197" t="s">
        <v>22</v>
      </c>
      <c r="E63" s="207"/>
      <c r="F63" s="99">
        <v>2514865</v>
      </c>
      <c r="G63" s="100">
        <v>2488250</v>
      </c>
      <c r="H63" s="99">
        <v>2735845</v>
      </c>
      <c r="I63" s="100">
        <v>2733054</v>
      </c>
      <c r="J63" s="99">
        <v>2357074</v>
      </c>
      <c r="K63" s="100">
        <v>2732466</v>
      </c>
      <c r="L63" s="99">
        <v>2783668</v>
      </c>
      <c r="M63" s="100">
        <v>2836600</v>
      </c>
      <c r="N63" s="99">
        <v>3055469</v>
      </c>
      <c r="O63" s="100">
        <v>3693447</v>
      </c>
      <c r="P63" s="99">
        <v>4401428</v>
      </c>
      <c r="Q63" s="100">
        <v>5230207</v>
      </c>
      <c r="R63" s="99">
        <v>6088977</v>
      </c>
      <c r="S63" s="100">
        <v>7407699</v>
      </c>
      <c r="T63" s="99">
        <v>6123263</v>
      </c>
      <c r="U63" s="100">
        <v>7456062</v>
      </c>
      <c r="V63" s="99">
        <v>9202692</v>
      </c>
      <c r="W63" s="100">
        <v>9833209</v>
      </c>
      <c r="X63" s="99">
        <v>10318549</v>
      </c>
      <c r="Y63" s="100">
        <v>10785268</v>
      </c>
      <c r="Z63" s="99">
        <v>10043319</v>
      </c>
      <c r="AA63" s="101">
        <v>8954309</v>
      </c>
      <c r="AB63" s="101">
        <v>9325518</v>
      </c>
    </row>
    <row r="64" spans="4:28" x14ac:dyDescent="0.25">
      <c r="D64" s="188" t="s">
        <v>23</v>
      </c>
      <c r="E64" s="208"/>
      <c r="F64" s="96">
        <v>2405515</v>
      </c>
      <c r="G64" s="97">
        <v>2256822</v>
      </c>
      <c r="H64" s="96">
        <v>2487905</v>
      </c>
      <c r="I64" s="97">
        <v>2341007</v>
      </c>
      <c r="J64" s="96">
        <v>1652494</v>
      </c>
      <c r="K64" s="97">
        <v>2106017</v>
      </c>
      <c r="L64" s="96">
        <v>2093493</v>
      </c>
      <c r="M64" s="97">
        <v>2041621</v>
      </c>
      <c r="N64" s="96">
        <v>2186468</v>
      </c>
      <c r="O64" s="97">
        <v>2944837</v>
      </c>
      <c r="P64" s="96">
        <v>3659480</v>
      </c>
      <c r="Q64" s="97">
        <v>4609382</v>
      </c>
      <c r="R64" s="96">
        <v>5793731</v>
      </c>
      <c r="S64" s="97">
        <v>6713759</v>
      </c>
      <c r="T64" s="96">
        <v>4930121</v>
      </c>
      <c r="U64" s="97">
        <v>6389495</v>
      </c>
      <c r="V64" s="96">
        <v>8551983</v>
      </c>
      <c r="W64" s="97">
        <v>8651595</v>
      </c>
      <c r="X64" s="96">
        <v>8321243</v>
      </c>
      <c r="Y64" s="97">
        <v>9041364</v>
      </c>
      <c r="Z64" s="96">
        <v>7581940</v>
      </c>
      <c r="AA64" s="98">
        <v>6493446</v>
      </c>
      <c r="AB64" s="98">
        <v>6843142</v>
      </c>
    </row>
    <row r="65" spans="4:28" x14ac:dyDescent="0.25">
      <c r="D65" s="197" t="s">
        <v>24</v>
      </c>
      <c r="E65" s="207"/>
      <c r="F65" s="99">
        <v>5184310</v>
      </c>
      <c r="G65" s="100">
        <v>5124889</v>
      </c>
      <c r="H65" s="99">
        <v>6015036</v>
      </c>
      <c r="I65" s="100">
        <v>5669701</v>
      </c>
      <c r="J65" s="99">
        <v>3675118</v>
      </c>
      <c r="K65" s="100">
        <v>3867023</v>
      </c>
      <c r="L65" s="99">
        <v>4745504</v>
      </c>
      <c r="M65" s="100">
        <v>4667370</v>
      </c>
      <c r="N65" s="99">
        <v>5263917</v>
      </c>
      <c r="O65" s="100">
        <v>6656392</v>
      </c>
      <c r="P65" s="99">
        <v>8563776</v>
      </c>
      <c r="Q65" s="100">
        <v>10508883</v>
      </c>
      <c r="R65" s="99">
        <v>13598247</v>
      </c>
      <c r="S65" s="100">
        <v>15562938</v>
      </c>
      <c r="T65" s="99">
        <v>13737790</v>
      </c>
      <c r="U65" s="100">
        <v>16272903</v>
      </c>
      <c r="V65" s="99">
        <v>22262263</v>
      </c>
      <c r="W65" s="100">
        <v>21860260</v>
      </c>
      <c r="X65" s="99">
        <v>22097770</v>
      </c>
      <c r="Y65" s="100">
        <v>23715197</v>
      </c>
      <c r="Z65" s="99">
        <v>19890561</v>
      </c>
      <c r="AA65" s="101">
        <v>14740059</v>
      </c>
      <c r="AB65" s="101">
        <v>15342044</v>
      </c>
    </row>
    <row r="66" spans="4:28" x14ac:dyDescent="0.25">
      <c r="D66" s="188" t="s">
        <v>25</v>
      </c>
      <c r="E66" s="208"/>
      <c r="F66" s="96">
        <v>992083.6</v>
      </c>
      <c r="G66" s="97">
        <v>1046624</v>
      </c>
      <c r="H66" s="96">
        <v>1251799</v>
      </c>
      <c r="I66" s="97">
        <v>1257483</v>
      </c>
      <c r="J66" s="96">
        <v>928736.1</v>
      </c>
      <c r="K66" s="97">
        <v>991960.3</v>
      </c>
      <c r="L66" s="96">
        <v>1033912</v>
      </c>
      <c r="M66" s="97">
        <v>1052854</v>
      </c>
      <c r="N66" s="96">
        <v>1093196</v>
      </c>
      <c r="O66" s="97">
        <v>1199895</v>
      </c>
      <c r="P66" s="96">
        <v>1566451</v>
      </c>
      <c r="Q66" s="97">
        <v>2024033</v>
      </c>
      <c r="R66" s="96">
        <v>2545160</v>
      </c>
      <c r="S66" s="97">
        <v>3044257</v>
      </c>
      <c r="T66" s="96">
        <v>2717236</v>
      </c>
      <c r="U66" s="97">
        <v>3520190</v>
      </c>
      <c r="V66" s="96">
        <v>4399797</v>
      </c>
      <c r="W66" s="97">
        <v>4917367</v>
      </c>
      <c r="X66" s="96">
        <v>5078035</v>
      </c>
      <c r="Y66" s="97">
        <v>5604403</v>
      </c>
      <c r="Z66" s="96">
        <v>4597375</v>
      </c>
      <c r="AA66" s="98">
        <v>3903629</v>
      </c>
      <c r="AB66" s="98">
        <v>4017558</v>
      </c>
    </row>
    <row r="67" spans="4:28" ht="15.75" thickBot="1" x14ac:dyDescent="0.3">
      <c r="D67" s="199" t="s">
        <v>26</v>
      </c>
      <c r="E67" s="228"/>
      <c r="F67" s="102">
        <v>659901.1</v>
      </c>
      <c r="G67" s="103">
        <v>306779.8</v>
      </c>
      <c r="H67" s="102">
        <v>301704.7</v>
      </c>
      <c r="I67" s="103">
        <v>260009.8</v>
      </c>
      <c r="J67" s="102">
        <v>117851.6</v>
      </c>
      <c r="K67" s="103">
        <v>21567.97</v>
      </c>
      <c r="L67" s="102">
        <v>121369.5</v>
      </c>
      <c r="M67" s="103">
        <v>10784.55</v>
      </c>
      <c r="N67" s="102">
        <v>74602.61</v>
      </c>
      <c r="O67" s="103">
        <v>113553.3</v>
      </c>
      <c r="P67" s="102">
        <v>154996.6</v>
      </c>
      <c r="Q67" s="103">
        <v>255741.8</v>
      </c>
      <c r="R67" s="102">
        <v>299986.40000000002</v>
      </c>
      <c r="S67" s="103">
        <v>323071</v>
      </c>
      <c r="T67" s="102">
        <v>268695.90000000002</v>
      </c>
      <c r="U67" s="103">
        <v>337555.5</v>
      </c>
      <c r="V67" s="102">
        <v>503436.6</v>
      </c>
      <c r="W67" s="103">
        <v>557859.4</v>
      </c>
      <c r="X67" s="102">
        <v>652529.1</v>
      </c>
      <c r="Y67" s="103">
        <v>662764.69999999995</v>
      </c>
      <c r="Z67" s="102">
        <v>617120.1</v>
      </c>
      <c r="AA67" s="104">
        <v>515219.1</v>
      </c>
      <c r="AB67" s="104">
        <v>415266.1</v>
      </c>
    </row>
    <row r="68" spans="4:28" x14ac:dyDescent="0.25">
      <c r="D68" s="1" t="s">
        <v>52</v>
      </c>
    </row>
  </sheetData>
  <mergeCells count="27">
    <mergeCell ref="D66:E66"/>
    <mergeCell ref="D67:E67"/>
    <mergeCell ref="D61:E61"/>
    <mergeCell ref="D62:E62"/>
    <mergeCell ref="D63:E63"/>
    <mergeCell ref="D64:E64"/>
    <mergeCell ref="D65:E65"/>
    <mergeCell ref="D53:E53"/>
    <mergeCell ref="D57:E57"/>
    <mergeCell ref="D58:E58"/>
    <mergeCell ref="D59:E59"/>
    <mergeCell ref="D60:E60"/>
    <mergeCell ref="D48:E48"/>
    <mergeCell ref="D49:E49"/>
    <mergeCell ref="D50:E50"/>
    <mergeCell ref="D51:E51"/>
    <mergeCell ref="D52:E52"/>
    <mergeCell ref="D44:E44"/>
    <mergeCell ref="D45:E45"/>
    <mergeCell ref="D46:E46"/>
    <mergeCell ref="D47:E47"/>
    <mergeCell ref="L16:N16"/>
    <mergeCell ref="L6:O15"/>
    <mergeCell ref="F3:J3"/>
    <mergeCell ref="B7:E15"/>
    <mergeCell ref="C16:E16"/>
    <mergeCell ref="G16:I1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B86"/>
  <sheetViews>
    <sheetView showGridLines="0" topLeftCell="A2" workbookViewId="0">
      <selection activeCell="F55" sqref="F55"/>
    </sheetView>
  </sheetViews>
  <sheetFormatPr baseColWidth="10" defaultRowHeight="15" x14ac:dyDescent="0.25"/>
  <cols>
    <col min="5" max="5" width="20.7109375" customWidth="1"/>
    <col min="6" max="27" width="17.85546875" customWidth="1"/>
    <col min="28" max="28" width="17" customWidth="1"/>
  </cols>
  <sheetData>
    <row r="7" spans="2:5" x14ac:dyDescent="0.25">
      <c r="B7" s="190" t="s">
        <v>44</v>
      </c>
      <c r="C7" s="203"/>
      <c r="D7" s="203"/>
      <c r="E7" s="203"/>
    </row>
    <row r="8" spans="2:5" x14ac:dyDescent="0.25">
      <c r="B8" s="203"/>
      <c r="C8" s="203"/>
      <c r="D8" s="203"/>
      <c r="E8" s="203"/>
    </row>
    <row r="9" spans="2:5" x14ac:dyDescent="0.25">
      <c r="B9" s="203"/>
      <c r="C9" s="203"/>
      <c r="D9" s="203"/>
      <c r="E9" s="203"/>
    </row>
    <row r="10" spans="2:5" x14ac:dyDescent="0.25">
      <c r="B10" s="203"/>
      <c r="C10" s="203"/>
      <c r="D10" s="203"/>
      <c r="E10" s="203"/>
    </row>
    <row r="11" spans="2:5" x14ac:dyDescent="0.25">
      <c r="B11" s="203"/>
      <c r="C11" s="203"/>
      <c r="D11" s="203"/>
      <c r="E11" s="203"/>
    </row>
    <row r="12" spans="2:5" x14ac:dyDescent="0.25">
      <c r="B12" s="203"/>
      <c r="C12" s="203"/>
      <c r="D12" s="203"/>
      <c r="E12" s="203"/>
    </row>
    <row r="13" spans="2:5" x14ac:dyDescent="0.25">
      <c r="B13" s="203"/>
      <c r="C13" s="203"/>
      <c r="D13" s="203"/>
      <c r="E13" s="203"/>
    </row>
    <row r="14" spans="2:5" x14ac:dyDescent="0.25">
      <c r="B14" s="203"/>
      <c r="C14" s="203"/>
      <c r="D14" s="203"/>
      <c r="E14" s="203"/>
    </row>
    <row r="15" spans="2:5" x14ac:dyDescent="0.25">
      <c r="B15" s="203"/>
      <c r="C15" s="203"/>
      <c r="D15" s="203"/>
      <c r="E15" s="203"/>
    </row>
    <row r="16" spans="2:5" x14ac:dyDescent="0.25">
      <c r="B16" s="203"/>
      <c r="C16" s="203"/>
      <c r="D16" s="203"/>
      <c r="E16" s="203"/>
    </row>
    <row r="17" spans="2:15" x14ac:dyDescent="0.25">
      <c r="B17" s="191" t="s">
        <v>3</v>
      </c>
      <c r="C17" s="191"/>
      <c r="D17" s="191"/>
      <c r="G17" s="191" t="s">
        <v>3</v>
      </c>
      <c r="H17" s="191"/>
      <c r="I17" s="191"/>
      <c r="M17" s="191" t="s">
        <v>3</v>
      </c>
      <c r="N17" s="191"/>
      <c r="O17" s="191"/>
    </row>
    <row r="44" spans="4:28" ht="15.75" thickBot="1" x14ac:dyDescent="0.3"/>
    <row r="45" spans="4:28" ht="15.75" thickBot="1" x14ac:dyDescent="0.3">
      <c r="D45" s="7" t="s">
        <v>15</v>
      </c>
      <c r="E45" s="8"/>
      <c r="F45" s="17">
        <v>1995</v>
      </c>
      <c r="G45" s="9">
        <v>1996</v>
      </c>
      <c r="H45" s="17">
        <v>1997</v>
      </c>
      <c r="I45" s="9">
        <v>1998</v>
      </c>
      <c r="J45" s="17">
        <v>1999</v>
      </c>
      <c r="K45" s="9">
        <v>2000</v>
      </c>
      <c r="L45" s="17">
        <v>2001</v>
      </c>
      <c r="M45" s="9">
        <v>2002</v>
      </c>
      <c r="N45" s="17">
        <v>2003</v>
      </c>
      <c r="O45" s="9">
        <v>2004</v>
      </c>
      <c r="P45" s="17">
        <v>2005</v>
      </c>
      <c r="Q45" s="9">
        <v>2006</v>
      </c>
      <c r="R45" s="17">
        <v>2007</v>
      </c>
      <c r="S45" s="9">
        <v>2008</v>
      </c>
      <c r="T45" s="17">
        <v>2009</v>
      </c>
      <c r="U45" s="9">
        <v>2010</v>
      </c>
      <c r="V45" s="17">
        <v>2011</v>
      </c>
      <c r="W45" s="9">
        <v>2012</v>
      </c>
      <c r="X45" s="17">
        <v>2013</v>
      </c>
      <c r="Y45" s="9">
        <v>2014</v>
      </c>
      <c r="Z45" s="17">
        <v>2015</v>
      </c>
      <c r="AA45" s="10">
        <v>2016</v>
      </c>
      <c r="AB45" s="10">
        <v>2017</v>
      </c>
    </row>
    <row r="46" spans="4:28" ht="15.75" thickBot="1" x14ac:dyDescent="0.3">
      <c r="D46" s="236" t="s">
        <v>27</v>
      </c>
      <c r="E46" s="237"/>
      <c r="F46" s="59"/>
      <c r="G46" s="82"/>
      <c r="H46" s="59"/>
      <c r="I46" s="82"/>
      <c r="J46" s="59"/>
      <c r="K46" s="82"/>
      <c r="L46" s="59"/>
      <c r="M46" s="82"/>
      <c r="N46" s="59"/>
      <c r="O46" s="82"/>
      <c r="P46" s="59"/>
      <c r="Q46" s="82"/>
      <c r="R46" s="59"/>
      <c r="S46" s="82"/>
      <c r="T46" s="59"/>
      <c r="U46" s="82"/>
      <c r="V46" s="59"/>
      <c r="W46" s="82"/>
      <c r="X46" s="59"/>
      <c r="Y46" s="82"/>
      <c r="Z46" s="59"/>
      <c r="AA46" s="83"/>
      <c r="AB46" s="83"/>
    </row>
    <row r="47" spans="4:28" x14ac:dyDescent="0.25">
      <c r="D47" s="232" t="s">
        <v>17</v>
      </c>
      <c r="E47" s="233"/>
      <c r="F47" s="107">
        <f>+(A!D47/A!$D$46)/(I!F76/I!$F$75)</f>
        <v>0.66099423898919651</v>
      </c>
      <c r="G47" s="107">
        <f>+(A!E47/A!$D$46)/(I!G76/I!$F$75)</f>
        <v>0.55343121621785707</v>
      </c>
      <c r="H47" s="107">
        <f>+(A!F47/A!$D$46)/(I!H76/I!$F$75)</f>
        <v>0.53630963293521672</v>
      </c>
      <c r="I47" s="107">
        <f>+(A!G47/A!$D$46)/(I!I76/I!$F$75)</f>
        <v>0.40459508963675173</v>
      </c>
      <c r="J47" s="107">
        <f>+(A!H47/A!$D$46)/(I!J76/I!$F$75)</f>
        <v>0.33570393352120403</v>
      </c>
      <c r="K47" s="107">
        <f>+(A!I47/A!$D$46)/(I!K76/I!$F$75)</f>
        <v>0.33607181605374759</v>
      </c>
      <c r="L47" s="107">
        <f>+(A!J47/A!$D$46)/(I!L76/I!$F$75)</f>
        <v>0.33425024288817062</v>
      </c>
      <c r="M47" s="107">
        <f>+(A!K47/A!$D$46)/(I!M76/I!$F$75)</f>
        <v>0.14110302471548838</v>
      </c>
      <c r="N47" s="107">
        <f>+(A!L47/A!$D$46)/(I!N76/I!$F$75)</f>
        <v>0.15603094673253806</v>
      </c>
      <c r="O47" s="107">
        <f>+(A!M47/A!$D$46)/(I!O76/I!$F$75)</f>
        <v>9.0509140605453217E-2</v>
      </c>
      <c r="P47" s="107">
        <f>+(A!N47/A!$D$46)/(I!P76/I!$F$75)</f>
        <v>6.8573469770547513E-2</v>
      </c>
      <c r="Q47" s="107">
        <f>+(A!O47/A!$D$46)/(I!Q76/I!$F$75)</f>
        <v>0.14743478092783144</v>
      </c>
      <c r="R47" s="107">
        <f>+(A!P47/A!$D$46)/(I!R76/I!$F$75)</f>
        <v>0.13733555714042839</v>
      </c>
      <c r="S47" s="107">
        <f>+(A!Q47/A!$D$46)/(I!S76/I!$F$75)</f>
        <v>0.15878030792938816</v>
      </c>
      <c r="T47" s="107">
        <f>+(A!R47/A!$D$46)/(I!T76/I!$F$75)</f>
        <v>0.24156933772089006</v>
      </c>
      <c r="U47" s="107">
        <f>+(A!S47/A!$D$46)/(I!U76/I!$F$75)</f>
        <v>0.10200533250319702</v>
      </c>
      <c r="V47" s="107">
        <f>+(A!T47/A!$D$46)/(I!V76/I!$F$75)</f>
        <v>0.16342558203731092</v>
      </c>
      <c r="W47" s="107">
        <f>+(A!U47/A!$D$46)/(I!W76/I!$F$75)</f>
        <v>0.14357891119139266</v>
      </c>
      <c r="X47" s="107">
        <f>+(A!V47/A!$D$46)/(I!X76/I!$F$75)</f>
        <v>0.24361557354002825</v>
      </c>
      <c r="Y47" s="107">
        <f>+(A!W47/A!$D$46)/(I!Y76/I!$F$75)</f>
        <v>0.2838868746301399</v>
      </c>
      <c r="Z47" s="107">
        <f>+(A!X47/A!$D$46)/(I!Z76/I!$F$75)</f>
        <v>0.26934979744264337</v>
      </c>
      <c r="AA47" s="107">
        <f>+(A!Y47/A!$D$46)/(I!AA76/I!$F$75)</f>
        <v>0.31021867973264816</v>
      </c>
      <c r="AB47" s="107">
        <f>+(A!Z47/A!$D$46)/(I!AB76/I!$F$75)</f>
        <v>0.37551155072878317</v>
      </c>
    </row>
    <row r="48" spans="4:28" x14ac:dyDescent="0.25">
      <c r="D48" s="234" t="s">
        <v>18</v>
      </c>
      <c r="E48" s="235"/>
      <c r="F48" s="92">
        <f>+(A!D48/A!$D$46)/(I!F77/I!$F$75)</f>
        <v>7.4938815730684538E-3</v>
      </c>
      <c r="G48" s="92">
        <f>+(A!E48/A!$D$46)/(I!G77/I!$F$75)</f>
        <v>0</v>
      </c>
      <c r="H48" s="92">
        <f>+(A!F48/A!$D$46)/(I!H77/I!$F$75)</f>
        <v>0</v>
      </c>
      <c r="I48" s="92">
        <f>+(A!G48/A!$D$46)/(I!I77/I!$F$75)</f>
        <v>0</v>
      </c>
      <c r="J48" s="92">
        <f>+(A!H48/A!$D$46)/(I!J77/I!$F$75)</f>
        <v>1.9123732584350848</v>
      </c>
      <c r="K48" s="92">
        <f>+(A!I48/A!$D$46)/(I!K77/I!$F$75)</f>
        <v>0</v>
      </c>
      <c r="L48" s="92">
        <f>+(A!J48/A!$D$46)/(I!L77/I!$F$75)</f>
        <v>0</v>
      </c>
      <c r="M48" s="92">
        <f>+(A!K48/A!$D$46)/(I!M77/I!$F$75)</f>
        <v>0.28677839799785732</v>
      </c>
      <c r="N48" s="92">
        <f>+(A!L48/A!$D$46)/(I!N77/I!$F$75)</f>
        <v>0</v>
      </c>
      <c r="O48" s="92">
        <f>+(A!M48/A!$D$46)/(I!O77/I!$F$75)</f>
        <v>1.8370081099583031E-3</v>
      </c>
      <c r="P48" s="92">
        <f>+(A!N48/A!$D$46)/(I!P77/I!$F$75)</f>
        <v>3.6372868578306299E-3</v>
      </c>
      <c r="Q48" s="92">
        <f>+(A!O48/A!$D$46)/(I!Q77/I!$F$75)</f>
        <v>8.4394710112599084E-3</v>
      </c>
      <c r="R48" s="92">
        <f>+(A!P48/A!$D$46)/(I!R77/I!$F$75)</f>
        <v>0</v>
      </c>
      <c r="S48" s="92">
        <f>+(A!Q48/A!$D$46)/(I!S77/I!$F$75)</f>
        <v>4.2694026633251903E-4</v>
      </c>
      <c r="T48" s="92">
        <f>+(A!R48/A!$D$46)/(I!T77/I!$F$75)</f>
        <v>3.5585556003735738E-2</v>
      </c>
      <c r="U48" s="92">
        <f>+(A!S48/A!$D$46)/(I!U77/I!$F$75)</f>
        <v>9.8897683189441157E-2</v>
      </c>
      <c r="V48" s="92">
        <f>+(A!T48/A!$D$46)/(I!V77/I!$F$75)</f>
        <v>0.61296963193624898</v>
      </c>
      <c r="W48" s="92">
        <f>+(A!U48/A!$D$46)/(I!W77/I!$F$75)</f>
        <v>7.6907649879291218E-2</v>
      </c>
      <c r="X48" s="92">
        <f>+(A!V48/A!$D$46)/(I!X77/I!$F$75)</f>
        <v>9.6004884034196963E-2</v>
      </c>
      <c r="Y48" s="92">
        <f>+(A!W48/A!$D$46)/(I!Y77/I!$F$75)</f>
        <v>7.570931536952713E-2</v>
      </c>
      <c r="Z48" s="92">
        <f>+(A!X48/A!$D$46)/(I!Z77/I!$F$75)</f>
        <v>0.19450153103169576</v>
      </c>
      <c r="AA48" s="92">
        <f>+(A!Y48/A!$D$46)/(I!AA77/I!$F$75)</f>
        <v>0</v>
      </c>
      <c r="AB48" s="92">
        <f>+(A!Z48/A!$D$46)/(I!AB77/I!$F$75)</f>
        <v>0.25791923382667648</v>
      </c>
    </row>
    <row r="49" spans="4:28" x14ac:dyDescent="0.25">
      <c r="D49" s="232" t="s">
        <v>19</v>
      </c>
      <c r="E49" s="233"/>
      <c r="F49" s="92">
        <f>+(A!D49/A!$D$46)/(I!F78/I!$F$75)</f>
        <v>0.94004588759357222</v>
      </c>
      <c r="G49" s="92">
        <f>+(A!E49/A!$D$46)/(I!G78/I!$F$75)</f>
        <v>0.80628193356155042</v>
      </c>
      <c r="H49" s="92">
        <f>+(A!F49/A!$D$46)/(I!H78/I!$F$75)</f>
        <v>0.86718658915955549</v>
      </c>
      <c r="I49" s="92">
        <f>+(A!G49/A!$D$46)/(I!I78/I!$F$75)</f>
        <v>1.1924619717948262</v>
      </c>
      <c r="J49" s="92">
        <f>+(A!H49/A!$D$46)/(I!J78/I!$F$75)</f>
        <v>0.98088411878429338</v>
      </c>
      <c r="K49" s="92">
        <f>+(A!I49/A!$D$46)/(I!K78/I!$F$75)</f>
        <v>0.65801533449303995</v>
      </c>
      <c r="L49" s="92">
        <f>+(A!J49/A!$D$46)/(I!L78/I!$F$75)</f>
        <v>0.34004788081166687</v>
      </c>
      <c r="M49" s="92">
        <f>+(A!K49/A!$D$46)/(I!M78/I!$F$75)</f>
        <v>4.0766238455794621E-2</v>
      </c>
      <c r="N49" s="92">
        <f>+(A!L49/A!$D$46)/(I!N78/I!$F$75)</f>
        <v>5.8922967120297988E-3</v>
      </c>
      <c r="O49" s="92">
        <f>+(A!M49/A!$D$46)/(I!O78/I!$F$75)</f>
        <v>3.8584566350037167E-2</v>
      </c>
      <c r="P49" s="92">
        <f>+(A!N49/A!$D$46)/(I!P78/I!$F$75)</f>
        <v>6.0835768535193444E-2</v>
      </c>
      <c r="Q49" s="92">
        <f>+(A!O49/A!$D$46)/(I!Q78/I!$F$75)</f>
        <v>3.6262216288675195E-2</v>
      </c>
      <c r="R49" s="92">
        <f>+(A!P49/A!$D$46)/(I!R78/I!$F$75)</f>
        <v>6.4695312007705438E-2</v>
      </c>
      <c r="S49" s="92">
        <f>+(A!Q49/A!$D$46)/(I!S78/I!$F$75)</f>
        <v>9.044263883201735E-2</v>
      </c>
      <c r="T49" s="92">
        <f>+(A!R49/A!$D$46)/(I!T78/I!$F$75)</f>
        <v>5.9608766503554893E-2</v>
      </c>
      <c r="U49" s="92">
        <f>+(A!S49/A!$D$46)/(I!U78/I!$F$75)</f>
        <v>0.12350638924202803</v>
      </c>
      <c r="V49" s="92">
        <f>+(A!T49/A!$D$46)/(I!V78/I!$F$75)</f>
        <v>0.20608251930332866</v>
      </c>
      <c r="W49" s="92">
        <f>+(A!U49/A!$D$46)/(I!W78/I!$F$75)</f>
        <v>0.15855901495447974</v>
      </c>
      <c r="X49" s="92">
        <f>+(A!V49/A!$D$46)/(I!X78/I!$F$75)</f>
        <v>0.1069756594883798</v>
      </c>
      <c r="Y49" s="92">
        <f>+(A!W49/A!$D$46)/(I!Y78/I!$F$75)</f>
        <v>0.10045146503756343</v>
      </c>
      <c r="Z49" s="92">
        <f>+(A!X49/A!$D$46)/(I!Z78/I!$F$75)</f>
        <v>5.8056598855113002E-2</v>
      </c>
      <c r="AA49" s="92">
        <f>+(A!Y49/A!$D$46)/(I!AA78/I!$F$75)</f>
        <v>0.13254247378762504</v>
      </c>
      <c r="AB49" s="92">
        <f>+(A!Z49/A!$D$46)/(I!AB78/I!$F$75)</f>
        <v>0.13801743505668199</v>
      </c>
    </row>
    <row r="50" spans="4:28" x14ac:dyDescent="0.25">
      <c r="D50" s="234" t="s">
        <v>20</v>
      </c>
      <c r="E50" s="235"/>
      <c r="F50" s="92">
        <f>+(A!D50/A!$D$46)/(I!F79/I!$F$75)</f>
        <v>0.5653209685723124</v>
      </c>
      <c r="G50" s="92">
        <f>+(A!E50/A!$D$46)/(I!G79/I!$F$75)</f>
        <v>0</v>
      </c>
      <c r="H50" s="92">
        <f>+(A!F50/A!$D$46)/(I!H79/I!$F$75)</f>
        <v>1.5356045441260355</v>
      </c>
      <c r="I50" s="92">
        <f>+(A!G50/A!$D$46)/(I!I79/I!$F$75)</f>
        <v>1.56280825802364</v>
      </c>
      <c r="J50" s="92">
        <f>+(A!H50/A!$D$46)/(I!J79/I!$F$75)</f>
        <v>3.306223580429316E-4</v>
      </c>
      <c r="K50" s="92">
        <f>+(A!I50/A!$D$46)/(I!K79/I!$F$75)</f>
        <v>0.2459487375239725</v>
      </c>
      <c r="L50" s="92">
        <f>+(A!J50/A!$D$46)/(I!L79/I!$F$75)</f>
        <v>5.9507709921158964E-4</v>
      </c>
      <c r="M50" s="92">
        <f>+(A!K50/A!$D$46)/(I!M79/I!$F$75)</f>
        <v>4.6616540184470381E-2</v>
      </c>
      <c r="N50" s="92">
        <f>+(A!L50/A!$D$46)/(I!N79/I!$F$75)</f>
        <v>0</v>
      </c>
      <c r="O50" s="92">
        <f>+(A!M50/A!$D$46)/(I!O79/I!$F$75)</f>
        <v>0.21507224996132465</v>
      </c>
      <c r="P50" s="92">
        <f>+(A!N50/A!$D$46)/(I!P79/I!$F$75)</f>
        <v>0.23409457112396442</v>
      </c>
      <c r="Q50" s="92">
        <f>+(A!O50/A!$D$46)/(I!Q79/I!$F$75)</f>
        <v>0.17033023382727586</v>
      </c>
      <c r="R50" s="92">
        <f>+(A!P50/A!$D$46)/(I!R79/I!$F$75)</f>
        <v>0.34003807260412577</v>
      </c>
      <c r="S50" s="92">
        <f>+(A!Q50/A!$D$46)/(I!S79/I!$F$75)</f>
        <v>0.49286903333142507</v>
      </c>
      <c r="T50" s="92">
        <f>+(A!R50/A!$D$46)/(I!T79/I!$F$75)</f>
        <v>0.24180491897242934</v>
      </c>
      <c r="U50" s="92">
        <f>+(A!S50/A!$D$46)/(I!U79/I!$F$75)</f>
        <v>0.28496989255491711</v>
      </c>
      <c r="V50" s="92">
        <f>+(A!T50/A!$D$46)/(I!V79/I!$F$75)</f>
        <v>0.82859124439479759</v>
      </c>
      <c r="W50" s="92">
        <f>+(A!U50/A!$D$46)/(I!W79/I!$F$75)</f>
        <v>0.48616838336411433</v>
      </c>
      <c r="X50" s="92">
        <f>+(A!V50/A!$D$46)/(I!X79/I!$F$75)</f>
        <v>0.19633044723536264</v>
      </c>
      <c r="Y50" s="92">
        <f>+(A!W50/A!$D$46)/(I!Y79/I!$F$75)</f>
        <v>0.36651044323055937</v>
      </c>
      <c r="Z50" s="92">
        <f>+(A!X50/A!$D$46)/(I!Z79/I!$F$75)</f>
        <v>0.19255791198826602</v>
      </c>
      <c r="AA50" s="92">
        <f>+(A!Y50/A!$D$46)/(I!AA79/I!$F$75)</f>
        <v>0.48250692821150098</v>
      </c>
      <c r="AB50" s="92">
        <f>+(A!Z50/A!$D$46)/(I!AB79/I!$F$75)</f>
        <v>0.85407646393183134</v>
      </c>
    </row>
    <row r="51" spans="4:28" x14ac:dyDescent="0.25">
      <c r="D51" s="232" t="s">
        <v>21</v>
      </c>
      <c r="E51" s="233"/>
      <c r="F51" s="92">
        <f>+(A!D51/A!$D$46)/(I!F80/I!$F$75)</f>
        <v>0</v>
      </c>
      <c r="G51" s="92">
        <f>+(A!E51/A!$D$46)/(I!G80/I!$F$75)</f>
        <v>0.30918582698828312</v>
      </c>
      <c r="H51" s="92">
        <f>+(A!F51/A!$D$46)/(I!H80/I!$F$75)</f>
        <v>3.9221085849346178E-3</v>
      </c>
      <c r="I51" s="92">
        <f>+(A!G51/A!$D$46)/(I!I80/I!$F$75)</f>
        <v>0.17061494732803337</v>
      </c>
      <c r="J51" s="92">
        <f>+(A!H51/A!$D$46)/(I!J80/I!$F$75)</f>
        <v>7.7561504388496766E-2</v>
      </c>
      <c r="K51" s="92">
        <f>+(A!I51/A!$D$46)/(I!K80/I!$F$75)</f>
        <v>3.9696625494354064E-2</v>
      </c>
      <c r="L51" s="92">
        <f>+(A!J51/A!$D$46)/(I!L80/I!$F$75)</f>
        <v>0</v>
      </c>
      <c r="M51" s="92">
        <f>+(A!K51/A!$D$46)/(I!M80/I!$F$75)</f>
        <v>0</v>
      </c>
      <c r="N51" s="92">
        <f>+(A!L51/A!$D$46)/(I!N80/I!$F$75)</f>
        <v>0</v>
      </c>
      <c r="O51" s="92">
        <f>+(A!M51/A!$D$46)/(I!O80/I!$F$75)</f>
        <v>0.12399416548979092</v>
      </c>
      <c r="P51" s="92">
        <f>+(A!N51/A!$D$46)/(I!P80/I!$F$75)</f>
        <v>2.4294549818706499</v>
      </c>
      <c r="Q51" s="92">
        <f>+(A!O51/A!$D$46)/(I!Q80/I!$F$75)</f>
        <v>0.88996708339842889</v>
      </c>
      <c r="R51" s="92">
        <f>+(A!P51/A!$D$46)/(I!R80/I!$F$75)</f>
        <v>0.66140017423154451</v>
      </c>
      <c r="S51" s="92">
        <f>+(A!Q51/A!$D$46)/(I!S80/I!$F$75)</f>
        <v>0.89994490316579201</v>
      </c>
      <c r="T51" s="92">
        <f>+(A!R51/A!$D$46)/(I!T80/I!$F$75)</f>
        <v>0.5584882215350897</v>
      </c>
      <c r="U51" s="92">
        <f>+(A!S51/A!$D$46)/(I!U80/I!$F$75)</f>
        <v>0.46951513046118465</v>
      </c>
      <c r="V51" s="92">
        <f>+(A!T51/A!$D$46)/(I!V80/I!$F$75)</f>
        <v>0.18867099979015214</v>
      </c>
      <c r="W51" s="92">
        <f>+(A!U51/A!$D$46)/(I!W80/I!$F$75)</f>
        <v>3.3994085701878604E-2</v>
      </c>
      <c r="X51" s="92">
        <f>+(A!V51/A!$D$46)/(I!X80/I!$F$75)</f>
        <v>0.32651479649463777</v>
      </c>
      <c r="Y51" s="92">
        <f>+(A!W51/A!$D$46)/(I!Y80/I!$F$75)</f>
        <v>0.8485069684786869</v>
      </c>
      <c r="Z51" s="92">
        <f>+(A!X51/A!$D$46)/(I!Z80/I!$F$75)</f>
        <v>1.3540839963143103</v>
      </c>
      <c r="AA51" s="92">
        <f>+(A!Y51/A!$D$46)/(I!AA80/I!$F$75)</f>
        <v>3.0308020569994514</v>
      </c>
      <c r="AB51" s="92">
        <f>+(A!Z51/A!$D$46)/(I!AB80/I!$F$75)</f>
        <v>4.6146140178272255</v>
      </c>
    </row>
    <row r="52" spans="4:28" x14ac:dyDescent="0.25">
      <c r="D52" s="234" t="s">
        <v>22</v>
      </c>
      <c r="E52" s="235"/>
      <c r="F52" s="92">
        <f>+(A!D52/A!$D$46)/(I!F81/I!$F$75)</f>
        <v>1.9604352182626643</v>
      </c>
      <c r="G52" s="92">
        <f>+(A!E52/A!$D$46)/(I!G81/I!$F$75)</f>
        <v>2.5977198090758415</v>
      </c>
      <c r="H52" s="92">
        <f>+(A!F52/A!$D$46)/(I!H81/I!$F$75)</f>
        <v>2.0522243971749705</v>
      </c>
      <c r="I52" s="92">
        <f>+(A!G52/A!$D$46)/(I!I81/I!$F$75)</f>
        <v>1.7170840237344085</v>
      </c>
      <c r="J52" s="92">
        <f>+(A!H52/A!$D$46)/(I!J81/I!$F$75)</f>
        <v>1.4672032507176738</v>
      </c>
      <c r="K52" s="92">
        <f>+(A!I52/A!$D$46)/(I!K81/I!$F$75)</f>
        <v>1.6391654868186223</v>
      </c>
      <c r="L52" s="92">
        <f>+(A!J52/A!$D$46)/(I!L81/I!$F$75)</f>
        <v>1.2562078214843444</v>
      </c>
      <c r="M52" s="92">
        <f>+(A!K52/A!$D$46)/(I!M81/I!$F$75)</f>
        <v>0.65183096942804364</v>
      </c>
      <c r="N52" s="92">
        <f>+(A!L52/A!$D$46)/(I!N81/I!$F$75)</f>
        <v>1.1371547251093128</v>
      </c>
      <c r="O52" s="92">
        <f>+(A!M52/A!$D$46)/(I!O81/I!$F$75)</f>
        <v>1.6607226040486918</v>
      </c>
      <c r="P52" s="92">
        <f>+(A!N52/A!$D$46)/(I!P81/I!$F$75)</f>
        <v>1.6270635876975361</v>
      </c>
      <c r="Q52" s="92">
        <f>+(A!O52/A!$D$46)/(I!Q81/I!$F$75)</f>
        <v>1.5407053056574638</v>
      </c>
      <c r="R52" s="92">
        <f>+(A!P52/A!$D$46)/(I!R81/I!$F$75)</f>
        <v>1.6088686029132131</v>
      </c>
      <c r="S52" s="92">
        <f>+(A!Q52/A!$D$46)/(I!S81/I!$F$75)</f>
        <v>2.6819504043081097</v>
      </c>
      <c r="T52" s="92">
        <f>+(A!R52/A!$D$46)/(I!T81/I!$F$75)</f>
        <v>2.3462279036370131</v>
      </c>
      <c r="U52" s="92">
        <f>+(A!S52/A!$D$46)/(I!U81/I!$F$75)</f>
        <v>3.0929509083799593</v>
      </c>
      <c r="V52" s="92">
        <f>+(A!T52/A!$D$46)/(I!V81/I!$F$75)</f>
        <v>3.5736049160555621</v>
      </c>
      <c r="W52" s="92">
        <f>+(A!U52/A!$D$46)/(I!W81/I!$F$75)</f>
        <v>4.4033159617856272</v>
      </c>
      <c r="X52" s="92">
        <f>+(A!V52/A!$D$46)/(I!X81/I!$F$75)</f>
        <v>3.7749582737650087</v>
      </c>
      <c r="Y52" s="92">
        <f>+(A!W52/A!$D$46)/(I!Y81/I!$F$75)</f>
        <v>3.2608556557186112</v>
      </c>
      <c r="Z52" s="92">
        <f>+(A!X52/A!$D$46)/(I!Z81/I!$F$75)</f>
        <v>3.8395089696362779</v>
      </c>
      <c r="AA52" s="92">
        <f>+(A!Y52/A!$D$46)/(I!AA81/I!$F$75)</f>
        <v>4.2688171027806288</v>
      </c>
      <c r="AB52" s="92">
        <f>+(A!Z52/A!$D$46)/(I!AB81/I!$F$75)</f>
        <v>6.1556545136830518</v>
      </c>
    </row>
    <row r="53" spans="4:28" x14ac:dyDescent="0.25">
      <c r="D53" s="232" t="s">
        <v>23</v>
      </c>
      <c r="E53" s="233"/>
      <c r="F53" s="92">
        <f>+(A!D53/A!$D$46)/(I!F82/I!$F$75)</f>
        <v>0.70426932692022481</v>
      </c>
      <c r="G53" s="92">
        <f>+(A!E53/A!$D$46)/(I!G82/I!$F$75)</f>
        <v>0.87237561144586961</v>
      </c>
      <c r="H53" s="92">
        <f>+(A!F53/A!$D$46)/(I!H82/I!$F$75)</f>
        <v>1.1033135684033555</v>
      </c>
      <c r="I53" s="92">
        <f>+(A!G53/A!$D$46)/(I!I82/I!$F$75)</f>
        <v>1.4903994515182448</v>
      </c>
      <c r="J53" s="92">
        <f>+(A!H53/A!$D$46)/(I!J82/I!$F$75)</f>
        <v>1.7202594049430775</v>
      </c>
      <c r="K53" s="92">
        <f>+(A!I53/A!$D$46)/(I!K82/I!$F$75)</f>
        <v>1.2144089331013461</v>
      </c>
      <c r="L53" s="92">
        <f>+(A!J53/A!$D$46)/(I!L82/I!$F$75)</f>
        <v>0.90694966473207972</v>
      </c>
      <c r="M53" s="92">
        <f>+(A!K53/A!$D$46)/(I!M82/I!$F$75)</f>
        <v>0.15240047500005613</v>
      </c>
      <c r="N53" s="92">
        <f>+(A!L53/A!$D$46)/(I!N82/I!$F$75)</f>
        <v>0.37301489273223648</v>
      </c>
      <c r="O53" s="92">
        <f>+(A!M53/A!$D$46)/(I!O82/I!$F$75)</f>
        <v>0.40530767970704684</v>
      </c>
      <c r="P53" s="92">
        <f>+(A!N53/A!$D$46)/(I!P82/I!$F$75)</f>
        <v>0.47350729144870324</v>
      </c>
      <c r="Q53" s="92">
        <f>+(A!O53/A!$D$46)/(I!Q82/I!$F$75)</f>
        <v>0.48546080986668405</v>
      </c>
      <c r="R53" s="92">
        <f>+(A!P53/A!$D$46)/(I!R82/I!$F$75)</f>
        <v>0.44260961445550839</v>
      </c>
      <c r="S53" s="92">
        <f>+(A!Q53/A!$D$46)/(I!S82/I!$F$75)</f>
        <v>0.49499265679277626</v>
      </c>
      <c r="T53" s="92">
        <f>+(A!R53/A!$D$46)/(I!T82/I!$F$75)</f>
        <v>0.70252646838050259</v>
      </c>
      <c r="U53" s="92">
        <f>+(A!S53/A!$D$46)/(I!U82/I!$F$75)</f>
        <v>0.86994233693991696</v>
      </c>
      <c r="V53" s="92">
        <f>+(A!T53/A!$D$46)/(I!V82/I!$F$75)</f>
        <v>1.2633703482563152</v>
      </c>
      <c r="W53" s="92">
        <f>+(A!U53/A!$D$46)/(I!W82/I!$F$75)</f>
        <v>1.5015593041941786</v>
      </c>
      <c r="X53" s="92">
        <f>+(A!V53/A!$D$46)/(I!X82/I!$F$75)</f>
        <v>1.251499489502552</v>
      </c>
      <c r="Y53" s="92">
        <f>+(A!W53/A!$D$46)/(I!Y82/I!$F$75)</f>
        <v>0.93134228467170521</v>
      </c>
      <c r="Z53" s="92">
        <f>+(A!X53/A!$D$46)/(I!Z82/I!$F$75)</f>
        <v>0.99912185878112125</v>
      </c>
      <c r="AA53" s="92">
        <f>+(A!Y53/A!$D$46)/(I!AA82/I!$F$75)</f>
        <v>1.0823285922792847</v>
      </c>
      <c r="AB53" s="92">
        <f>+(A!Z53/A!$D$46)/(I!AB82/I!$F$75)</f>
        <v>1.6001389713810243</v>
      </c>
    </row>
    <row r="54" spans="4:28" x14ac:dyDescent="0.25">
      <c r="D54" s="234" t="s">
        <v>24</v>
      </c>
      <c r="E54" s="235"/>
      <c r="F54" s="92">
        <f>+(A!D54/A!$D$46)/(I!F83/I!$F$75)</f>
        <v>1.5278899409890769</v>
      </c>
      <c r="G54" s="92">
        <f>+(A!E54/A!$D$46)/(I!G83/I!$F$75)</f>
        <v>2.4896886910840839</v>
      </c>
      <c r="H54" s="92">
        <f>+(A!F54/A!$D$46)/(I!H83/I!$F$75)</f>
        <v>1.6057337173524646</v>
      </c>
      <c r="I54" s="92">
        <f>+(A!G54/A!$D$46)/(I!I83/I!$F$75)</f>
        <v>1.4678744470799858</v>
      </c>
      <c r="J54" s="92">
        <f>+(A!H54/A!$D$46)/(I!J83/I!$F$75)</f>
        <v>1.5459212055246931</v>
      </c>
      <c r="K54" s="92">
        <f>+(A!I54/A!$D$46)/(I!K83/I!$F$75)</f>
        <v>0.42197449874055121</v>
      </c>
      <c r="L54" s="92">
        <f>+(A!J54/A!$D$46)/(I!L83/I!$F$75)</f>
        <v>0.23492442860887899</v>
      </c>
      <c r="M54" s="92">
        <f>+(A!K54/A!$D$46)/(I!M83/I!$F$75)</f>
        <v>7.0705878079317649E-2</v>
      </c>
      <c r="N54" s="92">
        <f>+(A!L54/A!$D$46)/(I!N83/I!$F$75)</f>
        <v>0.40460947551233822</v>
      </c>
      <c r="O54" s="92">
        <f>+(A!M54/A!$D$46)/(I!O83/I!$F$75)</f>
        <v>0.24378324604486851</v>
      </c>
      <c r="P54" s="92">
        <f>+(A!N54/A!$D$46)/(I!P83/I!$F$75)</f>
        <v>0.18787943572742702</v>
      </c>
      <c r="Q54" s="92">
        <f>+(A!O54/A!$D$46)/(I!Q83/I!$F$75)</f>
        <v>0.11196041275101375</v>
      </c>
      <c r="R54" s="92">
        <f>+(A!P54/A!$D$46)/(I!R83/I!$F$75)</f>
        <v>0.13194166707635421</v>
      </c>
      <c r="S54" s="92">
        <f>+(A!Q54/A!$D$46)/(I!S83/I!$F$75)</f>
        <v>0.13020823732485856</v>
      </c>
      <c r="T54" s="92">
        <f>+(A!R54/A!$D$46)/(I!T83/I!$F$75)</f>
        <v>0.33810000653903954</v>
      </c>
      <c r="U54" s="92">
        <f>+(A!S54/A!$D$46)/(I!U83/I!$F$75)</f>
        <v>0.62627013214762439</v>
      </c>
      <c r="V54" s="92">
        <f>+(A!T54/A!$D$46)/(I!V83/I!$F$75)</f>
        <v>0.47940866263262805</v>
      </c>
      <c r="W54" s="92">
        <f>+(A!U54/A!$D$46)/(I!W83/I!$F$75)</f>
        <v>3.9043735453771169</v>
      </c>
      <c r="X54" s="92">
        <f>+(A!V54/A!$D$46)/(I!X83/I!$F$75)</f>
        <v>23.725318015157324</v>
      </c>
      <c r="Y54" s="92">
        <f>+(A!W54/A!$D$46)/(I!Y83/I!$F$75)</f>
        <v>1.3032891488249441</v>
      </c>
      <c r="Z54" s="92">
        <f>+(A!X54/A!$D$46)/(I!Z83/I!$F$75)</f>
        <v>1.6011496647341856</v>
      </c>
      <c r="AA54" s="92">
        <f>+(A!Y54/A!$D$46)/(I!AA83/I!$F$75)</f>
        <v>1.470834841375368</v>
      </c>
      <c r="AB54" s="92">
        <f>+(A!Z54/A!$D$46)/(I!AB83/I!$F$75)</f>
        <v>2.6843682946617959</v>
      </c>
    </row>
    <row r="55" spans="4:28" x14ac:dyDescent="0.25">
      <c r="D55" s="232" t="s">
        <v>25</v>
      </c>
      <c r="E55" s="233"/>
      <c r="F55" s="92">
        <f>+(A!D55/A!$D$46)/(I!F84/I!$F$75)</f>
        <v>3.0629440145212699</v>
      </c>
      <c r="G55" s="92">
        <f>+(A!E55/A!$D$46)/(I!G84/I!$F$75)</f>
        <v>3.0203610001699563</v>
      </c>
      <c r="H55" s="92">
        <f>+(A!F55/A!$D$46)/(I!H84/I!$F$75)</f>
        <v>3.3670059427809322</v>
      </c>
      <c r="I55" s="92">
        <f>+(A!G55/A!$D$46)/(I!I84/I!$F$75)</f>
        <v>3.5529212414479741</v>
      </c>
      <c r="J55" s="92">
        <f>+(A!H55/A!$D$46)/(I!J84/I!$F$75)</f>
        <v>3.1631591579069087</v>
      </c>
      <c r="K55" s="92">
        <f>+(A!I55/A!$D$46)/(I!K84/I!$F$75)</f>
        <v>2.5997597396153331</v>
      </c>
      <c r="L55" s="92">
        <f>+(A!J55/A!$D$46)/(I!L84/I!$F$75)</f>
        <v>1.7070530919935618</v>
      </c>
      <c r="M55" s="92">
        <f>+(A!K55/A!$D$46)/(I!M84/I!$F$75)</f>
        <v>0.49721167478044859</v>
      </c>
      <c r="N55" s="92">
        <f>+(A!L55/A!$D$46)/(I!N84/I!$F$75)</f>
        <v>0.52688375322907666</v>
      </c>
      <c r="O55" s="92">
        <f>+(A!M55/A!$D$46)/(I!O84/I!$F$75)</f>
        <v>0.48928773556365829</v>
      </c>
      <c r="P55" s="92">
        <f>+(A!N55/A!$D$46)/(I!P84/I!$F$75)</f>
        <v>0.55058944712543245</v>
      </c>
      <c r="Q55" s="92">
        <f>+(A!O55/A!$D$46)/(I!Q84/I!$F$75)</f>
        <v>0.68827163869143038</v>
      </c>
      <c r="R55" s="92">
        <f>+(A!P55/A!$D$46)/(I!R84/I!$F$75)</f>
        <v>0.59608759699249725</v>
      </c>
      <c r="S55" s="92">
        <f>+(A!Q55/A!$D$46)/(I!S84/I!$F$75)</f>
        <v>0.73856326057267452</v>
      </c>
      <c r="T55" s="92">
        <f>+(A!R55/A!$D$46)/(I!T84/I!$F$75)</f>
        <v>1.3418587960476107</v>
      </c>
      <c r="U55" s="92">
        <f>+(A!S55/A!$D$46)/(I!U84/I!$F$75)</f>
        <v>1.4721736878221148</v>
      </c>
      <c r="V55" s="92">
        <f>+(A!T55/A!$D$46)/(I!V84/I!$F$75)</f>
        <v>1.5063684374109159</v>
      </c>
      <c r="W55" s="92">
        <f>+(A!U55/A!$D$46)/(I!W84/I!$F$75)</f>
        <v>1.0239020598513837</v>
      </c>
      <c r="X55" s="92">
        <f>+(A!V55/A!$D$46)/(I!X84/I!$F$75)</f>
        <v>1.2141499200596153</v>
      </c>
      <c r="Y55" s="92">
        <f>+(A!W55/A!$D$46)/(I!Y84/I!$F$75)</f>
        <v>1.2101613239777196</v>
      </c>
      <c r="Z55" s="92">
        <f>+(A!X55/A!$D$46)/(I!Z84/I!$F$75)</f>
        <v>1.4123963155623069</v>
      </c>
      <c r="AA55" s="92">
        <f>+(A!Y55/A!$D$46)/(I!AA84/I!$F$75)</f>
        <v>2.0265426368665813</v>
      </c>
      <c r="AB55" s="92">
        <f>+(A!Z55/A!$D$46)/(I!AB84/I!$F$75)</f>
        <v>2.0931323878428865</v>
      </c>
    </row>
    <row r="56" spans="4:28" ht="15.75" thickBot="1" x14ac:dyDescent="0.3">
      <c r="D56" s="230" t="s">
        <v>26</v>
      </c>
      <c r="E56" s="231"/>
      <c r="F56" s="108">
        <f>+(A!D56/A!$D$46)/(I!F85/I!$F$75)</f>
        <v>9.6368268893205734E-7</v>
      </c>
      <c r="G56" s="108">
        <f>+(A!E56/A!$D$46)/(I!G85/I!$F$75)</f>
        <v>1.6385655628829576E-6</v>
      </c>
      <c r="H56" s="108">
        <f>+(A!F56/A!$D$46)/(I!H85/I!$F$75)</f>
        <v>2.2208789775834063E-6</v>
      </c>
      <c r="I56" s="108">
        <f>+(A!G56/A!$D$46)/(I!I85/I!$F$75)</f>
        <v>8.2086713763545504E-6</v>
      </c>
      <c r="J56" s="108">
        <f>+(A!H56/A!$D$46)/(I!J85/I!$F$75)</f>
        <v>3.2380864310072946E-5</v>
      </c>
      <c r="K56" s="108">
        <f>+(A!I56/A!$D$46)/(I!K85/I!$F$75)</f>
        <v>0</v>
      </c>
      <c r="L56" s="108">
        <f>+(A!J56/A!$D$46)/(I!L85/I!$F$75)</f>
        <v>0</v>
      </c>
      <c r="M56" s="108">
        <f>+(A!K56/A!$D$46)/(I!M85/I!$F$75)</f>
        <v>0</v>
      </c>
      <c r="N56" s="108">
        <f>+(A!L56/A!$D$46)/(I!N85/I!$F$75)</f>
        <v>0</v>
      </c>
      <c r="O56" s="108">
        <f>+(A!M56/A!$D$46)/(I!O85/I!$F$75)</f>
        <v>2.0257381809432165E-2</v>
      </c>
      <c r="P56" s="108">
        <f>+(A!N56/A!$D$46)/(I!P85/I!$F$75)</f>
        <v>3.0339098041852773E-2</v>
      </c>
      <c r="Q56" s="108">
        <f>+(A!O56/A!$D$46)/(I!Q85/I!$F$75)</f>
        <v>4.3058826535230979E-2</v>
      </c>
      <c r="R56" s="108">
        <f>+(A!P56/A!$D$46)/(I!R85/I!$F$75)</f>
        <v>4.2880959396547569E-2</v>
      </c>
      <c r="S56" s="108">
        <f>+(A!Q56/A!$D$46)/(I!S85/I!$F$75)</f>
        <v>3.4119751067233514E-2</v>
      </c>
      <c r="T56" s="108">
        <f>+(A!R56/A!$D$46)/(I!T85/I!$F$75)</f>
        <v>3.1205821253894966E-2</v>
      </c>
      <c r="U56" s="108">
        <f>+(A!S56/A!$D$46)/(I!U85/I!$F$75)</f>
        <v>2.1293925867486508E-2</v>
      </c>
      <c r="V56" s="108">
        <f>+(A!T56/A!$D$46)/(I!V85/I!$F$75)</f>
        <v>2.511356123708804E-2</v>
      </c>
      <c r="W56" s="108">
        <f>+(A!U56/A!$D$46)/(I!W85/I!$F$75)</f>
        <v>1.4154431600528343E-2</v>
      </c>
      <c r="X56" s="108">
        <f>+(A!V56/A!$D$46)/(I!X85/I!$F$75)</f>
        <v>1.7918191216232129E-2</v>
      </c>
      <c r="Y56" s="108">
        <f>+(A!W56/A!$D$46)/(I!Y85/I!$F$75)</f>
        <v>4.68345195561094E-2</v>
      </c>
      <c r="Z56" s="108">
        <f>+(A!X56/A!$D$46)/(I!Z85/I!$F$75)</f>
        <v>5.1153131418783158E-2</v>
      </c>
      <c r="AA56" s="108">
        <f>+(A!Y56/A!$D$46)/(I!AA85/I!$F$75)</f>
        <v>5.6045500367208775E-2</v>
      </c>
      <c r="AB56" s="108">
        <f>+(A!Z56/A!$D$46)/(I!AB85/I!$F$75)</f>
        <v>4.0503418020315256E-2</v>
      </c>
    </row>
    <row r="57" spans="4:28" s="1" customFormat="1" x14ac:dyDescent="0.25">
      <c r="D57" s="1" t="s">
        <v>53</v>
      </c>
      <c r="E57" s="133"/>
      <c r="F57" s="109"/>
      <c r="G57" s="109"/>
      <c r="H57" s="109"/>
      <c r="I57" s="109"/>
      <c r="J57" s="109"/>
      <c r="K57" s="109"/>
      <c r="L57" s="109"/>
      <c r="M57" s="109"/>
      <c r="N57" s="109"/>
      <c r="O57" s="109"/>
      <c r="P57" s="109"/>
      <c r="Q57" s="109"/>
      <c r="R57" s="109"/>
      <c r="S57" s="109"/>
      <c r="T57" s="109"/>
      <c r="U57" s="109"/>
      <c r="V57" s="109"/>
      <c r="W57" s="109"/>
      <c r="X57" s="109"/>
      <c r="Y57" s="109"/>
      <c r="Z57" s="109"/>
      <c r="AA57" s="109"/>
    </row>
    <row r="58" spans="4:28" ht="15.75" thickBot="1" x14ac:dyDescent="0.3"/>
    <row r="59" spans="4:28" ht="15.75" thickBot="1" x14ac:dyDescent="0.3">
      <c r="D59" s="7" t="s">
        <v>15</v>
      </c>
      <c r="E59" s="8"/>
      <c r="F59" s="17">
        <v>1995</v>
      </c>
      <c r="G59" s="9">
        <v>1996</v>
      </c>
      <c r="H59" s="17">
        <v>1997</v>
      </c>
      <c r="I59" s="9">
        <v>1998</v>
      </c>
      <c r="J59" s="17">
        <v>1999</v>
      </c>
      <c r="K59" s="9">
        <v>2000</v>
      </c>
      <c r="L59" s="17">
        <v>2001</v>
      </c>
      <c r="M59" s="9">
        <v>2002</v>
      </c>
      <c r="N59" s="17">
        <v>2003</v>
      </c>
      <c r="O59" s="9">
        <v>2004</v>
      </c>
      <c r="P59" s="17">
        <v>2005</v>
      </c>
      <c r="Q59" s="9">
        <v>2006</v>
      </c>
      <c r="R59" s="17">
        <v>2007</v>
      </c>
      <c r="S59" s="9">
        <v>2008</v>
      </c>
      <c r="T59" s="17">
        <v>2009</v>
      </c>
      <c r="U59" s="9">
        <v>2010</v>
      </c>
      <c r="V59" s="17">
        <v>2011</v>
      </c>
      <c r="W59" s="9">
        <v>2012</v>
      </c>
      <c r="X59" s="17">
        <v>2013</v>
      </c>
      <c r="Y59" s="9">
        <v>2014</v>
      </c>
      <c r="Z59" s="17">
        <v>2015</v>
      </c>
      <c r="AA59" s="10">
        <v>2016</v>
      </c>
      <c r="AB59" s="10">
        <v>2017</v>
      </c>
    </row>
    <row r="60" spans="4:28" ht="15.75" thickBot="1" x14ac:dyDescent="0.3">
      <c r="D60" s="236" t="s">
        <v>27</v>
      </c>
      <c r="E60" s="237"/>
      <c r="F60" s="117"/>
      <c r="G60" s="110"/>
      <c r="H60" s="111"/>
      <c r="I60" s="110"/>
      <c r="J60" s="110"/>
      <c r="K60" s="110"/>
      <c r="L60" s="110"/>
      <c r="M60" s="110"/>
      <c r="N60" s="110"/>
      <c r="O60" s="110"/>
      <c r="P60" s="110"/>
      <c r="Q60" s="110"/>
      <c r="R60" s="110"/>
      <c r="S60" s="110"/>
      <c r="T60" s="110"/>
      <c r="U60" s="110"/>
      <c r="V60" s="110"/>
      <c r="W60" s="110"/>
      <c r="X60" s="110"/>
      <c r="Y60" s="110"/>
      <c r="Z60" s="110"/>
      <c r="AA60" s="110"/>
      <c r="AB60" s="110"/>
    </row>
    <row r="61" spans="4:28" x14ac:dyDescent="0.25">
      <c r="D61" s="232" t="s">
        <v>17</v>
      </c>
      <c r="E61" s="233"/>
      <c r="F61" s="112" t="str">
        <f>+IF(F47&gt; 0.33,"VENTAJA","INTRAPRODUCTO")</f>
        <v>VENTAJA</v>
      </c>
      <c r="G61" s="107" t="str">
        <f t="shared" ref="G61:AA61" si="0">+IF(G47&gt; 0.33,"VENTAJA","INTRAPRODUCTO")</f>
        <v>VENTAJA</v>
      </c>
      <c r="H61" s="113" t="str">
        <f t="shared" si="0"/>
        <v>VENTAJA</v>
      </c>
      <c r="I61" s="107" t="str">
        <f t="shared" si="0"/>
        <v>VENTAJA</v>
      </c>
      <c r="J61" s="113" t="str">
        <f t="shared" si="0"/>
        <v>VENTAJA</v>
      </c>
      <c r="K61" s="107" t="str">
        <f t="shared" si="0"/>
        <v>VENTAJA</v>
      </c>
      <c r="L61" s="113" t="str">
        <f t="shared" si="0"/>
        <v>VENTAJA</v>
      </c>
      <c r="M61" s="107" t="str">
        <f t="shared" si="0"/>
        <v>INTRAPRODUCTO</v>
      </c>
      <c r="N61" s="113" t="str">
        <f t="shared" si="0"/>
        <v>INTRAPRODUCTO</v>
      </c>
      <c r="O61" s="107" t="str">
        <f t="shared" si="0"/>
        <v>INTRAPRODUCTO</v>
      </c>
      <c r="P61" s="113" t="str">
        <f t="shared" si="0"/>
        <v>INTRAPRODUCTO</v>
      </c>
      <c r="Q61" s="107" t="str">
        <f t="shared" si="0"/>
        <v>INTRAPRODUCTO</v>
      </c>
      <c r="R61" s="113" t="str">
        <f t="shared" si="0"/>
        <v>INTRAPRODUCTO</v>
      </c>
      <c r="S61" s="107" t="str">
        <f t="shared" si="0"/>
        <v>INTRAPRODUCTO</v>
      </c>
      <c r="T61" s="113" t="str">
        <f t="shared" si="0"/>
        <v>INTRAPRODUCTO</v>
      </c>
      <c r="U61" s="107" t="str">
        <f t="shared" si="0"/>
        <v>INTRAPRODUCTO</v>
      </c>
      <c r="V61" s="113" t="str">
        <f t="shared" si="0"/>
        <v>INTRAPRODUCTO</v>
      </c>
      <c r="W61" s="107" t="str">
        <f t="shared" si="0"/>
        <v>INTRAPRODUCTO</v>
      </c>
      <c r="X61" s="113" t="str">
        <f t="shared" si="0"/>
        <v>INTRAPRODUCTO</v>
      </c>
      <c r="Y61" s="107" t="str">
        <f t="shared" si="0"/>
        <v>INTRAPRODUCTO</v>
      </c>
      <c r="Z61" s="113" t="str">
        <f t="shared" si="0"/>
        <v>INTRAPRODUCTO</v>
      </c>
      <c r="AA61" s="107" t="str">
        <f t="shared" si="0"/>
        <v>INTRAPRODUCTO</v>
      </c>
      <c r="AB61" s="107" t="str">
        <f t="shared" ref="AB61" si="1">+IF(AB47&gt; 0.33,"VENTAJA","INTRAPRODUCTO")</f>
        <v>VENTAJA</v>
      </c>
    </row>
    <row r="62" spans="4:28" x14ac:dyDescent="0.25">
      <c r="D62" s="234" t="s">
        <v>18</v>
      </c>
      <c r="E62" s="235"/>
      <c r="F62" s="114" t="str">
        <f t="shared" ref="F62:AA62" si="2">+IF(F48&gt; 0.33,"VENTAJA","INTRAPRODUCTO")</f>
        <v>INTRAPRODUCTO</v>
      </c>
      <c r="G62" s="92" t="str">
        <f t="shared" si="2"/>
        <v>INTRAPRODUCTO</v>
      </c>
      <c r="H62" s="109" t="str">
        <f t="shared" si="2"/>
        <v>INTRAPRODUCTO</v>
      </c>
      <c r="I62" s="92" t="str">
        <f t="shared" si="2"/>
        <v>INTRAPRODUCTO</v>
      </c>
      <c r="J62" s="109" t="str">
        <f t="shared" si="2"/>
        <v>VENTAJA</v>
      </c>
      <c r="K62" s="92" t="str">
        <f t="shared" si="2"/>
        <v>INTRAPRODUCTO</v>
      </c>
      <c r="L62" s="109" t="str">
        <f t="shared" si="2"/>
        <v>INTRAPRODUCTO</v>
      </c>
      <c r="M62" s="92" t="str">
        <f t="shared" si="2"/>
        <v>INTRAPRODUCTO</v>
      </c>
      <c r="N62" s="109" t="str">
        <f t="shared" si="2"/>
        <v>INTRAPRODUCTO</v>
      </c>
      <c r="O62" s="92" t="str">
        <f t="shared" si="2"/>
        <v>INTRAPRODUCTO</v>
      </c>
      <c r="P62" s="109" t="str">
        <f t="shared" si="2"/>
        <v>INTRAPRODUCTO</v>
      </c>
      <c r="Q62" s="92" t="str">
        <f t="shared" si="2"/>
        <v>INTRAPRODUCTO</v>
      </c>
      <c r="R62" s="109" t="str">
        <f t="shared" si="2"/>
        <v>INTRAPRODUCTO</v>
      </c>
      <c r="S62" s="92" t="str">
        <f t="shared" si="2"/>
        <v>INTRAPRODUCTO</v>
      </c>
      <c r="T62" s="109" t="str">
        <f t="shared" si="2"/>
        <v>INTRAPRODUCTO</v>
      </c>
      <c r="U62" s="92" t="str">
        <f t="shared" si="2"/>
        <v>INTRAPRODUCTO</v>
      </c>
      <c r="V62" s="109" t="str">
        <f t="shared" si="2"/>
        <v>VENTAJA</v>
      </c>
      <c r="W62" s="92" t="str">
        <f t="shared" si="2"/>
        <v>INTRAPRODUCTO</v>
      </c>
      <c r="X62" s="109" t="str">
        <f t="shared" si="2"/>
        <v>INTRAPRODUCTO</v>
      </c>
      <c r="Y62" s="92" t="str">
        <f t="shared" si="2"/>
        <v>INTRAPRODUCTO</v>
      </c>
      <c r="Z62" s="109" t="str">
        <f t="shared" si="2"/>
        <v>INTRAPRODUCTO</v>
      </c>
      <c r="AA62" s="92" t="str">
        <f t="shared" si="2"/>
        <v>INTRAPRODUCTO</v>
      </c>
      <c r="AB62" s="92" t="str">
        <f t="shared" ref="AB62" si="3">+IF(AB48&gt; 0.33,"VENTAJA","INTRAPRODUCTO")</f>
        <v>INTRAPRODUCTO</v>
      </c>
    </row>
    <row r="63" spans="4:28" x14ac:dyDescent="0.25">
      <c r="D63" s="232" t="s">
        <v>19</v>
      </c>
      <c r="E63" s="233"/>
      <c r="F63" s="114" t="str">
        <f t="shared" ref="F63:AA63" si="4">+IF(F49&gt; 0.33,"VENTAJA","INTRAPRODUCTO")</f>
        <v>VENTAJA</v>
      </c>
      <c r="G63" s="92" t="str">
        <f t="shared" si="4"/>
        <v>VENTAJA</v>
      </c>
      <c r="H63" s="109" t="str">
        <f t="shared" si="4"/>
        <v>VENTAJA</v>
      </c>
      <c r="I63" s="92" t="str">
        <f t="shared" si="4"/>
        <v>VENTAJA</v>
      </c>
      <c r="J63" s="109" t="str">
        <f t="shared" si="4"/>
        <v>VENTAJA</v>
      </c>
      <c r="K63" s="92" t="str">
        <f t="shared" si="4"/>
        <v>VENTAJA</v>
      </c>
      <c r="L63" s="109" t="str">
        <f t="shared" si="4"/>
        <v>VENTAJA</v>
      </c>
      <c r="M63" s="92" t="str">
        <f t="shared" si="4"/>
        <v>INTRAPRODUCTO</v>
      </c>
      <c r="N63" s="109" t="str">
        <f t="shared" si="4"/>
        <v>INTRAPRODUCTO</v>
      </c>
      <c r="O63" s="92" t="str">
        <f t="shared" si="4"/>
        <v>INTRAPRODUCTO</v>
      </c>
      <c r="P63" s="109" t="str">
        <f t="shared" si="4"/>
        <v>INTRAPRODUCTO</v>
      </c>
      <c r="Q63" s="92" t="str">
        <f t="shared" si="4"/>
        <v>INTRAPRODUCTO</v>
      </c>
      <c r="R63" s="109" t="str">
        <f t="shared" si="4"/>
        <v>INTRAPRODUCTO</v>
      </c>
      <c r="S63" s="92" t="str">
        <f t="shared" si="4"/>
        <v>INTRAPRODUCTO</v>
      </c>
      <c r="T63" s="109" t="str">
        <f t="shared" si="4"/>
        <v>INTRAPRODUCTO</v>
      </c>
      <c r="U63" s="92" t="str">
        <f t="shared" si="4"/>
        <v>INTRAPRODUCTO</v>
      </c>
      <c r="V63" s="109" t="str">
        <f t="shared" si="4"/>
        <v>INTRAPRODUCTO</v>
      </c>
      <c r="W63" s="92" t="str">
        <f t="shared" si="4"/>
        <v>INTRAPRODUCTO</v>
      </c>
      <c r="X63" s="109" t="str">
        <f t="shared" si="4"/>
        <v>INTRAPRODUCTO</v>
      </c>
      <c r="Y63" s="92" t="str">
        <f t="shared" si="4"/>
        <v>INTRAPRODUCTO</v>
      </c>
      <c r="Z63" s="109" t="str">
        <f t="shared" si="4"/>
        <v>INTRAPRODUCTO</v>
      </c>
      <c r="AA63" s="92" t="str">
        <f t="shared" si="4"/>
        <v>INTRAPRODUCTO</v>
      </c>
      <c r="AB63" s="92" t="str">
        <f t="shared" ref="AB63" si="5">+IF(AB49&gt; 0.33,"VENTAJA","INTRAPRODUCTO")</f>
        <v>INTRAPRODUCTO</v>
      </c>
    </row>
    <row r="64" spans="4:28" x14ac:dyDescent="0.25">
      <c r="D64" s="234" t="s">
        <v>20</v>
      </c>
      <c r="E64" s="235"/>
      <c r="F64" s="114" t="str">
        <f t="shared" ref="F64:AA64" si="6">+IF(F50&gt; 0.33,"VENTAJA","INTRAPRODUCTO")</f>
        <v>VENTAJA</v>
      </c>
      <c r="G64" s="92" t="str">
        <f t="shared" si="6"/>
        <v>INTRAPRODUCTO</v>
      </c>
      <c r="H64" s="109" t="str">
        <f t="shared" si="6"/>
        <v>VENTAJA</v>
      </c>
      <c r="I64" s="92" t="str">
        <f t="shared" si="6"/>
        <v>VENTAJA</v>
      </c>
      <c r="J64" s="109" t="str">
        <f t="shared" si="6"/>
        <v>INTRAPRODUCTO</v>
      </c>
      <c r="K64" s="92" t="str">
        <f t="shared" si="6"/>
        <v>INTRAPRODUCTO</v>
      </c>
      <c r="L64" s="109" t="str">
        <f t="shared" si="6"/>
        <v>INTRAPRODUCTO</v>
      </c>
      <c r="M64" s="92" t="str">
        <f t="shared" si="6"/>
        <v>INTRAPRODUCTO</v>
      </c>
      <c r="N64" s="109" t="str">
        <f t="shared" si="6"/>
        <v>INTRAPRODUCTO</v>
      </c>
      <c r="O64" s="92" t="str">
        <f t="shared" si="6"/>
        <v>INTRAPRODUCTO</v>
      </c>
      <c r="P64" s="109" t="str">
        <f t="shared" si="6"/>
        <v>INTRAPRODUCTO</v>
      </c>
      <c r="Q64" s="92" t="str">
        <f t="shared" si="6"/>
        <v>INTRAPRODUCTO</v>
      </c>
      <c r="R64" s="109" t="str">
        <f t="shared" si="6"/>
        <v>VENTAJA</v>
      </c>
      <c r="S64" s="92" t="str">
        <f t="shared" si="6"/>
        <v>VENTAJA</v>
      </c>
      <c r="T64" s="109" t="str">
        <f t="shared" si="6"/>
        <v>INTRAPRODUCTO</v>
      </c>
      <c r="U64" s="92" t="str">
        <f t="shared" si="6"/>
        <v>INTRAPRODUCTO</v>
      </c>
      <c r="V64" s="109" t="str">
        <f t="shared" si="6"/>
        <v>VENTAJA</v>
      </c>
      <c r="W64" s="92" t="str">
        <f t="shared" si="6"/>
        <v>VENTAJA</v>
      </c>
      <c r="X64" s="109" t="str">
        <f t="shared" si="6"/>
        <v>INTRAPRODUCTO</v>
      </c>
      <c r="Y64" s="92" t="str">
        <f t="shared" si="6"/>
        <v>VENTAJA</v>
      </c>
      <c r="Z64" s="109" t="str">
        <f t="shared" si="6"/>
        <v>INTRAPRODUCTO</v>
      </c>
      <c r="AA64" s="92" t="str">
        <f t="shared" si="6"/>
        <v>VENTAJA</v>
      </c>
      <c r="AB64" s="92" t="str">
        <f t="shared" ref="AB64" si="7">+IF(AB50&gt; 0.33,"VENTAJA","INTRAPRODUCTO")</f>
        <v>VENTAJA</v>
      </c>
    </row>
    <row r="65" spans="4:28" x14ac:dyDescent="0.25">
      <c r="D65" s="232" t="s">
        <v>21</v>
      </c>
      <c r="E65" s="233"/>
      <c r="F65" s="114" t="str">
        <f t="shared" ref="F65:AA65" si="8">+IF(F51&gt; 0.33,"VENTAJA","INTRAPRODUCTO")</f>
        <v>INTRAPRODUCTO</v>
      </c>
      <c r="G65" s="92" t="str">
        <f t="shared" si="8"/>
        <v>INTRAPRODUCTO</v>
      </c>
      <c r="H65" s="109" t="str">
        <f t="shared" si="8"/>
        <v>INTRAPRODUCTO</v>
      </c>
      <c r="I65" s="92" t="str">
        <f t="shared" si="8"/>
        <v>INTRAPRODUCTO</v>
      </c>
      <c r="J65" s="109" t="str">
        <f t="shared" si="8"/>
        <v>INTRAPRODUCTO</v>
      </c>
      <c r="K65" s="92" t="str">
        <f t="shared" si="8"/>
        <v>INTRAPRODUCTO</v>
      </c>
      <c r="L65" s="109" t="str">
        <f t="shared" si="8"/>
        <v>INTRAPRODUCTO</v>
      </c>
      <c r="M65" s="92" t="str">
        <f t="shared" si="8"/>
        <v>INTRAPRODUCTO</v>
      </c>
      <c r="N65" s="109" t="str">
        <f t="shared" si="8"/>
        <v>INTRAPRODUCTO</v>
      </c>
      <c r="O65" s="92" t="str">
        <f t="shared" si="8"/>
        <v>INTRAPRODUCTO</v>
      </c>
      <c r="P65" s="109" t="str">
        <f t="shared" si="8"/>
        <v>VENTAJA</v>
      </c>
      <c r="Q65" s="92" t="str">
        <f t="shared" si="8"/>
        <v>VENTAJA</v>
      </c>
      <c r="R65" s="109" t="str">
        <f t="shared" si="8"/>
        <v>VENTAJA</v>
      </c>
      <c r="S65" s="92" t="str">
        <f t="shared" si="8"/>
        <v>VENTAJA</v>
      </c>
      <c r="T65" s="109" t="str">
        <f t="shared" si="8"/>
        <v>VENTAJA</v>
      </c>
      <c r="U65" s="92" t="str">
        <f t="shared" si="8"/>
        <v>VENTAJA</v>
      </c>
      <c r="V65" s="109" t="str">
        <f t="shared" si="8"/>
        <v>INTRAPRODUCTO</v>
      </c>
      <c r="W65" s="92" t="str">
        <f t="shared" si="8"/>
        <v>INTRAPRODUCTO</v>
      </c>
      <c r="X65" s="109" t="str">
        <f t="shared" si="8"/>
        <v>INTRAPRODUCTO</v>
      </c>
      <c r="Y65" s="92" t="str">
        <f t="shared" si="8"/>
        <v>VENTAJA</v>
      </c>
      <c r="Z65" s="109" t="str">
        <f t="shared" si="8"/>
        <v>VENTAJA</v>
      </c>
      <c r="AA65" s="92" t="str">
        <f t="shared" si="8"/>
        <v>VENTAJA</v>
      </c>
      <c r="AB65" s="92" t="str">
        <f t="shared" ref="AB65" si="9">+IF(AB51&gt; 0.33,"VENTAJA","INTRAPRODUCTO")</f>
        <v>VENTAJA</v>
      </c>
    </row>
    <row r="66" spans="4:28" x14ac:dyDescent="0.25">
      <c r="D66" s="234" t="s">
        <v>22</v>
      </c>
      <c r="E66" s="235"/>
      <c r="F66" s="114" t="str">
        <f t="shared" ref="F66:AA66" si="10">+IF(F52&gt; 0.33,"VENTAJA","INTRAPRODUCTO")</f>
        <v>VENTAJA</v>
      </c>
      <c r="G66" s="92" t="str">
        <f t="shared" si="10"/>
        <v>VENTAJA</v>
      </c>
      <c r="H66" s="109" t="str">
        <f t="shared" si="10"/>
        <v>VENTAJA</v>
      </c>
      <c r="I66" s="92" t="str">
        <f t="shared" si="10"/>
        <v>VENTAJA</v>
      </c>
      <c r="J66" s="109" t="str">
        <f t="shared" si="10"/>
        <v>VENTAJA</v>
      </c>
      <c r="K66" s="92" t="str">
        <f t="shared" si="10"/>
        <v>VENTAJA</v>
      </c>
      <c r="L66" s="109" t="str">
        <f t="shared" si="10"/>
        <v>VENTAJA</v>
      </c>
      <c r="M66" s="92" t="str">
        <f t="shared" si="10"/>
        <v>VENTAJA</v>
      </c>
      <c r="N66" s="109" t="str">
        <f t="shared" si="10"/>
        <v>VENTAJA</v>
      </c>
      <c r="O66" s="92" t="str">
        <f t="shared" si="10"/>
        <v>VENTAJA</v>
      </c>
      <c r="P66" s="109" t="str">
        <f t="shared" si="10"/>
        <v>VENTAJA</v>
      </c>
      <c r="Q66" s="92" t="str">
        <f t="shared" si="10"/>
        <v>VENTAJA</v>
      </c>
      <c r="R66" s="109" t="str">
        <f t="shared" si="10"/>
        <v>VENTAJA</v>
      </c>
      <c r="S66" s="92" t="str">
        <f t="shared" si="10"/>
        <v>VENTAJA</v>
      </c>
      <c r="T66" s="109" t="str">
        <f t="shared" si="10"/>
        <v>VENTAJA</v>
      </c>
      <c r="U66" s="92" t="str">
        <f t="shared" si="10"/>
        <v>VENTAJA</v>
      </c>
      <c r="V66" s="109" t="str">
        <f t="shared" si="10"/>
        <v>VENTAJA</v>
      </c>
      <c r="W66" s="92" t="str">
        <f t="shared" si="10"/>
        <v>VENTAJA</v>
      </c>
      <c r="X66" s="109" t="str">
        <f t="shared" si="10"/>
        <v>VENTAJA</v>
      </c>
      <c r="Y66" s="92" t="str">
        <f t="shared" si="10"/>
        <v>VENTAJA</v>
      </c>
      <c r="Z66" s="109" t="str">
        <f t="shared" si="10"/>
        <v>VENTAJA</v>
      </c>
      <c r="AA66" s="92" t="str">
        <f t="shared" si="10"/>
        <v>VENTAJA</v>
      </c>
      <c r="AB66" s="92" t="str">
        <f t="shared" ref="AB66" si="11">+IF(AB52&gt; 0.33,"VENTAJA","INTRAPRODUCTO")</f>
        <v>VENTAJA</v>
      </c>
    </row>
    <row r="67" spans="4:28" x14ac:dyDescent="0.25">
      <c r="D67" s="232" t="s">
        <v>23</v>
      </c>
      <c r="E67" s="233"/>
      <c r="F67" s="114" t="str">
        <f t="shared" ref="F67:AA67" si="12">+IF(F53&gt; 0.33,"VENTAJA","INTRAPRODUCTO")</f>
        <v>VENTAJA</v>
      </c>
      <c r="G67" s="92" t="str">
        <f t="shared" si="12"/>
        <v>VENTAJA</v>
      </c>
      <c r="H67" s="109" t="str">
        <f t="shared" si="12"/>
        <v>VENTAJA</v>
      </c>
      <c r="I67" s="92" t="str">
        <f t="shared" si="12"/>
        <v>VENTAJA</v>
      </c>
      <c r="J67" s="109" t="str">
        <f t="shared" si="12"/>
        <v>VENTAJA</v>
      </c>
      <c r="K67" s="92" t="str">
        <f t="shared" si="12"/>
        <v>VENTAJA</v>
      </c>
      <c r="L67" s="109" t="str">
        <f t="shared" si="12"/>
        <v>VENTAJA</v>
      </c>
      <c r="M67" s="92" t="str">
        <f t="shared" si="12"/>
        <v>INTRAPRODUCTO</v>
      </c>
      <c r="N67" s="109" t="str">
        <f t="shared" si="12"/>
        <v>VENTAJA</v>
      </c>
      <c r="O67" s="92" t="str">
        <f t="shared" si="12"/>
        <v>VENTAJA</v>
      </c>
      <c r="P67" s="109" t="str">
        <f t="shared" si="12"/>
        <v>VENTAJA</v>
      </c>
      <c r="Q67" s="92" t="str">
        <f t="shared" si="12"/>
        <v>VENTAJA</v>
      </c>
      <c r="R67" s="109" t="str">
        <f t="shared" si="12"/>
        <v>VENTAJA</v>
      </c>
      <c r="S67" s="92" t="str">
        <f t="shared" si="12"/>
        <v>VENTAJA</v>
      </c>
      <c r="T67" s="109" t="str">
        <f t="shared" si="12"/>
        <v>VENTAJA</v>
      </c>
      <c r="U67" s="92" t="str">
        <f t="shared" si="12"/>
        <v>VENTAJA</v>
      </c>
      <c r="V67" s="109" t="str">
        <f t="shared" si="12"/>
        <v>VENTAJA</v>
      </c>
      <c r="W67" s="92" t="str">
        <f t="shared" si="12"/>
        <v>VENTAJA</v>
      </c>
      <c r="X67" s="109" t="str">
        <f t="shared" si="12"/>
        <v>VENTAJA</v>
      </c>
      <c r="Y67" s="92" t="str">
        <f t="shared" si="12"/>
        <v>VENTAJA</v>
      </c>
      <c r="Z67" s="109" t="str">
        <f t="shared" si="12"/>
        <v>VENTAJA</v>
      </c>
      <c r="AA67" s="92" t="str">
        <f t="shared" si="12"/>
        <v>VENTAJA</v>
      </c>
      <c r="AB67" s="92" t="str">
        <f t="shared" ref="AB67" si="13">+IF(AB53&gt; 0.33,"VENTAJA","INTRAPRODUCTO")</f>
        <v>VENTAJA</v>
      </c>
    </row>
    <row r="68" spans="4:28" x14ac:dyDescent="0.25">
      <c r="D68" s="234" t="s">
        <v>24</v>
      </c>
      <c r="E68" s="235"/>
      <c r="F68" s="114" t="str">
        <f t="shared" ref="F68:AA68" si="14">+IF(F54&gt; 0.33,"VENTAJA","INTRAPRODUCTO")</f>
        <v>VENTAJA</v>
      </c>
      <c r="G68" s="92" t="str">
        <f t="shared" si="14"/>
        <v>VENTAJA</v>
      </c>
      <c r="H68" s="109" t="str">
        <f t="shared" si="14"/>
        <v>VENTAJA</v>
      </c>
      <c r="I68" s="92" t="str">
        <f t="shared" si="14"/>
        <v>VENTAJA</v>
      </c>
      <c r="J68" s="109" t="str">
        <f t="shared" si="14"/>
        <v>VENTAJA</v>
      </c>
      <c r="K68" s="92" t="str">
        <f t="shared" si="14"/>
        <v>VENTAJA</v>
      </c>
      <c r="L68" s="109" t="str">
        <f t="shared" si="14"/>
        <v>INTRAPRODUCTO</v>
      </c>
      <c r="M68" s="92" t="str">
        <f t="shared" si="14"/>
        <v>INTRAPRODUCTO</v>
      </c>
      <c r="N68" s="109" t="str">
        <f t="shared" si="14"/>
        <v>VENTAJA</v>
      </c>
      <c r="O68" s="92" t="str">
        <f t="shared" si="14"/>
        <v>INTRAPRODUCTO</v>
      </c>
      <c r="P68" s="109" t="str">
        <f t="shared" si="14"/>
        <v>INTRAPRODUCTO</v>
      </c>
      <c r="Q68" s="92" t="str">
        <f t="shared" si="14"/>
        <v>INTRAPRODUCTO</v>
      </c>
      <c r="R68" s="109" t="str">
        <f t="shared" si="14"/>
        <v>INTRAPRODUCTO</v>
      </c>
      <c r="S68" s="92" t="str">
        <f t="shared" si="14"/>
        <v>INTRAPRODUCTO</v>
      </c>
      <c r="T68" s="109" t="str">
        <f t="shared" si="14"/>
        <v>VENTAJA</v>
      </c>
      <c r="U68" s="92" t="str">
        <f t="shared" si="14"/>
        <v>VENTAJA</v>
      </c>
      <c r="V68" s="109" t="str">
        <f t="shared" si="14"/>
        <v>VENTAJA</v>
      </c>
      <c r="W68" s="92" t="str">
        <f t="shared" si="14"/>
        <v>VENTAJA</v>
      </c>
      <c r="X68" s="109" t="str">
        <f t="shared" si="14"/>
        <v>VENTAJA</v>
      </c>
      <c r="Y68" s="92" t="str">
        <f t="shared" si="14"/>
        <v>VENTAJA</v>
      </c>
      <c r="Z68" s="109" t="str">
        <f t="shared" si="14"/>
        <v>VENTAJA</v>
      </c>
      <c r="AA68" s="92" t="str">
        <f t="shared" si="14"/>
        <v>VENTAJA</v>
      </c>
      <c r="AB68" s="92" t="str">
        <f t="shared" ref="AB68" si="15">+IF(AB54&gt; 0.33,"VENTAJA","INTRAPRODUCTO")</f>
        <v>VENTAJA</v>
      </c>
    </row>
    <row r="69" spans="4:28" x14ac:dyDescent="0.25">
      <c r="D69" s="232" t="s">
        <v>25</v>
      </c>
      <c r="E69" s="233"/>
      <c r="F69" s="114" t="str">
        <f t="shared" ref="F69:AA69" si="16">+IF(F55&gt; 0.33,"VENTAJA","INTRAPRODUCTO")</f>
        <v>VENTAJA</v>
      </c>
      <c r="G69" s="92" t="str">
        <f t="shared" si="16"/>
        <v>VENTAJA</v>
      </c>
      <c r="H69" s="109" t="str">
        <f t="shared" si="16"/>
        <v>VENTAJA</v>
      </c>
      <c r="I69" s="92" t="str">
        <f t="shared" si="16"/>
        <v>VENTAJA</v>
      </c>
      <c r="J69" s="109" t="str">
        <f t="shared" si="16"/>
        <v>VENTAJA</v>
      </c>
      <c r="K69" s="92" t="str">
        <f t="shared" si="16"/>
        <v>VENTAJA</v>
      </c>
      <c r="L69" s="109" t="str">
        <f t="shared" si="16"/>
        <v>VENTAJA</v>
      </c>
      <c r="M69" s="92" t="str">
        <f t="shared" si="16"/>
        <v>VENTAJA</v>
      </c>
      <c r="N69" s="109" t="str">
        <f t="shared" si="16"/>
        <v>VENTAJA</v>
      </c>
      <c r="O69" s="92" t="str">
        <f t="shared" si="16"/>
        <v>VENTAJA</v>
      </c>
      <c r="P69" s="109" t="str">
        <f t="shared" si="16"/>
        <v>VENTAJA</v>
      </c>
      <c r="Q69" s="92" t="str">
        <f t="shared" si="16"/>
        <v>VENTAJA</v>
      </c>
      <c r="R69" s="109" t="str">
        <f t="shared" si="16"/>
        <v>VENTAJA</v>
      </c>
      <c r="S69" s="92" t="str">
        <f t="shared" si="16"/>
        <v>VENTAJA</v>
      </c>
      <c r="T69" s="109" t="str">
        <f t="shared" si="16"/>
        <v>VENTAJA</v>
      </c>
      <c r="U69" s="92" t="str">
        <f t="shared" si="16"/>
        <v>VENTAJA</v>
      </c>
      <c r="V69" s="109" t="str">
        <f t="shared" si="16"/>
        <v>VENTAJA</v>
      </c>
      <c r="W69" s="92" t="str">
        <f t="shared" si="16"/>
        <v>VENTAJA</v>
      </c>
      <c r="X69" s="109" t="str">
        <f t="shared" si="16"/>
        <v>VENTAJA</v>
      </c>
      <c r="Y69" s="92" t="str">
        <f t="shared" si="16"/>
        <v>VENTAJA</v>
      </c>
      <c r="Z69" s="109" t="str">
        <f t="shared" si="16"/>
        <v>VENTAJA</v>
      </c>
      <c r="AA69" s="92" t="str">
        <f t="shared" si="16"/>
        <v>VENTAJA</v>
      </c>
      <c r="AB69" s="92" t="str">
        <f t="shared" ref="AB69" si="17">+IF(AB55&gt; 0.33,"VENTAJA","INTRAPRODUCTO")</f>
        <v>VENTAJA</v>
      </c>
    </row>
    <row r="70" spans="4:28" ht="15.75" thickBot="1" x14ac:dyDescent="0.3">
      <c r="D70" s="230" t="s">
        <v>26</v>
      </c>
      <c r="E70" s="231"/>
      <c r="F70" s="115" t="str">
        <f t="shared" ref="F70:AA70" si="18">+IF(F56&gt; 0.33,"VENTAJA","INTRAPRODUCTO")</f>
        <v>INTRAPRODUCTO</v>
      </c>
      <c r="G70" s="108" t="str">
        <f t="shared" si="18"/>
        <v>INTRAPRODUCTO</v>
      </c>
      <c r="H70" s="116" t="str">
        <f t="shared" si="18"/>
        <v>INTRAPRODUCTO</v>
      </c>
      <c r="I70" s="108" t="str">
        <f t="shared" si="18"/>
        <v>INTRAPRODUCTO</v>
      </c>
      <c r="J70" s="116" t="str">
        <f t="shared" si="18"/>
        <v>INTRAPRODUCTO</v>
      </c>
      <c r="K70" s="108" t="str">
        <f t="shared" si="18"/>
        <v>INTRAPRODUCTO</v>
      </c>
      <c r="L70" s="116" t="str">
        <f t="shared" si="18"/>
        <v>INTRAPRODUCTO</v>
      </c>
      <c r="M70" s="108" t="str">
        <f t="shared" si="18"/>
        <v>INTRAPRODUCTO</v>
      </c>
      <c r="N70" s="116" t="str">
        <f t="shared" si="18"/>
        <v>INTRAPRODUCTO</v>
      </c>
      <c r="O70" s="108" t="str">
        <f t="shared" si="18"/>
        <v>INTRAPRODUCTO</v>
      </c>
      <c r="P70" s="116" t="str">
        <f t="shared" si="18"/>
        <v>INTRAPRODUCTO</v>
      </c>
      <c r="Q70" s="108" t="str">
        <f t="shared" si="18"/>
        <v>INTRAPRODUCTO</v>
      </c>
      <c r="R70" s="116" t="str">
        <f t="shared" si="18"/>
        <v>INTRAPRODUCTO</v>
      </c>
      <c r="S70" s="108" t="str">
        <f t="shared" si="18"/>
        <v>INTRAPRODUCTO</v>
      </c>
      <c r="T70" s="116" t="str">
        <f t="shared" si="18"/>
        <v>INTRAPRODUCTO</v>
      </c>
      <c r="U70" s="108" t="str">
        <f t="shared" si="18"/>
        <v>INTRAPRODUCTO</v>
      </c>
      <c r="V70" s="116" t="str">
        <f t="shared" si="18"/>
        <v>INTRAPRODUCTO</v>
      </c>
      <c r="W70" s="108" t="str">
        <f t="shared" si="18"/>
        <v>INTRAPRODUCTO</v>
      </c>
      <c r="X70" s="116" t="str">
        <f t="shared" si="18"/>
        <v>INTRAPRODUCTO</v>
      </c>
      <c r="Y70" s="108" t="str">
        <f t="shared" si="18"/>
        <v>INTRAPRODUCTO</v>
      </c>
      <c r="Z70" s="116" t="str">
        <f t="shared" si="18"/>
        <v>INTRAPRODUCTO</v>
      </c>
      <c r="AA70" s="108" t="str">
        <f t="shared" si="18"/>
        <v>INTRAPRODUCTO</v>
      </c>
      <c r="AB70" s="108" t="str">
        <f t="shared" ref="AB70" si="19">+IF(AB56&gt; 0.33,"VENTAJA","INTRAPRODUCTO")</f>
        <v>INTRAPRODUCTO</v>
      </c>
    </row>
    <row r="71" spans="4:28" s="1" customFormat="1" x14ac:dyDescent="0.25">
      <c r="D71" s="1" t="s">
        <v>53</v>
      </c>
      <c r="E71" s="133"/>
      <c r="F71" s="109"/>
      <c r="G71" s="109"/>
      <c r="H71" s="109"/>
      <c r="I71" s="109"/>
      <c r="J71" s="109"/>
      <c r="K71" s="109"/>
      <c r="L71" s="109"/>
      <c r="M71" s="109"/>
      <c r="N71" s="109"/>
      <c r="O71" s="109"/>
      <c r="P71" s="109"/>
      <c r="Q71" s="109"/>
      <c r="R71" s="109"/>
      <c r="S71" s="109"/>
      <c r="T71" s="109"/>
      <c r="U71" s="109"/>
      <c r="V71" s="109"/>
      <c r="W71" s="109"/>
      <c r="X71" s="109"/>
      <c r="Y71" s="109"/>
      <c r="Z71" s="109"/>
      <c r="AA71" s="109"/>
    </row>
    <row r="73" spans="4:28" ht="15.75" thickBot="1" x14ac:dyDescent="0.3">
      <c r="D73" s="1" t="s">
        <v>55</v>
      </c>
      <c r="E73" s="3"/>
    </row>
    <row r="74" spans="4:28" ht="15.75" thickBot="1" x14ac:dyDescent="0.3">
      <c r="D74" s="105" t="s">
        <v>15</v>
      </c>
      <c r="E74" s="106"/>
      <c r="F74" s="17">
        <v>1995</v>
      </c>
      <c r="G74" s="9">
        <v>1996</v>
      </c>
      <c r="H74" s="17">
        <v>1997</v>
      </c>
      <c r="I74" s="9">
        <v>1998</v>
      </c>
      <c r="J74" s="17">
        <v>1999</v>
      </c>
      <c r="K74" s="9">
        <v>2000</v>
      </c>
      <c r="L74" s="17">
        <v>2001</v>
      </c>
      <c r="M74" s="9">
        <v>2002</v>
      </c>
      <c r="N74" s="17">
        <v>2003</v>
      </c>
      <c r="O74" s="9">
        <v>2004</v>
      </c>
      <c r="P74" s="17">
        <v>2005</v>
      </c>
      <c r="Q74" s="9">
        <v>2006</v>
      </c>
      <c r="R74" s="17">
        <v>2007</v>
      </c>
      <c r="S74" s="9">
        <v>2008</v>
      </c>
      <c r="T74" s="17">
        <v>2009</v>
      </c>
      <c r="U74" s="9">
        <v>2010</v>
      </c>
      <c r="V74" s="17">
        <v>2011</v>
      </c>
      <c r="W74" s="9">
        <v>2012</v>
      </c>
      <c r="X74" s="17">
        <v>2013</v>
      </c>
      <c r="Y74" s="9">
        <v>2014</v>
      </c>
      <c r="Z74" s="17">
        <v>2015</v>
      </c>
      <c r="AA74" s="10">
        <v>2016</v>
      </c>
      <c r="AB74" s="10">
        <v>2017</v>
      </c>
    </row>
    <row r="75" spans="4:28" ht="15.75" thickBot="1" x14ac:dyDescent="0.3">
      <c r="D75" s="236" t="s">
        <v>16</v>
      </c>
      <c r="E75" s="237"/>
      <c r="F75" s="93">
        <v>10201048.063999999</v>
      </c>
      <c r="G75" s="94">
        <v>10647555.072000001</v>
      </c>
      <c r="H75" s="93">
        <v>11549019.136</v>
      </c>
      <c r="I75" s="94">
        <v>10821222.4</v>
      </c>
      <c r="J75" s="93">
        <v>11617030.143999999</v>
      </c>
      <c r="K75" s="94">
        <v>13158400.846999999</v>
      </c>
      <c r="L75" s="93">
        <v>12301486.486</v>
      </c>
      <c r="M75" s="94">
        <v>11897488.380999999</v>
      </c>
      <c r="N75" s="93">
        <v>13092218.069</v>
      </c>
      <c r="O75" s="94">
        <v>16729677.706</v>
      </c>
      <c r="P75" s="93">
        <v>21190438.734999999</v>
      </c>
      <c r="Q75" s="94">
        <v>24390975.103</v>
      </c>
      <c r="R75" s="93">
        <v>29991332</v>
      </c>
      <c r="S75" s="94">
        <v>37625882.064999998</v>
      </c>
      <c r="T75" s="93">
        <v>32852985.837000001</v>
      </c>
      <c r="U75" s="94">
        <v>39819528.641999997</v>
      </c>
      <c r="V75" s="93">
        <v>56953516.086000003</v>
      </c>
      <c r="W75" s="94">
        <v>60273618.167999998</v>
      </c>
      <c r="X75" s="93">
        <v>58821869.987000003</v>
      </c>
      <c r="Y75" s="94">
        <v>54794812.015000001</v>
      </c>
      <c r="Z75" s="93">
        <v>35690766.593000002</v>
      </c>
      <c r="AA75" s="95">
        <v>31044991.243000001</v>
      </c>
      <c r="AB75" s="95">
        <v>31044991.243000001</v>
      </c>
    </row>
    <row r="76" spans="4:28" x14ac:dyDescent="0.25">
      <c r="D76" s="232" t="s">
        <v>17</v>
      </c>
      <c r="E76" s="233"/>
      <c r="F76" s="96">
        <v>3098921.09</v>
      </c>
      <c r="G76" s="97">
        <v>2785849.662</v>
      </c>
      <c r="H76" s="96">
        <v>3607707.88</v>
      </c>
      <c r="I76" s="97">
        <v>3335956.557</v>
      </c>
      <c r="J76" s="96">
        <v>2695929.8470000001</v>
      </c>
      <c r="K76" s="97">
        <v>2405215.0010000002</v>
      </c>
      <c r="L76" s="96">
        <v>2138679.7719999999</v>
      </c>
      <c r="M76" s="97">
        <v>2078652.2009999999</v>
      </c>
      <c r="N76" s="96">
        <v>2115649.7719999999</v>
      </c>
      <c r="O76" s="97">
        <v>2562060.0449999999</v>
      </c>
      <c r="P76" s="96">
        <v>3414451.378</v>
      </c>
      <c r="Q76" s="97">
        <v>3636147.1490000002</v>
      </c>
      <c r="R76" s="96">
        <v>4207719.53</v>
      </c>
      <c r="S76" s="97">
        <v>4920759.6100000003</v>
      </c>
      <c r="T76" s="96">
        <v>4598395.335</v>
      </c>
      <c r="U76" s="97">
        <v>4252563.568</v>
      </c>
      <c r="V76" s="96">
        <v>5361940.517</v>
      </c>
      <c r="W76" s="97">
        <v>4891277.0719999997</v>
      </c>
      <c r="X76" s="96">
        <v>4827988.8420000002</v>
      </c>
      <c r="Y76" s="97">
        <v>5397566.3509999998</v>
      </c>
      <c r="Z76" s="96">
        <v>5065806.5839999998</v>
      </c>
      <c r="AA76" s="98">
        <v>5017400.301</v>
      </c>
      <c r="AB76" s="98">
        <v>5017400.301</v>
      </c>
    </row>
    <row r="77" spans="4:28" x14ac:dyDescent="0.25">
      <c r="D77" s="234" t="s">
        <v>18</v>
      </c>
      <c r="E77" s="235"/>
      <c r="F77" s="99">
        <v>30803.01</v>
      </c>
      <c r="G77" s="100">
        <v>35173.404000000002</v>
      </c>
      <c r="H77" s="99">
        <v>39259.262000000002</v>
      </c>
      <c r="I77" s="100">
        <v>35104.345999999998</v>
      </c>
      <c r="J77" s="99">
        <v>39624.252</v>
      </c>
      <c r="K77" s="100">
        <v>46419.232000000004</v>
      </c>
      <c r="L77" s="99">
        <v>53188.722000000002</v>
      </c>
      <c r="M77" s="100">
        <v>74104.146999999997</v>
      </c>
      <c r="N77" s="99">
        <v>91780.876000000004</v>
      </c>
      <c r="O77" s="100">
        <v>123835.197</v>
      </c>
      <c r="P77" s="99">
        <v>96874.676000000007</v>
      </c>
      <c r="Q77" s="100">
        <v>94055.032999999996</v>
      </c>
      <c r="R77" s="99">
        <v>105375.874</v>
      </c>
      <c r="S77" s="100">
        <v>94489.955000000002</v>
      </c>
      <c r="T77" s="99">
        <v>70182.815000000002</v>
      </c>
      <c r="U77" s="100">
        <v>53309.548000000003</v>
      </c>
      <c r="V77" s="99">
        <v>64346.038</v>
      </c>
      <c r="W77" s="100">
        <v>70258.634000000005</v>
      </c>
      <c r="X77" s="99">
        <v>97455.774999999994</v>
      </c>
      <c r="Y77" s="100">
        <v>83701.375</v>
      </c>
      <c r="Z77" s="99">
        <v>73863.785999999993</v>
      </c>
      <c r="AA77" s="101">
        <v>54157.362999999998</v>
      </c>
      <c r="AB77" s="101">
        <v>54157.362999999998</v>
      </c>
    </row>
    <row r="78" spans="4:28" x14ac:dyDescent="0.25">
      <c r="D78" s="232" t="s">
        <v>19</v>
      </c>
      <c r="E78" s="233"/>
      <c r="F78" s="96">
        <v>579990.24399999995</v>
      </c>
      <c r="G78" s="97">
        <v>605765.80500000005</v>
      </c>
      <c r="H78" s="96">
        <v>616942.38699999999</v>
      </c>
      <c r="I78" s="97">
        <v>617456.18000000005</v>
      </c>
      <c r="J78" s="96">
        <v>620240.06799999997</v>
      </c>
      <c r="K78" s="97">
        <v>659124.23800000001</v>
      </c>
      <c r="L78" s="96">
        <v>688855.61499999999</v>
      </c>
      <c r="M78" s="97">
        <v>757827.40099999995</v>
      </c>
      <c r="N78" s="96">
        <v>789590.94900000002</v>
      </c>
      <c r="O78" s="97">
        <v>875534.74</v>
      </c>
      <c r="P78" s="96">
        <v>1139266.4569999999</v>
      </c>
      <c r="Q78" s="97">
        <v>1479351.7949999999</v>
      </c>
      <c r="R78" s="96">
        <v>1801174.3359999999</v>
      </c>
      <c r="S78" s="97">
        <v>1883633.2490000001</v>
      </c>
      <c r="T78" s="96">
        <v>1536759.11</v>
      </c>
      <c r="U78" s="97">
        <v>1790755.2039999999</v>
      </c>
      <c r="V78" s="96">
        <v>1862520.5719999999</v>
      </c>
      <c r="W78" s="97">
        <v>1903899.7069999999</v>
      </c>
      <c r="X78" s="96">
        <v>1983921.308</v>
      </c>
      <c r="Y78" s="97">
        <v>1921493.327</v>
      </c>
      <c r="Z78" s="96">
        <v>1777427.3</v>
      </c>
      <c r="AA78" s="98">
        <v>1737163.1470000001</v>
      </c>
      <c r="AB78" s="98">
        <v>1737163.1470000001</v>
      </c>
    </row>
    <row r="79" spans="4:28" x14ac:dyDescent="0.25">
      <c r="D79" s="234" t="s">
        <v>20</v>
      </c>
      <c r="E79" s="235"/>
      <c r="F79" s="99">
        <v>2777924.2829999998</v>
      </c>
      <c r="G79" s="100">
        <v>3827695.986</v>
      </c>
      <c r="H79" s="99">
        <v>3622565.1490000002</v>
      </c>
      <c r="I79" s="100">
        <v>3273865.3459999999</v>
      </c>
      <c r="J79" s="99">
        <v>4702466.4309999999</v>
      </c>
      <c r="K79" s="100">
        <v>5668573.9000000004</v>
      </c>
      <c r="L79" s="99">
        <v>4465281.6239999998</v>
      </c>
      <c r="M79" s="100">
        <v>4273429.8509999998</v>
      </c>
      <c r="N79" s="99">
        <v>4869042.2489999998</v>
      </c>
      <c r="O79" s="100">
        <v>6174538.5109999999</v>
      </c>
      <c r="P79" s="99">
        <v>8316319.8449999997</v>
      </c>
      <c r="Q79" s="100">
        <v>9373867.7410000004</v>
      </c>
      <c r="R79" s="99">
        <v>10872100.037</v>
      </c>
      <c r="S79" s="100">
        <v>17295009.647999998</v>
      </c>
      <c r="T79" s="99">
        <v>15780856.358999999</v>
      </c>
      <c r="U79" s="100">
        <v>22564428.982000001</v>
      </c>
      <c r="V79" s="99">
        <v>36481785.703000002</v>
      </c>
      <c r="W79" s="100">
        <v>39611602.737000003</v>
      </c>
      <c r="X79" s="99">
        <v>39276186.884999998</v>
      </c>
      <c r="Y79" s="100">
        <v>35930632.399999999</v>
      </c>
      <c r="Z79" s="99">
        <v>18839854.679000001</v>
      </c>
      <c r="AA79" s="101">
        <v>14745528.085000001</v>
      </c>
      <c r="AB79" s="101">
        <v>14745528.085000001</v>
      </c>
    </row>
    <row r="80" spans="4:28" x14ac:dyDescent="0.25">
      <c r="D80" s="232" t="s">
        <v>21</v>
      </c>
      <c r="E80" s="233"/>
      <c r="F80" s="96">
        <v>15458.19</v>
      </c>
      <c r="G80" s="97">
        <v>20060.937999999998</v>
      </c>
      <c r="H80" s="96">
        <v>39520.923999999999</v>
      </c>
      <c r="I80" s="97">
        <v>47420.091999999997</v>
      </c>
      <c r="J80" s="96">
        <v>59328.618000000002</v>
      </c>
      <c r="K80" s="97">
        <v>49121.404000000002</v>
      </c>
      <c r="L80" s="96">
        <v>40252.230000000003</v>
      </c>
      <c r="M80" s="97">
        <v>47038.563999999998</v>
      </c>
      <c r="N80" s="96">
        <v>70101.479000000007</v>
      </c>
      <c r="O80" s="97">
        <v>132581.01300000001</v>
      </c>
      <c r="P80" s="96">
        <v>122856.924</v>
      </c>
      <c r="Q80" s="97">
        <v>127010.948</v>
      </c>
      <c r="R80" s="96">
        <v>261453.73800000001</v>
      </c>
      <c r="S80" s="97">
        <v>384381.01500000001</v>
      </c>
      <c r="T80" s="96">
        <v>178528.27600000001</v>
      </c>
      <c r="U80" s="97">
        <v>135985.625</v>
      </c>
      <c r="V80" s="96">
        <v>290296.103</v>
      </c>
      <c r="W80" s="97">
        <v>280943.15100000001</v>
      </c>
      <c r="X80" s="96">
        <v>255500.98800000001</v>
      </c>
      <c r="Y80" s="97">
        <v>328909.83600000001</v>
      </c>
      <c r="Z80" s="96">
        <v>363479.42700000003</v>
      </c>
      <c r="AA80" s="98">
        <v>338839.57299999997</v>
      </c>
      <c r="AB80" s="98">
        <v>338839.57299999997</v>
      </c>
    </row>
    <row r="81" spans="4:28" x14ac:dyDescent="0.25">
      <c r="D81" s="234" t="s">
        <v>22</v>
      </c>
      <c r="E81" s="235"/>
      <c r="F81" s="99">
        <v>806467.44</v>
      </c>
      <c r="G81" s="100">
        <v>878271.42099999997</v>
      </c>
      <c r="H81" s="99">
        <v>1075389.1259999999</v>
      </c>
      <c r="I81" s="100">
        <v>1092606.466</v>
      </c>
      <c r="J81" s="99">
        <v>1179674.507</v>
      </c>
      <c r="K81" s="100">
        <v>1335680.9410000001</v>
      </c>
      <c r="L81" s="99">
        <v>1361828.9720000001</v>
      </c>
      <c r="M81" s="100">
        <v>1329738.9140000001</v>
      </c>
      <c r="N81" s="99">
        <v>1219370.236</v>
      </c>
      <c r="O81" s="100">
        <v>1541722.7209999999</v>
      </c>
      <c r="P81" s="99">
        <v>1786172.6610000001</v>
      </c>
      <c r="Q81" s="100">
        <v>2024381.6680000001</v>
      </c>
      <c r="R81" s="99">
        <v>2413255.6839999999</v>
      </c>
      <c r="S81" s="100">
        <v>2951475.1740000001</v>
      </c>
      <c r="T81" s="99">
        <v>2715936.733</v>
      </c>
      <c r="U81" s="100">
        <v>2846822.6030000001</v>
      </c>
      <c r="V81" s="99">
        <v>3312122.983</v>
      </c>
      <c r="W81" s="100">
        <v>3428685.415</v>
      </c>
      <c r="X81" s="99">
        <v>3733191.8110000002</v>
      </c>
      <c r="Y81" s="100">
        <v>3684127.247</v>
      </c>
      <c r="Z81" s="99">
        <v>3423007.0780000002</v>
      </c>
      <c r="AA81" s="101">
        <v>3029705.855</v>
      </c>
      <c r="AB81" s="101">
        <v>3029705.855</v>
      </c>
    </row>
    <row r="82" spans="4:28" x14ac:dyDescent="0.25">
      <c r="D82" s="232" t="s">
        <v>23</v>
      </c>
      <c r="E82" s="233"/>
      <c r="F82" s="96">
        <v>1467892.4750000001</v>
      </c>
      <c r="G82" s="97">
        <v>1145310.274</v>
      </c>
      <c r="H82" s="96">
        <v>1189097.206</v>
      </c>
      <c r="I82" s="97">
        <v>1100459.8259999999</v>
      </c>
      <c r="J82" s="96">
        <v>1195512.314</v>
      </c>
      <c r="K82" s="97">
        <v>1443992.7379999999</v>
      </c>
      <c r="L82" s="96">
        <v>1600065.148</v>
      </c>
      <c r="M82" s="97">
        <v>1560431.6310000001</v>
      </c>
      <c r="N82" s="96">
        <v>1737469.0460000001</v>
      </c>
      <c r="O82" s="97">
        <v>2330093.8820000002</v>
      </c>
      <c r="P82" s="96">
        <v>2753889.4539999999</v>
      </c>
      <c r="Q82" s="97">
        <v>3484528.9249999998</v>
      </c>
      <c r="R82" s="96">
        <v>4748504.3559999997</v>
      </c>
      <c r="S82" s="97">
        <v>4649722.3870000001</v>
      </c>
      <c r="T82" s="96">
        <v>3441238.7110000001</v>
      </c>
      <c r="U82" s="97">
        <v>3337209.6940000001</v>
      </c>
      <c r="V82" s="96">
        <v>3472061.2480000001</v>
      </c>
      <c r="W82" s="97">
        <v>3549539.51</v>
      </c>
      <c r="X82" s="96">
        <v>3048385.906</v>
      </c>
      <c r="Y82" s="97">
        <v>2962845.625</v>
      </c>
      <c r="Z82" s="96">
        <v>2367656.7080000001</v>
      </c>
      <c r="AA82" s="98">
        <v>2028656.209</v>
      </c>
      <c r="AB82" s="98">
        <v>2028656.209</v>
      </c>
    </row>
    <row r="83" spans="4:28" x14ac:dyDescent="0.25">
      <c r="D83" s="234" t="s">
        <v>24</v>
      </c>
      <c r="E83" s="235"/>
      <c r="F83" s="99">
        <v>264716.17499999999</v>
      </c>
      <c r="G83" s="100">
        <v>290365.29800000001</v>
      </c>
      <c r="H83" s="99">
        <v>438185.76</v>
      </c>
      <c r="I83" s="100">
        <v>427399.25199999998</v>
      </c>
      <c r="J83" s="99">
        <v>306885.30800000002</v>
      </c>
      <c r="K83" s="100">
        <v>565442.83100000001</v>
      </c>
      <c r="L83" s="99">
        <v>828162.73800000001</v>
      </c>
      <c r="M83" s="100">
        <v>663024.73400000005</v>
      </c>
      <c r="N83" s="99">
        <v>430313.315</v>
      </c>
      <c r="O83" s="100">
        <v>910814.52500000002</v>
      </c>
      <c r="P83" s="99">
        <v>1265020.04</v>
      </c>
      <c r="Q83" s="100">
        <v>1519771.098</v>
      </c>
      <c r="R83" s="99">
        <v>2208299.469</v>
      </c>
      <c r="S83" s="100">
        <v>1884343.71</v>
      </c>
      <c r="T83" s="99">
        <v>1427862.03</v>
      </c>
      <c r="U83" s="100">
        <v>1265311.8959999999</v>
      </c>
      <c r="V83" s="99">
        <v>1720984.7679999999</v>
      </c>
      <c r="W83" s="100">
        <v>1492637.152</v>
      </c>
      <c r="X83" s="99">
        <v>1834495.1359999999</v>
      </c>
      <c r="Y83" s="100">
        <v>1529037.4939999999</v>
      </c>
      <c r="Z83" s="99">
        <v>1423523.017</v>
      </c>
      <c r="AA83" s="101">
        <v>1464320.9709999999</v>
      </c>
      <c r="AB83" s="101">
        <v>1464320.9709999999</v>
      </c>
    </row>
    <row r="84" spans="4:28" x14ac:dyDescent="0.25">
      <c r="D84" s="232" t="s">
        <v>25</v>
      </c>
      <c r="E84" s="233"/>
      <c r="F84" s="96">
        <v>985174.973</v>
      </c>
      <c r="G84" s="97">
        <v>854746.38600000006</v>
      </c>
      <c r="H84" s="96">
        <v>844979.59499999997</v>
      </c>
      <c r="I84" s="97">
        <v>870562.44400000002</v>
      </c>
      <c r="J84" s="96">
        <v>807029.93</v>
      </c>
      <c r="K84" s="97">
        <v>975983.973</v>
      </c>
      <c r="L84" s="96">
        <v>1113974.9620000001</v>
      </c>
      <c r="M84" s="97">
        <v>999796.94099999999</v>
      </c>
      <c r="N84" s="96">
        <v>1176477.253</v>
      </c>
      <c r="O84" s="97">
        <v>1501711.953</v>
      </c>
      <c r="P84" s="96">
        <v>1662357.4920000001</v>
      </c>
      <c r="Q84" s="97">
        <v>1818153.287</v>
      </c>
      <c r="R84" s="96">
        <v>2568492.432</v>
      </c>
      <c r="S84" s="97">
        <v>2529167.3969999999</v>
      </c>
      <c r="T84" s="96">
        <v>1535642.514</v>
      </c>
      <c r="U84" s="97">
        <v>1443255.895</v>
      </c>
      <c r="V84" s="96">
        <v>1590328.8319999999</v>
      </c>
      <c r="W84" s="97">
        <v>1631760.6129999999</v>
      </c>
      <c r="X84" s="96">
        <v>1499523.801</v>
      </c>
      <c r="Y84" s="97">
        <v>1360366.0090000001</v>
      </c>
      <c r="Z84" s="96">
        <v>1254999.4099999999</v>
      </c>
      <c r="AA84" s="98">
        <v>1085000.3689999999</v>
      </c>
      <c r="AB84" s="98">
        <v>1085000.3689999999</v>
      </c>
    </row>
    <row r="85" spans="4:28" ht="15.75" thickBot="1" x14ac:dyDescent="0.3">
      <c r="D85" s="230" t="s">
        <v>26</v>
      </c>
      <c r="E85" s="231"/>
      <c r="F85" s="102">
        <v>173700.736</v>
      </c>
      <c r="G85" s="103">
        <v>204315.77</v>
      </c>
      <c r="H85" s="102">
        <v>75372.135999999999</v>
      </c>
      <c r="I85" s="103">
        <v>20392.142</v>
      </c>
      <c r="J85" s="102">
        <v>10338.969999999999</v>
      </c>
      <c r="K85" s="103">
        <v>8846.5889999999999</v>
      </c>
      <c r="L85" s="102">
        <v>11196.703</v>
      </c>
      <c r="M85" s="103">
        <v>113443.997</v>
      </c>
      <c r="N85" s="102">
        <v>592422.89399999997</v>
      </c>
      <c r="O85" s="103">
        <v>576785.11899999995</v>
      </c>
      <c r="P85" s="102">
        <v>633229.92799999996</v>
      </c>
      <c r="Q85" s="103">
        <v>833707.58499999996</v>
      </c>
      <c r="R85" s="102">
        <v>804956.70200000005</v>
      </c>
      <c r="S85" s="103">
        <v>1032900.036</v>
      </c>
      <c r="T85" s="102">
        <v>1567584.0730000001</v>
      </c>
      <c r="U85" s="103">
        <v>2129885.764</v>
      </c>
      <c r="V85" s="102">
        <v>2797129.4870000002</v>
      </c>
      <c r="W85" s="103">
        <v>3413014.27</v>
      </c>
      <c r="X85" s="102">
        <v>2265219.588</v>
      </c>
      <c r="Y85" s="103">
        <v>1596132.41</v>
      </c>
      <c r="Z85" s="102">
        <v>1101148.7209999999</v>
      </c>
      <c r="AA85" s="104">
        <v>1544219.487</v>
      </c>
      <c r="AB85" s="104">
        <v>1544219.487</v>
      </c>
    </row>
    <row r="86" spans="4:28" x14ac:dyDescent="0.25">
      <c r="D86" s="1" t="s">
        <v>52</v>
      </c>
    </row>
  </sheetData>
  <mergeCells count="37">
    <mergeCell ref="D70:E70"/>
    <mergeCell ref="D65:E65"/>
    <mergeCell ref="D66:E66"/>
    <mergeCell ref="D67:E67"/>
    <mergeCell ref="D68:E68"/>
    <mergeCell ref="D69:E69"/>
    <mergeCell ref="D60:E60"/>
    <mergeCell ref="D61:E61"/>
    <mergeCell ref="D62:E62"/>
    <mergeCell ref="D63:E63"/>
    <mergeCell ref="D64:E64"/>
    <mergeCell ref="B17:D17"/>
    <mergeCell ref="G17:I17"/>
    <mergeCell ref="M17:O17"/>
    <mergeCell ref="B7:E16"/>
    <mergeCell ref="D46:E46"/>
    <mergeCell ref="D47:E47"/>
    <mergeCell ref="D48:E48"/>
    <mergeCell ref="D49:E49"/>
    <mergeCell ref="D50:E50"/>
    <mergeCell ref="D51:E51"/>
    <mergeCell ref="D52:E52"/>
    <mergeCell ref="D53:E53"/>
    <mergeCell ref="D54:E54"/>
    <mergeCell ref="D55:E55"/>
    <mergeCell ref="D56:E56"/>
    <mergeCell ref="D75:E75"/>
    <mergeCell ref="D76:E76"/>
    <mergeCell ref="D77:E77"/>
    <mergeCell ref="D78:E78"/>
    <mergeCell ref="D79:E79"/>
    <mergeCell ref="D85:E85"/>
    <mergeCell ref="D80:E80"/>
    <mergeCell ref="D81:E81"/>
    <mergeCell ref="D82:E82"/>
    <mergeCell ref="D83:E83"/>
    <mergeCell ref="D84:E8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B69"/>
  <sheetViews>
    <sheetView showGridLines="0" topLeftCell="A3" workbookViewId="0">
      <selection activeCell="AA73" sqref="AA73"/>
    </sheetView>
  </sheetViews>
  <sheetFormatPr baseColWidth="10" defaultRowHeight="15" x14ac:dyDescent="0.25"/>
  <cols>
    <col min="5" max="5" width="24.42578125" customWidth="1"/>
    <col min="6" max="27" width="27.7109375" bestFit="1" customWidth="1"/>
    <col min="28" max="28" width="29.85546875" customWidth="1"/>
  </cols>
  <sheetData>
    <row r="7" spans="2:16" ht="15" customHeight="1" x14ac:dyDescent="0.25">
      <c r="C7" s="131"/>
      <c r="D7" s="201" t="s">
        <v>47</v>
      </c>
      <c r="E7" s="201"/>
      <c r="I7" s="239" t="s">
        <v>46</v>
      </c>
      <c r="J7" s="239"/>
      <c r="K7" s="239"/>
      <c r="M7" s="80"/>
      <c r="N7" s="80"/>
      <c r="O7" s="80"/>
      <c r="P7" s="80"/>
    </row>
    <row r="8" spans="2:16" x14ac:dyDescent="0.25">
      <c r="B8" s="131"/>
      <c r="C8" s="131"/>
      <c r="D8" s="201"/>
      <c r="E8" s="201"/>
      <c r="I8" s="239"/>
      <c r="J8" s="239"/>
      <c r="K8" s="239"/>
      <c r="L8" s="80"/>
      <c r="M8" s="80"/>
      <c r="N8" s="80"/>
      <c r="O8" s="80"/>
      <c r="P8" s="80"/>
    </row>
    <row r="9" spans="2:16" x14ac:dyDescent="0.25">
      <c r="B9" s="131"/>
      <c r="C9" s="131"/>
      <c r="D9" s="201"/>
      <c r="E9" s="201"/>
      <c r="I9" s="239"/>
      <c r="J9" s="239"/>
      <c r="K9" s="239"/>
      <c r="L9" s="80"/>
      <c r="M9" s="80"/>
      <c r="N9" s="80"/>
      <c r="O9" s="80"/>
      <c r="P9" s="80"/>
    </row>
    <row r="10" spans="2:16" x14ac:dyDescent="0.25">
      <c r="B10" s="131"/>
      <c r="C10" s="131"/>
      <c r="D10" s="201"/>
      <c r="E10" s="201"/>
      <c r="I10" s="239"/>
      <c r="J10" s="239"/>
      <c r="K10" s="239"/>
      <c r="L10" s="80"/>
      <c r="M10" s="80"/>
      <c r="N10" s="80"/>
      <c r="O10" s="80"/>
      <c r="P10" s="80"/>
    </row>
    <row r="11" spans="2:16" x14ac:dyDescent="0.25">
      <c r="B11" s="131"/>
      <c r="C11" s="131"/>
      <c r="D11" s="201"/>
      <c r="E11" s="201"/>
      <c r="I11" s="239"/>
      <c r="J11" s="239"/>
      <c r="K11" s="239"/>
      <c r="L11" s="80"/>
      <c r="M11" s="80"/>
      <c r="N11" s="80"/>
      <c r="O11" s="80"/>
      <c r="P11" s="80"/>
    </row>
    <row r="12" spans="2:16" x14ac:dyDescent="0.25">
      <c r="B12" s="131"/>
      <c r="C12" s="131"/>
      <c r="D12" s="201"/>
      <c r="E12" s="201"/>
      <c r="I12" s="239"/>
      <c r="J12" s="239"/>
      <c r="K12" s="239"/>
      <c r="L12" s="80"/>
      <c r="M12" s="80"/>
      <c r="N12" s="80"/>
      <c r="O12" s="80"/>
      <c r="P12" s="80"/>
    </row>
    <row r="13" spans="2:16" x14ac:dyDescent="0.25">
      <c r="B13" s="131"/>
      <c r="C13" s="131"/>
      <c r="D13" s="201"/>
      <c r="E13" s="201"/>
      <c r="I13" s="239"/>
      <c r="J13" s="239"/>
      <c r="K13" s="239"/>
      <c r="L13" s="80"/>
      <c r="M13" s="80"/>
      <c r="N13" s="80"/>
      <c r="O13" s="80"/>
      <c r="P13" s="80"/>
    </row>
    <row r="14" spans="2:16" x14ac:dyDescent="0.25">
      <c r="B14" s="131"/>
      <c r="C14" s="131"/>
      <c r="D14" s="201"/>
      <c r="E14" s="201"/>
      <c r="I14" s="239"/>
      <c r="J14" s="239"/>
      <c r="K14" s="239"/>
      <c r="L14" s="80"/>
      <c r="M14" s="80"/>
      <c r="N14" s="80"/>
      <c r="O14" s="80"/>
      <c r="P14" s="80"/>
    </row>
    <row r="15" spans="2:16" ht="17.25" customHeight="1" x14ac:dyDescent="0.25">
      <c r="B15" s="131"/>
      <c r="C15" s="131"/>
      <c r="D15" s="131"/>
      <c r="E15" s="131"/>
      <c r="G15" s="238" t="s">
        <v>48</v>
      </c>
      <c r="H15" s="238"/>
      <c r="I15" s="239"/>
      <c r="J15" s="239"/>
      <c r="K15" s="239"/>
      <c r="L15" s="80"/>
      <c r="M15" s="80"/>
      <c r="N15" s="80"/>
      <c r="O15" s="80"/>
      <c r="P15" s="80"/>
    </row>
    <row r="16" spans="2:16" x14ac:dyDescent="0.25">
      <c r="B16" s="131"/>
      <c r="C16" s="131"/>
      <c r="D16" s="131"/>
      <c r="E16" s="131"/>
      <c r="G16" s="238"/>
      <c r="H16" s="238"/>
      <c r="I16" s="81"/>
      <c r="J16" s="81" t="s">
        <v>3</v>
      </c>
      <c r="L16" s="80"/>
      <c r="M16" s="80"/>
      <c r="N16" s="80"/>
      <c r="O16" s="80"/>
      <c r="P16" s="80"/>
    </row>
    <row r="17" spans="3:15" x14ac:dyDescent="0.25">
      <c r="C17" s="81"/>
      <c r="D17" s="81"/>
      <c r="E17" s="81" t="s">
        <v>3</v>
      </c>
      <c r="G17" s="81" t="s">
        <v>3</v>
      </c>
      <c r="H17" s="81"/>
      <c r="I17" s="81"/>
      <c r="N17" s="81"/>
      <c r="O17" s="81"/>
    </row>
    <row r="44" spans="4:28" ht="15.75" thickBot="1" x14ac:dyDescent="0.3"/>
    <row r="45" spans="4:28" ht="15.75" thickBot="1" x14ac:dyDescent="0.3">
      <c r="D45" s="7" t="s">
        <v>15</v>
      </c>
      <c r="E45" s="8"/>
      <c r="F45" s="118">
        <v>1995</v>
      </c>
      <c r="G45" s="17">
        <v>1996</v>
      </c>
      <c r="H45" s="9">
        <v>1997</v>
      </c>
      <c r="I45" s="17">
        <v>1998</v>
      </c>
      <c r="J45" s="9">
        <v>1999</v>
      </c>
      <c r="K45" s="17">
        <v>2000</v>
      </c>
      <c r="L45" s="9">
        <v>2001</v>
      </c>
      <c r="M45" s="17">
        <v>2002</v>
      </c>
      <c r="N45" s="9">
        <v>2003</v>
      </c>
      <c r="O45" s="17">
        <v>2004</v>
      </c>
      <c r="P45" s="9">
        <v>2005</v>
      </c>
      <c r="Q45" s="17">
        <v>2006</v>
      </c>
      <c r="R45" s="9">
        <v>2007</v>
      </c>
      <c r="S45" s="17">
        <v>2008</v>
      </c>
      <c r="T45" s="9">
        <v>2009</v>
      </c>
      <c r="U45" s="17">
        <v>2010</v>
      </c>
      <c r="V45" s="9">
        <v>2011</v>
      </c>
      <c r="W45" s="17">
        <v>2012</v>
      </c>
      <c r="X45" s="9">
        <v>2013</v>
      </c>
      <c r="Y45" s="17">
        <v>2014</v>
      </c>
      <c r="Z45" s="9">
        <v>2015</v>
      </c>
      <c r="AA45" s="17">
        <v>2016</v>
      </c>
      <c r="AB45" s="17">
        <v>2017</v>
      </c>
    </row>
    <row r="46" spans="4:28" x14ac:dyDescent="0.25">
      <c r="D46" s="232" t="s">
        <v>17</v>
      </c>
      <c r="E46" s="233"/>
      <c r="F46" s="119">
        <f>+(A!D47-B!E47)/(A!D47+B!E47)</f>
        <v>-0.37984827303454693</v>
      </c>
      <c r="G46" s="120">
        <f>+(A!E47-B!F47)/(A!E47+B!F47)</f>
        <v>-0.59401636192497109</v>
      </c>
      <c r="H46" s="121">
        <f>+(A!F47-B!G47)/(A!F47+B!G47)</f>
        <v>-0.71278298787185512</v>
      </c>
      <c r="I46" s="120">
        <f>+(A!G47-B!H47)/(A!G47+B!H47)</f>
        <v>-0.80868856513932552</v>
      </c>
      <c r="J46" s="121">
        <f>+(A!H47-B!I47)/(A!H47+B!I47)</f>
        <v>-0.70803275604691884</v>
      </c>
      <c r="K46" s="120">
        <f>+(A!I47-B!J47)/(A!I47+B!J47)</f>
        <v>-0.72140014209453962</v>
      </c>
      <c r="L46" s="121">
        <f>+(A!J47-B!K47)/(A!J47+B!K47)</f>
        <v>-0.76417650661190206</v>
      </c>
      <c r="M46" s="120">
        <f>+(A!K47-B!L47)/(A!K47+B!L47)</f>
        <v>-0.91832527650424478</v>
      </c>
      <c r="N46" s="121">
        <f>+(A!L47-B!M47)/(A!L47+B!M47)</f>
        <v>-0.95268719194585305</v>
      </c>
      <c r="O46" s="120">
        <f>+(A!M47-B!N47)/(A!M47+B!N47)</f>
        <v>-0.96493471005349785</v>
      </c>
      <c r="P46" s="121">
        <f>+(A!N47-B!O47)/(A!N47+B!O47)</f>
        <v>-0.96970001880488899</v>
      </c>
      <c r="Q46" s="120">
        <f>+(A!O47-B!P47)/(A!O47+B!P47)</f>
        <v>-0.97198873564120969</v>
      </c>
      <c r="R46" s="121">
        <f>+(A!P47-B!Q47)/(A!P47+B!Q47)</f>
        <v>-0.97274012431755996</v>
      </c>
      <c r="S46" s="120">
        <f>+(A!Q47-B!R47)/(A!Q47+B!R47)</f>
        <v>-0.98026254176883232</v>
      </c>
      <c r="T46" s="121">
        <f>+(A!R47-B!S47)/(A!R47+B!S47)</f>
        <v>-0.97841614536330734</v>
      </c>
      <c r="U46" s="120">
        <f>+(A!S47-B!T47)/(A!S47+B!T47)</f>
        <v>-0.99453046361392605</v>
      </c>
      <c r="V46" s="121">
        <f>+(A!T47-B!U47)/(A!T47+B!U47)</f>
        <v>-0.99149519831760125</v>
      </c>
      <c r="W46" s="120">
        <f>+(A!U47-B!V47)/(A!U47+B!V47)</f>
        <v>-0.99446659158857587</v>
      </c>
      <c r="X46" s="121">
        <f>+(A!V47-B!W47)/(A!V47+B!W47)</f>
        <v>-0.98783448721973155</v>
      </c>
      <c r="Y46" s="120">
        <f>+(A!W47-B!X47)/(A!W47+B!X47)</f>
        <v>-0.95601165051445602</v>
      </c>
      <c r="Z46" s="121">
        <f>+(A!X47-B!Y47)/(A!X47+B!Y47)</f>
        <v>-0.86113596668496573</v>
      </c>
      <c r="AA46" s="120">
        <f>+(A!Y47-B!Z47)/(A!Y47+B!Z47)</f>
        <v>-0.91074200236151481</v>
      </c>
      <c r="AB46" s="120">
        <f>+(A!Z47-B!AA47)/(A!Z47+B!AA47)</f>
        <v>-0.88055085540799016</v>
      </c>
    </row>
    <row r="47" spans="4:28" x14ac:dyDescent="0.25">
      <c r="D47" s="234" t="s">
        <v>18</v>
      </c>
      <c r="E47" s="235"/>
      <c r="F47" s="122">
        <f>+(A!D48-B!E48)/(A!D48+B!E48)</f>
        <v>-0.99608160157076908</v>
      </c>
      <c r="G47" s="123">
        <f>+(A!E48-B!F48)/(A!E48+B!F48)</f>
        <v>-1</v>
      </c>
      <c r="H47" s="124">
        <f>+(A!F48-B!G48)/(A!F48+B!G48)</f>
        <v>-1</v>
      </c>
      <c r="I47" s="123">
        <f>+(A!G48-B!H48)/(A!G48+B!H48)</f>
        <v>-1</v>
      </c>
      <c r="J47" s="124">
        <f>+(A!H48-B!I48)/(A!H48+B!I48)</f>
        <v>-0.38077784579188367</v>
      </c>
      <c r="K47" s="123">
        <f>+(A!I48-B!J48)/(A!I48+B!J48)</f>
        <v>-1</v>
      </c>
      <c r="L47" s="124">
        <f>+(A!J48-B!K48)/(A!J48+B!K48)</f>
        <v>-1</v>
      </c>
      <c r="M47" s="123">
        <f>+(A!K48-B!L48)/(A!K48+B!L48)</f>
        <v>-0.88512988666895576</v>
      </c>
      <c r="N47" s="124">
        <f>+(A!L48-B!M48)/(A!L48+B!M48)</f>
        <v>-1</v>
      </c>
      <c r="O47" s="123">
        <f>+(A!M48-B!N48)/(A!M48+B!N48)</f>
        <v>-0.99913084104080352</v>
      </c>
      <c r="P47" s="124">
        <f>+(A!N48-B!O48)/(A!N48+B!O48)</f>
        <v>-0.99908606192332106</v>
      </c>
      <c r="Q47" s="123">
        <f>+(A!O48-B!P48)/(A!O48+B!P48)</f>
        <v>-0.99861164563469851</v>
      </c>
      <c r="R47" s="124">
        <f>+(A!P48-B!Q48)/(A!P48+B!Q48)</f>
        <v>-1</v>
      </c>
      <c r="S47" s="123">
        <f>+(A!Q48-B!R48)/(A!Q48+B!R48)</f>
        <v>-0.99994344892787024</v>
      </c>
      <c r="T47" s="124">
        <f>+(A!R48-B!S48)/(A!R48+B!S48)</f>
        <v>-0.99702309693690239</v>
      </c>
      <c r="U47" s="123">
        <f>+(A!S48-B!T48)/(A!S48+B!T48)</f>
        <v>-0.99351062898232723</v>
      </c>
      <c r="V47" s="124">
        <f>+(A!T48-B!U48)/(A!T48+B!U48)</f>
        <v>-0.96064381413281363</v>
      </c>
      <c r="W47" s="123">
        <f>+(A!U48-B!V48)/(A!U48+B!V48)</f>
        <v>-0.99548985321763617</v>
      </c>
      <c r="X47" s="124">
        <f>+(A!V48-B!W48)/(A!V48+B!W48)</f>
        <v>-0.99074407569674861</v>
      </c>
      <c r="Y47" s="123">
        <f>+(A!W48-B!X48)/(A!W48+B!X48)</f>
        <v>-0.9941334158584042</v>
      </c>
      <c r="Z47" s="124">
        <f>+(A!X48-B!Y48)/(A!X48+B!Y48)</f>
        <v>-0.98797596144955335</v>
      </c>
      <c r="AA47" s="123">
        <f>+(A!Y48-B!Z48)/(A!Y48+B!Z48)</f>
        <v>-1</v>
      </c>
      <c r="AB47" s="123">
        <f>+(A!Z48-B!AA48)/(A!Z48+B!AA48)</f>
        <v>-0.98077673765485462</v>
      </c>
    </row>
    <row r="48" spans="4:28" x14ac:dyDescent="0.25">
      <c r="D48" s="232" t="s">
        <v>19</v>
      </c>
      <c r="E48" s="233"/>
      <c r="F48" s="122">
        <f>+(A!D49-B!E49)/(A!D49+B!E49)</f>
        <v>-0.83319389814689815</v>
      </c>
      <c r="G48" s="123">
        <f>+(A!E49-B!F49)/(A!E49+B!F49)</f>
        <v>-0.77369770153093609</v>
      </c>
      <c r="H48" s="124">
        <f>+(A!F49-B!G49)/(A!F49+B!G49)</f>
        <v>-0.5420598643362371</v>
      </c>
      <c r="I48" s="123">
        <f>+(A!G49-B!H49)/(A!G49+B!H49)</f>
        <v>-0.12624578019164931</v>
      </c>
      <c r="J48" s="124">
        <f>+(A!H49-B!I49)/(A!H49+B!I49)</f>
        <v>0.22423918648945704</v>
      </c>
      <c r="K48" s="123">
        <f>+(A!I49-B!J49)/(A!I49+B!J49)</f>
        <v>-9.8203856664935696E-2</v>
      </c>
      <c r="L48" s="124">
        <f>+(A!J49-B!K49)/(A!J49+B!K49)</f>
        <v>7.0783489196095464E-2</v>
      </c>
      <c r="M48" s="123">
        <f>+(A!K49-B!L49)/(A!K49+B!L49)</f>
        <v>-0.79341478061674797</v>
      </c>
      <c r="N48" s="124">
        <f>+(A!L49-B!M49)/(A!L49+B!M49)</f>
        <v>-0.99488143922275374</v>
      </c>
      <c r="O48" s="123">
        <f>+(A!M49-B!N49)/(A!M49+B!N49)</f>
        <v>-0.98176815325107847</v>
      </c>
      <c r="P48" s="124">
        <f>+(A!N49-B!O49)/(A!N49+B!O49)</f>
        <v>-0.96298850858294105</v>
      </c>
      <c r="Q48" s="123">
        <f>+(A!O49-B!P49)/(A!O49+B!P49)</f>
        <v>-0.95910978368270194</v>
      </c>
      <c r="R48" s="124">
        <f>+(A!P49-B!Q49)/(A!P49+B!Q49)</f>
        <v>-0.90301483601307764</v>
      </c>
      <c r="S48" s="123">
        <f>+(A!Q49-B!R49)/(A!Q49+B!R49)</f>
        <v>-0.83673264767118949</v>
      </c>
      <c r="T48" s="124">
        <f>+(A!R49-B!S49)/(A!R49+B!S49)</f>
        <v>-0.94111159170597425</v>
      </c>
      <c r="U48" s="123">
        <f>+(A!S49-B!T49)/(A!S49+B!T49)</f>
        <v>-0.96289197235037471</v>
      </c>
      <c r="V48" s="124">
        <f>+(A!T49-B!U49)/(A!T49+B!U49)</f>
        <v>-0.94102108538258056</v>
      </c>
      <c r="W48" s="123">
        <f>+(A!U49-B!V49)/(A!U49+B!V49)</f>
        <v>-0.94398030490372298</v>
      </c>
      <c r="X48" s="124">
        <f>+(A!V49-B!W49)/(A!V49+B!W49)</f>
        <v>-0.91710106267251523</v>
      </c>
      <c r="Y48" s="123">
        <f>+(A!W49-B!X49)/(A!W49+B!X49)</f>
        <v>-0.95595571660291245</v>
      </c>
      <c r="Z48" s="124">
        <f>+(A!X49-B!Y49)/(A!X49+B!Y49)</f>
        <v>-0.87727115133251199</v>
      </c>
      <c r="AA48" s="123">
        <f>+(A!Y49-B!Z49)/(A!Y49+B!Z49)</f>
        <v>-0.83357181419932735</v>
      </c>
      <c r="AB48" s="123">
        <f>+(A!Z49-B!AA49)/(A!Z49+B!AA49)</f>
        <v>-0.75677401343696904</v>
      </c>
    </row>
    <row r="49" spans="4:28" x14ac:dyDescent="0.25">
      <c r="D49" s="234" t="s">
        <v>20</v>
      </c>
      <c r="E49" s="235"/>
      <c r="F49" s="122">
        <f>+(A!D50-B!E50)/(A!D50+B!E50)</f>
        <v>-0.70573244256110335</v>
      </c>
      <c r="G49" s="123">
        <f>+(A!E50-B!F50)/(A!E50+B!F50)</f>
        <v>-1</v>
      </c>
      <c r="H49" s="124">
        <f>+(A!F50-B!G50)/(A!F50+B!G50)</f>
        <v>0.78042532180887692</v>
      </c>
      <c r="I49" s="123">
        <f>+(A!G50-B!H50)/(A!G50+B!H50)</f>
        <v>0.98793138866231089</v>
      </c>
      <c r="J49" s="124">
        <f>+(A!H50-B!I50)/(A!H50+B!I50)</f>
        <v>-0.88398556064902123</v>
      </c>
      <c r="K49" s="123">
        <f>+(A!I50-B!J50)/(A!I50+B!J50)</f>
        <v>0.98022792769252753</v>
      </c>
      <c r="L49" s="124">
        <f>+(A!J50-B!K50)/(A!J50+B!K50)</f>
        <v>-0.99894603365654344</v>
      </c>
      <c r="M49" s="123">
        <f>+(A!K50-B!L50)/(A!K50+B!L50)</f>
        <v>-0.88917544265712678</v>
      </c>
      <c r="N49" s="124">
        <f>+(A!L50-B!M50)/(A!L50+B!M50)</f>
        <v>-1</v>
      </c>
      <c r="O49" s="123">
        <f>+(A!M50-B!N50)/(A!M50+B!N50)</f>
        <v>0.78375240892298126</v>
      </c>
      <c r="P49" s="124">
        <f>+(A!N50-B!O50)/(A!N50+B!O50)</f>
        <v>0.81715855574347485</v>
      </c>
      <c r="Q49" s="123">
        <f>+(A!O50-B!P50)/(A!O50+B!P50)</f>
        <v>0.8267200552475289</v>
      </c>
      <c r="R49" s="124">
        <f>+(A!P50-B!Q50)/(A!P50+B!Q50)</f>
        <v>0.87817869715352859</v>
      </c>
      <c r="S49" s="123">
        <f>+(A!Q50-B!R50)/(A!Q50+B!R50)</f>
        <v>0.93426913157265012</v>
      </c>
      <c r="T49" s="124">
        <f>+(A!R50-B!S50)/(A!R50+B!S50)</f>
        <v>0.96075449594438744</v>
      </c>
      <c r="U49" s="123">
        <f>+(A!S50-B!T50)/(A!S50+B!T50)</f>
        <v>0.99966153337769181</v>
      </c>
      <c r="V49" s="124">
        <f>+(A!T50-B!U50)/(A!T50+B!U50)</f>
        <v>0.84760520328357458</v>
      </c>
      <c r="W49" s="123">
        <f>+(A!U50-B!V50)/(A!U50+B!V50)</f>
        <v>0.99960048487572106</v>
      </c>
      <c r="X49" s="124">
        <f>+(A!V50-B!W50)/(A!V50+B!W50)</f>
        <v>0.99866923378896633</v>
      </c>
      <c r="Y49" s="123">
        <f>+(A!W50-B!X50)/(A!W50+B!X50)</f>
        <v>0.99936883692350997</v>
      </c>
      <c r="Z49" s="124">
        <f>+(A!X50-B!Y50)/(A!X50+B!Y50)</f>
        <v>0.95645141320693905</v>
      </c>
      <c r="AA49" s="123">
        <f>+(A!Y50-B!Z50)/(A!Y50+B!Z50)</f>
        <v>0.96231015152605681</v>
      </c>
      <c r="AB49" s="123">
        <f>+(A!Z50-B!AA50)/(A!Z50+B!AA50)</f>
        <v>0.92931783538207657</v>
      </c>
    </row>
    <row r="50" spans="4:28" x14ac:dyDescent="0.25">
      <c r="D50" s="232" t="s">
        <v>21</v>
      </c>
      <c r="E50" s="233"/>
      <c r="F50" s="122">
        <f>+(A!D51-B!E51)/(A!D51+B!E51)</f>
        <v>-1</v>
      </c>
      <c r="G50" s="123">
        <f>+(A!E51-B!F51)/(A!E51+B!F51)</f>
        <v>-0.99867109286634315</v>
      </c>
      <c r="H50" s="124">
        <f>+(A!F51-B!G51)/(A!F51+B!G51)</f>
        <v>-0.99995851530115631</v>
      </c>
      <c r="I50" s="123">
        <f>+(A!G51-B!H51)/(A!G51+B!H51)</f>
        <v>-0.99806616726358832</v>
      </c>
      <c r="J50" s="124">
        <f>+(A!H51-B!I51)/(A!H51+B!I51)</f>
        <v>-0.99687536408146316</v>
      </c>
      <c r="K50" s="123">
        <f>+(A!I51-B!J51)/(A!I51+B!J51)</f>
        <v>-0.99928885451763727</v>
      </c>
      <c r="L50" s="124">
        <f>+(A!J51-B!K51)/(A!J51+B!K51)</f>
        <v>-1</v>
      </c>
      <c r="M50" s="123">
        <f>+(A!K51-B!L51)/(A!K51+B!L51)</f>
        <v>-1</v>
      </c>
      <c r="N50" s="124">
        <f>+(A!L51-B!M51)/(A!L51+B!M51)</f>
        <v>-1</v>
      </c>
      <c r="O50" s="123">
        <f>+(A!M51-B!N51)/(A!M51+B!N51)</f>
        <v>-0.99630756445096846</v>
      </c>
      <c r="P50" s="124">
        <f>+(A!N51-B!O51)/(A!N51+B!O51)</f>
        <v>-0.92116241977246183</v>
      </c>
      <c r="Q50" s="123">
        <f>+(A!O51-B!P51)/(A!O51+B!P51)</f>
        <v>-0.97928160884847204</v>
      </c>
      <c r="R50" s="124">
        <f>+(A!P51-B!Q51)/(A!P51+B!Q51)</f>
        <v>-0.97859204606298811</v>
      </c>
      <c r="S50" s="123">
        <f>+(A!Q51-B!R51)/(A!Q51+B!R51)</f>
        <v>-0.95156392428188608</v>
      </c>
      <c r="T50" s="124">
        <f>+(A!R51-B!S51)/(A!R51+B!S51)</f>
        <v>-0.98580411401895973</v>
      </c>
      <c r="U50" s="123">
        <f>+(A!S51-B!T51)/(A!S51+B!T51)</f>
        <v>-0.99368681730776665</v>
      </c>
      <c r="V50" s="124">
        <f>+(A!T51-B!U51)/(A!T51+B!U51)</f>
        <v>-0.99572431595464916</v>
      </c>
      <c r="W50" s="123">
        <f>+(A!U51-B!V51)/(A!U51+B!V51)</f>
        <v>-0.9993439567480138</v>
      </c>
      <c r="X50" s="124">
        <f>+(A!V51-B!W51)/(A!V51+B!W51)</f>
        <v>-0.9852498047418341</v>
      </c>
      <c r="Y50" s="123">
        <f>+(A!W51-B!X51)/(A!W51+B!X51)</f>
        <v>-0.91082363063550198</v>
      </c>
      <c r="Z50" s="124">
        <f>+(A!X51-B!Y51)/(A!X51+B!Y51)</f>
        <v>-0.64585985235844856</v>
      </c>
      <c r="AA50" s="123">
        <f>+(A!Y51-B!Z51)/(A!Y51+B!Z51)</f>
        <v>-0.64724812750314287</v>
      </c>
      <c r="AB50" s="123">
        <f>+(A!Z51-B!AA51)/(A!Z51+B!AA51)</f>
        <v>-0.64961608504061874</v>
      </c>
    </row>
    <row r="51" spans="4:28" x14ac:dyDescent="0.25">
      <c r="D51" s="234" t="s">
        <v>22</v>
      </c>
      <c r="E51" s="235"/>
      <c r="F51" s="122">
        <f>+(A!D52-B!E52)/(A!D52+B!E52)</f>
        <v>-0.40479407087668806</v>
      </c>
      <c r="G51" s="123">
        <f>+(A!E52-B!F52)/(A!E52+B!F52)</f>
        <v>-0.31688265408791477</v>
      </c>
      <c r="H51" s="124">
        <f>+(A!F52-B!G52)/(A!F52+B!G52)</f>
        <v>-0.44503517402857062</v>
      </c>
      <c r="I51" s="123">
        <f>+(A!G52-B!H52)/(A!G52+B!H52)</f>
        <v>-0.60050679032379084</v>
      </c>
      <c r="J51" s="124">
        <f>+(A!H52-B!I52)/(A!H52+B!I52)</f>
        <v>-0.5296606362782641</v>
      </c>
      <c r="K51" s="123">
        <f>+(A!I52-B!J52)/(A!I52+B!J52)</f>
        <v>-0.45372817719985292</v>
      </c>
      <c r="L51" s="124">
        <f>+(A!J52-B!K52)/(A!J52+B!K52)</f>
        <v>-0.61677536323590476</v>
      </c>
      <c r="M51" s="123">
        <f>+(A!K52-B!L52)/(A!K52+B!L52)</f>
        <v>-0.79546035978255547</v>
      </c>
      <c r="N51" s="124">
        <f>+(A!L52-B!M52)/(A!L52+B!M52)</f>
        <v>-0.73439474038095454</v>
      </c>
      <c r="O51" s="123">
        <f>+(A!M52-B!N52)/(A!M52+B!N52)</f>
        <v>-0.66134487066882197</v>
      </c>
      <c r="P51" s="124">
        <f>+(A!N52-B!O52)/(A!N52+B!O52)</f>
        <v>-0.66369686092921776</v>
      </c>
      <c r="Q51" s="123">
        <f>+(A!O52-B!P52)/(A!O52+B!P52)</f>
        <v>-0.67300533636003468</v>
      </c>
      <c r="R51" s="124">
        <f>+(A!P52-B!Q52)/(A!P52+B!Q52)</f>
        <v>-0.64293004123335373</v>
      </c>
      <c r="S51" s="123">
        <f>+(A!Q52-B!R52)/(A!Q52+B!R52)</f>
        <v>-0.3963905345270215</v>
      </c>
      <c r="T51" s="124">
        <f>+(A!R52-B!S52)/(A!R52+B!S52)</f>
        <v>-0.45418147323118424</v>
      </c>
      <c r="U51" s="123">
        <f>+(A!S52-B!T52)/(A!S52+B!T52)</f>
        <v>-0.32500650433263945</v>
      </c>
      <c r="V51" s="124">
        <f>+(A!T52-B!U52)/(A!T52+B!U52)</f>
        <v>-0.23541852447648559</v>
      </c>
      <c r="W51" s="123">
        <f>+(A!U52-B!V52)/(A!U52+B!V52)</f>
        <v>-0.11445339531215756</v>
      </c>
      <c r="X51" s="124">
        <f>+(A!V52-B!W52)/(A!V52+B!W52)</f>
        <v>-0.13607004512146512</v>
      </c>
      <c r="Y51" s="123">
        <f>+(A!W52-B!X52)/(A!W52+B!X52)</f>
        <v>-0.20885808940744449</v>
      </c>
      <c r="Z51" s="124">
        <f>+(A!X52-B!Y52)/(A!X52+B!Y52)</f>
        <v>-0.14481961171772012</v>
      </c>
      <c r="AA51" s="123">
        <f>+(A!Y52-B!Z52)/(A!Y52+B!Z52)</f>
        <v>-8.311592435312655E-2</v>
      </c>
      <c r="AB51" s="123">
        <f>+(A!Z52-B!AA52)/(A!Z52+B!AA52)</f>
        <v>9.5427495885158781E-2</v>
      </c>
    </row>
    <row r="52" spans="4:28" x14ac:dyDescent="0.25">
      <c r="D52" s="232" t="s">
        <v>23</v>
      </c>
      <c r="E52" s="233"/>
      <c r="F52" s="122">
        <f>+(A!D53-B!E53)/(A!D53+B!E53)</f>
        <v>-0.55657124328550067</v>
      </c>
      <c r="G52" s="123">
        <f>+(A!E53-B!F53)/(A!E53+B!F53)</f>
        <v>-0.650928226713539</v>
      </c>
      <c r="H52" s="124">
        <f>+(A!F53-B!G53)/(A!F53+B!G53)</f>
        <v>-0.4999594068778625</v>
      </c>
      <c r="I52" s="123">
        <f>+(A!G53-B!H53)/(A!G53+B!H53)</f>
        <v>-0.37380558817800075</v>
      </c>
      <c r="J52" s="124">
        <f>+(A!H53-B!I53)/(A!H53+B!I53)</f>
        <v>-0.12976851058283884</v>
      </c>
      <c r="K52" s="123">
        <f>+(A!I53-B!J53)/(A!I53+B!J53)</f>
        <v>-0.38093369601251853</v>
      </c>
      <c r="L52" s="124">
        <f>+(A!J53-B!K53)/(A!J53+B!K53)</f>
        <v>-0.54021600188298136</v>
      </c>
      <c r="M52" s="123">
        <f>+(A!K53-B!L53)/(A!K53+B!L53)</f>
        <v>-0.91903047468817856</v>
      </c>
      <c r="N52" s="124">
        <f>+(A!L53-B!M53)/(A!L53+B!M53)</f>
        <v>-0.77378853283294091</v>
      </c>
      <c r="O52" s="123">
        <f>+(A!M53-B!N53)/(A!M53+B!N53)</f>
        <v>-0.73771374414051782</v>
      </c>
      <c r="P52" s="124">
        <f>+(A!N53-B!O53)/(A!N53+B!O53)</f>
        <v>-0.82636754780492583</v>
      </c>
      <c r="Q52" s="123">
        <f>+(A!O53-B!P53)/(A!O53+B!P53)</f>
        <v>-0.70918827562798081</v>
      </c>
      <c r="R52" s="124">
        <f>+(A!P53-B!Q53)/(A!P53+B!Q53)</f>
        <v>-0.74298053193283786</v>
      </c>
      <c r="S52" s="123">
        <f>+(A!Q53-B!R53)/(A!Q53+B!R53)</f>
        <v>-0.70231596258554874</v>
      </c>
      <c r="T52" s="124">
        <f>+(A!R53-B!S53)/(A!R53+B!S53)</f>
        <v>-0.68930937740567766</v>
      </c>
      <c r="U52" s="123">
        <f>+(A!S53-B!T53)/(A!S53+B!T53)</f>
        <v>-0.68444544391996243</v>
      </c>
      <c r="V52" s="124">
        <f>+(A!T53-B!U53)/(A!T53+B!U53)</f>
        <v>-0.41265547296786181</v>
      </c>
      <c r="W52" s="123">
        <f>+(A!U53-B!V53)/(A!U53+B!V53)</f>
        <v>-0.38378316343242574</v>
      </c>
      <c r="X52" s="124">
        <f>+(A!V53-B!W53)/(A!V53+B!W53)</f>
        <v>-0.28982261831145645</v>
      </c>
      <c r="Y52" s="123">
        <f>+(A!W53-B!X53)/(A!W53+B!X53)</f>
        <v>-0.35193008527049507</v>
      </c>
      <c r="Z52" s="124">
        <f>+(A!X53-B!Y53)/(A!X53+B!Y53)</f>
        <v>-0.18135256496221439</v>
      </c>
      <c r="AA52" s="123">
        <f>+(A!Y53-B!Z53)/(A!Y53+B!Z53)</f>
        <v>3.7687912487812052E-2</v>
      </c>
      <c r="AB52" s="123">
        <f>+(A!Z53-B!AA53)/(A!Z53+B!AA53)</f>
        <v>-0.27278655684411862</v>
      </c>
    </row>
    <row r="53" spans="4:28" x14ac:dyDescent="0.25">
      <c r="D53" s="234" t="s">
        <v>24</v>
      </c>
      <c r="E53" s="235"/>
      <c r="F53" s="122">
        <f>+(A!D54-B!E54)/(A!D54+B!E54)</f>
        <v>-0.66478867533770547</v>
      </c>
      <c r="G53" s="123">
        <f>+(A!E54-B!F54)/(A!E54+B!F54)</f>
        <v>-0.61326814835775689</v>
      </c>
      <c r="H53" s="124">
        <f>+(A!F54-B!G54)/(A!F54+B!G54)</f>
        <v>-0.42933994408601134</v>
      </c>
      <c r="I53" s="123">
        <f>+(A!G54-B!H54)/(A!G54+B!H54)</f>
        <v>-0.44580050810983946</v>
      </c>
      <c r="J53" s="124">
        <f>+(A!H54-B!I54)/(A!H54+B!I54)</f>
        <v>-0.57397352852931405</v>
      </c>
      <c r="K53" s="123">
        <f>+(A!I54-B!J54)/(A!I54+B!J54)</f>
        <v>-0.78325501575399059</v>
      </c>
      <c r="L53" s="124">
        <f>+(A!J54-B!K54)/(A!J54+B!K54)</f>
        <v>-0.88427928478894358</v>
      </c>
      <c r="M53" s="123">
        <f>+(A!K54-B!L54)/(A!K54+B!L54)</f>
        <v>-0.9659056067922176</v>
      </c>
      <c r="N53" s="124">
        <f>+(A!L54-B!M54)/(A!L54+B!M54)</f>
        <v>-0.90855455437660682</v>
      </c>
      <c r="O53" s="123">
        <f>+(A!M54-B!N54)/(A!M54+B!N54)</f>
        <v>-0.9283502669380248</v>
      </c>
      <c r="P53" s="124">
        <f>+(A!N54-B!O54)/(A!N54+B!O54)</f>
        <v>-0.95071202430717883</v>
      </c>
      <c r="Q53" s="123">
        <f>+(A!O54-B!P54)/(A!O54+B!P54)</f>
        <v>-0.97553427780420454</v>
      </c>
      <c r="R53" s="124">
        <f>+(A!P54-B!Q54)/(A!P54+B!Q54)</f>
        <v>-0.96929374913851407</v>
      </c>
      <c r="S53" s="123">
        <f>+(A!Q54-B!R54)/(A!Q54+B!R54)</f>
        <v>-0.97674715593838612</v>
      </c>
      <c r="T53" s="124">
        <f>+(A!R54-B!S54)/(A!R54+B!S54)</f>
        <v>-0.95034626856168924</v>
      </c>
      <c r="U53" s="123">
        <f>+(A!S54-B!T54)/(A!S54+B!T54)</f>
        <v>-0.93471236851025563</v>
      </c>
      <c r="V53" s="124">
        <f>+(A!T54-B!U54)/(A!T54+B!U54)</f>
        <v>-0.94790401533922752</v>
      </c>
      <c r="W53" s="123">
        <f>+(A!U54-B!V54)/(A!U54+B!V54)</f>
        <v>-0.81382013046229496</v>
      </c>
      <c r="X53" s="124">
        <f>+(A!V54-B!W54)/(A!V54+B!W54)</f>
        <v>-8.0486846160524567E-2</v>
      </c>
      <c r="Y53" s="123">
        <f>+(A!W54-B!X54)/(A!W54+B!X54)</f>
        <v>-0.93233837784784257</v>
      </c>
      <c r="Z53" s="124">
        <f>+(A!X54-B!Y54)/(A!X54+B!Y54)</f>
        <v>-0.88169291385617443</v>
      </c>
      <c r="AA53" s="123">
        <f>+(A!Y54-B!Z54)/(A!Y54+B!Z54)</f>
        <v>-0.83319902781472477</v>
      </c>
      <c r="AB53" s="123">
        <f>+(A!Z54-B!AA54)/(A!Z54+B!AA54)</f>
        <v>-0.76205623114371368</v>
      </c>
    </row>
    <row r="54" spans="4:28" x14ac:dyDescent="0.25">
      <c r="D54" s="232" t="s">
        <v>25</v>
      </c>
      <c r="E54" s="233"/>
      <c r="F54" s="122">
        <f>+(A!D55-B!E55)/(A!D55+B!E55)</f>
        <v>0.31754058048916983</v>
      </c>
      <c r="G54" s="123">
        <f>+(A!E55-B!F55)/(A!E55+B!F55)</f>
        <v>0.30012130233668544</v>
      </c>
      <c r="H54" s="124">
        <f>+(A!F55-B!G55)/(A!F55+B!G55)</f>
        <v>0.27451109047286776</v>
      </c>
      <c r="I54" s="123">
        <f>+(A!G55-B!H55)/(A!G55+B!H55)</f>
        <v>0.28941132138670234</v>
      </c>
      <c r="J54" s="124">
        <f>+(A!H55-B!I55)/(A!H55+B!I55)</f>
        <v>0.20130148648473006</v>
      </c>
      <c r="K54" s="123">
        <f>+(A!I55-B!J55)/(A!I55+B!J55)</f>
        <v>0.15097035203142367</v>
      </c>
      <c r="L54" s="124">
        <f>+(A!J55-B!K55)/(A!J55+B!K55)</f>
        <v>-4.5124555878043954E-2</v>
      </c>
      <c r="M54" s="123">
        <f>+(A!K55-B!L55)/(A!K55+B!L55)</f>
        <v>-0.6220745607033048</v>
      </c>
      <c r="N54" s="124">
        <f>+(A!L55-B!M55)/(A!L55+B!M55)</f>
        <v>-0.62900301339949904</v>
      </c>
      <c r="O54" s="123">
        <f>+(A!M55-B!N55)/(A!M55+B!N55)</f>
        <v>-0.57566992306863929</v>
      </c>
      <c r="P54" s="124">
        <f>+(A!N55-B!O55)/(A!N55+B!O55)</f>
        <v>-0.64575577144660057</v>
      </c>
      <c r="Q54" s="123">
        <f>+(A!O55-B!P55)/(A!O55+B!P55)</f>
        <v>-0.65458026483442033</v>
      </c>
      <c r="R54" s="124">
        <f>+(A!P55-B!Q55)/(A!P55+B!Q55)</f>
        <v>-0.6116527460581157</v>
      </c>
      <c r="S54" s="123">
        <f>+(A!Q55-B!R55)/(A!Q55+B!R55)</f>
        <v>-0.50728751624844581</v>
      </c>
      <c r="T54" s="124">
        <f>+(A!R55-B!S55)/(A!R55+B!S55)</f>
        <v>-0.40399975695374934</v>
      </c>
      <c r="U54" s="123">
        <f>+(A!S55-B!T55)/(A!S55+B!T55)</f>
        <v>-0.37243577922004084</v>
      </c>
      <c r="V54" s="124">
        <f>+(A!T55-B!U55)/(A!T55+B!U55)</f>
        <v>-0.34258311817799086</v>
      </c>
      <c r="W54" s="123">
        <f>+(A!U55-B!V55)/(A!U55+B!V55)</f>
        <v>-0.42903066176950311</v>
      </c>
      <c r="X54" s="124">
        <f>+(A!V55-B!W55)/(A!V55+B!W55)</f>
        <v>-0.2696680290910165</v>
      </c>
      <c r="Y54" s="123">
        <f>+(A!W55-B!X55)/(A!W55+B!X55)</f>
        <v>-0.29558978575644196</v>
      </c>
      <c r="Z54" s="124">
        <f>+(A!X55-B!Y55)/(A!X55+B!Y55)</f>
        <v>-7.0194039765046665E-2</v>
      </c>
      <c r="AA54" s="123">
        <f>+(A!Y55-B!Z55)/(A!Y55+B!Z55)</f>
        <v>0.19095294277965966</v>
      </c>
      <c r="AB54" s="123">
        <f>+(A!Z55-B!AA55)/(A!Z55+B!AA55)</f>
        <v>0.23700237435505073</v>
      </c>
    </row>
    <row r="55" spans="4:28" ht="15.75" thickBot="1" x14ac:dyDescent="0.3">
      <c r="D55" s="230" t="s">
        <v>26</v>
      </c>
      <c r="E55" s="231"/>
      <c r="F55" s="125">
        <f>+(A!D56-B!E56)/(A!D56+B!E56)</f>
        <v>-0.99998496059676345</v>
      </c>
      <c r="G55" s="126">
        <f>+(A!E56-B!F56)/(A!E56+B!F56)</f>
        <v>-0.99997393508532983</v>
      </c>
      <c r="H55" s="127">
        <f>+(A!F56-B!G56)/(A!F56+B!G56)</f>
        <v>-0.99997413146390035</v>
      </c>
      <c r="I55" s="126">
        <f>+(A!G56-B!H56)/(A!G56+B!H56)</f>
        <v>-0.99997762613267693</v>
      </c>
      <c r="J55" s="127">
        <f>+(A!H56-B!I56)/(A!H56+B!I56)</f>
        <v>-0.99994021909700959</v>
      </c>
      <c r="K55" s="126"/>
      <c r="L55" s="127">
        <f>+(A!J56-B!K56)/(A!J56+B!K56)</f>
        <v>-1</v>
      </c>
      <c r="M55" s="126">
        <f>+(A!K56-B!L56)/(A!K56+B!L56)</f>
        <v>-1</v>
      </c>
      <c r="N55" s="127">
        <f>+(A!L56-B!M56)/(A!L56+B!M56)</f>
        <v>-1</v>
      </c>
      <c r="O55" s="126">
        <f>+(A!M56-B!N56)/(A!M56+B!N56)</f>
        <v>-0.30543849785813437</v>
      </c>
      <c r="P55" s="127">
        <f>+(A!N56-B!O56)/(A!N56+B!O56)</f>
        <v>-0.19917663887241399</v>
      </c>
      <c r="Q55" s="126">
        <f>+(A!O56-B!P56)/(A!O56+B!P56)</f>
        <v>0.16219218763548082</v>
      </c>
      <c r="R55" s="127">
        <f>+(A!P56-B!Q56)/(A!P56+B!Q56)</f>
        <v>-9.355816422296416E-2</v>
      </c>
      <c r="S55" s="126">
        <f>+(A!Q56-B!R56)/(A!Q56+B!R56)</f>
        <v>-0.23935372687301062</v>
      </c>
      <c r="T55" s="127">
        <f>+(A!R56-B!S56)/(A!R56+B!S56)</f>
        <v>-0.14905524673653198</v>
      </c>
      <c r="U55" s="126">
        <f>+(A!S56-B!T56)/(A!S56+B!T56)</f>
        <v>-0.14936274886858295</v>
      </c>
      <c r="V55" s="127">
        <f>+(A!T56-B!U56)/(A!T56+B!U56)</f>
        <v>-6.0647980266014818E-2</v>
      </c>
      <c r="W55" s="126">
        <f>+(A!U56-B!V56)/(A!U56+B!V56)</f>
        <v>-0.12279139323458876</v>
      </c>
      <c r="X55" s="127">
        <f>+(A!V56-B!W56)/(A!V56+B!W56)</f>
        <v>-0.28836217586091017</v>
      </c>
      <c r="Y55" s="126">
        <f>+(A!W56-B!X56)/(A!W56+B!X56)</f>
        <v>0.13741106414842524</v>
      </c>
      <c r="Z55" s="127">
        <f>+(A!X56-B!Y56)/(A!X56+B!Y56)</f>
        <v>0.22135293317000138</v>
      </c>
      <c r="AA55" s="126">
        <f>+(A!Y56-B!Z56)/(A!Y56+B!Z56)</f>
        <v>0.314596056933928</v>
      </c>
      <c r="AB55" s="126">
        <f>+(A!Z56-B!AA56)/(A!Z56+B!AA56)</f>
        <v>0.20594305779909333</v>
      </c>
    </row>
    <row r="56" spans="4:28" s="1" customFormat="1" x14ac:dyDescent="0.25">
      <c r="D56" s="1" t="s">
        <v>53</v>
      </c>
      <c r="E56" s="133"/>
      <c r="F56" s="124"/>
      <c r="G56" s="124"/>
      <c r="H56" s="124"/>
      <c r="I56" s="124"/>
      <c r="J56" s="124"/>
      <c r="K56" s="124"/>
      <c r="L56" s="124"/>
      <c r="M56" s="124"/>
      <c r="N56" s="124"/>
      <c r="O56" s="124"/>
      <c r="P56" s="124"/>
      <c r="Q56" s="124"/>
      <c r="R56" s="124"/>
      <c r="S56" s="124"/>
      <c r="T56" s="124"/>
      <c r="U56" s="124"/>
      <c r="V56" s="124"/>
      <c r="W56" s="124"/>
      <c r="X56" s="124"/>
      <c r="Y56" s="124"/>
      <c r="Z56" s="124"/>
      <c r="AA56" s="124"/>
      <c r="AB56" s="124"/>
    </row>
    <row r="57" spans="4:28" ht="15.75" thickBot="1" x14ac:dyDescent="0.3"/>
    <row r="58" spans="4:28" ht="15.75" thickBot="1" x14ac:dyDescent="0.3">
      <c r="D58" s="7" t="s">
        <v>15</v>
      </c>
      <c r="E58" s="8"/>
      <c r="F58" s="17">
        <v>1995</v>
      </c>
      <c r="G58" s="9">
        <v>1996</v>
      </c>
      <c r="H58" s="17">
        <v>1997</v>
      </c>
      <c r="I58" s="9">
        <v>1998</v>
      </c>
      <c r="J58" s="17">
        <v>1999</v>
      </c>
      <c r="K58" s="9">
        <v>2000</v>
      </c>
      <c r="L58" s="17">
        <v>2001</v>
      </c>
      <c r="M58" s="9">
        <v>2002</v>
      </c>
      <c r="N58" s="17">
        <v>2003</v>
      </c>
      <c r="O58" s="9">
        <v>2004</v>
      </c>
      <c r="P58" s="17">
        <v>2005</v>
      </c>
      <c r="Q58" s="9">
        <v>2006</v>
      </c>
      <c r="R58" s="17">
        <v>2007</v>
      </c>
      <c r="S58" s="9">
        <v>2008</v>
      </c>
      <c r="T58" s="17">
        <v>2009</v>
      </c>
      <c r="U58" s="9">
        <v>2010</v>
      </c>
      <c r="V58" s="17">
        <v>2011</v>
      </c>
      <c r="W58" s="9">
        <v>2012</v>
      </c>
      <c r="X58" s="17">
        <v>2013</v>
      </c>
      <c r="Y58" s="9">
        <v>2014</v>
      </c>
      <c r="Z58" s="17">
        <v>2015</v>
      </c>
      <c r="AA58" s="10">
        <v>2016</v>
      </c>
      <c r="AB58" s="10">
        <v>2017</v>
      </c>
    </row>
    <row r="59" spans="4:28" x14ac:dyDescent="0.25">
      <c r="D59" s="232" t="s">
        <v>17</v>
      </c>
      <c r="E59" s="233"/>
      <c r="F59" s="128" t="str">
        <f>+IF(F46&gt;0.33, "COMERCIO INTRAINDUSTRIAL", "INDICIO DE COMERCIO INTRAINDUSTRIAL")</f>
        <v>INDICIO DE COMERCIO INTRAINDUSTRIAL</v>
      </c>
      <c r="G59" s="161" t="str">
        <f t="shared" ref="G59:AA59" si="0">+IF(G46&gt;0.33, "COMERCIO INTRAINDUSTRIAL", "INDICIO DE COMERCIO INTRAINDUSTRIAL")</f>
        <v>INDICIO DE COMERCIO INTRAINDUSTRIAL</v>
      </c>
      <c r="H59" s="128" t="str">
        <f t="shared" si="0"/>
        <v>INDICIO DE COMERCIO INTRAINDUSTRIAL</v>
      </c>
      <c r="I59" s="161" t="str">
        <f t="shared" si="0"/>
        <v>INDICIO DE COMERCIO INTRAINDUSTRIAL</v>
      </c>
      <c r="J59" s="128" t="str">
        <f t="shared" si="0"/>
        <v>INDICIO DE COMERCIO INTRAINDUSTRIAL</v>
      </c>
      <c r="K59" s="161" t="str">
        <f t="shared" si="0"/>
        <v>INDICIO DE COMERCIO INTRAINDUSTRIAL</v>
      </c>
      <c r="L59" s="128" t="str">
        <f t="shared" si="0"/>
        <v>INDICIO DE COMERCIO INTRAINDUSTRIAL</v>
      </c>
      <c r="M59" s="161" t="str">
        <f t="shared" si="0"/>
        <v>INDICIO DE COMERCIO INTRAINDUSTRIAL</v>
      </c>
      <c r="N59" s="128" t="str">
        <f t="shared" si="0"/>
        <v>INDICIO DE COMERCIO INTRAINDUSTRIAL</v>
      </c>
      <c r="O59" s="161" t="str">
        <f t="shared" si="0"/>
        <v>INDICIO DE COMERCIO INTRAINDUSTRIAL</v>
      </c>
      <c r="P59" s="128" t="str">
        <f t="shared" si="0"/>
        <v>INDICIO DE COMERCIO INTRAINDUSTRIAL</v>
      </c>
      <c r="Q59" s="161" t="str">
        <f t="shared" si="0"/>
        <v>INDICIO DE COMERCIO INTRAINDUSTRIAL</v>
      </c>
      <c r="R59" s="128" t="str">
        <f t="shared" si="0"/>
        <v>INDICIO DE COMERCIO INTRAINDUSTRIAL</v>
      </c>
      <c r="S59" s="161" t="str">
        <f t="shared" si="0"/>
        <v>INDICIO DE COMERCIO INTRAINDUSTRIAL</v>
      </c>
      <c r="T59" s="128" t="str">
        <f t="shared" si="0"/>
        <v>INDICIO DE COMERCIO INTRAINDUSTRIAL</v>
      </c>
      <c r="U59" s="161" t="str">
        <f t="shared" si="0"/>
        <v>INDICIO DE COMERCIO INTRAINDUSTRIAL</v>
      </c>
      <c r="V59" s="128" t="str">
        <f t="shared" si="0"/>
        <v>INDICIO DE COMERCIO INTRAINDUSTRIAL</v>
      </c>
      <c r="W59" s="161" t="str">
        <f t="shared" si="0"/>
        <v>INDICIO DE COMERCIO INTRAINDUSTRIAL</v>
      </c>
      <c r="X59" s="128" t="str">
        <f t="shared" si="0"/>
        <v>INDICIO DE COMERCIO INTRAINDUSTRIAL</v>
      </c>
      <c r="Y59" s="161" t="str">
        <f t="shared" si="0"/>
        <v>INDICIO DE COMERCIO INTRAINDUSTRIAL</v>
      </c>
      <c r="Z59" s="128" t="str">
        <f t="shared" si="0"/>
        <v>INDICIO DE COMERCIO INTRAINDUSTRIAL</v>
      </c>
      <c r="AA59" s="162" t="str">
        <f t="shared" si="0"/>
        <v>INDICIO DE COMERCIO INTRAINDUSTRIAL</v>
      </c>
      <c r="AB59" s="162" t="str">
        <f t="shared" ref="AB59" si="1">+IF(AB46&gt;0.33, "COMERCIO INTRAINDUSTRIAL", "INDICIO DE COMERCIO INTRAINDUSTRIAL")</f>
        <v>INDICIO DE COMERCIO INTRAINDUSTRIAL</v>
      </c>
    </row>
    <row r="60" spans="4:28" x14ac:dyDescent="0.25">
      <c r="D60" s="234" t="s">
        <v>18</v>
      </c>
      <c r="E60" s="235"/>
      <c r="F60" s="129" t="str">
        <f t="shared" ref="F60:AA60" si="2">+IF(F47&gt;0.33, "COMERCIO INTRAINDUSTRIAL", "INDICIO DE COMERCIO INTRAINDUSTRIAL")</f>
        <v>INDICIO DE COMERCIO INTRAINDUSTRIAL</v>
      </c>
      <c r="G60" s="160" t="str">
        <f t="shared" si="2"/>
        <v>INDICIO DE COMERCIO INTRAINDUSTRIAL</v>
      </c>
      <c r="H60" s="129" t="str">
        <f t="shared" si="2"/>
        <v>INDICIO DE COMERCIO INTRAINDUSTRIAL</v>
      </c>
      <c r="I60" s="160" t="str">
        <f t="shared" si="2"/>
        <v>INDICIO DE COMERCIO INTRAINDUSTRIAL</v>
      </c>
      <c r="J60" s="129" t="str">
        <f t="shared" si="2"/>
        <v>INDICIO DE COMERCIO INTRAINDUSTRIAL</v>
      </c>
      <c r="K60" s="160" t="str">
        <f t="shared" si="2"/>
        <v>INDICIO DE COMERCIO INTRAINDUSTRIAL</v>
      </c>
      <c r="L60" s="129" t="str">
        <f t="shared" si="2"/>
        <v>INDICIO DE COMERCIO INTRAINDUSTRIAL</v>
      </c>
      <c r="M60" s="160" t="str">
        <f t="shared" si="2"/>
        <v>INDICIO DE COMERCIO INTRAINDUSTRIAL</v>
      </c>
      <c r="N60" s="129" t="str">
        <f t="shared" si="2"/>
        <v>INDICIO DE COMERCIO INTRAINDUSTRIAL</v>
      </c>
      <c r="O60" s="160" t="str">
        <f t="shared" si="2"/>
        <v>INDICIO DE COMERCIO INTRAINDUSTRIAL</v>
      </c>
      <c r="P60" s="129" t="str">
        <f t="shared" si="2"/>
        <v>INDICIO DE COMERCIO INTRAINDUSTRIAL</v>
      </c>
      <c r="Q60" s="160" t="str">
        <f t="shared" si="2"/>
        <v>INDICIO DE COMERCIO INTRAINDUSTRIAL</v>
      </c>
      <c r="R60" s="129" t="str">
        <f t="shared" si="2"/>
        <v>INDICIO DE COMERCIO INTRAINDUSTRIAL</v>
      </c>
      <c r="S60" s="160" t="str">
        <f t="shared" si="2"/>
        <v>INDICIO DE COMERCIO INTRAINDUSTRIAL</v>
      </c>
      <c r="T60" s="129" t="str">
        <f t="shared" si="2"/>
        <v>INDICIO DE COMERCIO INTRAINDUSTRIAL</v>
      </c>
      <c r="U60" s="160" t="str">
        <f t="shared" si="2"/>
        <v>INDICIO DE COMERCIO INTRAINDUSTRIAL</v>
      </c>
      <c r="V60" s="129" t="str">
        <f t="shared" si="2"/>
        <v>INDICIO DE COMERCIO INTRAINDUSTRIAL</v>
      </c>
      <c r="W60" s="160" t="str">
        <f t="shared" si="2"/>
        <v>INDICIO DE COMERCIO INTRAINDUSTRIAL</v>
      </c>
      <c r="X60" s="129" t="str">
        <f t="shared" si="2"/>
        <v>INDICIO DE COMERCIO INTRAINDUSTRIAL</v>
      </c>
      <c r="Y60" s="160" t="str">
        <f t="shared" si="2"/>
        <v>INDICIO DE COMERCIO INTRAINDUSTRIAL</v>
      </c>
      <c r="Z60" s="129" t="str">
        <f t="shared" si="2"/>
        <v>INDICIO DE COMERCIO INTRAINDUSTRIAL</v>
      </c>
      <c r="AA60" s="163" t="str">
        <f t="shared" si="2"/>
        <v>INDICIO DE COMERCIO INTRAINDUSTRIAL</v>
      </c>
      <c r="AB60" s="163" t="str">
        <f t="shared" ref="AB60" si="3">+IF(AB47&gt;0.33, "COMERCIO INTRAINDUSTRIAL", "INDICIO DE COMERCIO INTRAINDUSTRIAL")</f>
        <v>INDICIO DE COMERCIO INTRAINDUSTRIAL</v>
      </c>
    </row>
    <row r="61" spans="4:28" x14ac:dyDescent="0.25">
      <c r="D61" s="232" t="s">
        <v>19</v>
      </c>
      <c r="E61" s="233"/>
      <c r="F61" s="129" t="str">
        <f t="shared" ref="F61:AA61" si="4">+IF(F48&gt;0.33, "COMERCIO INTRAINDUSTRIAL", "INDICIO DE COMERCIO INTRAINDUSTRIAL")</f>
        <v>INDICIO DE COMERCIO INTRAINDUSTRIAL</v>
      </c>
      <c r="G61" s="160" t="str">
        <f t="shared" si="4"/>
        <v>INDICIO DE COMERCIO INTRAINDUSTRIAL</v>
      </c>
      <c r="H61" s="129" t="str">
        <f t="shared" si="4"/>
        <v>INDICIO DE COMERCIO INTRAINDUSTRIAL</v>
      </c>
      <c r="I61" s="160" t="str">
        <f t="shared" si="4"/>
        <v>INDICIO DE COMERCIO INTRAINDUSTRIAL</v>
      </c>
      <c r="J61" s="129" t="str">
        <f t="shared" si="4"/>
        <v>INDICIO DE COMERCIO INTRAINDUSTRIAL</v>
      </c>
      <c r="K61" s="160" t="str">
        <f t="shared" si="4"/>
        <v>INDICIO DE COMERCIO INTRAINDUSTRIAL</v>
      </c>
      <c r="L61" s="129" t="str">
        <f t="shared" si="4"/>
        <v>INDICIO DE COMERCIO INTRAINDUSTRIAL</v>
      </c>
      <c r="M61" s="160" t="str">
        <f t="shared" si="4"/>
        <v>INDICIO DE COMERCIO INTRAINDUSTRIAL</v>
      </c>
      <c r="N61" s="129" t="str">
        <f t="shared" si="4"/>
        <v>INDICIO DE COMERCIO INTRAINDUSTRIAL</v>
      </c>
      <c r="O61" s="160" t="str">
        <f t="shared" si="4"/>
        <v>INDICIO DE COMERCIO INTRAINDUSTRIAL</v>
      </c>
      <c r="P61" s="129" t="str">
        <f t="shared" si="4"/>
        <v>INDICIO DE COMERCIO INTRAINDUSTRIAL</v>
      </c>
      <c r="Q61" s="160" t="str">
        <f t="shared" si="4"/>
        <v>INDICIO DE COMERCIO INTRAINDUSTRIAL</v>
      </c>
      <c r="R61" s="129" t="str">
        <f t="shared" si="4"/>
        <v>INDICIO DE COMERCIO INTRAINDUSTRIAL</v>
      </c>
      <c r="S61" s="160" t="str">
        <f t="shared" si="4"/>
        <v>INDICIO DE COMERCIO INTRAINDUSTRIAL</v>
      </c>
      <c r="T61" s="129" t="str">
        <f t="shared" si="4"/>
        <v>INDICIO DE COMERCIO INTRAINDUSTRIAL</v>
      </c>
      <c r="U61" s="160" t="str">
        <f t="shared" si="4"/>
        <v>INDICIO DE COMERCIO INTRAINDUSTRIAL</v>
      </c>
      <c r="V61" s="129" t="str">
        <f t="shared" si="4"/>
        <v>INDICIO DE COMERCIO INTRAINDUSTRIAL</v>
      </c>
      <c r="W61" s="160" t="str">
        <f t="shared" si="4"/>
        <v>INDICIO DE COMERCIO INTRAINDUSTRIAL</v>
      </c>
      <c r="X61" s="129" t="str">
        <f t="shared" si="4"/>
        <v>INDICIO DE COMERCIO INTRAINDUSTRIAL</v>
      </c>
      <c r="Y61" s="160" t="str">
        <f t="shared" si="4"/>
        <v>INDICIO DE COMERCIO INTRAINDUSTRIAL</v>
      </c>
      <c r="Z61" s="129" t="str">
        <f t="shared" si="4"/>
        <v>INDICIO DE COMERCIO INTRAINDUSTRIAL</v>
      </c>
      <c r="AA61" s="163" t="str">
        <f t="shared" si="4"/>
        <v>INDICIO DE COMERCIO INTRAINDUSTRIAL</v>
      </c>
      <c r="AB61" s="163" t="str">
        <f t="shared" ref="AB61" si="5">+IF(AB48&gt;0.33, "COMERCIO INTRAINDUSTRIAL", "INDICIO DE COMERCIO INTRAINDUSTRIAL")</f>
        <v>INDICIO DE COMERCIO INTRAINDUSTRIAL</v>
      </c>
    </row>
    <row r="62" spans="4:28" x14ac:dyDescent="0.25">
      <c r="D62" s="234" t="s">
        <v>20</v>
      </c>
      <c r="E62" s="235"/>
      <c r="F62" s="129" t="str">
        <f t="shared" ref="F62:AA62" si="6">+IF(F49&gt;0.33, "COMERCIO INTRAINDUSTRIAL", "INDICIO DE COMERCIO INTRAINDUSTRIAL")</f>
        <v>INDICIO DE COMERCIO INTRAINDUSTRIAL</v>
      </c>
      <c r="G62" s="160" t="str">
        <f t="shared" si="6"/>
        <v>INDICIO DE COMERCIO INTRAINDUSTRIAL</v>
      </c>
      <c r="H62" s="129" t="str">
        <f t="shared" si="6"/>
        <v>COMERCIO INTRAINDUSTRIAL</v>
      </c>
      <c r="I62" s="160" t="str">
        <f t="shared" si="6"/>
        <v>COMERCIO INTRAINDUSTRIAL</v>
      </c>
      <c r="J62" s="129" t="str">
        <f t="shared" si="6"/>
        <v>INDICIO DE COMERCIO INTRAINDUSTRIAL</v>
      </c>
      <c r="K62" s="160" t="str">
        <f t="shared" si="6"/>
        <v>COMERCIO INTRAINDUSTRIAL</v>
      </c>
      <c r="L62" s="129" t="str">
        <f t="shared" si="6"/>
        <v>INDICIO DE COMERCIO INTRAINDUSTRIAL</v>
      </c>
      <c r="M62" s="160" t="str">
        <f t="shared" si="6"/>
        <v>INDICIO DE COMERCIO INTRAINDUSTRIAL</v>
      </c>
      <c r="N62" s="129" t="str">
        <f t="shared" si="6"/>
        <v>INDICIO DE COMERCIO INTRAINDUSTRIAL</v>
      </c>
      <c r="O62" s="160" t="str">
        <f t="shared" si="6"/>
        <v>COMERCIO INTRAINDUSTRIAL</v>
      </c>
      <c r="P62" s="129" t="str">
        <f t="shared" si="6"/>
        <v>COMERCIO INTRAINDUSTRIAL</v>
      </c>
      <c r="Q62" s="160" t="str">
        <f t="shared" si="6"/>
        <v>COMERCIO INTRAINDUSTRIAL</v>
      </c>
      <c r="R62" s="129" t="str">
        <f t="shared" si="6"/>
        <v>COMERCIO INTRAINDUSTRIAL</v>
      </c>
      <c r="S62" s="160" t="str">
        <f t="shared" si="6"/>
        <v>COMERCIO INTRAINDUSTRIAL</v>
      </c>
      <c r="T62" s="129" t="str">
        <f t="shared" si="6"/>
        <v>COMERCIO INTRAINDUSTRIAL</v>
      </c>
      <c r="U62" s="160" t="str">
        <f t="shared" si="6"/>
        <v>COMERCIO INTRAINDUSTRIAL</v>
      </c>
      <c r="V62" s="129" t="str">
        <f t="shared" si="6"/>
        <v>COMERCIO INTRAINDUSTRIAL</v>
      </c>
      <c r="W62" s="160" t="str">
        <f t="shared" si="6"/>
        <v>COMERCIO INTRAINDUSTRIAL</v>
      </c>
      <c r="X62" s="129" t="str">
        <f t="shared" si="6"/>
        <v>COMERCIO INTRAINDUSTRIAL</v>
      </c>
      <c r="Y62" s="160" t="str">
        <f t="shared" si="6"/>
        <v>COMERCIO INTRAINDUSTRIAL</v>
      </c>
      <c r="Z62" s="129" t="str">
        <f t="shared" si="6"/>
        <v>COMERCIO INTRAINDUSTRIAL</v>
      </c>
      <c r="AA62" s="163" t="str">
        <f t="shared" si="6"/>
        <v>COMERCIO INTRAINDUSTRIAL</v>
      </c>
      <c r="AB62" s="163" t="str">
        <f t="shared" ref="AB62" si="7">+IF(AB49&gt;0.33, "COMERCIO INTRAINDUSTRIAL", "INDICIO DE COMERCIO INTRAINDUSTRIAL")</f>
        <v>COMERCIO INTRAINDUSTRIAL</v>
      </c>
    </row>
    <row r="63" spans="4:28" x14ac:dyDescent="0.25">
      <c r="D63" s="232" t="s">
        <v>21</v>
      </c>
      <c r="E63" s="233"/>
      <c r="F63" s="129" t="str">
        <f t="shared" ref="F63:AA63" si="8">+IF(F50&gt;0.33, "COMERCIO INTRAINDUSTRIAL", "INDICIO DE COMERCIO INTRAINDUSTRIAL")</f>
        <v>INDICIO DE COMERCIO INTRAINDUSTRIAL</v>
      </c>
      <c r="G63" s="160" t="str">
        <f t="shared" si="8"/>
        <v>INDICIO DE COMERCIO INTRAINDUSTRIAL</v>
      </c>
      <c r="H63" s="129" t="str">
        <f t="shared" si="8"/>
        <v>INDICIO DE COMERCIO INTRAINDUSTRIAL</v>
      </c>
      <c r="I63" s="160" t="str">
        <f t="shared" si="8"/>
        <v>INDICIO DE COMERCIO INTRAINDUSTRIAL</v>
      </c>
      <c r="J63" s="129" t="str">
        <f t="shared" si="8"/>
        <v>INDICIO DE COMERCIO INTRAINDUSTRIAL</v>
      </c>
      <c r="K63" s="160" t="str">
        <f t="shared" si="8"/>
        <v>INDICIO DE COMERCIO INTRAINDUSTRIAL</v>
      </c>
      <c r="L63" s="129" t="str">
        <f t="shared" si="8"/>
        <v>INDICIO DE COMERCIO INTRAINDUSTRIAL</v>
      </c>
      <c r="M63" s="160" t="str">
        <f t="shared" si="8"/>
        <v>INDICIO DE COMERCIO INTRAINDUSTRIAL</v>
      </c>
      <c r="N63" s="129" t="str">
        <f t="shared" si="8"/>
        <v>INDICIO DE COMERCIO INTRAINDUSTRIAL</v>
      </c>
      <c r="O63" s="160" t="str">
        <f t="shared" si="8"/>
        <v>INDICIO DE COMERCIO INTRAINDUSTRIAL</v>
      </c>
      <c r="P63" s="129" t="str">
        <f t="shared" si="8"/>
        <v>INDICIO DE COMERCIO INTRAINDUSTRIAL</v>
      </c>
      <c r="Q63" s="160" t="str">
        <f t="shared" si="8"/>
        <v>INDICIO DE COMERCIO INTRAINDUSTRIAL</v>
      </c>
      <c r="R63" s="129" t="str">
        <f t="shared" si="8"/>
        <v>INDICIO DE COMERCIO INTRAINDUSTRIAL</v>
      </c>
      <c r="S63" s="160" t="str">
        <f t="shared" si="8"/>
        <v>INDICIO DE COMERCIO INTRAINDUSTRIAL</v>
      </c>
      <c r="T63" s="129" t="str">
        <f t="shared" si="8"/>
        <v>INDICIO DE COMERCIO INTRAINDUSTRIAL</v>
      </c>
      <c r="U63" s="160" t="str">
        <f t="shared" si="8"/>
        <v>INDICIO DE COMERCIO INTRAINDUSTRIAL</v>
      </c>
      <c r="V63" s="129" t="str">
        <f t="shared" si="8"/>
        <v>INDICIO DE COMERCIO INTRAINDUSTRIAL</v>
      </c>
      <c r="W63" s="160" t="str">
        <f t="shared" si="8"/>
        <v>INDICIO DE COMERCIO INTRAINDUSTRIAL</v>
      </c>
      <c r="X63" s="129" t="str">
        <f t="shared" si="8"/>
        <v>INDICIO DE COMERCIO INTRAINDUSTRIAL</v>
      </c>
      <c r="Y63" s="160" t="str">
        <f t="shared" si="8"/>
        <v>INDICIO DE COMERCIO INTRAINDUSTRIAL</v>
      </c>
      <c r="Z63" s="129" t="str">
        <f t="shared" si="8"/>
        <v>INDICIO DE COMERCIO INTRAINDUSTRIAL</v>
      </c>
      <c r="AA63" s="163" t="str">
        <f t="shared" si="8"/>
        <v>INDICIO DE COMERCIO INTRAINDUSTRIAL</v>
      </c>
      <c r="AB63" s="163" t="str">
        <f t="shared" ref="AB63" si="9">+IF(AB50&gt;0.33, "COMERCIO INTRAINDUSTRIAL", "INDICIO DE COMERCIO INTRAINDUSTRIAL")</f>
        <v>INDICIO DE COMERCIO INTRAINDUSTRIAL</v>
      </c>
    </row>
    <row r="64" spans="4:28" x14ac:dyDescent="0.25">
      <c r="D64" s="234" t="s">
        <v>22</v>
      </c>
      <c r="E64" s="235"/>
      <c r="F64" s="129" t="str">
        <f t="shared" ref="F64:AA64" si="10">+IF(F51&gt;0.33, "COMERCIO INTRAINDUSTRIAL", "INDICIO DE COMERCIO INTRAINDUSTRIAL")</f>
        <v>INDICIO DE COMERCIO INTRAINDUSTRIAL</v>
      </c>
      <c r="G64" s="160" t="str">
        <f t="shared" si="10"/>
        <v>INDICIO DE COMERCIO INTRAINDUSTRIAL</v>
      </c>
      <c r="H64" s="129" t="str">
        <f t="shared" si="10"/>
        <v>INDICIO DE COMERCIO INTRAINDUSTRIAL</v>
      </c>
      <c r="I64" s="160" t="str">
        <f t="shared" si="10"/>
        <v>INDICIO DE COMERCIO INTRAINDUSTRIAL</v>
      </c>
      <c r="J64" s="129" t="str">
        <f t="shared" si="10"/>
        <v>INDICIO DE COMERCIO INTRAINDUSTRIAL</v>
      </c>
      <c r="K64" s="160" t="str">
        <f t="shared" si="10"/>
        <v>INDICIO DE COMERCIO INTRAINDUSTRIAL</v>
      </c>
      <c r="L64" s="129" t="str">
        <f t="shared" si="10"/>
        <v>INDICIO DE COMERCIO INTRAINDUSTRIAL</v>
      </c>
      <c r="M64" s="160" t="str">
        <f t="shared" si="10"/>
        <v>INDICIO DE COMERCIO INTRAINDUSTRIAL</v>
      </c>
      <c r="N64" s="129" t="str">
        <f t="shared" si="10"/>
        <v>INDICIO DE COMERCIO INTRAINDUSTRIAL</v>
      </c>
      <c r="O64" s="160" t="str">
        <f t="shared" si="10"/>
        <v>INDICIO DE COMERCIO INTRAINDUSTRIAL</v>
      </c>
      <c r="P64" s="129" t="str">
        <f t="shared" si="10"/>
        <v>INDICIO DE COMERCIO INTRAINDUSTRIAL</v>
      </c>
      <c r="Q64" s="160" t="str">
        <f t="shared" si="10"/>
        <v>INDICIO DE COMERCIO INTRAINDUSTRIAL</v>
      </c>
      <c r="R64" s="129" t="str">
        <f t="shared" si="10"/>
        <v>INDICIO DE COMERCIO INTRAINDUSTRIAL</v>
      </c>
      <c r="S64" s="160" t="str">
        <f t="shared" si="10"/>
        <v>INDICIO DE COMERCIO INTRAINDUSTRIAL</v>
      </c>
      <c r="T64" s="129" t="str">
        <f t="shared" si="10"/>
        <v>INDICIO DE COMERCIO INTRAINDUSTRIAL</v>
      </c>
      <c r="U64" s="160" t="str">
        <f t="shared" si="10"/>
        <v>INDICIO DE COMERCIO INTRAINDUSTRIAL</v>
      </c>
      <c r="V64" s="129" t="str">
        <f t="shared" si="10"/>
        <v>INDICIO DE COMERCIO INTRAINDUSTRIAL</v>
      </c>
      <c r="W64" s="160" t="str">
        <f t="shared" si="10"/>
        <v>INDICIO DE COMERCIO INTRAINDUSTRIAL</v>
      </c>
      <c r="X64" s="129" t="str">
        <f t="shared" si="10"/>
        <v>INDICIO DE COMERCIO INTRAINDUSTRIAL</v>
      </c>
      <c r="Y64" s="160" t="str">
        <f t="shared" si="10"/>
        <v>INDICIO DE COMERCIO INTRAINDUSTRIAL</v>
      </c>
      <c r="Z64" s="129" t="str">
        <f t="shared" si="10"/>
        <v>INDICIO DE COMERCIO INTRAINDUSTRIAL</v>
      </c>
      <c r="AA64" s="163" t="str">
        <f t="shared" si="10"/>
        <v>INDICIO DE COMERCIO INTRAINDUSTRIAL</v>
      </c>
      <c r="AB64" s="163" t="str">
        <f t="shared" ref="AB64" si="11">+IF(AB51&gt;0.33, "COMERCIO INTRAINDUSTRIAL", "INDICIO DE COMERCIO INTRAINDUSTRIAL")</f>
        <v>INDICIO DE COMERCIO INTRAINDUSTRIAL</v>
      </c>
    </row>
    <row r="65" spans="4:28" x14ac:dyDescent="0.25">
      <c r="D65" s="232" t="s">
        <v>23</v>
      </c>
      <c r="E65" s="233"/>
      <c r="F65" s="129" t="str">
        <f t="shared" ref="F65:AA65" si="12">+IF(F52&gt;0.33, "COMERCIO INTRAINDUSTRIAL", "INDICIO DE COMERCIO INTRAINDUSTRIAL")</f>
        <v>INDICIO DE COMERCIO INTRAINDUSTRIAL</v>
      </c>
      <c r="G65" s="160" t="str">
        <f t="shared" si="12"/>
        <v>INDICIO DE COMERCIO INTRAINDUSTRIAL</v>
      </c>
      <c r="H65" s="129" t="str">
        <f t="shared" si="12"/>
        <v>INDICIO DE COMERCIO INTRAINDUSTRIAL</v>
      </c>
      <c r="I65" s="160" t="str">
        <f t="shared" si="12"/>
        <v>INDICIO DE COMERCIO INTRAINDUSTRIAL</v>
      </c>
      <c r="J65" s="129" t="str">
        <f t="shared" si="12"/>
        <v>INDICIO DE COMERCIO INTRAINDUSTRIAL</v>
      </c>
      <c r="K65" s="160" t="str">
        <f t="shared" si="12"/>
        <v>INDICIO DE COMERCIO INTRAINDUSTRIAL</v>
      </c>
      <c r="L65" s="129" t="str">
        <f t="shared" si="12"/>
        <v>INDICIO DE COMERCIO INTRAINDUSTRIAL</v>
      </c>
      <c r="M65" s="160" t="str">
        <f t="shared" si="12"/>
        <v>INDICIO DE COMERCIO INTRAINDUSTRIAL</v>
      </c>
      <c r="N65" s="129" t="str">
        <f t="shared" si="12"/>
        <v>INDICIO DE COMERCIO INTRAINDUSTRIAL</v>
      </c>
      <c r="O65" s="160" t="str">
        <f t="shared" si="12"/>
        <v>INDICIO DE COMERCIO INTRAINDUSTRIAL</v>
      </c>
      <c r="P65" s="129" t="str">
        <f t="shared" si="12"/>
        <v>INDICIO DE COMERCIO INTRAINDUSTRIAL</v>
      </c>
      <c r="Q65" s="160" t="str">
        <f t="shared" si="12"/>
        <v>INDICIO DE COMERCIO INTRAINDUSTRIAL</v>
      </c>
      <c r="R65" s="129" t="str">
        <f t="shared" si="12"/>
        <v>INDICIO DE COMERCIO INTRAINDUSTRIAL</v>
      </c>
      <c r="S65" s="160" t="str">
        <f t="shared" si="12"/>
        <v>INDICIO DE COMERCIO INTRAINDUSTRIAL</v>
      </c>
      <c r="T65" s="129" t="str">
        <f t="shared" si="12"/>
        <v>INDICIO DE COMERCIO INTRAINDUSTRIAL</v>
      </c>
      <c r="U65" s="160" t="str">
        <f t="shared" si="12"/>
        <v>INDICIO DE COMERCIO INTRAINDUSTRIAL</v>
      </c>
      <c r="V65" s="129" t="str">
        <f t="shared" si="12"/>
        <v>INDICIO DE COMERCIO INTRAINDUSTRIAL</v>
      </c>
      <c r="W65" s="160" t="str">
        <f t="shared" si="12"/>
        <v>INDICIO DE COMERCIO INTRAINDUSTRIAL</v>
      </c>
      <c r="X65" s="129" t="str">
        <f t="shared" si="12"/>
        <v>INDICIO DE COMERCIO INTRAINDUSTRIAL</v>
      </c>
      <c r="Y65" s="160" t="str">
        <f t="shared" si="12"/>
        <v>INDICIO DE COMERCIO INTRAINDUSTRIAL</v>
      </c>
      <c r="Z65" s="129" t="str">
        <f t="shared" si="12"/>
        <v>INDICIO DE COMERCIO INTRAINDUSTRIAL</v>
      </c>
      <c r="AA65" s="163" t="str">
        <f t="shared" si="12"/>
        <v>INDICIO DE COMERCIO INTRAINDUSTRIAL</v>
      </c>
      <c r="AB65" s="163" t="str">
        <f t="shared" ref="AB65" si="13">+IF(AB52&gt;0.33, "COMERCIO INTRAINDUSTRIAL", "INDICIO DE COMERCIO INTRAINDUSTRIAL")</f>
        <v>INDICIO DE COMERCIO INTRAINDUSTRIAL</v>
      </c>
    </row>
    <row r="66" spans="4:28" x14ac:dyDescent="0.25">
      <c r="D66" s="234" t="s">
        <v>24</v>
      </c>
      <c r="E66" s="235"/>
      <c r="F66" s="129" t="str">
        <f t="shared" ref="F66:AA66" si="14">+IF(F53&gt;0.33, "COMERCIO INTRAINDUSTRIAL", "INDICIO DE COMERCIO INTRAINDUSTRIAL")</f>
        <v>INDICIO DE COMERCIO INTRAINDUSTRIAL</v>
      </c>
      <c r="G66" s="160" t="str">
        <f t="shared" si="14"/>
        <v>INDICIO DE COMERCIO INTRAINDUSTRIAL</v>
      </c>
      <c r="H66" s="129" t="str">
        <f t="shared" si="14"/>
        <v>INDICIO DE COMERCIO INTRAINDUSTRIAL</v>
      </c>
      <c r="I66" s="160" t="str">
        <f t="shared" si="14"/>
        <v>INDICIO DE COMERCIO INTRAINDUSTRIAL</v>
      </c>
      <c r="J66" s="129" t="str">
        <f t="shared" si="14"/>
        <v>INDICIO DE COMERCIO INTRAINDUSTRIAL</v>
      </c>
      <c r="K66" s="160" t="str">
        <f t="shared" si="14"/>
        <v>INDICIO DE COMERCIO INTRAINDUSTRIAL</v>
      </c>
      <c r="L66" s="129" t="str">
        <f t="shared" si="14"/>
        <v>INDICIO DE COMERCIO INTRAINDUSTRIAL</v>
      </c>
      <c r="M66" s="160" t="str">
        <f t="shared" si="14"/>
        <v>INDICIO DE COMERCIO INTRAINDUSTRIAL</v>
      </c>
      <c r="N66" s="129" t="str">
        <f t="shared" si="14"/>
        <v>INDICIO DE COMERCIO INTRAINDUSTRIAL</v>
      </c>
      <c r="O66" s="160" t="str">
        <f t="shared" si="14"/>
        <v>INDICIO DE COMERCIO INTRAINDUSTRIAL</v>
      </c>
      <c r="P66" s="129" t="str">
        <f t="shared" si="14"/>
        <v>INDICIO DE COMERCIO INTRAINDUSTRIAL</v>
      </c>
      <c r="Q66" s="160" t="str">
        <f t="shared" si="14"/>
        <v>INDICIO DE COMERCIO INTRAINDUSTRIAL</v>
      </c>
      <c r="R66" s="129" t="str">
        <f t="shared" si="14"/>
        <v>INDICIO DE COMERCIO INTRAINDUSTRIAL</v>
      </c>
      <c r="S66" s="160" t="str">
        <f t="shared" si="14"/>
        <v>INDICIO DE COMERCIO INTRAINDUSTRIAL</v>
      </c>
      <c r="T66" s="129" t="str">
        <f t="shared" si="14"/>
        <v>INDICIO DE COMERCIO INTRAINDUSTRIAL</v>
      </c>
      <c r="U66" s="160" t="str">
        <f t="shared" si="14"/>
        <v>INDICIO DE COMERCIO INTRAINDUSTRIAL</v>
      </c>
      <c r="V66" s="129" t="str">
        <f t="shared" si="14"/>
        <v>INDICIO DE COMERCIO INTRAINDUSTRIAL</v>
      </c>
      <c r="W66" s="160" t="str">
        <f t="shared" si="14"/>
        <v>INDICIO DE COMERCIO INTRAINDUSTRIAL</v>
      </c>
      <c r="X66" s="129" t="str">
        <f t="shared" si="14"/>
        <v>INDICIO DE COMERCIO INTRAINDUSTRIAL</v>
      </c>
      <c r="Y66" s="160" t="str">
        <f t="shared" si="14"/>
        <v>INDICIO DE COMERCIO INTRAINDUSTRIAL</v>
      </c>
      <c r="Z66" s="129" t="str">
        <f t="shared" si="14"/>
        <v>INDICIO DE COMERCIO INTRAINDUSTRIAL</v>
      </c>
      <c r="AA66" s="163" t="str">
        <f t="shared" si="14"/>
        <v>INDICIO DE COMERCIO INTRAINDUSTRIAL</v>
      </c>
      <c r="AB66" s="163" t="str">
        <f t="shared" ref="AB66" si="15">+IF(AB53&gt;0.33, "COMERCIO INTRAINDUSTRIAL", "INDICIO DE COMERCIO INTRAINDUSTRIAL")</f>
        <v>INDICIO DE COMERCIO INTRAINDUSTRIAL</v>
      </c>
    </row>
    <row r="67" spans="4:28" x14ac:dyDescent="0.25">
      <c r="D67" s="232" t="s">
        <v>25</v>
      </c>
      <c r="E67" s="233"/>
      <c r="F67" s="129" t="str">
        <f t="shared" ref="F67:AA67" si="16">+IF(F54&gt;0.33, "COMERCIO INTRAINDUSTRIAL", "INDICIO DE COMERCIO INTRAINDUSTRIAL")</f>
        <v>INDICIO DE COMERCIO INTRAINDUSTRIAL</v>
      </c>
      <c r="G67" s="160" t="str">
        <f t="shared" si="16"/>
        <v>INDICIO DE COMERCIO INTRAINDUSTRIAL</v>
      </c>
      <c r="H67" s="129" t="str">
        <f t="shared" si="16"/>
        <v>INDICIO DE COMERCIO INTRAINDUSTRIAL</v>
      </c>
      <c r="I67" s="160" t="str">
        <f t="shared" si="16"/>
        <v>INDICIO DE COMERCIO INTRAINDUSTRIAL</v>
      </c>
      <c r="J67" s="129" t="str">
        <f t="shared" si="16"/>
        <v>INDICIO DE COMERCIO INTRAINDUSTRIAL</v>
      </c>
      <c r="K67" s="160" t="str">
        <f t="shared" si="16"/>
        <v>INDICIO DE COMERCIO INTRAINDUSTRIAL</v>
      </c>
      <c r="L67" s="129" t="str">
        <f t="shared" si="16"/>
        <v>INDICIO DE COMERCIO INTRAINDUSTRIAL</v>
      </c>
      <c r="M67" s="160" t="str">
        <f t="shared" si="16"/>
        <v>INDICIO DE COMERCIO INTRAINDUSTRIAL</v>
      </c>
      <c r="N67" s="129" t="str">
        <f t="shared" si="16"/>
        <v>INDICIO DE COMERCIO INTRAINDUSTRIAL</v>
      </c>
      <c r="O67" s="160" t="str">
        <f t="shared" si="16"/>
        <v>INDICIO DE COMERCIO INTRAINDUSTRIAL</v>
      </c>
      <c r="P67" s="129" t="str">
        <f t="shared" si="16"/>
        <v>INDICIO DE COMERCIO INTRAINDUSTRIAL</v>
      </c>
      <c r="Q67" s="160" t="str">
        <f t="shared" si="16"/>
        <v>INDICIO DE COMERCIO INTRAINDUSTRIAL</v>
      </c>
      <c r="R67" s="129" t="str">
        <f t="shared" si="16"/>
        <v>INDICIO DE COMERCIO INTRAINDUSTRIAL</v>
      </c>
      <c r="S67" s="160" t="str">
        <f t="shared" si="16"/>
        <v>INDICIO DE COMERCIO INTRAINDUSTRIAL</v>
      </c>
      <c r="T67" s="129" t="str">
        <f t="shared" si="16"/>
        <v>INDICIO DE COMERCIO INTRAINDUSTRIAL</v>
      </c>
      <c r="U67" s="160" t="str">
        <f t="shared" si="16"/>
        <v>INDICIO DE COMERCIO INTRAINDUSTRIAL</v>
      </c>
      <c r="V67" s="129" t="str">
        <f t="shared" si="16"/>
        <v>INDICIO DE COMERCIO INTRAINDUSTRIAL</v>
      </c>
      <c r="W67" s="160" t="str">
        <f t="shared" si="16"/>
        <v>INDICIO DE COMERCIO INTRAINDUSTRIAL</v>
      </c>
      <c r="X67" s="129" t="str">
        <f t="shared" si="16"/>
        <v>INDICIO DE COMERCIO INTRAINDUSTRIAL</v>
      </c>
      <c r="Y67" s="160" t="str">
        <f t="shared" si="16"/>
        <v>INDICIO DE COMERCIO INTRAINDUSTRIAL</v>
      </c>
      <c r="Z67" s="129" t="str">
        <f t="shared" si="16"/>
        <v>INDICIO DE COMERCIO INTRAINDUSTRIAL</v>
      </c>
      <c r="AA67" s="163" t="str">
        <f t="shared" si="16"/>
        <v>INDICIO DE COMERCIO INTRAINDUSTRIAL</v>
      </c>
      <c r="AB67" s="163" t="str">
        <f t="shared" ref="AB67" si="17">+IF(AB54&gt;0.33, "COMERCIO INTRAINDUSTRIAL", "INDICIO DE COMERCIO INTRAINDUSTRIAL")</f>
        <v>INDICIO DE COMERCIO INTRAINDUSTRIAL</v>
      </c>
    </row>
    <row r="68" spans="4:28" ht="15.75" thickBot="1" x14ac:dyDescent="0.3">
      <c r="D68" s="230" t="s">
        <v>26</v>
      </c>
      <c r="E68" s="231"/>
      <c r="F68" s="130" t="str">
        <f t="shared" ref="F68:AA68" si="18">+IF(F55&gt;0.33, "COMERCIO INTRAINDUSTRIAL", "INDICIO DE COMERCIO INTRAINDUSTRIAL")</f>
        <v>INDICIO DE COMERCIO INTRAINDUSTRIAL</v>
      </c>
      <c r="G68" s="164" t="str">
        <f t="shared" si="18"/>
        <v>INDICIO DE COMERCIO INTRAINDUSTRIAL</v>
      </c>
      <c r="H68" s="130" t="str">
        <f t="shared" si="18"/>
        <v>INDICIO DE COMERCIO INTRAINDUSTRIAL</v>
      </c>
      <c r="I68" s="164" t="str">
        <f t="shared" si="18"/>
        <v>INDICIO DE COMERCIO INTRAINDUSTRIAL</v>
      </c>
      <c r="J68" s="130" t="str">
        <f t="shared" si="18"/>
        <v>INDICIO DE COMERCIO INTRAINDUSTRIAL</v>
      </c>
      <c r="K68" s="164" t="str">
        <f t="shared" si="18"/>
        <v>INDICIO DE COMERCIO INTRAINDUSTRIAL</v>
      </c>
      <c r="L68" s="130" t="str">
        <f t="shared" si="18"/>
        <v>INDICIO DE COMERCIO INTRAINDUSTRIAL</v>
      </c>
      <c r="M68" s="164" t="str">
        <f t="shared" si="18"/>
        <v>INDICIO DE COMERCIO INTRAINDUSTRIAL</v>
      </c>
      <c r="N68" s="130" t="str">
        <f t="shared" si="18"/>
        <v>INDICIO DE COMERCIO INTRAINDUSTRIAL</v>
      </c>
      <c r="O68" s="164" t="str">
        <f t="shared" si="18"/>
        <v>INDICIO DE COMERCIO INTRAINDUSTRIAL</v>
      </c>
      <c r="P68" s="130" t="str">
        <f t="shared" si="18"/>
        <v>INDICIO DE COMERCIO INTRAINDUSTRIAL</v>
      </c>
      <c r="Q68" s="164" t="str">
        <f t="shared" si="18"/>
        <v>INDICIO DE COMERCIO INTRAINDUSTRIAL</v>
      </c>
      <c r="R68" s="130" t="str">
        <f t="shared" si="18"/>
        <v>INDICIO DE COMERCIO INTRAINDUSTRIAL</v>
      </c>
      <c r="S68" s="164" t="str">
        <f t="shared" si="18"/>
        <v>INDICIO DE COMERCIO INTRAINDUSTRIAL</v>
      </c>
      <c r="T68" s="130" t="str">
        <f t="shared" si="18"/>
        <v>INDICIO DE COMERCIO INTRAINDUSTRIAL</v>
      </c>
      <c r="U68" s="164" t="str">
        <f t="shared" si="18"/>
        <v>INDICIO DE COMERCIO INTRAINDUSTRIAL</v>
      </c>
      <c r="V68" s="130" t="str">
        <f t="shared" si="18"/>
        <v>INDICIO DE COMERCIO INTRAINDUSTRIAL</v>
      </c>
      <c r="W68" s="164" t="str">
        <f t="shared" si="18"/>
        <v>INDICIO DE COMERCIO INTRAINDUSTRIAL</v>
      </c>
      <c r="X68" s="130" t="str">
        <f t="shared" si="18"/>
        <v>INDICIO DE COMERCIO INTRAINDUSTRIAL</v>
      </c>
      <c r="Y68" s="164" t="str">
        <f t="shared" si="18"/>
        <v>INDICIO DE COMERCIO INTRAINDUSTRIAL</v>
      </c>
      <c r="Z68" s="130" t="str">
        <f t="shared" si="18"/>
        <v>INDICIO DE COMERCIO INTRAINDUSTRIAL</v>
      </c>
      <c r="AA68" s="165" t="str">
        <f t="shared" si="18"/>
        <v>INDICIO DE COMERCIO INTRAINDUSTRIAL</v>
      </c>
      <c r="AB68" s="165" t="str">
        <f t="shared" ref="AB68" si="19">+IF(AB55&gt;0.33, "COMERCIO INTRAINDUSTRIAL", "INDICIO DE COMERCIO INTRAINDUSTRIAL")</f>
        <v>INDICIO DE COMERCIO INTRAINDUSTRIAL</v>
      </c>
    </row>
    <row r="69" spans="4:28" x14ac:dyDescent="0.25">
      <c r="D69" s="1" t="s">
        <v>53</v>
      </c>
    </row>
  </sheetData>
  <mergeCells count="23">
    <mergeCell ref="D68:E68"/>
    <mergeCell ref="G15:H16"/>
    <mergeCell ref="I7:K15"/>
    <mergeCell ref="D7:E14"/>
    <mergeCell ref="D63:E63"/>
    <mergeCell ref="D64:E64"/>
    <mergeCell ref="D65:E65"/>
    <mergeCell ref="D66:E66"/>
    <mergeCell ref="D67:E67"/>
    <mergeCell ref="D55:E55"/>
    <mergeCell ref="D59:E59"/>
    <mergeCell ref="D60:E60"/>
    <mergeCell ref="D61:E61"/>
    <mergeCell ref="D62:E62"/>
    <mergeCell ref="D50:E50"/>
    <mergeCell ref="D51:E51"/>
    <mergeCell ref="D52:E52"/>
    <mergeCell ref="D53:E53"/>
    <mergeCell ref="D54:E54"/>
    <mergeCell ref="D46:E46"/>
    <mergeCell ref="D47:E47"/>
    <mergeCell ref="D48:E48"/>
    <mergeCell ref="D49:E4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showGridLines="0" zoomScale="86" zoomScaleNormal="86" workbookViewId="0"/>
  </sheetViews>
  <sheetFormatPr baseColWidth="10" defaultRowHeight="15" x14ac:dyDescent="0.25"/>
  <sheetData>
    <row r="1" s="1" customFormat="1" x14ac:dyDescent="0.25"/>
    <row r="2" s="1" customFormat="1" x14ac:dyDescent="0.25"/>
    <row r="3" s="1" customFormat="1" x14ac:dyDescent="0.25"/>
    <row r="4" s="1" customFormat="1" x14ac:dyDescent="0.25"/>
    <row r="5" s="1" customFormat="1" x14ac:dyDescent="0.25"/>
    <row r="6" s="1" customFormat="1" x14ac:dyDescent="0.25"/>
  </sheetData>
  <dataValidations count="1">
    <dataValidation allowBlank="1" showInputMessage="1" showErrorMessage="1" prompt="Dar clic en alguno de los recuadros" sqref="H11"/>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6"/>
  <sheetViews>
    <sheetView showGridLines="0" workbookViewId="0">
      <selection activeCell="P21" sqref="P21"/>
    </sheetView>
  </sheetViews>
  <sheetFormatPr baseColWidth="10" defaultRowHeight="15" x14ac:dyDescent="0.25"/>
  <sheetData>
    <row r="1" spans="2:13" ht="24" customHeight="1" x14ac:dyDescent="0.25">
      <c r="B1" s="1"/>
      <c r="C1" s="1"/>
      <c r="D1" s="1"/>
      <c r="E1" s="1"/>
      <c r="F1" s="1"/>
      <c r="G1" s="1"/>
      <c r="H1" s="1"/>
      <c r="I1" s="1"/>
      <c r="J1" s="1"/>
    </row>
    <row r="2" spans="2:13" ht="23.25" x14ac:dyDescent="0.25">
      <c r="B2" s="187" t="s">
        <v>13</v>
      </c>
      <c r="C2" s="187"/>
      <c r="D2" s="187"/>
      <c r="E2" s="187"/>
      <c r="F2" s="187"/>
      <c r="G2" s="187"/>
      <c r="H2" s="187"/>
      <c r="I2" s="187"/>
      <c r="J2" s="187"/>
      <c r="K2" s="187"/>
      <c r="L2" s="187"/>
      <c r="M2" s="187"/>
    </row>
    <row r="3" spans="2:13" x14ac:dyDescent="0.25">
      <c r="B3" s="1"/>
      <c r="C3" s="1"/>
      <c r="D3" s="1"/>
      <c r="E3" s="1"/>
      <c r="F3" s="1"/>
      <c r="G3" s="1"/>
      <c r="H3" s="1"/>
      <c r="I3" s="1"/>
      <c r="J3" s="1"/>
    </row>
    <row r="4" spans="2:13" x14ac:dyDescent="0.25">
      <c r="B4" s="1"/>
      <c r="C4" s="1"/>
      <c r="D4" s="1"/>
      <c r="E4" s="1"/>
      <c r="F4" s="1"/>
      <c r="G4" s="1"/>
      <c r="H4" s="1"/>
      <c r="I4" s="1"/>
      <c r="J4" s="1"/>
    </row>
    <row r="5" spans="2:13" x14ac:dyDescent="0.25">
      <c r="B5" s="1"/>
      <c r="C5" s="1"/>
      <c r="D5" s="1"/>
      <c r="E5" s="1"/>
      <c r="F5" s="1"/>
      <c r="G5" s="1"/>
      <c r="H5" s="1"/>
      <c r="I5" s="1"/>
      <c r="J5" s="1"/>
    </row>
    <row r="6" spans="2:13" x14ac:dyDescent="0.25">
      <c r="B6" s="1"/>
      <c r="C6" s="1"/>
      <c r="D6" s="1"/>
      <c r="E6" s="1"/>
      <c r="F6" s="1"/>
      <c r="G6" s="1"/>
      <c r="H6" s="1"/>
      <c r="I6" s="1"/>
      <c r="J6" s="1"/>
    </row>
    <row r="7" spans="2:13" x14ac:dyDescent="0.25">
      <c r="B7" s="1"/>
      <c r="C7" s="1"/>
      <c r="D7" s="1"/>
      <c r="E7" s="1"/>
      <c r="F7" s="1"/>
      <c r="G7" s="1"/>
      <c r="H7" s="1"/>
      <c r="I7" s="1"/>
      <c r="J7" s="1"/>
    </row>
    <row r="8" spans="2:13" x14ac:dyDescent="0.25">
      <c r="B8" s="1"/>
      <c r="C8" s="1"/>
      <c r="D8" s="1"/>
      <c r="E8" s="1"/>
      <c r="F8" s="1"/>
      <c r="G8" s="1"/>
      <c r="H8" s="1"/>
      <c r="I8" s="1"/>
      <c r="J8" s="1"/>
    </row>
    <row r="9" spans="2:13" x14ac:dyDescent="0.25">
      <c r="B9" s="1"/>
      <c r="C9" s="1"/>
      <c r="D9" s="1"/>
      <c r="E9" s="1"/>
      <c r="F9" s="1"/>
      <c r="G9" s="1"/>
      <c r="H9" s="1"/>
      <c r="I9" s="1"/>
      <c r="J9" s="1"/>
    </row>
    <row r="10" spans="2:13" x14ac:dyDescent="0.25">
      <c r="B10" s="1"/>
      <c r="C10" s="1"/>
      <c r="D10" s="1"/>
      <c r="E10" s="1"/>
      <c r="F10" s="1"/>
      <c r="G10" s="1"/>
      <c r="H10" s="1"/>
      <c r="I10" s="1"/>
      <c r="J10" s="1"/>
    </row>
    <row r="11" spans="2:13" x14ac:dyDescent="0.25">
      <c r="B11" s="1"/>
      <c r="C11" s="1"/>
      <c r="D11" s="1"/>
      <c r="E11" s="1"/>
      <c r="F11" s="1"/>
      <c r="G11" s="1"/>
      <c r="H11" s="1"/>
      <c r="I11" s="1"/>
      <c r="J11" s="1"/>
    </row>
    <row r="12" spans="2:13" x14ac:dyDescent="0.25">
      <c r="B12" s="1"/>
      <c r="C12" s="1"/>
      <c r="D12" s="1"/>
      <c r="E12" s="1"/>
      <c r="F12" s="1"/>
      <c r="G12" s="1"/>
      <c r="H12" s="1"/>
      <c r="I12" s="1"/>
      <c r="J12" s="1"/>
    </row>
    <row r="13" spans="2:13" x14ac:dyDescent="0.25">
      <c r="B13" s="1"/>
      <c r="C13" s="1"/>
      <c r="D13" s="1"/>
      <c r="E13" s="1"/>
      <c r="F13" s="1"/>
      <c r="G13" s="1"/>
      <c r="H13" s="1"/>
      <c r="I13" s="1"/>
      <c r="J13" s="1"/>
    </row>
    <row r="14" spans="2:13" x14ac:dyDescent="0.25">
      <c r="B14" s="1"/>
      <c r="C14" s="1"/>
      <c r="D14" s="1"/>
      <c r="E14" s="1"/>
      <c r="F14" s="1"/>
      <c r="G14" s="1"/>
      <c r="H14" s="1"/>
      <c r="I14" s="1"/>
      <c r="J14" s="1"/>
    </row>
    <row r="15" spans="2:13" x14ac:dyDescent="0.25">
      <c r="B15" s="1"/>
      <c r="C15" s="1"/>
      <c r="D15" s="1"/>
      <c r="E15" s="1"/>
      <c r="F15" s="1"/>
      <c r="G15" s="1"/>
      <c r="H15" s="1"/>
      <c r="I15" s="1"/>
      <c r="J15" s="1"/>
    </row>
    <row r="16" spans="2:13" x14ac:dyDescent="0.25">
      <c r="B16" s="1"/>
      <c r="C16" s="1"/>
      <c r="D16" s="1"/>
      <c r="E16" s="1"/>
      <c r="F16" s="1"/>
      <c r="G16" s="1"/>
      <c r="H16" s="1"/>
      <c r="I16" s="1"/>
      <c r="J16" s="1"/>
    </row>
    <row r="17" spans="2:10" x14ac:dyDescent="0.25">
      <c r="B17" s="1"/>
      <c r="C17" s="1"/>
      <c r="D17" s="1"/>
      <c r="E17" s="1"/>
      <c r="F17" s="1"/>
      <c r="G17" s="1"/>
      <c r="H17" s="1"/>
      <c r="I17" s="1"/>
      <c r="J17" s="1"/>
    </row>
    <row r="18" spans="2:10" x14ac:dyDescent="0.25">
      <c r="B18" s="1"/>
      <c r="C18" s="1"/>
      <c r="D18" s="1"/>
      <c r="E18" s="1"/>
      <c r="F18" s="1"/>
      <c r="G18" s="1"/>
      <c r="H18" s="1"/>
      <c r="I18" s="1"/>
      <c r="J18" s="1"/>
    </row>
    <row r="19" spans="2:10" x14ac:dyDescent="0.25">
      <c r="B19" s="1"/>
      <c r="C19" s="1"/>
      <c r="D19" s="1"/>
      <c r="E19" s="1"/>
      <c r="F19" s="1"/>
      <c r="G19" s="1"/>
      <c r="H19" s="1"/>
      <c r="I19" s="1"/>
      <c r="J19" s="1"/>
    </row>
    <row r="20" spans="2:10" x14ac:dyDescent="0.25">
      <c r="B20" s="1"/>
      <c r="C20" s="1"/>
      <c r="D20" s="1"/>
      <c r="E20" s="1"/>
      <c r="F20" s="1"/>
      <c r="G20" s="1"/>
      <c r="H20" s="1"/>
      <c r="I20" s="1"/>
      <c r="J20" s="1"/>
    </row>
    <row r="21" spans="2:10" x14ac:dyDescent="0.25">
      <c r="B21" s="1"/>
      <c r="C21" s="1"/>
      <c r="D21" s="1"/>
      <c r="E21" s="1"/>
      <c r="F21" s="1"/>
      <c r="G21" s="1"/>
      <c r="H21" s="1"/>
      <c r="I21" s="1"/>
      <c r="J21" s="1"/>
    </row>
    <row r="22" spans="2:10" x14ac:dyDescent="0.25">
      <c r="B22" s="1"/>
      <c r="C22" s="1"/>
      <c r="D22" s="1"/>
      <c r="E22" s="1"/>
      <c r="F22" s="1"/>
      <c r="G22" s="1"/>
      <c r="H22" s="1"/>
      <c r="I22" s="1"/>
      <c r="J22" s="1"/>
    </row>
    <row r="23" spans="2:10" x14ac:dyDescent="0.25">
      <c r="B23" s="1"/>
      <c r="C23" s="1"/>
      <c r="D23" s="1"/>
      <c r="E23" s="1"/>
      <c r="F23" s="1"/>
      <c r="G23" s="1"/>
      <c r="H23" s="1"/>
      <c r="I23" s="1"/>
      <c r="J23" s="1"/>
    </row>
    <row r="24" spans="2:10" x14ac:dyDescent="0.25">
      <c r="B24" s="1"/>
      <c r="C24" s="1"/>
      <c r="D24" s="1"/>
      <c r="E24" s="1"/>
      <c r="F24" s="1"/>
      <c r="G24" s="1"/>
      <c r="H24" s="1"/>
      <c r="I24" s="1"/>
      <c r="J24" s="1"/>
    </row>
    <row r="25" spans="2:10" x14ac:dyDescent="0.25">
      <c r="B25" s="1"/>
      <c r="C25" s="1"/>
      <c r="D25" s="1"/>
      <c r="E25" s="1"/>
      <c r="F25" s="1"/>
      <c r="G25" s="1"/>
      <c r="H25" s="1"/>
      <c r="I25" s="1"/>
      <c r="J25" s="1"/>
    </row>
    <row r="26" spans="2:10" x14ac:dyDescent="0.25">
      <c r="B26" s="1"/>
      <c r="C26" s="1"/>
      <c r="D26" s="1"/>
      <c r="E26" s="1"/>
      <c r="F26" s="1"/>
      <c r="G26" s="1"/>
      <c r="H26" s="1"/>
      <c r="I26" s="1"/>
      <c r="J26" s="1"/>
    </row>
  </sheetData>
  <mergeCells count="1">
    <mergeCell ref="B2:M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Z57"/>
  <sheetViews>
    <sheetView showGridLines="0" topLeftCell="A40" workbookViewId="0">
      <selection activeCell="E59" sqref="E59"/>
    </sheetView>
  </sheetViews>
  <sheetFormatPr baseColWidth="10" defaultRowHeight="15" x14ac:dyDescent="0.25"/>
  <cols>
    <col min="1" max="1" width="7.140625" customWidth="1"/>
    <col min="2" max="2" width="14.28515625" customWidth="1"/>
    <col min="3" max="3" width="29.28515625" customWidth="1"/>
    <col min="4" max="4" width="17.85546875" bestFit="1" customWidth="1"/>
    <col min="6" max="6" width="15.42578125" customWidth="1"/>
    <col min="7" max="7" width="12.42578125" bestFit="1" customWidth="1"/>
    <col min="9" max="10" width="12.42578125" bestFit="1" customWidth="1"/>
    <col min="11" max="11" width="12.140625" customWidth="1"/>
    <col min="13" max="24" width="12.42578125" bestFit="1" customWidth="1"/>
  </cols>
  <sheetData>
    <row r="7" spans="2:16" ht="15" customHeight="1" x14ac:dyDescent="0.25">
      <c r="B7" s="190" t="s">
        <v>49</v>
      </c>
      <c r="C7" s="190"/>
      <c r="D7" s="190"/>
      <c r="E7" s="190"/>
      <c r="M7" s="190" t="s">
        <v>4</v>
      </c>
      <c r="N7" s="190"/>
      <c r="O7" s="190"/>
      <c r="P7" s="190"/>
    </row>
    <row r="8" spans="2:16" x14ac:dyDescent="0.25">
      <c r="B8" s="190"/>
      <c r="C8" s="190"/>
      <c r="D8" s="190"/>
      <c r="E8" s="190"/>
      <c r="G8" s="192" t="s">
        <v>0</v>
      </c>
      <c r="H8" s="192"/>
      <c r="I8" s="192"/>
      <c r="J8" s="192"/>
      <c r="M8" s="190"/>
      <c r="N8" s="190"/>
      <c r="O8" s="190"/>
      <c r="P8" s="190"/>
    </row>
    <row r="9" spans="2:16" x14ac:dyDescent="0.25">
      <c r="B9" s="190"/>
      <c r="C9" s="190"/>
      <c r="D9" s="190"/>
      <c r="E9" s="190"/>
      <c r="G9" s="192"/>
      <c r="H9" s="192"/>
      <c r="I9" s="192"/>
      <c r="J9" s="192"/>
      <c r="M9" s="190"/>
      <c r="N9" s="190"/>
      <c r="O9" s="190"/>
      <c r="P9" s="190"/>
    </row>
    <row r="10" spans="2:16" x14ac:dyDescent="0.25">
      <c r="B10" s="190"/>
      <c r="C10" s="190"/>
      <c r="D10" s="190"/>
      <c r="E10" s="190"/>
      <c r="G10" s="192"/>
      <c r="H10" s="192"/>
      <c r="I10" s="192"/>
      <c r="J10" s="192"/>
      <c r="M10" s="190"/>
      <c r="N10" s="190"/>
      <c r="O10" s="190"/>
      <c r="P10" s="190"/>
    </row>
    <row r="11" spans="2:16" x14ac:dyDescent="0.25">
      <c r="B11" s="190"/>
      <c r="C11" s="190"/>
      <c r="D11" s="190"/>
      <c r="E11" s="190"/>
      <c r="G11" s="192"/>
      <c r="H11" s="192"/>
      <c r="I11" s="192"/>
      <c r="J11" s="192"/>
      <c r="M11" s="190"/>
      <c r="N11" s="190"/>
      <c r="O11" s="190"/>
      <c r="P11" s="190"/>
    </row>
    <row r="12" spans="2:16" x14ac:dyDescent="0.25">
      <c r="B12" s="190"/>
      <c r="C12" s="190"/>
      <c r="D12" s="190"/>
      <c r="E12" s="190"/>
      <c r="G12" s="192"/>
      <c r="H12" s="192"/>
      <c r="I12" s="192"/>
      <c r="J12" s="192"/>
      <c r="M12" s="190"/>
      <c r="N12" s="190"/>
      <c r="O12" s="190"/>
      <c r="P12" s="190"/>
    </row>
    <row r="13" spans="2:16" x14ac:dyDescent="0.25">
      <c r="B13" s="190"/>
      <c r="C13" s="190"/>
      <c r="D13" s="190"/>
      <c r="E13" s="190"/>
      <c r="G13" s="192"/>
      <c r="H13" s="192"/>
      <c r="I13" s="192"/>
      <c r="J13" s="192"/>
      <c r="M13" s="190"/>
      <c r="N13" s="190"/>
      <c r="O13" s="190"/>
      <c r="P13" s="190"/>
    </row>
    <row r="14" spans="2:16" x14ac:dyDescent="0.25">
      <c r="B14" s="190"/>
      <c r="C14" s="190"/>
      <c r="D14" s="190"/>
      <c r="E14" s="190"/>
      <c r="G14" s="192"/>
      <c r="H14" s="192"/>
      <c r="I14" s="192"/>
      <c r="J14" s="192"/>
      <c r="M14" s="190"/>
      <c r="N14" s="190"/>
      <c r="O14" s="190"/>
      <c r="P14" s="190"/>
    </row>
    <row r="15" spans="2:16" x14ac:dyDescent="0.25">
      <c r="B15" s="190"/>
      <c r="C15" s="190"/>
      <c r="D15" s="190"/>
      <c r="E15" s="190"/>
      <c r="G15" s="192"/>
      <c r="H15" s="192"/>
      <c r="I15" s="192"/>
      <c r="J15" s="192"/>
      <c r="M15" s="190"/>
      <c r="N15" s="190"/>
      <c r="O15" s="190"/>
      <c r="P15" s="190"/>
    </row>
    <row r="16" spans="2:16" x14ac:dyDescent="0.25">
      <c r="B16" s="190"/>
      <c r="C16" s="190"/>
      <c r="D16" s="190"/>
      <c r="E16" s="190"/>
      <c r="G16" s="192"/>
      <c r="H16" s="192"/>
      <c r="I16" s="192"/>
      <c r="J16" s="192"/>
      <c r="M16" s="190"/>
      <c r="N16" s="190"/>
      <c r="O16" s="190"/>
      <c r="P16" s="190"/>
    </row>
    <row r="17" spans="3:15" x14ac:dyDescent="0.25">
      <c r="C17" s="191" t="s">
        <v>3</v>
      </c>
      <c r="D17" s="191"/>
      <c r="E17" s="191"/>
      <c r="M17" s="191" t="s">
        <v>3</v>
      </c>
      <c r="N17" s="191"/>
      <c r="O17" s="191"/>
    </row>
    <row r="43" spans="2:26" x14ac:dyDescent="0.25">
      <c r="C43" s="5" t="s">
        <v>55</v>
      </c>
      <c r="D43" s="6"/>
      <c r="E43" s="6"/>
      <c r="F43" s="6"/>
      <c r="G43" s="6"/>
      <c r="H43" s="6"/>
      <c r="I43" s="6"/>
    </row>
    <row r="44" spans="2:26" ht="15.75" thickBot="1" x14ac:dyDescent="0.3"/>
    <row r="45" spans="2:26" ht="15.75" thickBot="1" x14ac:dyDescent="0.3">
      <c r="B45" s="7" t="s">
        <v>15</v>
      </c>
      <c r="C45" s="8"/>
      <c r="D45" s="17">
        <v>1995</v>
      </c>
      <c r="E45" s="9">
        <v>1996</v>
      </c>
      <c r="F45" s="17">
        <v>1997</v>
      </c>
      <c r="G45" s="9">
        <v>1998</v>
      </c>
      <c r="H45" s="17">
        <v>1999</v>
      </c>
      <c r="I45" s="9">
        <v>2000</v>
      </c>
      <c r="J45" s="17">
        <v>2001</v>
      </c>
      <c r="K45" s="9">
        <v>2002</v>
      </c>
      <c r="L45" s="17">
        <v>2003</v>
      </c>
      <c r="M45" s="9">
        <v>2004</v>
      </c>
      <c r="N45" s="17">
        <v>2005</v>
      </c>
      <c r="O45" s="9">
        <v>2006</v>
      </c>
      <c r="P45" s="17">
        <v>2007</v>
      </c>
      <c r="Q45" s="9">
        <v>2008</v>
      </c>
      <c r="R45" s="17">
        <v>2009</v>
      </c>
      <c r="S45" s="9">
        <v>2010</v>
      </c>
      <c r="T45" s="17">
        <v>2011</v>
      </c>
      <c r="U45" s="9">
        <v>2012</v>
      </c>
      <c r="V45" s="17">
        <v>2013</v>
      </c>
      <c r="W45" s="9">
        <v>2014</v>
      </c>
      <c r="X45" s="17">
        <v>2015</v>
      </c>
      <c r="Y45" s="10">
        <v>2016</v>
      </c>
      <c r="Z45" s="10">
        <v>2017</v>
      </c>
    </row>
    <row r="46" spans="2:26" ht="15.75" thickBot="1" x14ac:dyDescent="0.3">
      <c r="B46" s="193" t="s">
        <v>27</v>
      </c>
      <c r="C46" s="194"/>
      <c r="D46" s="21">
        <v>60940.93</v>
      </c>
      <c r="E46" s="22">
        <v>51505.34</v>
      </c>
      <c r="F46" s="21">
        <v>90209.5</v>
      </c>
      <c r="G46" s="22">
        <v>86307.08</v>
      </c>
      <c r="H46" s="21">
        <v>50240.93</v>
      </c>
      <c r="I46" s="22">
        <v>55899.15</v>
      </c>
      <c r="J46" s="21">
        <v>37097.53</v>
      </c>
      <c r="K46" s="22">
        <v>13102.32</v>
      </c>
      <c r="L46" s="21">
        <v>18898.41</v>
      </c>
      <c r="M46" s="22">
        <v>36343.25</v>
      </c>
      <c r="N46" s="21">
        <v>47382.34</v>
      </c>
      <c r="O46" s="22">
        <v>51186.52</v>
      </c>
      <c r="P46" s="21">
        <v>74110.460000000006</v>
      </c>
      <c r="Q46" s="22">
        <v>132548.79999999999</v>
      </c>
      <c r="R46" s="21">
        <v>98586.25</v>
      </c>
      <c r="S46" s="22">
        <v>130382.39999999999</v>
      </c>
      <c r="T46" s="21">
        <v>305249.5</v>
      </c>
      <c r="U46" s="22">
        <v>288252.90000000002</v>
      </c>
      <c r="V46" s="21">
        <v>433025.7</v>
      </c>
      <c r="W46" s="22">
        <v>201122.1</v>
      </c>
      <c r="X46" s="21">
        <v>150654.29999999999</v>
      </c>
      <c r="Y46" s="23">
        <v>176212.1</v>
      </c>
      <c r="Z46" s="23">
        <v>265577</v>
      </c>
    </row>
    <row r="47" spans="2:26" x14ac:dyDescent="0.25">
      <c r="B47" s="195" t="s">
        <v>17</v>
      </c>
      <c r="C47" s="196"/>
      <c r="D47" s="18">
        <v>12236.93</v>
      </c>
      <c r="E47" s="11">
        <v>9210.5509999999995</v>
      </c>
      <c r="F47" s="18">
        <v>11558.76</v>
      </c>
      <c r="G47" s="11">
        <v>8063.16</v>
      </c>
      <c r="H47" s="18">
        <v>5406.6629999999996</v>
      </c>
      <c r="I47" s="11">
        <v>4828.9229999999998</v>
      </c>
      <c r="J47" s="18">
        <v>4270.53</v>
      </c>
      <c r="K47" s="11">
        <v>1752.1949999999999</v>
      </c>
      <c r="L47" s="18">
        <v>1972.0540000000001</v>
      </c>
      <c r="M47" s="11">
        <v>1385.307</v>
      </c>
      <c r="N47" s="18">
        <v>1398.7539999999999</v>
      </c>
      <c r="O47" s="11">
        <v>3202.6219999999998</v>
      </c>
      <c r="P47" s="18">
        <v>3452.1849999999999</v>
      </c>
      <c r="Q47" s="11">
        <v>4667.5940000000001</v>
      </c>
      <c r="R47" s="18">
        <v>6636.0919999999996</v>
      </c>
      <c r="S47" s="11">
        <v>2591.4209999999998</v>
      </c>
      <c r="T47" s="18">
        <v>5234.875</v>
      </c>
      <c r="U47" s="11">
        <v>4195.4369999999999</v>
      </c>
      <c r="V47" s="18">
        <v>7026.4440000000004</v>
      </c>
      <c r="W47" s="11">
        <v>9153.93</v>
      </c>
      <c r="X47" s="18">
        <v>8151.35</v>
      </c>
      <c r="Y47" s="12">
        <v>9298.4590000000007</v>
      </c>
      <c r="Z47" s="12">
        <v>11255.54</v>
      </c>
    </row>
    <row r="48" spans="2:26" x14ac:dyDescent="0.25">
      <c r="B48" s="197" t="s">
        <v>18</v>
      </c>
      <c r="C48" s="198"/>
      <c r="D48" s="19">
        <v>1.379</v>
      </c>
      <c r="E48" s="13"/>
      <c r="F48" s="19"/>
      <c r="G48" s="13"/>
      <c r="H48" s="19">
        <v>452.68700000000001</v>
      </c>
      <c r="I48" s="13"/>
      <c r="J48" s="19"/>
      <c r="K48" s="13">
        <v>126.956</v>
      </c>
      <c r="L48" s="19"/>
      <c r="M48" s="13">
        <v>1.359</v>
      </c>
      <c r="N48" s="19">
        <v>2.105</v>
      </c>
      <c r="O48" s="13">
        <v>4.742</v>
      </c>
      <c r="P48" s="19"/>
      <c r="Q48" s="13">
        <v>0.24099999999999999</v>
      </c>
      <c r="R48" s="19">
        <v>14.92</v>
      </c>
      <c r="S48" s="13">
        <v>31.495999999999999</v>
      </c>
      <c r="T48" s="19">
        <v>235.62700000000001</v>
      </c>
      <c r="U48" s="13">
        <v>32.28</v>
      </c>
      <c r="V48" s="19">
        <v>55.893999999999998</v>
      </c>
      <c r="W48" s="13">
        <v>37.856999999999999</v>
      </c>
      <c r="X48" s="19">
        <v>85.825999999999993</v>
      </c>
      <c r="Y48" s="14"/>
      <c r="Z48" s="14">
        <v>83.445999999999998</v>
      </c>
    </row>
    <row r="49" spans="2:26" s="1" customFormat="1" x14ac:dyDescent="0.25">
      <c r="B49" s="188" t="s">
        <v>19</v>
      </c>
      <c r="C49" s="189"/>
      <c r="D49" s="18">
        <v>3257.1219999999998</v>
      </c>
      <c r="E49" s="11">
        <v>2917.8029999999999</v>
      </c>
      <c r="F49" s="18">
        <v>3196.1080000000002</v>
      </c>
      <c r="G49" s="11">
        <v>4398.6049999999996</v>
      </c>
      <c r="H49" s="18">
        <v>3634.4760000000001</v>
      </c>
      <c r="I49" s="11">
        <v>2591.0010000000002</v>
      </c>
      <c r="J49" s="18">
        <v>1399.37</v>
      </c>
      <c r="K49" s="11">
        <v>184.559</v>
      </c>
      <c r="L49" s="18">
        <v>27.794</v>
      </c>
      <c r="M49" s="11">
        <v>201.81399999999999</v>
      </c>
      <c r="N49" s="18">
        <v>414.04599999999999</v>
      </c>
      <c r="O49" s="11">
        <v>320.47199999999998</v>
      </c>
      <c r="P49" s="18">
        <v>696.13400000000001</v>
      </c>
      <c r="Q49" s="11">
        <v>1017.7329999999999</v>
      </c>
      <c r="R49" s="18">
        <v>547.24300000000005</v>
      </c>
      <c r="S49" s="11">
        <v>1321.2650000000001</v>
      </c>
      <c r="T49" s="18">
        <v>2293.0129999999999</v>
      </c>
      <c r="U49" s="11">
        <v>1803.43</v>
      </c>
      <c r="V49" s="18">
        <v>1267.867</v>
      </c>
      <c r="W49" s="11">
        <v>1153.08</v>
      </c>
      <c r="X49" s="18">
        <v>616.46400000000006</v>
      </c>
      <c r="Y49" s="12">
        <v>1375.498</v>
      </c>
      <c r="Z49" s="12">
        <v>1432.316</v>
      </c>
    </row>
    <row r="50" spans="2:26" x14ac:dyDescent="0.25">
      <c r="B50" s="197" t="s">
        <v>20</v>
      </c>
      <c r="C50" s="198"/>
      <c r="D50" s="19">
        <v>9381.6620000000003</v>
      </c>
      <c r="E50" s="13"/>
      <c r="F50" s="19">
        <v>33232.26</v>
      </c>
      <c r="G50" s="13">
        <v>30565.45</v>
      </c>
      <c r="H50" s="19">
        <v>9.2880000000000003</v>
      </c>
      <c r="I50" s="13">
        <v>8328.8050000000003</v>
      </c>
      <c r="J50" s="19">
        <v>15.874000000000001</v>
      </c>
      <c r="K50" s="13">
        <v>1190.0930000000001</v>
      </c>
      <c r="L50" s="19"/>
      <c r="M50" s="13">
        <v>7933.2870000000003</v>
      </c>
      <c r="N50" s="19">
        <v>11630.19</v>
      </c>
      <c r="O50" s="13">
        <v>9538.3850000000002</v>
      </c>
      <c r="P50" s="19">
        <v>22085.4</v>
      </c>
      <c r="Q50" s="13">
        <v>50923.31</v>
      </c>
      <c r="R50" s="19">
        <v>22796.07</v>
      </c>
      <c r="S50" s="13">
        <v>38413.83</v>
      </c>
      <c r="T50" s="19">
        <v>180584.6</v>
      </c>
      <c r="U50" s="13">
        <v>115046.5</v>
      </c>
      <c r="V50" s="19">
        <v>46066.080000000002</v>
      </c>
      <c r="W50" s="13">
        <v>78671.149999999994</v>
      </c>
      <c r="X50" s="19">
        <v>21672.21</v>
      </c>
      <c r="Y50" s="14">
        <v>42503.839999999997</v>
      </c>
      <c r="Z50" s="14">
        <v>75235.25</v>
      </c>
    </row>
    <row r="51" spans="2:26" s="1" customFormat="1" x14ac:dyDescent="0.25">
      <c r="B51" s="188" t="s">
        <v>21</v>
      </c>
      <c r="C51" s="189"/>
      <c r="D51" s="18"/>
      <c r="E51" s="11">
        <v>37.054000000000002</v>
      </c>
      <c r="F51" s="18">
        <v>0.92600000000000005</v>
      </c>
      <c r="G51" s="11">
        <v>48.332999999999998</v>
      </c>
      <c r="H51" s="18">
        <v>27.49</v>
      </c>
      <c r="I51" s="11">
        <v>11.648999999999999</v>
      </c>
      <c r="J51" s="18"/>
      <c r="K51" s="11"/>
      <c r="L51" s="18"/>
      <c r="M51" s="11">
        <v>98.207999999999998</v>
      </c>
      <c r="N51" s="18">
        <v>1783.088</v>
      </c>
      <c r="O51" s="11">
        <v>675.27300000000002</v>
      </c>
      <c r="P51" s="18">
        <v>1033.0550000000001</v>
      </c>
      <c r="Q51" s="11">
        <v>2066.5320000000002</v>
      </c>
      <c r="R51" s="18">
        <v>595.64200000000005</v>
      </c>
      <c r="S51" s="11">
        <v>381.423</v>
      </c>
      <c r="T51" s="18">
        <v>327.19799999999998</v>
      </c>
      <c r="U51" s="11">
        <v>57.054000000000002</v>
      </c>
      <c r="V51" s="18">
        <v>498.37900000000002</v>
      </c>
      <c r="W51" s="11">
        <v>1667.2339999999999</v>
      </c>
      <c r="X51" s="18">
        <v>2940.2869999999998</v>
      </c>
      <c r="Y51" s="12">
        <v>6135.02</v>
      </c>
      <c r="Z51" s="12">
        <v>9341.009</v>
      </c>
    </row>
    <row r="52" spans="2:26" x14ac:dyDescent="0.25">
      <c r="B52" s="197" t="s">
        <v>22</v>
      </c>
      <c r="C52" s="198"/>
      <c r="D52" s="19">
        <v>9445.0360000000001</v>
      </c>
      <c r="E52" s="13">
        <v>13629.67</v>
      </c>
      <c r="F52" s="19">
        <v>13184.23</v>
      </c>
      <c r="G52" s="13">
        <v>11207.78</v>
      </c>
      <c r="H52" s="19">
        <v>10339.91</v>
      </c>
      <c r="I52" s="13">
        <v>13079.46</v>
      </c>
      <c r="J52" s="19">
        <v>10219.94</v>
      </c>
      <c r="K52" s="13">
        <v>5178.0429999999997</v>
      </c>
      <c r="L52" s="19">
        <v>8283.6059999999998</v>
      </c>
      <c r="M52" s="13">
        <v>15295.64</v>
      </c>
      <c r="N52" s="19">
        <v>17361.7</v>
      </c>
      <c r="O52" s="13">
        <v>18632.72</v>
      </c>
      <c r="P52" s="19">
        <v>23194.67</v>
      </c>
      <c r="Q52" s="13">
        <v>47288.35</v>
      </c>
      <c r="R52" s="19">
        <v>38067.480000000003</v>
      </c>
      <c r="S52" s="13">
        <v>52601.45</v>
      </c>
      <c r="T52" s="19">
        <v>70709.42</v>
      </c>
      <c r="U52" s="13">
        <v>90192.78</v>
      </c>
      <c r="V52" s="19">
        <v>84189.27</v>
      </c>
      <c r="W52" s="13">
        <v>71767.94</v>
      </c>
      <c r="X52" s="19">
        <v>78514.12</v>
      </c>
      <c r="Y52" s="14">
        <v>77263.13</v>
      </c>
      <c r="Z52" s="14">
        <v>111413.8</v>
      </c>
    </row>
    <row r="53" spans="2:26" s="1" customFormat="1" x14ac:dyDescent="0.25">
      <c r="B53" s="188" t="s">
        <v>23</v>
      </c>
      <c r="C53" s="189"/>
      <c r="D53" s="18">
        <v>6175.8580000000002</v>
      </c>
      <c r="E53" s="11">
        <v>5968.8540000000003</v>
      </c>
      <c r="F53" s="18">
        <v>7837.5550000000003</v>
      </c>
      <c r="G53" s="11">
        <v>9798.0840000000007</v>
      </c>
      <c r="H53" s="18">
        <v>12286.05</v>
      </c>
      <c r="I53" s="11">
        <v>10475.969999999999</v>
      </c>
      <c r="J53" s="18">
        <v>8669.3220000000001</v>
      </c>
      <c r="K53" s="11">
        <v>1420.6769999999999</v>
      </c>
      <c r="L53" s="18">
        <v>3871.752</v>
      </c>
      <c r="M53" s="11">
        <v>5641.8630000000003</v>
      </c>
      <c r="N53" s="18">
        <v>7790</v>
      </c>
      <c r="O53" s="11">
        <v>10105.61</v>
      </c>
      <c r="P53" s="18">
        <v>12555.73</v>
      </c>
      <c r="Q53" s="11">
        <v>13749.6</v>
      </c>
      <c r="R53" s="18">
        <v>14442.48</v>
      </c>
      <c r="S53" s="11">
        <v>17343.560000000001</v>
      </c>
      <c r="T53" s="18">
        <v>26204.89</v>
      </c>
      <c r="U53" s="11">
        <v>31840.42</v>
      </c>
      <c r="V53" s="18">
        <v>22791.08</v>
      </c>
      <c r="W53" s="11">
        <v>16484.759999999998</v>
      </c>
      <c r="X53" s="18">
        <v>14131.93</v>
      </c>
      <c r="Y53" s="12">
        <v>13116.92</v>
      </c>
      <c r="Z53" s="12">
        <v>19392.349999999999</v>
      </c>
    </row>
    <row r="54" spans="2:26" x14ac:dyDescent="0.25">
      <c r="B54" s="197" t="s">
        <v>24</v>
      </c>
      <c r="C54" s="198"/>
      <c r="D54" s="19">
        <v>2416.2220000000002</v>
      </c>
      <c r="E54" s="13">
        <v>4318.71</v>
      </c>
      <c r="F54" s="19">
        <v>4203.3549999999996</v>
      </c>
      <c r="G54" s="13">
        <v>3747.8910000000001</v>
      </c>
      <c r="H54" s="19">
        <v>2834.1819999999998</v>
      </c>
      <c r="I54" s="13">
        <v>1425.4079999999999</v>
      </c>
      <c r="J54" s="19">
        <v>1162.2729999999999</v>
      </c>
      <c r="K54" s="13">
        <v>280.05900000000003</v>
      </c>
      <c r="L54" s="19">
        <v>1040.124</v>
      </c>
      <c r="M54" s="13">
        <v>1326.472</v>
      </c>
      <c r="N54" s="19">
        <v>1419.845</v>
      </c>
      <c r="O54" s="13">
        <v>1016.499</v>
      </c>
      <c r="P54" s="19">
        <v>1740.6210000000001</v>
      </c>
      <c r="Q54" s="13">
        <v>1465.76</v>
      </c>
      <c r="R54" s="19">
        <v>2884.0030000000002</v>
      </c>
      <c r="S54" s="13">
        <v>4733.9489999999996</v>
      </c>
      <c r="T54" s="19">
        <v>4928.8680000000004</v>
      </c>
      <c r="U54" s="13">
        <v>34815.279999999999</v>
      </c>
      <c r="V54" s="19">
        <v>260011.7</v>
      </c>
      <c r="W54" s="13">
        <v>11904.83</v>
      </c>
      <c r="X54" s="19">
        <v>13616.35</v>
      </c>
      <c r="Y54" s="14">
        <v>12866.62</v>
      </c>
      <c r="Z54" s="14">
        <v>23482.41</v>
      </c>
    </row>
    <row r="55" spans="2:26" s="1" customFormat="1" x14ac:dyDescent="0.25">
      <c r="B55" s="188" t="s">
        <v>25</v>
      </c>
      <c r="C55" s="189"/>
      <c r="D55" s="18">
        <v>18026.72</v>
      </c>
      <c r="E55" s="11">
        <v>15422.7</v>
      </c>
      <c r="F55" s="18">
        <v>16996.3</v>
      </c>
      <c r="G55" s="11">
        <v>18477.78</v>
      </c>
      <c r="H55" s="18">
        <v>15250.18</v>
      </c>
      <c r="I55" s="11">
        <v>15157.94</v>
      </c>
      <c r="J55" s="18">
        <v>11360.22</v>
      </c>
      <c r="K55" s="11">
        <v>2969.7330000000002</v>
      </c>
      <c r="L55" s="18">
        <v>3703.076</v>
      </c>
      <c r="M55" s="11">
        <v>4389.5020000000004</v>
      </c>
      <c r="N55" s="18">
        <v>5467.85</v>
      </c>
      <c r="O55" s="11">
        <v>7475.7479999999996</v>
      </c>
      <c r="P55" s="18">
        <v>9146.4519999999993</v>
      </c>
      <c r="Q55" s="11">
        <v>11159.11</v>
      </c>
      <c r="R55" s="18">
        <v>12310.09</v>
      </c>
      <c r="S55" s="11">
        <v>12693.07</v>
      </c>
      <c r="T55" s="18">
        <v>14311.41</v>
      </c>
      <c r="U55" s="11">
        <v>9981.1170000000002</v>
      </c>
      <c r="V55" s="18">
        <v>10876.52</v>
      </c>
      <c r="W55" s="11">
        <v>9834.75</v>
      </c>
      <c r="X55" s="18">
        <v>10589.23</v>
      </c>
      <c r="Y55" s="12">
        <v>13135.6</v>
      </c>
      <c r="Z55" s="12">
        <v>13567.22</v>
      </c>
    </row>
    <row r="56" spans="2:26" ht="15.75" thickBot="1" x14ac:dyDescent="0.3">
      <c r="B56" s="199" t="s">
        <v>26</v>
      </c>
      <c r="C56" s="200"/>
      <c r="D56" s="20">
        <v>1E-3</v>
      </c>
      <c r="E56" s="134">
        <v>2E-3</v>
      </c>
      <c r="F56" s="20">
        <v>1E-3</v>
      </c>
      <c r="G56" s="15">
        <v>1E-3</v>
      </c>
      <c r="H56" s="135">
        <v>2E-3</v>
      </c>
      <c r="I56" s="15"/>
      <c r="J56" s="20"/>
      <c r="K56" s="15"/>
      <c r="L56" s="20"/>
      <c r="M56" s="15">
        <v>69.801000000000002</v>
      </c>
      <c r="N56" s="20">
        <v>114.77</v>
      </c>
      <c r="O56" s="15">
        <v>214.45699999999999</v>
      </c>
      <c r="P56" s="20">
        <v>206.20599999999999</v>
      </c>
      <c r="Q56" s="15">
        <v>210.53700000000001</v>
      </c>
      <c r="R56" s="20">
        <v>292.23399999999998</v>
      </c>
      <c r="S56" s="15">
        <v>270.94200000000001</v>
      </c>
      <c r="T56" s="20">
        <v>419.64800000000002</v>
      </c>
      <c r="U56" s="15">
        <v>288.59899999999999</v>
      </c>
      <c r="V56" s="20">
        <v>242.476</v>
      </c>
      <c r="W56" s="15">
        <v>446.58</v>
      </c>
      <c r="X56" s="20">
        <v>336.49799999999999</v>
      </c>
      <c r="Y56" s="16">
        <v>517.02800000000002</v>
      </c>
      <c r="Z56" s="16">
        <v>373.65</v>
      </c>
    </row>
    <row r="57" spans="2:26" x14ac:dyDescent="0.25">
      <c r="B57" t="s">
        <v>52</v>
      </c>
    </row>
  </sheetData>
  <mergeCells count="16">
    <mergeCell ref="B52:C52"/>
    <mergeCell ref="B53:C53"/>
    <mergeCell ref="B54:C54"/>
    <mergeCell ref="B55:C55"/>
    <mergeCell ref="B56:C56"/>
    <mergeCell ref="B51:C51"/>
    <mergeCell ref="B7:E16"/>
    <mergeCell ref="C17:E17"/>
    <mergeCell ref="G8:J16"/>
    <mergeCell ref="M7:P16"/>
    <mergeCell ref="M17:O17"/>
    <mergeCell ref="B46:C46"/>
    <mergeCell ref="B47:C47"/>
    <mergeCell ref="B48:C48"/>
    <mergeCell ref="B49:C49"/>
    <mergeCell ref="B50:C5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57"/>
  <sheetViews>
    <sheetView showGridLines="0" topLeftCell="A36" workbookViewId="0">
      <selection activeCell="G56" sqref="G56"/>
    </sheetView>
  </sheetViews>
  <sheetFormatPr baseColWidth="10" defaultRowHeight="15" x14ac:dyDescent="0.25"/>
  <cols>
    <col min="1" max="1" width="8" customWidth="1"/>
    <col min="4" max="4" width="19.140625" customWidth="1"/>
    <col min="5" max="8" width="12.42578125" bestFit="1" customWidth="1"/>
    <col min="14" max="18" width="12.42578125" bestFit="1" customWidth="1"/>
    <col min="19" max="24" width="13.140625" bestFit="1" customWidth="1"/>
    <col min="25" max="25" width="13.140625" customWidth="1"/>
    <col min="26" max="26" width="12.42578125" bestFit="1" customWidth="1"/>
  </cols>
  <sheetData>
    <row r="7" spans="2:16" x14ac:dyDescent="0.25">
      <c r="B7" s="201" t="s">
        <v>5</v>
      </c>
      <c r="C7" s="202"/>
      <c r="D7" s="202"/>
      <c r="E7" s="202"/>
      <c r="M7" s="190" t="s">
        <v>6</v>
      </c>
      <c r="N7" s="203"/>
      <c r="O7" s="203"/>
      <c r="P7" s="203"/>
    </row>
    <row r="8" spans="2:16" x14ac:dyDescent="0.25">
      <c r="B8" s="202"/>
      <c r="C8" s="202"/>
      <c r="D8" s="202"/>
      <c r="E8" s="202"/>
      <c r="G8" s="192" t="s">
        <v>1</v>
      </c>
      <c r="H8" s="192"/>
      <c r="I8" s="192"/>
      <c r="J8" s="192"/>
      <c r="K8" s="192"/>
      <c r="M8" s="203"/>
      <c r="N8" s="203"/>
      <c r="O8" s="203"/>
      <c r="P8" s="203"/>
    </row>
    <row r="9" spans="2:16" x14ac:dyDescent="0.25">
      <c r="B9" s="202"/>
      <c r="C9" s="202"/>
      <c r="D9" s="202"/>
      <c r="E9" s="202"/>
      <c r="G9" s="192"/>
      <c r="H9" s="192"/>
      <c r="I9" s="192"/>
      <c r="J9" s="192"/>
      <c r="K9" s="192"/>
      <c r="M9" s="203"/>
      <c r="N9" s="203"/>
      <c r="O9" s="203"/>
      <c r="P9" s="203"/>
    </row>
    <row r="10" spans="2:16" x14ac:dyDescent="0.25">
      <c r="B10" s="202"/>
      <c r="C10" s="202"/>
      <c r="D10" s="202"/>
      <c r="E10" s="202"/>
      <c r="G10" s="192"/>
      <c r="H10" s="192"/>
      <c r="I10" s="192"/>
      <c r="J10" s="192"/>
      <c r="K10" s="192"/>
      <c r="M10" s="203"/>
      <c r="N10" s="203"/>
      <c r="O10" s="203"/>
      <c r="P10" s="203"/>
    </row>
    <row r="11" spans="2:16" x14ac:dyDescent="0.25">
      <c r="B11" s="202"/>
      <c r="C11" s="202"/>
      <c r="D11" s="202"/>
      <c r="E11" s="202"/>
      <c r="G11" s="192"/>
      <c r="H11" s="192"/>
      <c r="I11" s="192"/>
      <c r="J11" s="192"/>
      <c r="K11" s="192"/>
      <c r="M11" s="203"/>
      <c r="N11" s="203"/>
      <c r="O11" s="203"/>
      <c r="P11" s="203"/>
    </row>
    <row r="12" spans="2:16" x14ac:dyDescent="0.25">
      <c r="B12" s="202"/>
      <c r="C12" s="202"/>
      <c r="D12" s="202"/>
      <c r="E12" s="202"/>
      <c r="G12" s="192"/>
      <c r="H12" s="192"/>
      <c r="I12" s="192"/>
      <c r="J12" s="192"/>
      <c r="K12" s="192"/>
      <c r="M12" s="203"/>
      <c r="N12" s="203"/>
      <c r="O12" s="203"/>
      <c r="P12" s="203"/>
    </row>
    <row r="13" spans="2:16" x14ac:dyDescent="0.25">
      <c r="B13" s="202"/>
      <c r="C13" s="202"/>
      <c r="D13" s="202"/>
      <c r="E13" s="202"/>
      <c r="G13" s="192"/>
      <c r="H13" s="192"/>
      <c r="I13" s="192"/>
      <c r="J13" s="192"/>
      <c r="K13" s="192"/>
      <c r="M13" s="203"/>
      <c r="N13" s="203"/>
      <c r="O13" s="203"/>
      <c r="P13" s="203"/>
    </row>
    <row r="14" spans="2:16" x14ac:dyDescent="0.25">
      <c r="B14" s="202"/>
      <c r="C14" s="202"/>
      <c r="D14" s="202"/>
      <c r="E14" s="202"/>
      <c r="G14" s="192"/>
      <c r="H14" s="192"/>
      <c r="I14" s="192"/>
      <c r="J14" s="192"/>
      <c r="K14" s="192"/>
      <c r="M14" s="203"/>
      <c r="N14" s="203"/>
      <c r="O14" s="203"/>
      <c r="P14" s="203"/>
    </row>
    <row r="15" spans="2:16" x14ac:dyDescent="0.25">
      <c r="B15" s="202"/>
      <c r="C15" s="202"/>
      <c r="D15" s="202"/>
      <c r="E15" s="202"/>
      <c r="G15" s="192"/>
      <c r="H15" s="192"/>
      <c r="I15" s="192"/>
      <c r="J15" s="192"/>
      <c r="K15" s="192"/>
      <c r="M15" s="203"/>
      <c r="N15" s="203"/>
      <c r="O15" s="203"/>
      <c r="P15" s="203"/>
    </row>
    <row r="16" spans="2:16" x14ac:dyDescent="0.25">
      <c r="B16" s="202"/>
      <c r="C16" s="202"/>
      <c r="D16" s="202"/>
      <c r="E16" s="202"/>
      <c r="G16" s="192"/>
      <c r="H16" s="192"/>
      <c r="I16" s="192"/>
      <c r="J16" s="192"/>
      <c r="K16" s="192"/>
      <c r="M16" s="203"/>
      <c r="N16" s="203"/>
      <c r="O16" s="203"/>
      <c r="P16" s="203"/>
    </row>
    <row r="17" spans="3:15" x14ac:dyDescent="0.25">
      <c r="C17" s="191" t="s">
        <v>3</v>
      </c>
      <c r="D17" s="191"/>
      <c r="E17" s="191"/>
      <c r="M17" s="191" t="s">
        <v>3</v>
      </c>
      <c r="N17" s="191"/>
      <c r="O17" s="191"/>
    </row>
    <row r="42" spans="2:27" x14ac:dyDescent="0.25">
      <c r="C42" s="4" t="s">
        <v>56</v>
      </c>
    </row>
    <row r="44" spans="2:27" ht="15.75" thickBot="1" x14ac:dyDescent="0.3"/>
    <row r="45" spans="2:27" ht="15.75" thickBot="1" x14ac:dyDescent="0.3">
      <c r="B45" s="204" t="s">
        <v>15</v>
      </c>
      <c r="C45" s="205"/>
      <c r="D45" s="206"/>
      <c r="E45" s="9">
        <v>1995</v>
      </c>
      <c r="F45" s="17">
        <v>1996</v>
      </c>
      <c r="G45" s="9">
        <v>1997</v>
      </c>
      <c r="H45" s="17">
        <v>1998</v>
      </c>
      <c r="I45" s="9">
        <v>1999</v>
      </c>
      <c r="J45" s="17">
        <v>2000</v>
      </c>
      <c r="K45" s="9">
        <v>2001</v>
      </c>
      <c r="L45" s="17">
        <v>2002</v>
      </c>
      <c r="M45" s="9">
        <v>2003</v>
      </c>
      <c r="N45" s="17">
        <v>2004</v>
      </c>
      <c r="O45" s="9">
        <v>2005</v>
      </c>
      <c r="P45" s="17">
        <v>2006</v>
      </c>
      <c r="Q45" s="9">
        <v>2007</v>
      </c>
      <c r="R45" s="17">
        <v>2008</v>
      </c>
      <c r="S45" s="9">
        <v>2009</v>
      </c>
      <c r="T45" s="17">
        <v>2010</v>
      </c>
      <c r="U45" s="9">
        <v>2011</v>
      </c>
      <c r="V45" s="17">
        <v>2012</v>
      </c>
      <c r="W45" s="9">
        <v>2013</v>
      </c>
      <c r="X45" s="17">
        <v>2014</v>
      </c>
      <c r="Y45" s="10">
        <v>2015</v>
      </c>
      <c r="Z45" s="10">
        <v>2016</v>
      </c>
      <c r="AA45" s="10">
        <v>2017</v>
      </c>
    </row>
    <row r="46" spans="2:27" ht="15.75" thickBot="1" x14ac:dyDescent="0.3">
      <c r="B46" s="193" t="s">
        <v>16</v>
      </c>
      <c r="C46" s="209"/>
      <c r="D46" s="194"/>
      <c r="E46" s="22">
        <v>241040.3</v>
      </c>
      <c r="F46" s="21">
        <v>208750</v>
      </c>
      <c r="G46" s="22">
        <v>207601.8</v>
      </c>
      <c r="H46" s="21">
        <v>222001.9</v>
      </c>
      <c r="I46" s="22">
        <v>122916.2</v>
      </c>
      <c r="J46" s="21">
        <v>147776.70000000001</v>
      </c>
      <c r="K46" s="22">
        <v>202282.5</v>
      </c>
      <c r="L46" s="21">
        <v>211116.2</v>
      </c>
      <c r="M46" s="22">
        <v>257104.5</v>
      </c>
      <c r="N46" s="21">
        <v>321293.7</v>
      </c>
      <c r="O46" s="22">
        <v>411711.4</v>
      </c>
      <c r="P46" s="21">
        <v>585827.69999999995</v>
      </c>
      <c r="Q46" s="22">
        <v>712279.8</v>
      </c>
      <c r="R46" s="21">
        <v>920377.8</v>
      </c>
      <c r="S46" s="22">
        <v>1042724</v>
      </c>
      <c r="T46" s="21">
        <v>1509263</v>
      </c>
      <c r="U46" s="22">
        <v>1871900</v>
      </c>
      <c r="V46" s="21">
        <v>2312510</v>
      </c>
      <c r="W46" s="22">
        <v>1733545</v>
      </c>
      <c r="X46" s="21">
        <v>1009334</v>
      </c>
      <c r="Y46" s="23">
        <v>501487.7</v>
      </c>
      <c r="Z46" s="23">
        <v>510921.3</v>
      </c>
      <c r="AA46" s="23">
        <v>551332.80000000005</v>
      </c>
    </row>
    <row r="47" spans="2:27" x14ac:dyDescent="0.25">
      <c r="B47" s="195" t="s">
        <v>28</v>
      </c>
      <c r="C47" s="210"/>
      <c r="D47" s="196"/>
      <c r="E47" s="11">
        <v>27227.38</v>
      </c>
      <c r="F47" s="18">
        <v>36163.449999999997</v>
      </c>
      <c r="G47" s="11">
        <v>68929.23</v>
      </c>
      <c r="H47" s="18">
        <v>76230.39</v>
      </c>
      <c r="I47" s="11">
        <v>31629.43</v>
      </c>
      <c r="J47" s="18">
        <v>29836.73</v>
      </c>
      <c r="K47" s="11">
        <v>31947.49</v>
      </c>
      <c r="L47" s="18">
        <v>41154.47</v>
      </c>
      <c r="M47" s="11">
        <v>81390.320000000007</v>
      </c>
      <c r="N47" s="18">
        <v>77627.7</v>
      </c>
      <c r="O47" s="11">
        <v>90928.3</v>
      </c>
      <c r="P47" s="18">
        <v>225464.1</v>
      </c>
      <c r="Q47" s="11">
        <v>249827.4</v>
      </c>
      <c r="R47" s="18">
        <v>468300.5</v>
      </c>
      <c r="S47" s="11">
        <v>608276.5</v>
      </c>
      <c r="T47" s="18">
        <v>944992</v>
      </c>
      <c r="U47" s="11">
        <v>1225805</v>
      </c>
      <c r="V47" s="18">
        <v>1512207</v>
      </c>
      <c r="W47" s="11">
        <v>1148115</v>
      </c>
      <c r="X47" s="18">
        <v>407044</v>
      </c>
      <c r="Y47" s="12">
        <v>109249.1</v>
      </c>
      <c r="Z47" s="12">
        <v>199051.7</v>
      </c>
      <c r="AA47" s="12">
        <v>177201.9</v>
      </c>
    </row>
    <row r="48" spans="2:27" x14ac:dyDescent="0.25">
      <c r="B48" s="197" t="s">
        <v>29</v>
      </c>
      <c r="C48" s="207"/>
      <c r="D48" s="198"/>
      <c r="E48" s="13">
        <v>702.48</v>
      </c>
      <c r="F48" s="19">
        <v>994.34500000000003</v>
      </c>
      <c r="G48" s="13">
        <v>1049.673</v>
      </c>
      <c r="H48" s="19">
        <v>3529.739</v>
      </c>
      <c r="I48" s="13">
        <v>1009.428</v>
      </c>
      <c r="J48" s="19">
        <v>867.71100000000001</v>
      </c>
      <c r="K48" s="13">
        <v>1337.0029999999999</v>
      </c>
      <c r="L48" s="19">
        <v>2083.471</v>
      </c>
      <c r="M48" s="13">
        <v>1507.7049999999999</v>
      </c>
      <c r="N48" s="19">
        <v>3125.8020000000001</v>
      </c>
      <c r="O48" s="13">
        <v>4604.3339999999998</v>
      </c>
      <c r="P48" s="19">
        <v>6826.3670000000002</v>
      </c>
      <c r="Q48" s="13">
        <v>10174.94</v>
      </c>
      <c r="R48" s="19">
        <v>8523.0280000000002</v>
      </c>
      <c r="S48" s="13">
        <v>10008.92</v>
      </c>
      <c r="T48" s="19">
        <v>9675.4539999999997</v>
      </c>
      <c r="U48" s="13">
        <v>11738.45</v>
      </c>
      <c r="V48" s="19">
        <v>14282.11</v>
      </c>
      <c r="W48" s="13">
        <v>12021.56</v>
      </c>
      <c r="X48" s="19">
        <v>12868.12</v>
      </c>
      <c r="Y48" s="14">
        <v>14189.91</v>
      </c>
      <c r="Z48" s="14">
        <v>13213.67</v>
      </c>
      <c r="AA48" s="14">
        <v>8598.3269999999993</v>
      </c>
    </row>
    <row r="49" spans="2:27" x14ac:dyDescent="0.25">
      <c r="B49" s="188" t="s">
        <v>30</v>
      </c>
      <c r="C49" s="208"/>
      <c r="D49" s="189"/>
      <c r="E49" s="11">
        <v>35795.67</v>
      </c>
      <c r="F49" s="18">
        <v>22868.97</v>
      </c>
      <c r="G49" s="11">
        <v>10762.52</v>
      </c>
      <c r="H49" s="18">
        <v>5669.6840000000002</v>
      </c>
      <c r="I49" s="11">
        <v>2303.0500000000002</v>
      </c>
      <c r="J49" s="18">
        <v>3155.3110000000001</v>
      </c>
      <c r="K49" s="11">
        <v>1214.3610000000001</v>
      </c>
      <c r="L49" s="18">
        <v>1602.2</v>
      </c>
      <c r="M49" s="11">
        <v>10832.29</v>
      </c>
      <c r="N49" s="18">
        <v>21936.81</v>
      </c>
      <c r="O49" s="11">
        <v>21959.87</v>
      </c>
      <c r="P49" s="18">
        <v>15354.28</v>
      </c>
      <c r="Q49" s="11">
        <v>13659.34</v>
      </c>
      <c r="R49" s="18">
        <v>11449.34</v>
      </c>
      <c r="S49" s="11">
        <v>18038.52</v>
      </c>
      <c r="T49" s="18">
        <v>69890.55</v>
      </c>
      <c r="U49" s="11">
        <v>75464.03</v>
      </c>
      <c r="V49" s="18">
        <v>62582.14</v>
      </c>
      <c r="W49" s="11">
        <v>29320.39</v>
      </c>
      <c r="X49" s="18">
        <v>51206.95</v>
      </c>
      <c r="Y49" s="12">
        <v>9429.4869999999992</v>
      </c>
      <c r="Z49" s="12">
        <v>15154.13</v>
      </c>
      <c r="AA49" s="12">
        <v>10345.34</v>
      </c>
    </row>
    <row r="50" spans="2:27" x14ac:dyDescent="0.25">
      <c r="B50" s="197" t="s">
        <v>31</v>
      </c>
      <c r="C50" s="207"/>
      <c r="D50" s="198"/>
      <c r="E50" s="13">
        <v>54381.14</v>
      </c>
      <c r="F50" s="19">
        <v>12018.5</v>
      </c>
      <c r="G50" s="13">
        <v>4098.4380000000001</v>
      </c>
      <c r="H50" s="19">
        <v>185.56100000000001</v>
      </c>
      <c r="I50" s="13">
        <v>150.83000000000001</v>
      </c>
      <c r="J50" s="19">
        <v>83.161000000000001</v>
      </c>
      <c r="K50" s="13">
        <v>30106.53</v>
      </c>
      <c r="L50" s="19">
        <v>20286.97</v>
      </c>
      <c r="M50" s="13">
        <v>14954.07</v>
      </c>
      <c r="N50" s="19">
        <v>961.76700000000005</v>
      </c>
      <c r="O50" s="13">
        <v>1170.223</v>
      </c>
      <c r="P50" s="19">
        <v>904.79700000000003</v>
      </c>
      <c r="Q50" s="13">
        <v>1432.49</v>
      </c>
      <c r="R50" s="19">
        <v>1730.49</v>
      </c>
      <c r="S50" s="13">
        <v>456.27499999999998</v>
      </c>
      <c r="T50" s="19">
        <v>6.5019999999999998</v>
      </c>
      <c r="U50" s="13">
        <v>14895.04</v>
      </c>
      <c r="V50" s="19">
        <v>22.986000000000001</v>
      </c>
      <c r="W50" s="13">
        <v>30.672000000000001</v>
      </c>
      <c r="X50" s="19">
        <v>24.835000000000001</v>
      </c>
      <c r="Y50" s="14">
        <v>482.40100000000001</v>
      </c>
      <c r="Z50" s="14">
        <v>816.36599999999999</v>
      </c>
      <c r="AA50" s="14">
        <v>2756.306</v>
      </c>
    </row>
    <row r="51" spans="2:27" x14ac:dyDescent="0.25">
      <c r="B51" s="188" t="s">
        <v>32</v>
      </c>
      <c r="C51" s="208"/>
      <c r="D51" s="189"/>
      <c r="E51" s="11">
        <v>57492.09</v>
      </c>
      <c r="F51" s="18">
        <v>55729.07</v>
      </c>
      <c r="G51" s="11">
        <v>44642.04</v>
      </c>
      <c r="H51" s="18">
        <v>49938.41</v>
      </c>
      <c r="I51" s="11">
        <v>17568.16</v>
      </c>
      <c r="J51" s="18">
        <v>32749.58</v>
      </c>
      <c r="K51" s="11">
        <v>34144.120000000003</v>
      </c>
      <c r="L51" s="18">
        <v>37835.67</v>
      </c>
      <c r="M51" s="11">
        <v>25780.639999999999</v>
      </c>
      <c r="N51" s="18">
        <v>53095.95</v>
      </c>
      <c r="O51" s="11">
        <v>43451.38</v>
      </c>
      <c r="P51" s="18">
        <v>64510.58</v>
      </c>
      <c r="Q51" s="11">
        <v>95478.27</v>
      </c>
      <c r="R51" s="18">
        <v>83263.75</v>
      </c>
      <c r="S51" s="11">
        <v>83321.91</v>
      </c>
      <c r="T51" s="18">
        <v>120452.4</v>
      </c>
      <c r="U51" s="11">
        <v>152723.4</v>
      </c>
      <c r="V51" s="18">
        <v>173876.6</v>
      </c>
      <c r="W51" s="11">
        <v>67077.539999999994</v>
      </c>
      <c r="X51" s="18">
        <v>35724.6</v>
      </c>
      <c r="Y51" s="12">
        <v>13664.93</v>
      </c>
      <c r="Z51" s="12">
        <v>28648.75</v>
      </c>
      <c r="AA51" s="12">
        <v>43977.7</v>
      </c>
    </row>
    <row r="52" spans="2:27" x14ac:dyDescent="0.25">
      <c r="B52" s="197" t="s">
        <v>33</v>
      </c>
      <c r="C52" s="207"/>
      <c r="D52" s="198"/>
      <c r="E52" s="13">
        <v>22292</v>
      </c>
      <c r="F52" s="19">
        <v>26274.66</v>
      </c>
      <c r="G52" s="13">
        <v>34329.519999999997</v>
      </c>
      <c r="H52" s="19">
        <v>44902.21</v>
      </c>
      <c r="I52" s="13">
        <v>33627.96</v>
      </c>
      <c r="J52" s="19">
        <v>34806.81</v>
      </c>
      <c r="K52" s="13">
        <v>43116.61</v>
      </c>
      <c r="L52" s="19">
        <v>45453.15</v>
      </c>
      <c r="M52" s="13">
        <v>54091.71</v>
      </c>
      <c r="N52" s="19">
        <v>75036.02</v>
      </c>
      <c r="O52" s="13">
        <v>85888.6</v>
      </c>
      <c r="P52" s="19">
        <v>95330.73</v>
      </c>
      <c r="Q52" s="13">
        <v>106722</v>
      </c>
      <c r="R52" s="19">
        <v>109396.9</v>
      </c>
      <c r="S52" s="13">
        <v>101420.2</v>
      </c>
      <c r="T52" s="19">
        <v>103256.2</v>
      </c>
      <c r="U52" s="13">
        <v>114253</v>
      </c>
      <c r="V52" s="19">
        <v>113506.9</v>
      </c>
      <c r="W52" s="13">
        <v>110709.1</v>
      </c>
      <c r="X52" s="19">
        <v>109660.8</v>
      </c>
      <c r="Y52" s="14">
        <v>105105.9</v>
      </c>
      <c r="Z52" s="14">
        <v>91271</v>
      </c>
      <c r="AA52" s="14">
        <v>92002.31</v>
      </c>
    </row>
    <row r="53" spans="2:27" x14ac:dyDescent="0.25">
      <c r="B53" s="188" t="s">
        <v>34</v>
      </c>
      <c r="C53" s="208"/>
      <c r="D53" s="189"/>
      <c r="E53" s="11">
        <v>21679.16</v>
      </c>
      <c r="F53" s="18">
        <v>28229.58</v>
      </c>
      <c r="G53" s="11">
        <v>23510.12</v>
      </c>
      <c r="H53" s="18">
        <v>21495.98</v>
      </c>
      <c r="I53" s="11">
        <v>15950.23</v>
      </c>
      <c r="J53" s="18">
        <v>23368.45</v>
      </c>
      <c r="K53" s="11">
        <v>29041.09</v>
      </c>
      <c r="L53" s="18">
        <v>33670.97</v>
      </c>
      <c r="M53" s="11">
        <v>30359.51</v>
      </c>
      <c r="N53" s="18">
        <v>37378.79</v>
      </c>
      <c r="O53" s="11">
        <v>81939.77</v>
      </c>
      <c r="P53" s="18">
        <v>59393.72</v>
      </c>
      <c r="Q53" s="11">
        <v>85146.83</v>
      </c>
      <c r="R53" s="18">
        <v>78627.539999999994</v>
      </c>
      <c r="S53" s="11">
        <v>78527.69</v>
      </c>
      <c r="T53" s="18">
        <v>92580.76</v>
      </c>
      <c r="U53" s="11">
        <v>63026.86</v>
      </c>
      <c r="V53" s="18">
        <v>71501.19</v>
      </c>
      <c r="W53" s="11">
        <v>41393.11</v>
      </c>
      <c r="X53" s="18">
        <v>34388.639999999999</v>
      </c>
      <c r="Y53" s="12">
        <v>20393.14</v>
      </c>
      <c r="Z53" s="12">
        <v>12164.13</v>
      </c>
      <c r="AA53" s="12">
        <v>33940.959999999999</v>
      </c>
    </row>
    <row r="54" spans="2:27" x14ac:dyDescent="0.25">
      <c r="B54" s="25" t="s">
        <v>35</v>
      </c>
      <c r="C54" s="26"/>
      <c r="D54" s="27"/>
      <c r="E54" s="13">
        <v>11999.89</v>
      </c>
      <c r="F54" s="19">
        <v>18015.68</v>
      </c>
      <c r="G54" s="13">
        <v>10528.2</v>
      </c>
      <c r="H54" s="19">
        <v>9777.5310000000009</v>
      </c>
      <c r="I54" s="13">
        <v>10471.01</v>
      </c>
      <c r="J54" s="19">
        <v>11727.45</v>
      </c>
      <c r="K54" s="13">
        <v>18925.28</v>
      </c>
      <c r="L54" s="19">
        <v>16148.39</v>
      </c>
      <c r="M54" s="13">
        <v>21708.39</v>
      </c>
      <c r="N54" s="19">
        <v>35700.1</v>
      </c>
      <c r="O54" s="13">
        <v>56194.41</v>
      </c>
      <c r="P54" s="19">
        <v>82079.27</v>
      </c>
      <c r="Q54" s="13">
        <v>111631.8</v>
      </c>
      <c r="R54" s="19">
        <v>124605.7</v>
      </c>
      <c r="S54" s="13">
        <v>113280.6</v>
      </c>
      <c r="T54" s="19">
        <v>140284.29999999999</v>
      </c>
      <c r="U54" s="13">
        <v>184293.7</v>
      </c>
      <c r="V54" s="19">
        <v>339180.9</v>
      </c>
      <c r="W54" s="13">
        <v>305530.40000000002</v>
      </c>
      <c r="X54" s="19">
        <v>339988.3</v>
      </c>
      <c r="Y54" s="14">
        <v>216570.2</v>
      </c>
      <c r="Z54" s="14">
        <v>141408.5</v>
      </c>
      <c r="AA54" s="14">
        <v>173895.4</v>
      </c>
    </row>
    <row r="55" spans="2:27" x14ac:dyDescent="0.25">
      <c r="B55" s="28" t="s">
        <v>36</v>
      </c>
      <c r="C55" s="29"/>
      <c r="D55" s="30"/>
      <c r="E55" s="11">
        <v>9337.4770000000008</v>
      </c>
      <c r="F55" s="18">
        <v>8302.3169999999991</v>
      </c>
      <c r="G55" s="11">
        <v>9674.7900000000009</v>
      </c>
      <c r="H55" s="18">
        <v>10183.02</v>
      </c>
      <c r="I55" s="11">
        <v>10139.25</v>
      </c>
      <c r="J55" s="18">
        <v>11181.47</v>
      </c>
      <c r="K55" s="11">
        <v>12433.92</v>
      </c>
      <c r="L55" s="18">
        <v>12746.24</v>
      </c>
      <c r="M55" s="11">
        <v>16259.76</v>
      </c>
      <c r="N55" s="18">
        <v>16299.59</v>
      </c>
      <c r="O55" s="11">
        <v>25402.66</v>
      </c>
      <c r="P55" s="18">
        <v>35809.26</v>
      </c>
      <c r="Q55" s="11">
        <v>37958.050000000003</v>
      </c>
      <c r="R55" s="18">
        <v>34137.53</v>
      </c>
      <c r="S55" s="11">
        <v>28998.92</v>
      </c>
      <c r="T55" s="18">
        <v>27758.79</v>
      </c>
      <c r="U55" s="11">
        <v>29226.9</v>
      </c>
      <c r="V55" s="18">
        <v>24980.89</v>
      </c>
      <c r="W55" s="11">
        <v>18908.62</v>
      </c>
      <c r="X55" s="18">
        <v>18088.61</v>
      </c>
      <c r="Y55" s="12">
        <v>12188.06</v>
      </c>
      <c r="Z55" s="12">
        <v>8923.3739999999998</v>
      </c>
      <c r="AA55" s="12">
        <v>8368.4210000000003</v>
      </c>
    </row>
    <row r="56" spans="2:27" ht="15.75" thickBot="1" x14ac:dyDescent="0.3">
      <c r="B56" s="31" t="s">
        <v>37</v>
      </c>
      <c r="C56" s="32"/>
      <c r="D56" s="33"/>
      <c r="E56" s="134">
        <v>132.983</v>
      </c>
      <c r="F56" s="135">
        <v>153.46100000000001</v>
      </c>
      <c r="G56" s="15">
        <v>77.313000000000002</v>
      </c>
      <c r="H56" s="20">
        <v>89.388999999999996</v>
      </c>
      <c r="I56" s="134">
        <v>66.909000000000006</v>
      </c>
      <c r="J56" s="20"/>
      <c r="K56" s="15">
        <v>16.079999999999998</v>
      </c>
      <c r="L56" s="20">
        <v>134.70699999999999</v>
      </c>
      <c r="M56" s="15">
        <v>220.13800000000001</v>
      </c>
      <c r="N56" s="20">
        <v>131.19200000000001</v>
      </c>
      <c r="O56" s="15">
        <v>171.86</v>
      </c>
      <c r="P56" s="20">
        <v>154.59899999999999</v>
      </c>
      <c r="Q56" s="15">
        <v>248.773</v>
      </c>
      <c r="R56" s="20">
        <v>343.03699999999998</v>
      </c>
      <c r="S56" s="15">
        <v>394.61200000000002</v>
      </c>
      <c r="T56" s="20">
        <v>366.09100000000001</v>
      </c>
      <c r="U56" s="15">
        <v>473.83600000000001</v>
      </c>
      <c r="V56" s="20">
        <v>369.39499999999998</v>
      </c>
      <c r="W56" s="15">
        <v>438.983</v>
      </c>
      <c r="X56" s="20">
        <v>338.67700000000002</v>
      </c>
      <c r="Y56" s="16">
        <v>214.52699999999999</v>
      </c>
      <c r="Z56" s="16">
        <v>269.56799999999998</v>
      </c>
      <c r="AA56" s="16">
        <v>246.03100000000001</v>
      </c>
    </row>
    <row r="57" spans="2:27" x14ac:dyDescent="0.25">
      <c r="B57" s="1" t="s">
        <v>52</v>
      </c>
    </row>
  </sheetData>
  <mergeCells count="14">
    <mergeCell ref="B45:D45"/>
    <mergeCell ref="B52:D52"/>
    <mergeCell ref="B53:D53"/>
    <mergeCell ref="B46:D46"/>
    <mergeCell ref="B47:D47"/>
    <mergeCell ref="B48:D48"/>
    <mergeCell ref="B49:D49"/>
    <mergeCell ref="B50:D50"/>
    <mergeCell ref="B51:D51"/>
    <mergeCell ref="B7:E16"/>
    <mergeCell ref="C17:E17"/>
    <mergeCell ref="M17:O17"/>
    <mergeCell ref="M7:P16"/>
    <mergeCell ref="G8:K1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Z57"/>
  <sheetViews>
    <sheetView showGridLines="0" topLeftCell="A36" workbookViewId="0">
      <selection activeCell="N36" sqref="N35:N36"/>
    </sheetView>
  </sheetViews>
  <sheetFormatPr baseColWidth="10" defaultRowHeight="15" x14ac:dyDescent="0.25"/>
  <cols>
    <col min="1" max="1" width="7.140625" customWidth="1"/>
    <col min="3" max="3" width="30.140625" customWidth="1"/>
    <col min="4" max="7" width="12.28515625" bestFit="1" customWidth="1"/>
    <col min="10" max="13" width="12.28515625" bestFit="1" customWidth="1"/>
    <col min="14" max="18" width="13.140625" bestFit="1" customWidth="1"/>
    <col min="19" max="22" width="13.85546875" bestFit="1" customWidth="1"/>
    <col min="23" max="25" width="13.140625" bestFit="1" customWidth="1"/>
    <col min="26" max="26" width="12.28515625" bestFit="1" customWidth="1"/>
  </cols>
  <sheetData>
    <row r="7" spans="2:16" x14ac:dyDescent="0.25">
      <c r="B7" s="201" t="s">
        <v>50</v>
      </c>
      <c r="C7" s="203"/>
      <c r="D7" s="203"/>
      <c r="E7" s="203"/>
      <c r="M7" s="211" t="s">
        <v>7</v>
      </c>
      <c r="N7" s="212"/>
      <c r="O7" s="212"/>
      <c r="P7" s="212"/>
    </row>
    <row r="8" spans="2:16" x14ac:dyDescent="0.25">
      <c r="B8" s="203"/>
      <c r="C8" s="203"/>
      <c r="D8" s="203"/>
      <c r="E8" s="203"/>
      <c r="M8" s="212"/>
      <c r="N8" s="212"/>
      <c r="O8" s="212"/>
      <c r="P8" s="212"/>
    </row>
    <row r="9" spans="2:16" x14ac:dyDescent="0.25">
      <c r="B9" s="203"/>
      <c r="C9" s="203"/>
      <c r="D9" s="203"/>
      <c r="E9" s="203"/>
      <c r="M9" s="212"/>
      <c r="N9" s="212"/>
      <c r="O9" s="212"/>
      <c r="P9" s="212"/>
    </row>
    <row r="10" spans="2:16" x14ac:dyDescent="0.25">
      <c r="B10" s="203"/>
      <c r="C10" s="203"/>
      <c r="D10" s="203"/>
      <c r="E10" s="203"/>
      <c r="M10" s="212"/>
      <c r="N10" s="212"/>
      <c r="O10" s="212"/>
      <c r="P10" s="212"/>
    </row>
    <row r="11" spans="2:16" x14ac:dyDescent="0.25">
      <c r="B11" s="203"/>
      <c r="C11" s="203"/>
      <c r="D11" s="203"/>
      <c r="E11" s="203"/>
      <c r="M11" s="212"/>
      <c r="N11" s="212"/>
      <c r="O11" s="212"/>
      <c r="P11" s="212"/>
    </row>
    <row r="12" spans="2:16" x14ac:dyDescent="0.25">
      <c r="B12" s="203"/>
      <c r="C12" s="203"/>
      <c r="D12" s="203"/>
      <c r="E12" s="203"/>
      <c r="M12" s="212"/>
      <c r="N12" s="212"/>
      <c r="O12" s="212"/>
      <c r="P12" s="212"/>
    </row>
    <row r="13" spans="2:16" x14ac:dyDescent="0.25">
      <c r="B13" s="203"/>
      <c r="C13" s="203"/>
      <c r="D13" s="203"/>
      <c r="E13" s="203"/>
      <c r="M13" s="212"/>
      <c r="N13" s="212"/>
      <c r="O13" s="212"/>
      <c r="P13" s="212"/>
    </row>
    <row r="14" spans="2:16" x14ac:dyDescent="0.25">
      <c r="B14" s="203"/>
      <c r="C14" s="203"/>
      <c r="D14" s="203"/>
      <c r="E14" s="203"/>
      <c r="M14" s="212"/>
      <c r="N14" s="212"/>
      <c r="O14" s="212"/>
      <c r="P14" s="212"/>
    </row>
    <row r="15" spans="2:16" x14ac:dyDescent="0.25">
      <c r="B15" s="203"/>
      <c r="C15" s="203"/>
      <c r="D15" s="203"/>
      <c r="E15" s="203"/>
      <c r="M15" s="212"/>
      <c r="N15" s="212"/>
      <c r="O15" s="212"/>
      <c r="P15" s="212"/>
    </row>
    <row r="16" spans="2:16" x14ac:dyDescent="0.25">
      <c r="B16" s="203"/>
      <c r="C16" s="203"/>
      <c r="D16" s="203"/>
      <c r="E16" s="203"/>
      <c r="M16" s="212"/>
      <c r="N16" s="212"/>
      <c r="O16" s="212"/>
      <c r="P16" s="212"/>
    </row>
    <row r="17" spans="3:15" x14ac:dyDescent="0.25">
      <c r="C17" s="191" t="s">
        <v>3</v>
      </c>
      <c r="D17" s="191"/>
      <c r="E17" s="191"/>
      <c r="M17" s="191" t="s">
        <v>3</v>
      </c>
      <c r="N17" s="191"/>
      <c r="O17" s="191"/>
    </row>
    <row r="44" spans="2:26" ht="15.75" thickBot="1" x14ac:dyDescent="0.3"/>
    <row r="45" spans="2:26" ht="15.75" thickBot="1" x14ac:dyDescent="0.3">
      <c r="B45" s="7" t="s">
        <v>15</v>
      </c>
      <c r="C45" s="43"/>
      <c r="D45" s="10">
        <v>1995</v>
      </c>
      <c r="E45" s="9">
        <v>1996</v>
      </c>
      <c r="F45" s="17">
        <v>1997</v>
      </c>
      <c r="G45" s="9">
        <v>1998</v>
      </c>
      <c r="H45" s="17">
        <v>1999</v>
      </c>
      <c r="I45" s="9">
        <v>2000</v>
      </c>
      <c r="J45" s="17">
        <v>2001</v>
      </c>
      <c r="K45" s="9">
        <v>2002</v>
      </c>
      <c r="L45" s="17">
        <v>2003</v>
      </c>
      <c r="M45" s="9">
        <v>2004</v>
      </c>
      <c r="N45" s="17">
        <v>2005</v>
      </c>
      <c r="O45" s="9">
        <v>2006</v>
      </c>
      <c r="P45" s="17">
        <v>2007</v>
      </c>
      <c r="Q45" s="9">
        <v>2008</v>
      </c>
      <c r="R45" s="17">
        <v>2009</v>
      </c>
      <c r="S45" s="9">
        <v>2010</v>
      </c>
      <c r="T45" s="17">
        <v>2011</v>
      </c>
      <c r="U45" s="9">
        <v>2012</v>
      </c>
      <c r="V45" s="17">
        <v>2013</v>
      </c>
      <c r="W45" s="9">
        <v>2014</v>
      </c>
      <c r="X45" s="17">
        <v>2015</v>
      </c>
      <c r="Y45" s="10">
        <v>2016</v>
      </c>
      <c r="Z45" s="10">
        <v>2017</v>
      </c>
    </row>
    <row r="46" spans="2:26" ht="15.75" thickBot="1" x14ac:dyDescent="0.3">
      <c r="B46" s="213" t="s">
        <v>27</v>
      </c>
      <c r="C46" s="214"/>
      <c r="D46" s="167">
        <f>+A!D46-B!E46</f>
        <v>-180099.37</v>
      </c>
      <c r="E46" s="168">
        <f>+A!E46-B!F46</f>
        <v>-157244.66</v>
      </c>
      <c r="F46" s="167">
        <f>+A!F46-B!G46</f>
        <v>-117392.29999999999</v>
      </c>
      <c r="G46" s="168">
        <f>+A!G46-B!H46</f>
        <v>-135694.82</v>
      </c>
      <c r="H46" s="167">
        <f>+A!H46-B!I46</f>
        <v>-72675.26999999999</v>
      </c>
      <c r="I46" s="168">
        <f>+A!I46-B!J46</f>
        <v>-91877.550000000017</v>
      </c>
      <c r="J46" s="167">
        <f>+A!J46-B!K46</f>
        <v>-165184.97</v>
      </c>
      <c r="K46" s="168">
        <f>+A!K46-B!L46</f>
        <v>-198013.88</v>
      </c>
      <c r="L46" s="167">
        <f>+A!L46-B!M46</f>
        <v>-238206.09</v>
      </c>
      <c r="M46" s="168">
        <f>+A!M46-B!N46</f>
        <v>-284950.45</v>
      </c>
      <c r="N46" s="167">
        <f>+A!N46-B!O46</f>
        <v>-364329.06000000006</v>
      </c>
      <c r="O46" s="168">
        <f>+A!O46-B!P46</f>
        <v>-534641.17999999993</v>
      </c>
      <c r="P46" s="167">
        <f>+A!P46-B!Q46</f>
        <v>-638169.34000000008</v>
      </c>
      <c r="Q46" s="168">
        <f>+A!Q46-B!R46</f>
        <v>-787829</v>
      </c>
      <c r="R46" s="167">
        <f>+A!R46-B!S46</f>
        <v>-944137.75</v>
      </c>
      <c r="S46" s="168">
        <f>+A!S46-B!T46</f>
        <v>-1378880.6</v>
      </c>
      <c r="T46" s="167">
        <f>+A!T46-B!U46</f>
        <v>-1566650.5</v>
      </c>
      <c r="U46" s="168">
        <f>+A!U46-B!V46</f>
        <v>-2024257.1</v>
      </c>
      <c r="V46" s="167">
        <f>+A!V46-B!W46</f>
        <v>-1300519.3</v>
      </c>
      <c r="W46" s="168">
        <f>+A!W46-B!X46</f>
        <v>-808211.9</v>
      </c>
      <c r="X46" s="169">
        <f>+A!X46-B!Y46</f>
        <v>-350833.4</v>
      </c>
      <c r="Y46" s="169">
        <f>+A!Y46-B!Z46</f>
        <v>-334709.19999999995</v>
      </c>
      <c r="Z46" s="169">
        <f>+A!Z46-B!AA46</f>
        <v>-285755.80000000005</v>
      </c>
    </row>
    <row r="47" spans="2:26" x14ac:dyDescent="0.25">
      <c r="B47" s="188" t="s">
        <v>17</v>
      </c>
      <c r="C47" s="189"/>
      <c r="D47" s="34">
        <f>+A!D47-B!E47</f>
        <v>-14990.45</v>
      </c>
      <c r="E47" s="35">
        <f>+A!E47-B!F47</f>
        <v>-26952.898999999998</v>
      </c>
      <c r="F47" s="34">
        <f>+A!F47-B!G47</f>
        <v>-57370.469999999994</v>
      </c>
      <c r="G47" s="35">
        <f>+A!G47-B!H47</f>
        <v>-68167.23</v>
      </c>
      <c r="H47" s="34">
        <f>+A!H47-B!I47</f>
        <v>-26222.767</v>
      </c>
      <c r="I47" s="35">
        <f>+A!I47-B!J47</f>
        <v>-25007.807000000001</v>
      </c>
      <c r="J47" s="34">
        <f>+A!J47-B!K47</f>
        <v>-27676.960000000003</v>
      </c>
      <c r="K47" s="35">
        <f>+A!K47-B!L47</f>
        <v>-39402.275000000001</v>
      </c>
      <c r="L47" s="34">
        <f>+A!L47-B!M47</f>
        <v>-79418.266000000003</v>
      </c>
      <c r="M47" s="35">
        <f>+A!M47-B!N47</f>
        <v>-76242.392999999996</v>
      </c>
      <c r="N47" s="34">
        <f>+A!N47-B!O47</f>
        <v>-89529.546000000002</v>
      </c>
      <c r="O47" s="35">
        <f>+A!O47-B!P47</f>
        <v>-222261.478</v>
      </c>
      <c r="P47" s="34">
        <f>+A!P47-B!Q47</f>
        <v>-246375.215</v>
      </c>
      <c r="Q47" s="35">
        <f>+A!Q47-B!R47</f>
        <v>-463632.90600000002</v>
      </c>
      <c r="R47" s="34">
        <f>+A!R47-B!S47</f>
        <v>-601640.40800000005</v>
      </c>
      <c r="S47" s="35">
        <f>+A!S47-B!T47</f>
        <v>-942400.57900000003</v>
      </c>
      <c r="T47" s="34">
        <f>+A!T47-B!U47</f>
        <v>-1220570.125</v>
      </c>
      <c r="U47" s="35">
        <f>+A!U47-B!V47</f>
        <v>-1508011.5630000001</v>
      </c>
      <c r="V47" s="34">
        <f>+A!V47-B!W47</f>
        <v>-1141088.5560000001</v>
      </c>
      <c r="W47" s="35">
        <f>+A!W47-B!X47</f>
        <v>-397890.07</v>
      </c>
      <c r="X47" s="36">
        <f>+A!X47-B!Y47</f>
        <v>-101097.75</v>
      </c>
      <c r="Y47" s="36">
        <f>+A!Y47-B!Z47</f>
        <v>-189753.24100000001</v>
      </c>
      <c r="Z47" s="36">
        <f>+A!Z47-B!AA47</f>
        <v>-165946.35999999999</v>
      </c>
    </row>
    <row r="48" spans="2:26" x14ac:dyDescent="0.25">
      <c r="B48" s="197" t="s">
        <v>18</v>
      </c>
      <c r="C48" s="198"/>
      <c r="D48" s="37">
        <f>+A!D48-B!E48</f>
        <v>-701.101</v>
      </c>
      <c r="E48" s="38">
        <f>+A!E48-B!F48</f>
        <v>-994.34500000000003</v>
      </c>
      <c r="F48" s="37">
        <f>+A!F48-B!G48</f>
        <v>-1049.673</v>
      </c>
      <c r="G48" s="38">
        <f>+A!G48-B!H48</f>
        <v>-3529.739</v>
      </c>
      <c r="H48" s="37">
        <f>+A!H48-B!I48</f>
        <v>-556.74099999999999</v>
      </c>
      <c r="I48" s="38">
        <f>+A!I48-B!J48</f>
        <v>-867.71100000000001</v>
      </c>
      <c r="J48" s="37">
        <f>+A!J48-B!K48</f>
        <v>-1337.0029999999999</v>
      </c>
      <c r="K48" s="38">
        <f>+A!K48-B!L48</f>
        <v>-1956.5150000000001</v>
      </c>
      <c r="L48" s="37">
        <f>+A!L48-B!M48</f>
        <v>-1507.7049999999999</v>
      </c>
      <c r="M48" s="38">
        <f>+A!M48-B!N48</f>
        <v>-3124.4430000000002</v>
      </c>
      <c r="N48" s="37">
        <f>+A!N48-B!O48</f>
        <v>-4602.2290000000003</v>
      </c>
      <c r="O48" s="38">
        <f>+A!O48-B!P48</f>
        <v>-6821.625</v>
      </c>
      <c r="P48" s="37">
        <f>+A!P48-B!Q48</f>
        <v>-10174.94</v>
      </c>
      <c r="Q48" s="38">
        <f>+A!Q48-B!R48</f>
        <v>-8522.7870000000003</v>
      </c>
      <c r="R48" s="37">
        <f>+A!R48-B!S48</f>
        <v>-9994</v>
      </c>
      <c r="S48" s="38">
        <f>+A!S48-B!T48</f>
        <v>-9643.9580000000005</v>
      </c>
      <c r="T48" s="37">
        <f>+A!T48-B!U48</f>
        <v>-11502.823</v>
      </c>
      <c r="U48" s="38">
        <f>+A!U48-B!V48</f>
        <v>-14249.83</v>
      </c>
      <c r="V48" s="37">
        <f>+A!V48-B!W48</f>
        <v>-11965.665999999999</v>
      </c>
      <c r="W48" s="38">
        <f>+A!W48-B!X48</f>
        <v>-12830.263000000001</v>
      </c>
      <c r="X48" s="39">
        <f>+A!X48-B!Y48</f>
        <v>-14104.084000000001</v>
      </c>
      <c r="Y48" s="39">
        <f>+A!Y48-B!Z48</f>
        <v>-13213.67</v>
      </c>
      <c r="Z48" s="39">
        <f>+A!Z48-B!AA48</f>
        <v>-8514.8809999999994</v>
      </c>
    </row>
    <row r="49" spans="2:26" x14ac:dyDescent="0.25">
      <c r="B49" s="188" t="s">
        <v>19</v>
      </c>
      <c r="C49" s="189"/>
      <c r="D49" s="34">
        <f>+A!D49-B!E49</f>
        <v>-32538.547999999999</v>
      </c>
      <c r="E49" s="35">
        <f>+A!E49-B!F49</f>
        <v>-19951.167000000001</v>
      </c>
      <c r="F49" s="34">
        <f>+A!F49-B!G49</f>
        <v>-7566.4120000000003</v>
      </c>
      <c r="G49" s="35">
        <f>+A!G49-B!H49</f>
        <v>-1271.0790000000006</v>
      </c>
      <c r="H49" s="34">
        <f>+A!H49-B!I49</f>
        <v>1331.4259999999999</v>
      </c>
      <c r="I49" s="35">
        <f>+A!I49-B!J49</f>
        <v>-564.30999999999995</v>
      </c>
      <c r="J49" s="34">
        <f>+A!J49-B!K49</f>
        <v>185.00899999999979</v>
      </c>
      <c r="K49" s="35">
        <f>+A!K49-B!L49</f>
        <v>-1417.6410000000001</v>
      </c>
      <c r="L49" s="34">
        <f>+A!L49-B!M49</f>
        <v>-10804.496000000001</v>
      </c>
      <c r="M49" s="35">
        <f>+A!M49-B!N49</f>
        <v>-21734.996000000003</v>
      </c>
      <c r="N49" s="34">
        <f>+A!N49-B!O49</f>
        <v>-21545.824000000001</v>
      </c>
      <c r="O49" s="35">
        <f>+A!O49-B!P49</f>
        <v>-15033.808000000001</v>
      </c>
      <c r="P49" s="34">
        <f>+A!P49-B!Q49</f>
        <v>-12963.206</v>
      </c>
      <c r="Q49" s="35">
        <f>+A!Q49-B!R49</f>
        <v>-10431.607</v>
      </c>
      <c r="R49" s="34">
        <f>+A!R49-B!S49</f>
        <v>-17491.277000000002</v>
      </c>
      <c r="S49" s="35">
        <f>+A!S49-B!T49</f>
        <v>-68569.285000000003</v>
      </c>
      <c r="T49" s="34">
        <f>+A!T49-B!U49</f>
        <v>-73171.016999999993</v>
      </c>
      <c r="U49" s="35">
        <f>+A!U49-B!V49</f>
        <v>-60778.71</v>
      </c>
      <c r="V49" s="34">
        <f>+A!V49-B!W49</f>
        <v>-28052.523000000001</v>
      </c>
      <c r="W49" s="35">
        <f>+A!W49-B!X49</f>
        <v>-50053.869999999995</v>
      </c>
      <c r="X49" s="36">
        <f>+A!X49-B!Y49</f>
        <v>-8813.0229999999992</v>
      </c>
      <c r="Y49" s="36">
        <f>+A!Y49-B!Z49</f>
        <v>-13778.632</v>
      </c>
      <c r="Z49" s="36">
        <f>+A!Z49-B!AA49</f>
        <v>-8913.0239999999994</v>
      </c>
    </row>
    <row r="50" spans="2:26" x14ac:dyDescent="0.25">
      <c r="B50" s="197" t="s">
        <v>20</v>
      </c>
      <c r="C50" s="198"/>
      <c r="D50" s="37">
        <f>+A!D50-B!E50</f>
        <v>-44999.478000000003</v>
      </c>
      <c r="E50" s="38">
        <f>+A!E50-B!F50</f>
        <v>-12018.5</v>
      </c>
      <c r="F50" s="37">
        <f>+A!F50-B!G50</f>
        <v>29133.822</v>
      </c>
      <c r="G50" s="38">
        <f>+A!G50-B!H50</f>
        <v>30379.888999999999</v>
      </c>
      <c r="H50" s="37">
        <f>+A!H50-B!I50</f>
        <v>-141.542</v>
      </c>
      <c r="I50" s="38">
        <f>+A!I50-B!J50</f>
        <v>8245.6440000000002</v>
      </c>
      <c r="J50" s="37">
        <f>+A!J50-B!K50</f>
        <v>-30090.655999999999</v>
      </c>
      <c r="K50" s="38">
        <f>+A!K50-B!L50</f>
        <v>-19096.877</v>
      </c>
      <c r="L50" s="37">
        <f>+A!L50-B!M50</f>
        <v>-14954.07</v>
      </c>
      <c r="M50" s="38">
        <f>+A!M50-B!N50</f>
        <v>6971.52</v>
      </c>
      <c r="N50" s="37">
        <f>+A!N50-B!O50</f>
        <v>10459.967000000001</v>
      </c>
      <c r="O50" s="38">
        <f>+A!O50-B!P50</f>
        <v>8633.5879999999997</v>
      </c>
      <c r="P50" s="37">
        <f>+A!P50-B!Q50</f>
        <v>20652.91</v>
      </c>
      <c r="Q50" s="38">
        <f>+A!Q50-B!R50</f>
        <v>49192.82</v>
      </c>
      <c r="R50" s="37">
        <f>+A!R50-B!S50</f>
        <v>22339.794999999998</v>
      </c>
      <c r="S50" s="38">
        <f>+A!S50-B!T50</f>
        <v>38407.328000000001</v>
      </c>
      <c r="T50" s="37">
        <f>+A!T50-B!U50</f>
        <v>165689.56</v>
      </c>
      <c r="U50" s="38">
        <f>+A!U50-B!V50</f>
        <v>115023.514</v>
      </c>
      <c r="V50" s="37">
        <f>+A!V50-B!W50</f>
        <v>46035.408000000003</v>
      </c>
      <c r="W50" s="38">
        <f>+A!W50-B!X50</f>
        <v>78646.314999999988</v>
      </c>
      <c r="X50" s="39">
        <f>+A!X50-B!Y50</f>
        <v>21189.808999999997</v>
      </c>
      <c r="Y50" s="39">
        <f>+A!Y50-B!Z50</f>
        <v>41687.473999999995</v>
      </c>
      <c r="Z50" s="39">
        <f>+A!Z50-B!AA50</f>
        <v>72478.944000000003</v>
      </c>
    </row>
    <row r="51" spans="2:26" x14ac:dyDescent="0.25">
      <c r="B51" s="188" t="s">
        <v>21</v>
      </c>
      <c r="C51" s="189"/>
      <c r="D51" s="34">
        <f>+A!D51-B!E51</f>
        <v>-57492.09</v>
      </c>
      <c r="E51" s="35">
        <f>+A!E51-B!F51</f>
        <v>-55692.016000000003</v>
      </c>
      <c r="F51" s="34">
        <f>+A!F51-B!G51</f>
        <v>-44641.114000000001</v>
      </c>
      <c r="G51" s="35">
        <f>+A!G51-B!H51</f>
        <v>-49890.077000000005</v>
      </c>
      <c r="H51" s="34">
        <f>+A!H51-B!I51</f>
        <v>-17540.669999999998</v>
      </c>
      <c r="I51" s="35">
        <f>+A!I51-B!J51</f>
        <v>-32737.931</v>
      </c>
      <c r="J51" s="34">
        <f>+A!J51-B!K51</f>
        <v>-34144.120000000003</v>
      </c>
      <c r="K51" s="35">
        <f>+A!K51-B!L51</f>
        <v>-37835.67</v>
      </c>
      <c r="L51" s="34">
        <f>+A!L51-B!M51</f>
        <v>-25780.639999999999</v>
      </c>
      <c r="M51" s="35">
        <f>+A!M51-B!N51</f>
        <v>-52997.741999999998</v>
      </c>
      <c r="N51" s="34">
        <f>+A!N51-B!O51</f>
        <v>-41668.291999999994</v>
      </c>
      <c r="O51" s="35">
        <f>+A!O51-B!P51</f>
        <v>-63835.307000000001</v>
      </c>
      <c r="P51" s="34">
        <f>+A!P51-B!Q51</f>
        <v>-94445.215000000011</v>
      </c>
      <c r="Q51" s="35">
        <f>+A!Q51-B!R51</f>
        <v>-81197.217999999993</v>
      </c>
      <c r="R51" s="34">
        <f>+A!R51-B!S51</f>
        <v>-82726.267999999996</v>
      </c>
      <c r="S51" s="35">
        <f>+A!S51-B!T51</f>
        <v>-120070.977</v>
      </c>
      <c r="T51" s="34">
        <f>+A!T51-B!U51</f>
        <v>-152396.20199999999</v>
      </c>
      <c r="U51" s="35">
        <f>+A!U51-B!V51</f>
        <v>-173819.546</v>
      </c>
      <c r="V51" s="34">
        <f>+A!V51-B!W51</f>
        <v>-66579.160999999993</v>
      </c>
      <c r="W51" s="35">
        <f>+A!W51-B!X51</f>
        <v>-34057.366000000002</v>
      </c>
      <c r="X51" s="36">
        <f>+A!X51-B!Y51</f>
        <v>-10724.643</v>
      </c>
      <c r="Y51" s="36">
        <f>+A!Y51-B!Z51</f>
        <v>-22513.73</v>
      </c>
      <c r="Z51" s="36">
        <f>+A!Z51-B!AA51</f>
        <v>-34636.690999999999</v>
      </c>
    </row>
    <row r="52" spans="2:26" x14ac:dyDescent="0.25">
      <c r="B52" s="197" t="s">
        <v>22</v>
      </c>
      <c r="C52" s="198"/>
      <c r="D52" s="37">
        <f>+A!D52-B!E52</f>
        <v>-12846.964</v>
      </c>
      <c r="E52" s="38">
        <f>+A!E52-B!F52</f>
        <v>-12644.99</v>
      </c>
      <c r="F52" s="37">
        <f>+A!F52-B!G52</f>
        <v>-21145.289999999997</v>
      </c>
      <c r="G52" s="38">
        <f>+A!G52-B!H52</f>
        <v>-33694.43</v>
      </c>
      <c r="H52" s="37">
        <f>+A!H52-B!I52</f>
        <v>-23288.05</v>
      </c>
      <c r="I52" s="38">
        <f>+A!I52-B!J52</f>
        <v>-21727.35</v>
      </c>
      <c r="J52" s="37">
        <f>+A!J52-B!K52</f>
        <v>-32896.67</v>
      </c>
      <c r="K52" s="38">
        <f>+A!K52-B!L52</f>
        <v>-40275.107000000004</v>
      </c>
      <c r="L52" s="37">
        <f>+A!L52-B!M52</f>
        <v>-45808.103999999999</v>
      </c>
      <c r="M52" s="38">
        <f>+A!M52-B!N52</f>
        <v>-59740.380000000005</v>
      </c>
      <c r="N52" s="37">
        <f>+A!N52-B!O52</f>
        <v>-68526.900000000009</v>
      </c>
      <c r="O52" s="38">
        <f>+A!O52-B!P52</f>
        <v>-76698.009999999995</v>
      </c>
      <c r="P52" s="37">
        <f>+A!P52-B!Q52</f>
        <v>-83527.33</v>
      </c>
      <c r="Q52" s="38">
        <f>+A!Q52-B!R52</f>
        <v>-62108.549999999996</v>
      </c>
      <c r="R52" s="37">
        <f>+A!R52-B!S52</f>
        <v>-63352.719999999994</v>
      </c>
      <c r="S52" s="38">
        <f>+A!S52-B!T52</f>
        <v>-50654.75</v>
      </c>
      <c r="T52" s="37">
        <f>+A!T52-B!U52</f>
        <v>-43543.58</v>
      </c>
      <c r="U52" s="38">
        <f>+A!U52-B!V52</f>
        <v>-23314.119999999995</v>
      </c>
      <c r="V52" s="37">
        <f>+A!V52-B!W52</f>
        <v>-26519.83</v>
      </c>
      <c r="W52" s="38">
        <f>+A!W52-B!X52</f>
        <v>-37892.86</v>
      </c>
      <c r="X52" s="39">
        <f>+A!X52-B!Y52</f>
        <v>-26591.78</v>
      </c>
      <c r="Y52" s="39">
        <f>+A!Y52-B!Z52</f>
        <v>-14007.869999999995</v>
      </c>
      <c r="Z52" s="39">
        <f>+A!Z52-B!AA52</f>
        <v>19411.490000000005</v>
      </c>
    </row>
    <row r="53" spans="2:26" x14ac:dyDescent="0.25">
      <c r="B53" s="188" t="s">
        <v>23</v>
      </c>
      <c r="C53" s="189"/>
      <c r="D53" s="34">
        <f>+A!D53-B!E53</f>
        <v>-15503.302</v>
      </c>
      <c r="E53" s="35">
        <f>+A!E53-B!F53</f>
        <v>-22260.726000000002</v>
      </c>
      <c r="F53" s="34">
        <f>+A!F53-B!G53</f>
        <v>-15672.564999999999</v>
      </c>
      <c r="G53" s="35">
        <f>+A!G53-B!H53</f>
        <v>-11697.895999999999</v>
      </c>
      <c r="H53" s="34">
        <f>+A!H53-B!I53</f>
        <v>-3664.1800000000003</v>
      </c>
      <c r="I53" s="35">
        <f>+A!I53-B!J53</f>
        <v>-12892.480000000001</v>
      </c>
      <c r="J53" s="34">
        <f>+A!J53-B!K53</f>
        <v>-20371.768</v>
      </c>
      <c r="K53" s="35">
        <f>+A!K53-B!L53</f>
        <v>-32250.293000000001</v>
      </c>
      <c r="L53" s="34">
        <f>+A!L53-B!M53</f>
        <v>-26487.757999999998</v>
      </c>
      <c r="M53" s="35">
        <f>+A!M53-B!N53</f>
        <v>-31736.927</v>
      </c>
      <c r="N53" s="34">
        <f>+A!N53-B!O53</f>
        <v>-74149.77</v>
      </c>
      <c r="O53" s="35">
        <f>+A!O53-B!P53</f>
        <v>-49288.11</v>
      </c>
      <c r="P53" s="34">
        <f>+A!P53-B!Q53</f>
        <v>-72591.100000000006</v>
      </c>
      <c r="Q53" s="35">
        <f>+A!Q53-B!R53</f>
        <v>-64877.939999999995</v>
      </c>
      <c r="R53" s="34">
        <f>+A!R53-B!S53</f>
        <v>-64085.210000000006</v>
      </c>
      <c r="S53" s="35">
        <f>+A!S53-B!T53</f>
        <v>-75237.2</v>
      </c>
      <c r="T53" s="34">
        <f>+A!T53-B!U53</f>
        <v>-36821.97</v>
      </c>
      <c r="U53" s="35">
        <f>+A!U53-B!V53</f>
        <v>-39660.770000000004</v>
      </c>
      <c r="V53" s="34">
        <f>+A!V53-B!W53</f>
        <v>-18602.03</v>
      </c>
      <c r="W53" s="35">
        <f>+A!W53-B!X53</f>
        <v>-17903.88</v>
      </c>
      <c r="X53" s="36">
        <f>+A!X53-B!Y53</f>
        <v>-6261.2099999999991</v>
      </c>
      <c r="Y53" s="36">
        <f>+A!Y53-B!Z53</f>
        <v>952.79000000000087</v>
      </c>
      <c r="Z53" s="36">
        <f>+A!Z53-B!AA53</f>
        <v>-14548.61</v>
      </c>
    </row>
    <row r="54" spans="2:26" x14ac:dyDescent="0.25">
      <c r="B54" s="197" t="s">
        <v>24</v>
      </c>
      <c r="C54" s="198"/>
      <c r="D54" s="37">
        <f>+A!D54-B!E54</f>
        <v>-9583.6679999999997</v>
      </c>
      <c r="E54" s="38">
        <f>+A!E54-B!F54</f>
        <v>-13696.970000000001</v>
      </c>
      <c r="F54" s="37">
        <f>+A!F54-B!G54</f>
        <v>-6324.8450000000012</v>
      </c>
      <c r="G54" s="38">
        <f>+A!G54-B!H54</f>
        <v>-6029.6400000000012</v>
      </c>
      <c r="H54" s="37">
        <f>+A!H54-B!I54</f>
        <v>-7636.8280000000004</v>
      </c>
      <c r="I54" s="38">
        <f>+A!I54-B!J54</f>
        <v>-10302.042000000001</v>
      </c>
      <c r="J54" s="37">
        <f>+A!J54-B!K54</f>
        <v>-17763.006999999998</v>
      </c>
      <c r="K54" s="38">
        <f>+A!K54-B!L54</f>
        <v>-15868.331</v>
      </c>
      <c r="L54" s="37">
        <f>+A!L54-B!M54</f>
        <v>-20668.266</v>
      </c>
      <c r="M54" s="38">
        <f>+A!M54-B!N54</f>
        <v>-34373.627999999997</v>
      </c>
      <c r="N54" s="37">
        <f>+A!N54-B!O54</f>
        <v>-54774.565000000002</v>
      </c>
      <c r="O54" s="38">
        <f>+A!O54-B!P54</f>
        <v>-81062.771000000008</v>
      </c>
      <c r="P54" s="37">
        <f>+A!P54-B!Q54</f>
        <v>-109891.179</v>
      </c>
      <c r="Q54" s="38">
        <f>+A!Q54-B!R54</f>
        <v>-123139.94</v>
      </c>
      <c r="R54" s="37">
        <f>+A!R54-B!S54</f>
        <v>-110396.59700000001</v>
      </c>
      <c r="S54" s="38">
        <f>+A!S54-B!T54</f>
        <v>-135550.351</v>
      </c>
      <c r="T54" s="37">
        <f>+A!T54-B!U54</f>
        <v>-179364.83200000002</v>
      </c>
      <c r="U54" s="38">
        <f>+A!U54-B!V54</f>
        <v>-304365.62</v>
      </c>
      <c r="V54" s="37">
        <f>+A!V54-B!W54</f>
        <v>-45518.700000000012</v>
      </c>
      <c r="W54" s="38">
        <f>+A!W54-B!X54</f>
        <v>-328083.46999999997</v>
      </c>
      <c r="X54" s="39">
        <f>+A!X54-B!Y54</f>
        <v>-202953.85</v>
      </c>
      <c r="Y54" s="39">
        <f>+A!Y54-B!Z54</f>
        <v>-128541.88</v>
      </c>
      <c r="Z54" s="39">
        <f>+A!Z54-B!AA54</f>
        <v>-150412.99</v>
      </c>
    </row>
    <row r="55" spans="2:26" x14ac:dyDescent="0.25">
      <c r="B55" s="188" t="s">
        <v>25</v>
      </c>
      <c r="C55" s="189"/>
      <c r="D55" s="34">
        <f>+A!D55-B!E55</f>
        <v>8689.2430000000004</v>
      </c>
      <c r="E55" s="35">
        <f>+A!E55-B!F55</f>
        <v>7120.3830000000016</v>
      </c>
      <c r="F55" s="34">
        <f>+A!F55-B!G55</f>
        <v>7321.5099999999984</v>
      </c>
      <c r="G55" s="35">
        <f>+A!G55-B!H55</f>
        <v>8294.7599999999984</v>
      </c>
      <c r="H55" s="34">
        <f>+A!H55-B!I55</f>
        <v>5110.93</v>
      </c>
      <c r="I55" s="35">
        <f>+A!I55-B!J55</f>
        <v>3976.4700000000012</v>
      </c>
      <c r="J55" s="34">
        <f>+A!J55-B!K55</f>
        <v>-1073.7000000000007</v>
      </c>
      <c r="K55" s="35">
        <f>+A!K55-B!L55</f>
        <v>-9776.5069999999996</v>
      </c>
      <c r="L55" s="34">
        <f>+A!L55-B!M55</f>
        <v>-12556.684000000001</v>
      </c>
      <c r="M55" s="35">
        <f>+A!M55-B!N55</f>
        <v>-11910.088</v>
      </c>
      <c r="N55" s="34">
        <f>+A!N55-B!O55</f>
        <v>-19934.809999999998</v>
      </c>
      <c r="O55" s="35">
        <f>+A!O55-B!P55</f>
        <v>-28333.512000000002</v>
      </c>
      <c r="P55" s="34">
        <f>+A!P55-B!Q55</f>
        <v>-28811.598000000005</v>
      </c>
      <c r="Q55" s="35">
        <f>+A!Q55-B!R55</f>
        <v>-22978.42</v>
      </c>
      <c r="R55" s="34">
        <f>+A!R55-B!S55</f>
        <v>-16688.829999999998</v>
      </c>
      <c r="S55" s="35">
        <f>+A!S55-B!T55</f>
        <v>-15065.720000000001</v>
      </c>
      <c r="T55" s="34">
        <f>+A!T55-B!U55</f>
        <v>-14915.490000000002</v>
      </c>
      <c r="U55" s="35">
        <f>+A!U55-B!V55</f>
        <v>-14999.772999999999</v>
      </c>
      <c r="V55" s="34">
        <f>+A!V55-B!W55</f>
        <v>-8032.0999999999985</v>
      </c>
      <c r="W55" s="35">
        <f>+A!W55-B!X55</f>
        <v>-8253.86</v>
      </c>
      <c r="X55" s="36">
        <f>+A!X55-B!Y55</f>
        <v>-1598.83</v>
      </c>
      <c r="Y55" s="36">
        <f>+A!Y55-B!Z55</f>
        <v>4212.2260000000006</v>
      </c>
      <c r="Z55" s="36">
        <f>+A!Z55-B!AA55</f>
        <v>5198.7989999999991</v>
      </c>
    </row>
    <row r="56" spans="2:26" ht="15.75" thickBot="1" x14ac:dyDescent="0.3">
      <c r="B56" s="199" t="s">
        <v>26</v>
      </c>
      <c r="C56" s="200"/>
      <c r="D56" s="40">
        <f>+A!D56-B!E56</f>
        <v>-132.982</v>
      </c>
      <c r="E56" s="41">
        <f>+A!E56-B!F56</f>
        <v>-153.459</v>
      </c>
      <c r="F56" s="40">
        <f>+A!F56-B!G56</f>
        <v>-77.311999999999998</v>
      </c>
      <c r="G56" s="41">
        <f>+A!G56-B!H56</f>
        <v>-89.387999999999991</v>
      </c>
      <c r="H56" s="40">
        <f>+A!H56-B!I56</f>
        <v>-66.907000000000011</v>
      </c>
      <c r="I56" s="41">
        <f>+A!I56-B!J56</f>
        <v>0</v>
      </c>
      <c r="J56" s="40">
        <f>+A!J56-B!K56</f>
        <v>-16.079999999999998</v>
      </c>
      <c r="K56" s="41">
        <f>+A!K56-B!L56</f>
        <v>-134.70699999999999</v>
      </c>
      <c r="L56" s="40">
        <f>+A!L56-B!M56</f>
        <v>-220.13800000000001</v>
      </c>
      <c r="M56" s="41">
        <f>+A!M56-B!N56</f>
        <v>-61.391000000000005</v>
      </c>
      <c r="N56" s="40">
        <f>+A!N56-B!O56</f>
        <v>-57.090000000000018</v>
      </c>
      <c r="O56" s="41">
        <f>+A!O56-B!P56</f>
        <v>59.858000000000004</v>
      </c>
      <c r="P56" s="40">
        <f>+A!P56-B!Q56</f>
        <v>-42.567000000000007</v>
      </c>
      <c r="Q56" s="41">
        <f>+A!Q56-B!R56</f>
        <v>-132.49999999999997</v>
      </c>
      <c r="R56" s="40">
        <f>+A!R56-B!S56</f>
        <v>-102.37800000000004</v>
      </c>
      <c r="S56" s="41">
        <f>+A!S56-B!T56</f>
        <v>-95.149000000000001</v>
      </c>
      <c r="T56" s="40">
        <f>+A!T56-B!U56</f>
        <v>-54.187999999999988</v>
      </c>
      <c r="U56" s="41">
        <f>+A!U56-B!V56</f>
        <v>-80.795999999999992</v>
      </c>
      <c r="V56" s="40">
        <f>+A!V56-B!W56</f>
        <v>-196.50700000000001</v>
      </c>
      <c r="W56" s="41">
        <f>+A!W56-B!X56</f>
        <v>107.90299999999996</v>
      </c>
      <c r="X56" s="42">
        <f>+A!X56-B!Y56</f>
        <v>121.971</v>
      </c>
      <c r="Y56" s="42">
        <f>+A!Y56-B!Z56</f>
        <v>247.46000000000004</v>
      </c>
      <c r="Z56" s="42">
        <f>+A!Z56-B!AA56</f>
        <v>127.61899999999997</v>
      </c>
    </row>
    <row r="57" spans="2:26" x14ac:dyDescent="0.25">
      <c r="B57" t="s">
        <v>53</v>
      </c>
    </row>
  </sheetData>
  <mergeCells count="15">
    <mergeCell ref="B54:C54"/>
    <mergeCell ref="B55:C55"/>
    <mergeCell ref="B56:C56"/>
    <mergeCell ref="B48:C48"/>
    <mergeCell ref="B49:C49"/>
    <mergeCell ref="B50:C50"/>
    <mergeCell ref="B51:C51"/>
    <mergeCell ref="B52:C52"/>
    <mergeCell ref="B53:C53"/>
    <mergeCell ref="B47:C47"/>
    <mergeCell ref="B7:E16"/>
    <mergeCell ref="M7:P16"/>
    <mergeCell ref="C17:E17"/>
    <mergeCell ref="M17:O17"/>
    <mergeCell ref="B46:C4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E151"/>
  <sheetViews>
    <sheetView showGridLines="0" workbookViewId="0">
      <selection activeCell="B59" sqref="B59"/>
    </sheetView>
  </sheetViews>
  <sheetFormatPr baseColWidth="10" defaultRowHeight="15" x14ac:dyDescent="0.25"/>
  <cols>
    <col min="4" max="4" width="12.85546875" customWidth="1"/>
    <col min="6" max="6" width="13.140625" customWidth="1"/>
    <col min="7" max="7" width="26.5703125" customWidth="1"/>
    <col min="8" max="8" width="15.28515625" bestFit="1" customWidth="1"/>
    <col min="9" max="9" width="14.42578125" bestFit="1" customWidth="1"/>
    <col min="10" max="12" width="14" bestFit="1" customWidth="1"/>
    <col min="13" max="16" width="14.28515625" bestFit="1" customWidth="1"/>
    <col min="17" max="17" width="14" bestFit="1" customWidth="1"/>
    <col min="18" max="28" width="15" bestFit="1" customWidth="1"/>
    <col min="29" max="29" width="14" bestFit="1" customWidth="1"/>
    <col min="30" max="30" width="12.28515625" bestFit="1" customWidth="1"/>
  </cols>
  <sheetData>
    <row r="7" spans="2:16" x14ac:dyDescent="0.25">
      <c r="L7" s="190" t="s">
        <v>9</v>
      </c>
      <c r="M7" s="203"/>
      <c r="N7" s="203"/>
      <c r="O7" s="203"/>
      <c r="P7" s="203"/>
    </row>
    <row r="8" spans="2:16" x14ac:dyDescent="0.25">
      <c r="B8" s="190" t="s">
        <v>8</v>
      </c>
      <c r="C8" s="203"/>
      <c r="D8" s="203"/>
      <c r="E8" s="203"/>
      <c r="L8" s="203"/>
      <c r="M8" s="203"/>
      <c r="N8" s="203"/>
      <c r="O8" s="203"/>
      <c r="P8" s="203"/>
    </row>
    <row r="9" spans="2:16" x14ac:dyDescent="0.25">
      <c r="B9" s="203"/>
      <c r="C9" s="203"/>
      <c r="D9" s="203"/>
      <c r="E9" s="203"/>
      <c r="L9" s="203"/>
      <c r="M9" s="203"/>
      <c r="N9" s="203"/>
      <c r="O9" s="203"/>
      <c r="P9" s="203"/>
    </row>
    <row r="10" spans="2:16" x14ac:dyDescent="0.25">
      <c r="B10" s="203"/>
      <c r="C10" s="203"/>
      <c r="D10" s="203"/>
      <c r="E10" s="203"/>
      <c r="L10" s="203"/>
      <c r="M10" s="203"/>
      <c r="N10" s="203"/>
      <c r="O10" s="203"/>
      <c r="P10" s="203"/>
    </row>
    <row r="11" spans="2:16" x14ac:dyDescent="0.25">
      <c r="B11" s="203"/>
      <c r="C11" s="203"/>
      <c r="D11" s="203"/>
      <c r="E11" s="203"/>
      <c r="L11" s="203"/>
      <c r="M11" s="203"/>
      <c r="N11" s="203"/>
      <c r="O11" s="203"/>
      <c r="P11" s="203"/>
    </row>
    <row r="12" spans="2:16" x14ac:dyDescent="0.25">
      <c r="B12" s="203"/>
      <c r="C12" s="203"/>
      <c r="D12" s="203"/>
      <c r="E12" s="203"/>
      <c r="L12" s="203"/>
      <c r="M12" s="203"/>
      <c r="N12" s="203"/>
      <c r="O12" s="203"/>
      <c r="P12" s="203"/>
    </row>
    <row r="13" spans="2:16" x14ac:dyDescent="0.25">
      <c r="B13" s="203"/>
      <c r="C13" s="203"/>
      <c r="D13" s="203"/>
      <c r="E13" s="203"/>
      <c r="L13" s="203"/>
      <c r="M13" s="203"/>
      <c r="N13" s="203"/>
      <c r="O13" s="203"/>
      <c r="P13" s="203"/>
    </row>
    <row r="14" spans="2:16" x14ac:dyDescent="0.25">
      <c r="B14" s="203"/>
      <c r="C14" s="203"/>
      <c r="D14" s="203"/>
      <c r="E14" s="203"/>
      <c r="L14" s="203"/>
      <c r="M14" s="203"/>
      <c r="N14" s="203"/>
      <c r="O14" s="203"/>
      <c r="P14" s="203"/>
    </row>
    <row r="15" spans="2:16" x14ac:dyDescent="0.25">
      <c r="B15" s="203"/>
      <c r="C15" s="203"/>
      <c r="D15" s="203"/>
      <c r="E15" s="203"/>
      <c r="G15" s="225" t="s">
        <v>40</v>
      </c>
      <c r="H15" s="225"/>
      <c r="I15" s="225"/>
      <c r="J15" s="225"/>
      <c r="K15" s="225"/>
      <c r="L15" s="203"/>
      <c r="M15" s="203"/>
      <c r="N15" s="203"/>
      <c r="O15" s="203"/>
      <c r="P15" s="203"/>
    </row>
    <row r="16" spans="2:16" ht="15" customHeight="1" x14ac:dyDescent="0.25">
      <c r="B16" s="203"/>
      <c r="C16" s="203"/>
      <c r="D16" s="203"/>
      <c r="E16" s="203"/>
      <c r="G16" s="225"/>
      <c r="H16" s="225"/>
      <c r="I16" s="225"/>
      <c r="J16" s="225"/>
      <c r="K16" s="225"/>
      <c r="L16" s="203"/>
      <c r="M16" s="203"/>
      <c r="N16" s="203"/>
      <c r="O16" s="203"/>
      <c r="P16" s="203"/>
    </row>
    <row r="17" spans="3:14" x14ac:dyDescent="0.25">
      <c r="C17" s="191" t="s">
        <v>3</v>
      </c>
      <c r="D17" s="191"/>
      <c r="E17" s="191"/>
      <c r="G17" s="225"/>
      <c r="H17" s="225"/>
      <c r="I17" s="225"/>
      <c r="J17" s="225"/>
      <c r="K17" s="225"/>
      <c r="N17" s="3" t="s">
        <v>3</v>
      </c>
    </row>
    <row r="43" spans="6:30" x14ac:dyDescent="0.25">
      <c r="F43" s="5" t="s">
        <v>57</v>
      </c>
    </row>
    <row r="44" spans="6:30" ht="15.75" thickBot="1" x14ac:dyDescent="0.3"/>
    <row r="45" spans="6:30" ht="15.75" thickBot="1" x14ac:dyDescent="0.3">
      <c r="F45" s="7" t="s">
        <v>15</v>
      </c>
      <c r="G45" s="8"/>
      <c r="H45" s="17">
        <v>1995</v>
      </c>
      <c r="I45" s="9">
        <v>1996</v>
      </c>
      <c r="J45" s="17">
        <v>1997</v>
      </c>
      <c r="K45" s="9">
        <v>1998</v>
      </c>
      <c r="L45" s="17">
        <v>1999</v>
      </c>
      <c r="M45" s="9">
        <v>2000</v>
      </c>
      <c r="N45" s="17">
        <v>2001</v>
      </c>
      <c r="O45" s="9">
        <v>2002</v>
      </c>
      <c r="P45" s="17">
        <v>2003</v>
      </c>
      <c r="Q45" s="9">
        <v>2004</v>
      </c>
      <c r="R45" s="17">
        <v>2005</v>
      </c>
      <c r="S45" s="9">
        <v>2006</v>
      </c>
      <c r="T45" s="17">
        <v>2007</v>
      </c>
      <c r="U45" s="9">
        <v>2008</v>
      </c>
      <c r="V45" s="17">
        <v>2009</v>
      </c>
      <c r="W45" s="9">
        <v>2010</v>
      </c>
      <c r="X45" s="17">
        <v>2011</v>
      </c>
      <c r="Y45" s="9">
        <v>2012</v>
      </c>
      <c r="Z45" s="17">
        <v>2013</v>
      </c>
      <c r="AA45" s="9">
        <v>2014</v>
      </c>
      <c r="AB45" s="17">
        <v>2015</v>
      </c>
      <c r="AC45" s="10">
        <v>2016</v>
      </c>
      <c r="AD45" s="10">
        <v>2017</v>
      </c>
    </row>
    <row r="46" spans="6:30" ht="15.75" thickBot="1" x14ac:dyDescent="0.3">
      <c r="F46" s="193" t="s">
        <v>27</v>
      </c>
      <c r="G46" s="209"/>
      <c r="H46" s="136">
        <f>(A!D46/D!H60)*1000</f>
        <v>1.6255249399839957</v>
      </c>
      <c r="I46" s="147">
        <f>(A!E46/D!I60)*1000</f>
        <v>1.3518461942257218</v>
      </c>
      <c r="J46" s="136">
        <f>(A!F46/D!J60)*1000</f>
        <v>2.3370336787564767</v>
      </c>
      <c r="K46" s="147">
        <f>(A!G46/D!K60)*1000</f>
        <v>2.2017112244897961</v>
      </c>
      <c r="L46" s="136">
        <f>(A!H46/D!L60)*1000</f>
        <v>1.2655146095717884</v>
      </c>
      <c r="M46" s="147">
        <f>(A!I46/D!M60)*1000</f>
        <v>1.387213371054199</v>
      </c>
      <c r="N46" s="136">
        <f>(A!J46/D!N60)*1000</f>
        <v>0.90894129465379525</v>
      </c>
      <c r="O46" s="147">
        <f>(A!K46/D!O60)*1000</f>
        <v>0.31702484937937037</v>
      </c>
      <c r="P46" s="136">
        <f>(A!L46/D!P60)*1000</f>
        <v>0.45158570097254414</v>
      </c>
      <c r="Q46" s="147">
        <f>(A!M46/D!Q60)*1000</f>
        <v>0.85779951850453173</v>
      </c>
      <c r="R46" s="136">
        <f>(A!N46/D!R60)*1000</f>
        <v>1.1047667234022709</v>
      </c>
      <c r="S46" s="147">
        <f>(A!O46/D!S60)*1000</f>
        <v>1.179249873289407</v>
      </c>
      <c r="T46" s="136">
        <f>(A!P46/D!T60)*1000</f>
        <v>1.6871277346506706</v>
      </c>
      <c r="U46" s="147">
        <f>(A!Q46/D!U60)*1000</f>
        <v>2.9819081685451394</v>
      </c>
      <c r="V46" s="136">
        <f>(A!R46/D!V60)*1000</f>
        <v>2.1918284088130013</v>
      </c>
      <c r="W46" s="147">
        <f>(A!S46/D!W60)*1000</f>
        <v>2.8649176005273564</v>
      </c>
      <c r="X46" s="136">
        <f>(A!T46/D!X60)*1000</f>
        <v>6.6293734390270389</v>
      </c>
      <c r="Y46" s="147">
        <f>(A!U46/D!Y60)*1000</f>
        <v>6.1880747928384352</v>
      </c>
      <c r="Z46" s="136">
        <f>(A!V46/D!Z60)*1000</f>
        <v>9.1896542942637041</v>
      </c>
      <c r="AA46" s="147">
        <f>(A!W46/D!AA60)*1000</f>
        <v>4.2197578783936889</v>
      </c>
      <c r="AB46" s="136">
        <f>(A!X46/D!AB60)*1000</f>
        <v>3.1254133560151858</v>
      </c>
      <c r="AC46" s="143">
        <f>(A!Y46/D!AC60)*1000</f>
        <v>3.6147554771477806</v>
      </c>
      <c r="AD46" s="143">
        <f>(A!Z46/D!AD60)*1000</f>
        <v>5.387831696827071</v>
      </c>
    </row>
    <row r="47" spans="6:30" x14ac:dyDescent="0.25">
      <c r="F47" s="215" t="s">
        <v>17</v>
      </c>
      <c r="G47" s="216"/>
      <c r="H47" s="144">
        <f>(A!D47/D!H$60)*1000</f>
        <v>0.32640517471325686</v>
      </c>
      <c r="I47" s="137">
        <f>(A!E47/D!I$60)*1000</f>
        <v>0.24174674540682414</v>
      </c>
      <c r="J47" s="144">
        <f>(A!F47/D!J$60)*1000</f>
        <v>0.29944974093264248</v>
      </c>
      <c r="K47" s="137">
        <f>(A!G47/D!K$60)*1000</f>
        <v>0.20569285714285715</v>
      </c>
      <c r="L47" s="144">
        <f>(A!H47/D!L$60)*1000</f>
        <v>0.13618798488664988</v>
      </c>
      <c r="M47" s="137">
        <f>(A!I47/D!M$60)*1000</f>
        <v>0.11983628648004764</v>
      </c>
      <c r="N47" s="144">
        <f>(A!J47/D!N$60)*1000</f>
        <v>0.1046339491351007</v>
      </c>
      <c r="O47" s="137">
        <f>(A!K47/D!O$60)*1000</f>
        <v>4.2396259285247644E-2</v>
      </c>
      <c r="P47" s="144">
        <f>(A!L47/D!P$60)*1000</f>
        <v>4.7123085378384194E-2</v>
      </c>
      <c r="Q47" s="137">
        <f>(A!M47/D!Q$60)*1000</f>
        <v>3.2697011895770393E-2</v>
      </c>
      <c r="R47" s="144">
        <f>(A!N47/D!R$60)*1000</f>
        <v>3.2613350742614657E-2</v>
      </c>
      <c r="S47" s="137">
        <f>(A!O47/D!S$60)*1000</f>
        <v>7.3782933235036638E-2</v>
      </c>
      <c r="T47" s="144">
        <f>(A!P47/D!T$60)*1000</f>
        <v>7.8589136521956884E-2</v>
      </c>
      <c r="U47" s="137">
        <f>(A!Q47/D!U$60)*1000</f>
        <v>0.10500537670693573</v>
      </c>
      <c r="V47" s="144">
        <f>(A!R47/D!V$60)*1000</f>
        <v>0.14753756197336534</v>
      </c>
      <c r="W47" s="137">
        <f>(A!S47/D!W$60)*1000</f>
        <v>5.6941793012524715E-2</v>
      </c>
      <c r="X47" s="144">
        <f>(A!T47/D!X$60)*1000</f>
        <v>0.11369041155391466</v>
      </c>
      <c r="Y47" s="137">
        <f>(A!U47/D!Y$60)*1000</f>
        <v>9.0065626207547975E-2</v>
      </c>
      <c r="Z47" s="144">
        <f>(A!V47/D!Z$60)*1000</f>
        <v>0.14911491691602471</v>
      </c>
      <c r="AA47" s="137">
        <f>(A!W47/D!AA$60)*1000</f>
        <v>0.19205929251814863</v>
      </c>
      <c r="AB47" s="144">
        <f>(A!X47/D!AB$60)*1000</f>
        <v>0.16910462004439558</v>
      </c>
      <c r="AC47" s="138">
        <f>(A!Y47/D!AC$60)*1000</f>
        <v>0.19074544596701407</v>
      </c>
      <c r="AD47" s="138">
        <f>(A!Z47/D!AD$60)*1000</f>
        <v>0.22834415320944576</v>
      </c>
    </row>
    <row r="48" spans="6:30" x14ac:dyDescent="0.25">
      <c r="F48" s="219" t="s">
        <v>18</v>
      </c>
      <c r="G48" s="220"/>
      <c r="H48" s="145">
        <f>(A!D48/D!H$60)*1000</f>
        <v>3.6783142171245666E-5</v>
      </c>
      <c r="I48" s="139">
        <f>(A!E48/D!I$60)*1000</f>
        <v>0</v>
      </c>
      <c r="J48" s="145">
        <f>(A!F48/D!J$60)*1000</f>
        <v>0</v>
      </c>
      <c r="K48" s="139">
        <f>(A!G48/D!K$60)*1000</f>
        <v>0</v>
      </c>
      <c r="L48" s="145">
        <f>(A!H48/D!L$60)*1000</f>
        <v>1.1402695214105793E-2</v>
      </c>
      <c r="M48" s="139">
        <f>(A!I48/D!M$60)*1000</f>
        <v>0</v>
      </c>
      <c r="N48" s="145">
        <f>(A!J48/D!N$60)*1000</f>
        <v>0</v>
      </c>
      <c r="O48" s="139">
        <f>(A!K48/D!O$60)*1000</f>
        <v>3.0718381765830289E-3</v>
      </c>
      <c r="P48" s="145">
        <f>(A!L48/D!P$60)*1000</f>
        <v>0</v>
      </c>
      <c r="Q48" s="139">
        <f>(A!M48/D!Q$60)*1000</f>
        <v>3.2076095166163147E-5</v>
      </c>
      <c r="R48" s="145">
        <f>(A!N48/D!R$60)*1000</f>
        <v>4.9080183730093962E-5</v>
      </c>
      <c r="S48" s="139">
        <f>(A!O48/D!S$60)*1000</f>
        <v>1.0924756946044326E-4</v>
      </c>
      <c r="T48" s="145">
        <f>(A!P48/D!T$60)*1000</f>
        <v>0</v>
      </c>
      <c r="U48" s="139">
        <f>(A!Q48/D!U$60)*1000</f>
        <v>5.4217002992058667E-6</v>
      </c>
      <c r="V48" s="145">
        <f>(A!R48/D!V$60)*1000</f>
        <v>3.317103537206252E-4</v>
      </c>
      <c r="W48" s="139">
        <f>(A!S48/D!W$60)*1000</f>
        <v>6.9206767743353102E-4</v>
      </c>
      <c r="X48" s="145">
        <f>(A!T48/D!X$60)*1000</f>
        <v>5.1173200130307309E-3</v>
      </c>
      <c r="Y48" s="139">
        <f>(A!U48/D!Y$60)*1000</f>
        <v>6.9297153406895368E-4</v>
      </c>
      <c r="Z48" s="145">
        <f>(A!V48/D!Z$60)*1000</f>
        <v>1.186180259332357E-3</v>
      </c>
      <c r="AA48" s="139">
        <f>(A!W48/D!AA$60)*1000</f>
        <v>7.9428055893583985E-4</v>
      </c>
      <c r="AB48" s="145">
        <f>(A!X48/D!AB$60)*1000</f>
        <v>1.7805115864157831E-3</v>
      </c>
      <c r="AC48" s="140">
        <f>(A!Y48/D!AC$60)*1000</f>
        <v>0</v>
      </c>
      <c r="AD48" s="140">
        <f>(A!Z48/D!AD$60)*1000</f>
        <v>1.692891341394141E-3</v>
      </c>
    </row>
    <row r="49" spans="6:31" x14ac:dyDescent="0.25">
      <c r="F49" s="215" t="s">
        <v>19</v>
      </c>
      <c r="G49" s="216"/>
      <c r="H49" s="145">
        <f>(A!D49/D!H$60)*1000</f>
        <v>8.6879754601226988E-2</v>
      </c>
      <c r="I49" s="139">
        <f>(A!E49/D!I$60)*1000</f>
        <v>7.6582755905511807E-2</v>
      </c>
      <c r="J49" s="145">
        <f>(A!F49/D!J$60)*1000</f>
        <v>8.2800725388601046E-2</v>
      </c>
      <c r="K49" s="139">
        <f>(A!G49/D!K$60)*1000</f>
        <v>0.11220931122448978</v>
      </c>
      <c r="L49" s="145">
        <f>(A!H49/D!L$60)*1000</f>
        <v>9.1548513853904293E-2</v>
      </c>
      <c r="M49" s="139">
        <f>(A!I49/D!M$60)*1000</f>
        <v>6.4299210839785584E-2</v>
      </c>
      <c r="N49" s="145">
        <f>(A!J49/D!N$60)*1000</f>
        <v>3.4286519331601893E-2</v>
      </c>
      <c r="O49" s="139">
        <f>(A!K49/D!O$60)*1000</f>
        <v>4.4656052650681117E-3</v>
      </c>
      <c r="P49" s="145">
        <f>(A!L49/D!P$60)*1000</f>
        <v>6.6414968099596172E-4</v>
      </c>
      <c r="Q49" s="139">
        <f>(A!M49/D!Q$60)*1000</f>
        <v>4.7633591389728098E-3</v>
      </c>
      <c r="R49" s="145">
        <f>(A!N49/D!R$60)*1000</f>
        <v>9.6538972696961923E-3</v>
      </c>
      <c r="S49" s="139">
        <f>(A!O49/D!S$60)*1000</f>
        <v>7.383126756669584E-3</v>
      </c>
      <c r="T49" s="145">
        <f>(A!P49/D!T$60)*1000</f>
        <v>1.5847519748673936E-2</v>
      </c>
      <c r="U49" s="139">
        <f>(A!Q49/D!U$60)*1000</f>
        <v>2.2895615396728981E-2</v>
      </c>
      <c r="V49" s="145">
        <f>(A!R49/D!V$60)*1000</f>
        <v>1.2166633317770516E-2</v>
      </c>
      <c r="W49" s="139">
        <f>(A!S49/D!W$60)*1000</f>
        <v>2.9032410459239731E-2</v>
      </c>
      <c r="X49" s="145">
        <f>(A!T49/D!X$60)*1000</f>
        <v>4.9799391899229016E-2</v>
      </c>
      <c r="Y49" s="139">
        <f>(A!U49/D!Y$60)*1000</f>
        <v>3.871516894937959E-2</v>
      </c>
      <c r="Z49" s="145">
        <f>(A!V49/D!Z$60)*1000</f>
        <v>2.6906623373867278E-2</v>
      </c>
      <c r="AA49" s="139">
        <f>(A!W49/D!AA$60)*1000</f>
        <v>2.4192858042046073E-2</v>
      </c>
      <c r="AB49" s="145">
        <f>(A!X49/D!AB$60)*1000</f>
        <v>1.2788913553098356E-2</v>
      </c>
      <c r="AC49" s="140">
        <f>(A!Y49/D!AC$60)*1000</f>
        <v>2.8216501189792402E-2</v>
      </c>
      <c r="AD49" s="140">
        <f>(A!Z49/D!AD$60)*1000</f>
        <v>2.9057778138440318E-2</v>
      </c>
    </row>
    <row r="50" spans="6:31" x14ac:dyDescent="0.25">
      <c r="F50" s="219" t="s">
        <v>20</v>
      </c>
      <c r="G50" s="220"/>
      <c r="H50" s="145">
        <f>(A!D50/D!H$60)*1000</f>
        <v>0.25024438516937847</v>
      </c>
      <c r="I50" s="139">
        <f>(A!E50/D!I$60)*1000</f>
        <v>0</v>
      </c>
      <c r="J50" s="145">
        <f>(A!F50/D!J$60)*1000</f>
        <v>0.86093937823834199</v>
      </c>
      <c r="K50" s="139">
        <f>(A!G50/D!K$60)*1000</f>
        <v>0.77973086734693886</v>
      </c>
      <c r="L50" s="145">
        <f>(A!H50/D!L$60)*1000</f>
        <v>2.3395465994962219E-4</v>
      </c>
      <c r="M50" s="139">
        <f>(A!I50/D!M$60)*1000</f>
        <v>0.20669061445304746</v>
      </c>
      <c r="N50" s="145">
        <f>(A!J50/D!N$60)*1000</f>
        <v>3.8893516930465035E-4</v>
      </c>
      <c r="O50" s="139">
        <f>(A!K50/D!O$60)*1000</f>
        <v>2.8795591473299624E-2</v>
      </c>
      <c r="P50" s="145">
        <f>(A!L50/D!P$60)*1000</f>
        <v>0</v>
      </c>
      <c r="Q50" s="139">
        <f>(A!M50/D!Q$60)*1000</f>
        <v>0.18724714407099696</v>
      </c>
      <c r="R50" s="145">
        <f>(A!N50/D!R$60)*1000</f>
        <v>0.27116953064888433</v>
      </c>
      <c r="S50" s="139">
        <f>(A!O50/D!S$60)*1000</f>
        <v>0.21974807630281529</v>
      </c>
      <c r="T50" s="145">
        <f>(A!P50/D!T$60)*1000</f>
        <v>0.50277505861998317</v>
      </c>
      <c r="U50" s="139">
        <f>(A!Q50/D!U$60)*1000</f>
        <v>1.1456054981890169</v>
      </c>
      <c r="V50" s="145">
        <f>(A!R50/D!V$60)*1000</f>
        <v>0.50681584739545116</v>
      </c>
      <c r="W50" s="139">
        <f>(A!S50/D!W$60)*1000</f>
        <v>0.84407448912326966</v>
      </c>
      <c r="X50" s="145">
        <f>(A!T50/D!X$60)*1000</f>
        <v>3.9219155174286024</v>
      </c>
      <c r="Y50" s="139">
        <f>(A!U50/D!Y$60)*1000</f>
        <v>2.4697629985831435</v>
      </c>
      <c r="Z50" s="145">
        <f>(A!V50/D!Z$60)*1000</f>
        <v>0.97761252944547017</v>
      </c>
      <c r="AA50" s="139">
        <f>(A!W50/D!AA$60)*1000</f>
        <v>1.6506053040157778</v>
      </c>
      <c r="AB50" s="145">
        <f>(A!X50/D!AB$60)*1000</f>
        <v>0.44960292927826068</v>
      </c>
      <c r="AC50" s="140">
        <f>(A!Y50/D!AC$60)*1000</f>
        <v>0.87190941166817093</v>
      </c>
      <c r="AD50" s="140">
        <f>(A!Z50/D!AD$60)*1000</f>
        <v>1.5263176580378155</v>
      </c>
    </row>
    <row r="51" spans="6:31" x14ac:dyDescent="0.25">
      <c r="F51" s="215" t="s">
        <v>21</v>
      </c>
      <c r="G51" s="216"/>
      <c r="H51" s="145">
        <f>(A!D51/D!H$60)*1000</f>
        <v>0</v>
      </c>
      <c r="I51" s="139">
        <f>(A!E51/D!I$60)*1000</f>
        <v>9.7254593175853015E-4</v>
      </c>
      <c r="J51" s="145">
        <f>(A!F51/D!J$60)*1000</f>
        <v>2.3989637305699482E-5</v>
      </c>
      <c r="K51" s="139">
        <f>(A!G51/D!K$60)*1000</f>
        <v>1.232984693877551E-3</v>
      </c>
      <c r="L51" s="145">
        <f>(A!H51/D!L$60)*1000</f>
        <v>6.9244332493702764E-4</v>
      </c>
      <c r="M51" s="139">
        <f>(A!I51/D!M$60)*1000</f>
        <v>2.8908576533650984E-4</v>
      </c>
      <c r="N51" s="145">
        <f>(A!J51/D!N$60)*1000</f>
        <v>0</v>
      </c>
      <c r="O51" s="139">
        <f>(A!K51/D!O$60)*1000</f>
        <v>0</v>
      </c>
      <c r="P51" s="145">
        <f>(A!L51/D!P$60)*1000</f>
        <v>0</v>
      </c>
      <c r="Q51" s="139">
        <f>(A!M51/D!Q$60)*1000</f>
        <v>2.31797583081571E-3</v>
      </c>
      <c r="R51" s="145">
        <f>(A!N51/D!R$60)*1000</f>
        <v>4.1574482967660704E-2</v>
      </c>
      <c r="S51" s="139">
        <f>(A!O51/D!S$60)*1000</f>
        <v>1.5557134958300696E-2</v>
      </c>
      <c r="T51" s="145">
        <f>(A!P51/D!T$60)*1000</f>
        <v>2.3517540464862159E-2</v>
      </c>
      <c r="U51" s="139">
        <f>(A!Q51/D!U$60)*1000</f>
        <v>4.6490112708375518E-2</v>
      </c>
      <c r="V51" s="145">
        <f>(A!R51/D!V$60)*1000</f>
        <v>1.324266880099602E-2</v>
      </c>
      <c r="W51" s="139">
        <f>(A!S51/D!W$60)*1000</f>
        <v>8.3810810810810814E-3</v>
      </c>
      <c r="X51" s="145">
        <f>(A!T51/D!X$60)*1000</f>
        <v>7.1060484308828322E-3</v>
      </c>
      <c r="Y51" s="139">
        <f>(A!U51/D!Y$60)*1000</f>
        <v>1.2248078656991971E-3</v>
      </c>
      <c r="Z51" s="145">
        <f>(A!V51/D!Z$60)*1000</f>
        <v>1.0576579444409075E-2</v>
      </c>
      <c r="AA51" s="139">
        <f>(A!W51/D!AA$60)*1000</f>
        <v>3.4980361713734205E-2</v>
      </c>
      <c r="AB51" s="145">
        <f>(A!X51/D!AB$60)*1000</f>
        <v>6.0998008422712274E-2</v>
      </c>
      <c r="AC51" s="140">
        <f>(A!Y51/D!AC$60)*1000</f>
        <v>0.12585172725034874</v>
      </c>
      <c r="AD51" s="140">
        <f>(A!Z51/D!AD$60)*1000</f>
        <v>0.1895035502718494</v>
      </c>
    </row>
    <row r="52" spans="6:31" x14ac:dyDescent="0.25">
      <c r="F52" s="219" t="s">
        <v>22</v>
      </c>
      <c r="G52" s="220"/>
      <c r="H52" s="145">
        <f>(A!D52/D!H$60)*1000</f>
        <v>0.25193480928247536</v>
      </c>
      <c r="I52" s="139">
        <f>(A!E52/D!I$60)*1000</f>
        <v>0.35773412073490812</v>
      </c>
      <c r="J52" s="145">
        <f>(A!F52/D!J$60)*1000</f>
        <v>0.34156036269430051</v>
      </c>
      <c r="K52" s="139">
        <f>(A!G52/D!K$60)*1000</f>
        <v>0.28591275510204084</v>
      </c>
      <c r="L52" s="145">
        <f>(A!H52/D!L$60)*1000</f>
        <v>0.26045113350125942</v>
      </c>
      <c r="M52" s="139">
        <f>(A!I52/D!M$60)*1000</f>
        <v>0.3245845741512805</v>
      </c>
      <c r="N52" s="145">
        <f>(A!J52/D!N$60)*1000</f>
        <v>0.25040280295976869</v>
      </c>
      <c r="O52" s="139">
        <f>(A!K52/D!O$60)*1000</f>
        <v>0.1252883689419052</v>
      </c>
      <c r="P52" s="145">
        <f>(A!L52/D!P$60)*1000</f>
        <v>0.19794035699777771</v>
      </c>
      <c r="Q52" s="139">
        <f>(A!M52/D!Q$60)*1000</f>
        <v>0.36101869335347431</v>
      </c>
      <c r="R52" s="145">
        <f>(A!N52/D!R$60)*1000</f>
        <v>0.40480542796521252</v>
      </c>
      <c r="S52" s="139">
        <f>(A!O52/D!S$60)*1000</f>
        <v>0.42926600009215321</v>
      </c>
      <c r="T52" s="145">
        <f>(A!P52/D!T$60)*1000</f>
        <v>0.52802763676098974</v>
      </c>
      <c r="U52" s="139">
        <f>(A!Q52/D!U$60)*1000</f>
        <v>1.0638309599334099</v>
      </c>
      <c r="V52" s="145">
        <f>(A!R52/D!V$60)*1000</f>
        <v>0.84633895818048421</v>
      </c>
      <c r="W52" s="139">
        <f>(A!S52/D!W$60)*1000</f>
        <v>1.1558217974071632</v>
      </c>
      <c r="X52" s="145">
        <f>(A!T52/D!X$60)*1000</f>
        <v>1.5356590292105547</v>
      </c>
      <c r="Y52" s="139">
        <f>(A!U52/D!Y$60)*1000</f>
        <v>1.9362152762869778</v>
      </c>
      <c r="Z52" s="145">
        <f>(A!V52/D!Z$60)*1000</f>
        <v>1.7866613611765456</v>
      </c>
      <c r="AA52" s="139">
        <f>(A!W52/D!AA$60)*1000</f>
        <v>1.5057685367798246</v>
      </c>
      <c r="AB52" s="145">
        <f>(A!X52/D!AB$60)*1000</f>
        <v>1.6288222724726675</v>
      </c>
      <c r="AC52" s="140">
        <f>(A!Y52/D!AC$60)*1000</f>
        <v>1.5849497415278575</v>
      </c>
      <c r="AD52" s="140">
        <f>(A!Z52/D!AD$60)*1000</f>
        <v>2.2602815872758257</v>
      </c>
    </row>
    <row r="53" spans="6:31" x14ac:dyDescent="0.25">
      <c r="F53" s="215" t="s">
        <v>23</v>
      </c>
      <c r="G53" s="216"/>
      <c r="H53" s="145">
        <f>(A!D53/D!H$60)*1000</f>
        <v>0.16473347559349161</v>
      </c>
      <c r="I53" s="139">
        <f>(A!E53/D!I$60)*1000</f>
        <v>0.1566628346456693</v>
      </c>
      <c r="J53" s="145">
        <f>(A!F53/D!J$60)*1000</f>
        <v>0.20304546632124354</v>
      </c>
      <c r="K53" s="139">
        <f>(A!G53/D!K$60)*1000</f>
        <v>0.2499511224489796</v>
      </c>
      <c r="L53" s="145">
        <f>(A!H53/D!L$60)*1000</f>
        <v>0.30947229219143574</v>
      </c>
      <c r="M53" s="139">
        <f>(A!I53/D!M$60)*1000</f>
        <v>0.25997543180464561</v>
      </c>
      <c r="N53" s="145">
        <f>(A!J53/D!N$60)*1000</f>
        <v>0.21241049639829471</v>
      </c>
      <c r="O53" s="139">
        <f>(A!K53/D!O$60)*1000</f>
        <v>3.437482155387258E-2</v>
      </c>
      <c r="P53" s="145">
        <f>(A!L53/D!P$60)*1000</f>
        <v>9.2517192764462713E-2</v>
      </c>
      <c r="Q53" s="139">
        <f>(A!M53/D!Q$60)*1000</f>
        <v>0.13316330721299094</v>
      </c>
      <c r="R53" s="145">
        <f>(A!N53/D!R$60)*1000</f>
        <v>0.1816316538040057</v>
      </c>
      <c r="S53" s="139">
        <f>(A!O53/D!S$60)*1000</f>
        <v>0.23281597014237665</v>
      </c>
      <c r="T53" s="145">
        <f>(A!P53/D!T$60)*1000</f>
        <v>0.28583172080952485</v>
      </c>
      <c r="U53" s="139">
        <f>(A!Q53/D!U$60)*1000</f>
        <v>0.30932037524465139</v>
      </c>
      <c r="V53" s="145">
        <f>(A!R53/D!V$60)*1000</f>
        <v>0.32109384379377043</v>
      </c>
      <c r="W53" s="139">
        <f>(A!S53/D!W$60)*1000</f>
        <v>0.38109338606899584</v>
      </c>
      <c r="X53" s="145">
        <f>(A!T53/D!X$60)*1000</f>
        <v>0.56911477902052332</v>
      </c>
      <c r="Y53" s="139">
        <f>(A!U53/D!Y$60)*1000</f>
        <v>0.68353484178438018</v>
      </c>
      <c r="Z53" s="145">
        <f>(A!V53/D!Z$60)*1000</f>
        <v>0.48367139916385476</v>
      </c>
      <c r="AA53" s="139">
        <f>(A!W53/D!AA$60)*1000</f>
        <v>0.34586798707565775</v>
      </c>
      <c r="AB53" s="145">
        <f>(A!X53/D!AB$60)*1000</f>
        <v>0.29317532103810967</v>
      </c>
      <c r="AC53" s="140">
        <f>(A!Y53/D!AC$60)*1000</f>
        <v>0.26907606465906292</v>
      </c>
      <c r="AD53" s="140">
        <f>(A!Z53/D!AD$60)*1000</f>
        <v>0.39341779599123589</v>
      </c>
    </row>
    <row r="54" spans="6:31" x14ac:dyDescent="0.25">
      <c r="F54" s="219" t="s">
        <v>24</v>
      </c>
      <c r="G54" s="220"/>
      <c r="H54" s="145">
        <f>(A!D54/D!H$60)*1000</f>
        <v>6.4449773272872768E-2</v>
      </c>
      <c r="I54" s="139">
        <f>(A!E54/D!I$60)*1000</f>
        <v>0.11335196850393701</v>
      </c>
      <c r="J54" s="145">
        <f>(A!F54/D!J$60)*1000</f>
        <v>0.108895207253886</v>
      </c>
      <c r="K54" s="139">
        <f>(A!G54/D!K$60)*1000</f>
        <v>9.5609464285714291E-2</v>
      </c>
      <c r="L54" s="145">
        <f>(A!H54/D!L$60)*1000</f>
        <v>7.1389974811083126E-2</v>
      </c>
      <c r="M54" s="139">
        <f>(A!I54/D!M$60)*1000</f>
        <v>3.5373436569386539E-2</v>
      </c>
      <c r="N54" s="145">
        <f>(A!J54/D!N$60)*1000</f>
        <v>2.8477311706767282E-2</v>
      </c>
      <c r="O54" s="139">
        <f>(A!K54/D!O$60)*1000</f>
        <v>6.776331389581166E-3</v>
      </c>
      <c r="P54" s="145">
        <f>(A!L54/D!P$60)*1000</f>
        <v>2.4854213959712299E-2</v>
      </c>
      <c r="Q54" s="139">
        <f>(A!M54/D!Q$60)*1000</f>
        <v>3.1308345921450147E-2</v>
      </c>
      <c r="R54" s="145">
        <f>(A!N54/D!R$60)*1000</f>
        <v>3.3105108535988248E-2</v>
      </c>
      <c r="S54" s="139">
        <f>(A!O54/D!S$60)*1000</f>
        <v>2.3418398378104409E-2</v>
      </c>
      <c r="T54" s="145">
        <f>(A!P54/D!T$60)*1000</f>
        <v>3.9625310173697276E-2</v>
      </c>
      <c r="U54" s="139">
        <f>(A!Q54/D!U$60)*1000</f>
        <v>3.2974736226406606E-2</v>
      </c>
      <c r="V54" s="145">
        <f>(A!R54/D!V$60)*1000</f>
        <v>6.4118877698481513E-2</v>
      </c>
      <c r="W54" s="139">
        <f>(A!S54/D!W$60)*1000</f>
        <v>0.10401997363216875</v>
      </c>
      <c r="X54" s="145">
        <f>(A!T54/D!X$60)*1000</f>
        <v>0.10704458681724401</v>
      </c>
      <c r="Y54" s="139">
        <f>(A!U54/D!Y$60)*1000</f>
        <v>0.74739770726890209</v>
      </c>
      <c r="Z54" s="145">
        <f>(A!V54/D!Z$60)*1000</f>
        <v>5.5179580229621612</v>
      </c>
      <c r="AA54" s="139">
        <f>(A!W54/D!AA$60)*1000</f>
        <v>0.24977613192900006</v>
      </c>
      <c r="AB54" s="145">
        <f>(A!X54/D!AB$60)*1000</f>
        <v>0.28247930626724477</v>
      </c>
      <c r="AC54" s="140">
        <f>(A!Y54/D!AC$60)*1000</f>
        <v>0.26394149503569375</v>
      </c>
      <c r="AD54" s="140">
        <f>(A!Z54/D!AD$60)*1000</f>
        <v>0.476393938164408</v>
      </c>
    </row>
    <row r="55" spans="6:31" x14ac:dyDescent="0.25">
      <c r="F55" s="215" t="s">
        <v>25</v>
      </c>
      <c r="G55" s="216"/>
      <c r="H55" s="145">
        <f>(A!D55/D!H$60)*1000</f>
        <v>0.48084075753534278</v>
      </c>
      <c r="I55" s="139">
        <f>(A!E55/D!I$60)*1000</f>
        <v>0.40479527559055117</v>
      </c>
      <c r="J55" s="145">
        <f>(A!F55/D!J$60)*1000</f>
        <v>0.44031865284974092</v>
      </c>
      <c r="K55" s="139">
        <f>(A!G55/D!K$60)*1000</f>
        <v>0.4713719387755102</v>
      </c>
      <c r="L55" s="145">
        <f>(A!H55/D!L$60)*1000</f>
        <v>0.38413551637279597</v>
      </c>
      <c r="M55" s="139">
        <f>(A!I55/D!M$60)*1000</f>
        <v>0.37616487988882275</v>
      </c>
      <c r="N55" s="145">
        <f>(A!J55/D!N$60)*1000</f>
        <v>0.27834125545156069</v>
      </c>
      <c r="O55" s="139">
        <f>(A!K55/D!O$60)*1000</f>
        <v>7.1855912313387699E-2</v>
      </c>
      <c r="P55" s="145">
        <f>(A!L55/D!P$60)*1000</f>
        <v>8.8486606609476937E-2</v>
      </c>
      <c r="Q55" s="139">
        <f>(A!M55/D!Q$60)*1000</f>
        <v>0.1036041824018127</v>
      </c>
      <c r="R55" s="145">
        <f>(A!N55/D!R$60)*1000</f>
        <v>0.12748840028911843</v>
      </c>
      <c r="S55" s="139">
        <f>(A!O55/D!S$60)*1000</f>
        <v>0.17222844768004422</v>
      </c>
      <c r="T55" s="145">
        <f>(A!P55/D!T$60)*1000</f>
        <v>0.20821936394472645</v>
      </c>
      <c r="U55" s="139">
        <f>(A!Q55/D!U$60)*1000</f>
        <v>0.25104294616544065</v>
      </c>
      <c r="V55" s="145">
        <f>(A!R55/D!V$60)*1000</f>
        <v>0.27368527535071924</v>
      </c>
      <c r="W55" s="139">
        <f>(A!S55/D!W$60)*1000</f>
        <v>0.27890727312678532</v>
      </c>
      <c r="X55" s="145">
        <f>(A!T55/D!X$60)*1000</f>
        <v>0.31081355196003907</v>
      </c>
      <c r="Y55" s="139">
        <f>(A!U55/D!Y$60)*1000</f>
        <v>0.21426982525439012</v>
      </c>
      <c r="Z55" s="145">
        <f>(A!V55/D!Z$60)*1000</f>
        <v>0.23082107765115342</v>
      </c>
      <c r="AA55" s="139">
        <f>(A!W55/D!AA$60)*1000</f>
        <v>0.20634362804750117</v>
      </c>
      <c r="AB55" s="145">
        <f>(A!X55/D!AB$60)*1000</f>
        <v>0.21967989544219241</v>
      </c>
      <c r="AC55" s="140">
        <f>(A!Y55/D!AC$60)*1000</f>
        <v>0.26945925986707148</v>
      </c>
      <c r="AD55" s="140">
        <f>(A!Z55/D!AD$60)*1000</f>
        <v>0.27524182423111254</v>
      </c>
    </row>
    <row r="56" spans="6:31" ht="15.75" thickBot="1" x14ac:dyDescent="0.3">
      <c r="F56" s="217" t="s">
        <v>26</v>
      </c>
      <c r="G56" s="218"/>
      <c r="H56" s="146">
        <f>(A!D56/D!H$60)*1000</f>
        <v>2.6673779674579888E-8</v>
      </c>
      <c r="I56" s="141">
        <f>(A!E56/D!I$60)*1000</f>
        <v>5.2493438320209979E-8</v>
      </c>
      <c r="J56" s="146">
        <f>(A!F56/D!J$60)*1000</f>
        <v>2.5906735751295338E-8</v>
      </c>
      <c r="K56" s="141">
        <f>(A!G56/D!K$60)*1000</f>
        <v>2.5510204081632655E-8</v>
      </c>
      <c r="L56" s="146">
        <f>(A!H56/D!L$60)*1000</f>
        <v>5.0377833753148615E-8</v>
      </c>
      <c r="M56" s="141">
        <f>(A!I56/D!M$60)*1000</f>
        <v>0</v>
      </c>
      <c r="N56" s="146">
        <f>(A!J56/D!N$60)*1000</f>
        <v>0</v>
      </c>
      <c r="O56" s="141">
        <f>(A!K56/D!O$60)*1000</f>
        <v>0</v>
      </c>
      <c r="P56" s="146">
        <f>(A!L56/D!P$60)*1000</f>
        <v>0</v>
      </c>
      <c r="Q56" s="141">
        <f>(A!M56/D!Q$60)*1000</f>
        <v>1.6474933912386707E-3</v>
      </c>
      <c r="R56" s="146">
        <f>(A!N56/D!R$60)*1000</f>
        <v>2.6759775233742918E-3</v>
      </c>
      <c r="S56" s="141">
        <f>(A!O56/D!S$60)*1000</f>
        <v>4.9407224807630282E-3</v>
      </c>
      <c r="T56" s="146">
        <f>(A!P56/D!T$60)*1000</f>
        <v>4.6942882509618221E-3</v>
      </c>
      <c r="U56" s="141">
        <f>(A!Q56/D!U$60)*1000</f>
        <v>4.7363838833772015E-3</v>
      </c>
      <c r="V56" s="146">
        <f>(A!R56/D!V$60)*1000</f>
        <v>6.4971208786322506E-3</v>
      </c>
      <c r="W56" s="141">
        <f>(A!S56/D!W$60)*1000</f>
        <v>5.9534607778510221E-3</v>
      </c>
      <c r="X56" s="146">
        <f>(A!T56/D!X$60)*1000</f>
        <v>9.1138668693669239E-3</v>
      </c>
      <c r="Y56" s="141">
        <f>(A!U56/D!Y$60)*1000</f>
        <v>6.1955047013868012E-3</v>
      </c>
      <c r="Z56" s="146">
        <f>(A!V56/D!Z$60)*1000</f>
        <v>5.145816090490439E-3</v>
      </c>
      <c r="AA56" s="141">
        <f>(A!W56/D!AA$60)*1000</f>
        <v>9.36972850488859E-3</v>
      </c>
      <c r="AB56" s="146">
        <f>(A!X56/D!AB$60)*1000</f>
        <v>6.9808518142024352E-3</v>
      </c>
      <c r="AC56" s="142">
        <f>(A!Y56/D!AC$60)*1000</f>
        <v>1.0606137687700008E-2</v>
      </c>
      <c r="AD56" s="142">
        <f>(A!Z56/D!AD$60)*1000</f>
        <v>7.5803375801347063E-3</v>
      </c>
    </row>
    <row r="57" spans="6:31" x14ac:dyDescent="0.25">
      <c r="F57" s="1" t="s">
        <v>53</v>
      </c>
    </row>
    <row r="58" spans="6:31" s="1" customFormat="1" ht="19.5" thickBot="1" x14ac:dyDescent="0.3">
      <c r="G58" s="226" t="s">
        <v>60</v>
      </c>
      <c r="H58" s="226"/>
      <c r="I58" s="226"/>
      <c r="J58" s="226"/>
      <c r="K58" s="226"/>
      <c r="L58" s="226"/>
      <c r="M58" s="226"/>
      <c r="N58" s="226"/>
      <c r="O58" s="226"/>
      <c r="P58" s="226"/>
      <c r="Q58" s="226"/>
      <c r="R58" s="226"/>
      <c r="S58" s="226"/>
      <c r="T58" s="226"/>
      <c r="U58" s="226"/>
      <c r="V58" s="226"/>
      <c r="W58" s="226"/>
      <c r="X58" s="226"/>
      <c r="Y58" s="226"/>
      <c r="Z58" s="226"/>
      <c r="AA58" s="226"/>
      <c r="AB58" s="226"/>
      <c r="AC58" s="226"/>
    </row>
    <row r="59" spans="6:31" ht="15.75" thickBot="1" x14ac:dyDescent="0.3">
      <c r="G59" s="57" t="s">
        <v>39</v>
      </c>
      <c r="H59" s="58">
        <v>1995</v>
      </c>
      <c r="I59" s="170">
        <v>1996</v>
      </c>
      <c r="J59" s="58">
        <v>1997</v>
      </c>
      <c r="K59" s="170">
        <v>1998</v>
      </c>
      <c r="L59" s="58">
        <v>1999</v>
      </c>
      <c r="M59" s="170">
        <v>2000</v>
      </c>
      <c r="N59" s="58">
        <v>2001</v>
      </c>
      <c r="O59" s="170">
        <v>2002</v>
      </c>
      <c r="P59" s="58">
        <v>2003</v>
      </c>
      <c r="Q59" s="170">
        <v>2004</v>
      </c>
      <c r="R59" s="58">
        <v>2005</v>
      </c>
      <c r="S59" s="170">
        <v>2006</v>
      </c>
      <c r="T59" s="58">
        <v>2007</v>
      </c>
      <c r="U59" s="170">
        <v>2008</v>
      </c>
      <c r="V59" s="58">
        <v>2009</v>
      </c>
      <c r="W59" s="170">
        <v>2010</v>
      </c>
      <c r="X59" s="58">
        <v>2011</v>
      </c>
      <c r="Y59" s="170">
        <v>2012</v>
      </c>
      <c r="Z59" s="58">
        <v>2013</v>
      </c>
      <c r="AA59" s="170">
        <v>2014</v>
      </c>
      <c r="AB59" s="58">
        <v>2015</v>
      </c>
      <c r="AC59" s="171">
        <v>2016</v>
      </c>
      <c r="AD59" s="171">
        <v>2017</v>
      </c>
    </row>
    <row r="60" spans="6:31" x14ac:dyDescent="0.25">
      <c r="G60" s="24" t="s">
        <v>38</v>
      </c>
      <c r="H60" s="48">
        <v>37490000</v>
      </c>
      <c r="I60" s="44">
        <v>38100000</v>
      </c>
      <c r="J60" s="48">
        <v>38600000</v>
      </c>
      <c r="K60" s="44">
        <v>39200000</v>
      </c>
      <c r="L60" s="48">
        <v>39700000</v>
      </c>
      <c r="M60" s="44">
        <v>40296000</v>
      </c>
      <c r="N60" s="48">
        <v>40814000</v>
      </c>
      <c r="O60" s="44">
        <v>41329000</v>
      </c>
      <c r="P60" s="48">
        <v>41849000</v>
      </c>
      <c r="Q60" s="44">
        <v>42368000</v>
      </c>
      <c r="R60" s="48">
        <v>42889000</v>
      </c>
      <c r="S60" s="44">
        <v>43406000</v>
      </c>
      <c r="T60" s="48">
        <v>43927000</v>
      </c>
      <c r="U60" s="44">
        <v>44451000</v>
      </c>
      <c r="V60" s="48">
        <v>44979000</v>
      </c>
      <c r="W60" s="44">
        <v>45510000</v>
      </c>
      <c r="X60" s="48">
        <v>46045000</v>
      </c>
      <c r="Y60" s="44">
        <v>46582000</v>
      </c>
      <c r="Z60" s="48">
        <v>47121000</v>
      </c>
      <c r="AA60" s="44">
        <v>47662000</v>
      </c>
      <c r="AB60" s="48">
        <v>48203000</v>
      </c>
      <c r="AC60" s="45">
        <v>48748000</v>
      </c>
      <c r="AD60" s="45">
        <v>49292000</v>
      </c>
    </row>
    <row r="61" spans="6:31" ht="15.75" thickBot="1" x14ac:dyDescent="0.3">
      <c r="G61" s="56" t="s">
        <v>59</v>
      </c>
      <c r="H61" s="49">
        <v>34779000</v>
      </c>
      <c r="I61" s="46">
        <v>35196000</v>
      </c>
      <c r="J61" s="49">
        <v>35604000</v>
      </c>
      <c r="K61" s="46">
        <v>36005000</v>
      </c>
      <c r="L61" s="49">
        <v>36399000</v>
      </c>
      <c r="M61" s="46">
        <v>36784000</v>
      </c>
      <c r="N61" s="49">
        <v>37156000</v>
      </c>
      <c r="O61" s="46">
        <v>37516000</v>
      </c>
      <c r="P61" s="49">
        <v>37870000</v>
      </c>
      <c r="Q61" s="46">
        <v>38226000</v>
      </c>
      <c r="R61" s="49">
        <v>38592000</v>
      </c>
      <c r="S61" s="46">
        <v>38971000</v>
      </c>
      <c r="T61" s="49">
        <v>39356000</v>
      </c>
      <c r="U61" s="46">
        <v>39746000</v>
      </c>
      <c r="V61" s="49">
        <v>40134000</v>
      </c>
      <c r="W61" s="46">
        <v>40788000</v>
      </c>
      <c r="X61" s="49">
        <v>41261000</v>
      </c>
      <c r="Y61" s="46">
        <v>41733000</v>
      </c>
      <c r="Z61" s="49">
        <v>42203000</v>
      </c>
      <c r="AA61" s="46">
        <v>42670000</v>
      </c>
      <c r="AB61" s="49">
        <v>43132000</v>
      </c>
      <c r="AC61" s="47">
        <v>43600000</v>
      </c>
      <c r="AD61" s="47">
        <v>44271041</v>
      </c>
      <c r="AE61" s="1"/>
    </row>
    <row r="62" spans="6:31" x14ac:dyDescent="0.25">
      <c r="G62" s="1" t="s">
        <v>61</v>
      </c>
      <c r="K62" s="1" t="s">
        <v>54</v>
      </c>
      <c r="W62" s="2"/>
      <c r="X62" s="221"/>
      <c r="Y62" s="221"/>
      <c r="Z62" s="2"/>
      <c r="AA62" s="69"/>
    </row>
    <row r="63" spans="6:31" s="1" customFormat="1" x14ac:dyDescent="0.25">
      <c r="W63" s="132"/>
      <c r="X63" s="148"/>
      <c r="Y63" s="148"/>
      <c r="Z63" s="132"/>
      <c r="AA63" s="69"/>
    </row>
    <row r="64" spans="6:31" ht="15.75" thickBot="1" x14ac:dyDescent="0.3"/>
    <row r="65" spans="6:30" ht="15.75" thickBot="1" x14ac:dyDescent="0.3">
      <c r="F65" s="7" t="s">
        <v>15</v>
      </c>
      <c r="G65" s="8"/>
      <c r="H65" s="17">
        <v>1995</v>
      </c>
      <c r="I65" s="9">
        <v>1996</v>
      </c>
      <c r="J65" s="17">
        <v>1997</v>
      </c>
      <c r="K65" s="9">
        <v>1998</v>
      </c>
      <c r="L65" s="17">
        <v>1999</v>
      </c>
      <c r="M65" s="9">
        <v>2000</v>
      </c>
      <c r="N65" s="17">
        <v>2001</v>
      </c>
      <c r="O65" s="9">
        <v>2002</v>
      </c>
      <c r="P65" s="17">
        <v>2003</v>
      </c>
      <c r="Q65" s="9">
        <v>2004</v>
      </c>
      <c r="R65" s="17">
        <v>2005</v>
      </c>
      <c r="S65" s="9">
        <v>2006</v>
      </c>
      <c r="T65" s="17">
        <v>2007</v>
      </c>
      <c r="U65" s="9">
        <v>2008</v>
      </c>
      <c r="V65" s="17">
        <v>2009</v>
      </c>
      <c r="W65" s="9">
        <v>2010</v>
      </c>
      <c r="X65" s="17">
        <v>2011</v>
      </c>
      <c r="Y65" s="9">
        <v>2012</v>
      </c>
      <c r="Z65" s="17">
        <v>2013</v>
      </c>
      <c r="AA65" s="9">
        <v>2014</v>
      </c>
      <c r="AB65" s="17">
        <v>2015</v>
      </c>
      <c r="AC65" s="10">
        <v>2016</v>
      </c>
      <c r="AD65" s="10">
        <v>2017</v>
      </c>
    </row>
    <row r="66" spans="6:30" ht="15.75" thickBot="1" x14ac:dyDescent="0.3">
      <c r="F66" s="193" t="s">
        <v>27</v>
      </c>
      <c r="G66" s="209"/>
      <c r="H66" s="151">
        <f>+(B!E46/D!H$60)*1000</f>
        <v>6.4294558548946386</v>
      </c>
      <c r="I66" s="152">
        <f>+(B!F46/D!I$60)*1000</f>
        <v>5.4790026246719163</v>
      </c>
      <c r="J66" s="151">
        <f>+(B!G46/D!J$60)*1000</f>
        <v>5.3782849740932637</v>
      </c>
      <c r="K66" s="152">
        <f>+(B!H46/D!K$60)*1000</f>
        <v>5.6633137755102041</v>
      </c>
      <c r="L66" s="151">
        <f>+(B!I46/D!L$60)*1000</f>
        <v>3.0961259445843829</v>
      </c>
      <c r="M66" s="152">
        <f>+(B!J46/D!M$60)*1000</f>
        <v>3.6672796307325792</v>
      </c>
      <c r="N66" s="151">
        <f>+(B!K46/D!N$60)*1000</f>
        <v>4.9562037536139565</v>
      </c>
      <c r="O66" s="152">
        <f>+(B!L46/D!O$60)*1000</f>
        <v>5.1081855355803434</v>
      </c>
      <c r="P66" s="151">
        <f>+(B!M46/D!P$60)*1000</f>
        <v>6.1436235035484721</v>
      </c>
      <c r="Q66" s="152">
        <f>+(B!N46/D!Q$60)*1000</f>
        <v>7.5834049282477345</v>
      </c>
      <c r="R66" s="151">
        <f>+(B!O46/D!R$60)*1000</f>
        <v>9.5994637319592435</v>
      </c>
      <c r="S66" s="152">
        <f>+(B!P46/D!S$60)*1000</f>
        <v>13.496468230198589</v>
      </c>
      <c r="T66" s="151">
        <f>+(B!Q46/D!T$60)*1000</f>
        <v>16.215079563821796</v>
      </c>
      <c r="U66" s="152">
        <f>+(B!R46/D!U$60)*1000</f>
        <v>20.70544644664912</v>
      </c>
      <c r="V66" s="151">
        <f>+(B!S46/D!V$60)*1000</f>
        <v>23.182462927143778</v>
      </c>
      <c r="W66" s="152">
        <f>+(B!T46/D!W$60)*1000</f>
        <v>33.163326741375521</v>
      </c>
      <c r="X66" s="151">
        <f>+(B!U46/D!X$60)*1000</f>
        <v>40.653708328808776</v>
      </c>
      <c r="Y66" s="152">
        <f>+(B!V46/D!Y$60)*1000</f>
        <v>49.643853849126273</v>
      </c>
      <c r="Z66" s="151">
        <f>+(B!W46/D!Z$60)*1000</f>
        <v>36.789223488465865</v>
      </c>
      <c r="AA66" s="152">
        <f>+(B!X46/D!AA$60)*1000</f>
        <v>21.176912424992658</v>
      </c>
      <c r="AB66" s="151">
        <f>+(B!Y46/D!AB$60)*1000</f>
        <v>10.403661597825861</v>
      </c>
      <c r="AC66" s="153">
        <f>+(B!Z46/D!AC$60)*1000</f>
        <v>10.480866907360301</v>
      </c>
      <c r="AD66" s="153">
        <f>+(B!AA46/D!AD$60)*1000</f>
        <v>11.185036111336526</v>
      </c>
    </row>
    <row r="67" spans="6:30" x14ac:dyDescent="0.25">
      <c r="F67" s="215" t="s">
        <v>17</v>
      </c>
      <c r="G67" s="216"/>
      <c r="H67" s="154">
        <f>+(B!E47/D!H$60)*1000</f>
        <v>0.72625713523606306</v>
      </c>
      <c r="I67" s="155">
        <f>+(B!F47/D!I$60)*1000</f>
        <v>0.94917191601049866</v>
      </c>
      <c r="J67" s="154">
        <f>+(B!G47/D!J$60)*1000</f>
        <v>1.7857313471502589</v>
      </c>
      <c r="K67" s="155">
        <f>+(B!H47/D!K$60)*1000</f>
        <v>1.9446528061224491</v>
      </c>
      <c r="L67" s="154">
        <f>+(B!I47/D!L$60)*1000</f>
        <v>0.79671108312342565</v>
      </c>
      <c r="M67" s="155">
        <f>+(B!J47/D!M$60)*1000</f>
        <v>0.74043900138971608</v>
      </c>
      <c r="N67" s="154">
        <f>+(B!K47/D!N$60)*1000</f>
        <v>0.78275812221296615</v>
      </c>
      <c r="O67" s="155">
        <f>+(B!L47/D!O$60)*1000</f>
        <v>0.99577705727213339</v>
      </c>
      <c r="P67" s="154">
        <f>+(B!M47/D!P$60)*1000</f>
        <v>1.9448569858300082</v>
      </c>
      <c r="Q67" s="155">
        <f>+(B!N47/D!Q$60)*1000</f>
        <v>1.8322247922960724</v>
      </c>
      <c r="R67" s="154">
        <f>+(B!O47/D!R$60)*1000</f>
        <v>2.1200844039264148</v>
      </c>
      <c r="S67" s="155">
        <f>+(B!P47/D!S$60)*1000</f>
        <v>5.1943072386306044</v>
      </c>
      <c r="T67" s="154">
        <f>+(B!Q47/D!T$60)*1000</f>
        <v>5.687331254126164</v>
      </c>
      <c r="U67" s="155">
        <f>+(B!R47/D!U$60)*1000</f>
        <v>10.535207306922228</v>
      </c>
      <c r="V67" s="154">
        <f>+(B!S47/D!V$60)*1000</f>
        <v>13.523566553280421</v>
      </c>
      <c r="W67" s="155">
        <f>+(B!T47/D!W$60)*1000</f>
        <v>20.764491320588881</v>
      </c>
      <c r="X67" s="154">
        <f>+(B!U47/D!X$60)*1000</f>
        <v>26.621891627755456</v>
      </c>
      <c r="Y67" s="155">
        <f>+(B!V47/D!Y$60)*1000</f>
        <v>32.463333476450131</v>
      </c>
      <c r="Z67" s="154">
        <f>+(B!W47/D!Z$60)*1000</f>
        <v>24.365251161902336</v>
      </c>
      <c r="AA67" s="155">
        <f>+(B!X47/D!AA$60)*1000</f>
        <v>8.5402207209097387</v>
      </c>
      <c r="AB67" s="154">
        <f>+(B!Y47/D!AB$60)*1000</f>
        <v>2.2664377735825574</v>
      </c>
      <c r="AC67" s="156">
        <f>+(B!Z47/D!AC$60)*1000</f>
        <v>4.0832793140231392</v>
      </c>
      <c r="AD67" s="156">
        <f>+(B!AA47/D!AD$60)*1000</f>
        <v>3.5949423841597015</v>
      </c>
    </row>
    <row r="68" spans="6:30" x14ac:dyDescent="0.25">
      <c r="F68" s="219" t="s">
        <v>18</v>
      </c>
      <c r="G68" s="220"/>
      <c r="H68" s="18">
        <f>+(B!E48/D!H$60)*1000</f>
        <v>1.8737796745798882E-2</v>
      </c>
      <c r="I68" s="11">
        <f>+(B!F48/D!I$60)*1000</f>
        <v>2.6098293963254592E-2</v>
      </c>
      <c r="J68" s="18">
        <f>+(B!G48/D!J$60)*1000</f>
        <v>2.7193601036269433E-2</v>
      </c>
      <c r="K68" s="11">
        <f>+(B!H48/D!K$60)*1000</f>
        <v>9.0044362244897952E-2</v>
      </c>
      <c r="L68" s="18">
        <f>+(B!I48/D!L$60)*1000</f>
        <v>2.5426397984886651E-2</v>
      </c>
      <c r="M68" s="11">
        <f>+(B!J48/D!M$60)*1000</f>
        <v>2.1533427635497322E-2</v>
      </c>
      <c r="N68" s="18">
        <f>+(B!K48/D!N$60)*1000</f>
        <v>3.275844073112167E-2</v>
      </c>
      <c r="O68" s="11">
        <f>+(B!L48/D!O$60)*1000</f>
        <v>5.0411841564034943E-2</v>
      </c>
      <c r="P68" s="18">
        <f>+(B!M48/D!P$60)*1000</f>
        <v>3.6027264689717793E-2</v>
      </c>
      <c r="Q68" s="11">
        <f>+(B!N48/D!Q$60)*1000</f>
        <v>7.3777426359516618E-2</v>
      </c>
      <c r="R68" s="18">
        <f>+(B!O48/D!R$60)*1000</f>
        <v>0.10735465970295413</v>
      </c>
      <c r="S68" s="11">
        <f>+(B!P48/D!S$60)*1000</f>
        <v>0.15726782011703452</v>
      </c>
      <c r="T68" s="18">
        <f>+(B!Q48/D!T$60)*1000</f>
        <v>0.23163293646276781</v>
      </c>
      <c r="U68" s="11">
        <f>+(B!R48/D!U$60)*1000</f>
        <v>0.19173984837236507</v>
      </c>
      <c r="V68" s="18">
        <f>+(B!S48/D!V$60)*1000</f>
        <v>0.22252428911269703</v>
      </c>
      <c r="W68" s="11">
        <f>+(B!T48/D!W$60)*1000</f>
        <v>0.21260061524939572</v>
      </c>
      <c r="X68" s="18">
        <f>+(B!U48/D!X$60)*1000</f>
        <v>0.25493430339884898</v>
      </c>
      <c r="Y68" s="11">
        <f>+(B!V48/D!Y$60)*1000</f>
        <v>0.30660147696535145</v>
      </c>
      <c r="Z68" s="18">
        <f>+(B!W48/D!Z$60)*1000</f>
        <v>0.25512107128456524</v>
      </c>
      <c r="AA68" s="11">
        <f>+(B!X48/D!AA$60)*1000</f>
        <v>0.26998699173345642</v>
      </c>
      <c r="AB68" s="18">
        <f>+(B!Y48/D!AB$60)*1000</f>
        <v>0.29437815073750595</v>
      </c>
      <c r="AC68" s="12">
        <f>+(B!Z48/D!AC$60)*1000</f>
        <v>0.27106076146713709</v>
      </c>
      <c r="AD68" s="12">
        <f>+(B!AA48/D!AD$60)*1000</f>
        <v>0.17443656171386834</v>
      </c>
    </row>
    <row r="69" spans="6:30" x14ac:dyDescent="0.25">
      <c r="F69" s="215" t="s">
        <v>19</v>
      </c>
      <c r="G69" s="216"/>
      <c r="H69" s="18">
        <f>+(B!E49/D!H$60)*1000</f>
        <v>0.95480581488396898</v>
      </c>
      <c r="I69" s="11">
        <f>+(B!F49/D!I$60)*1000</f>
        <v>0.60023543307086613</v>
      </c>
      <c r="J69" s="18">
        <f>+(B!G49/D!J$60)*1000</f>
        <v>0.27882176165803108</v>
      </c>
      <c r="K69" s="11">
        <f>+(B!H49/D!K$60)*1000</f>
        <v>0.14463479591836736</v>
      </c>
      <c r="L69" s="18">
        <f>+(B!I49/D!L$60)*1000</f>
        <v>5.8011335012594464E-2</v>
      </c>
      <c r="M69" s="11">
        <f>+(B!J49/D!M$60)*1000</f>
        <v>7.8303330355370265E-2</v>
      </c>
      <c r="N69" s="18">
        <f>+(B!K49/D!N$60)*1000</f>
        <v>2.9753540451805758E-2</v>
      </c>
      <c r="O69" s="11">
        <f>+(B!L49/D!O$60)*1000</f>
        <v>3.8766967504657752E-2</v>
      </c>
      <c r="P69" s="18">
        <f>+(B!M49/D!P$60)*1000</f>
        <v>0.258842266242921</v>
      </c>
      <c r="Q69" s="11">
        <f>+(B!N49/D!Q$60)*1000</f>
        <v>0.51776836291540784</v>
      </c>
      <c r="R69" s="18">
        <f>+(B!O49/D!R$60)*1000</f>
        <v>0.51201636783324389</v>
      </c>
      <c r="S69" s="11">
        <f>+(B!P49/D!S$60)*1000</f>
        <v>0.35373634981338986</v>
      </c>
      <c r="T69" s="18">
        <f>+(B!Q49/D!T$60)*1000</f>
        <v>0.31095544881280307</v>
      </c>
      <c r="U69" s="11">
        <f>+(B!R49/D!U$60)*1000</f>
        <v>0.25757215810667927</v>
      </c>
      <c r="V69" s="18">
        <f>+(B!S49/D!V$60)*1000</f>
        <v>0.40104315347162006</v>
      </c>
      <c r="W69" s="11">
        <f>+(B!T49/D!W$60)*1000</f>
        <v>1.5357185234014503</v>
      </c>
      <c r="X69" s="18">
        <f>+(B!U49/D!X$60)*1000</f>
        <v>1.6389191008795745</v>
      </c>
      <c r="Y69" s="11">
        <f>+(B!V49/D!Y$60)*1000</f>
        <v>1.3434833197372376</v>
      </c>
      <c r="Z69" s="18">
        <f>+(B!W49/D!Z$60)*1000</f>
        <v>0.62223615797627385</v>
      </c>
      <c r="AA69" s="11">
        <f>+(B!X49/D!AA$60)*1000</f>
        <v>1.0743768620704124</v>
      </c>
      <c r="AB69" s="18">
        <f>+(B!Y49/D!AB$60)*1000</f>
        <v>0.19562033483393146</v>
      </c>
      <c r="AC69" s="12">
        <f>+(B!Z49/D!AC$60)*1000</f>
        <v>0.31086670222368096</v>
      </c>
      <c r="AD69" s="12">
        <f>+(B!AA49/D!AD$60)*1000</f>
        <v>0.2098786821390895</v>
      </c>
    </row>
    <row r="70" spans="6:30" x14ac:dyDescent="0.25">
      <c r="F70" s="219" t="s">
        <v>20</v>
      </c>
      <c r="G70" s="220"/>
      <c r="H70" s="18">
        <f>+(B!E50/D!H$60)*1000</f>
        <v>1.4505505468124835</v>
      </c>
      <c r="I70" s="11">
        <f>+(B!F50/D!I$60)*1000</f>
        <v>0.31544619422572179</v>
      </c>
      <c r="J70" s="18">
        <f>+(B!G50/D!J$60)*1000</f>
        <v>0.10617715025906736</v>
      </c>
      <c r="K70" s="11">
        <f>+(B!H50/D!K$60)*1000</f>
        <v>4.7336989795918371E-3</v>
      </c>
      <c r="L70" s="18">
        <f>+(B!I50/D!L$60)*1000</f>
        <v>3.7992443324937034E-3</v>
      </c>
      <c r="M70" s="11">
        <f>+(B!J50/D!M$60)*1000</f>
        <v>2.0637532261266627E-3</v>
      </c>
      <c r="N70" s="18">
        <f>+(B!K50/D!N$60)*1000</f>
        <v>0.73765203116577649</v>
      </c>
      <c r="O70" s="11">
        <f>+(B!L50/D!O$60)*1000</f>
        <v>0.49086525200222608</v>
      </c>
      <c r="P70" s="18">
        <f>+(B!M50/D!P$60)*1000</f>
        <v>0.35733398647518455</v>
      </c>
      <c r="Q70" s="11">
        <f>+(B!N50/D!Q$60)*1000</f>
        <v>2.2700316276435047E-2</v>
      </c>
      <c r="R70" s="18">
        <f>+(B!O50/D!R$60)*1000</f>
        <v>2.7284921541654038E-2</v>
      </c>
      <c r="S70" s="11">
        <f>+(B!P50/D!S$60)*1000</f>
        <v>2.0844975349030091E-2</v>
      </c>
      <c r="T70" s="18">
        <f>+(B!Q50/D!T$60)*1000</f>
        <v>3.2610695016732305E-2</v>
      </c>
      <c r="U70" s="11">
        <f>+(B!R50/D!U$60)*1000</f>
        <v>3.8930282783289465E-2</v>
      </c>
      <c r="V70" s="18">
        <f>+(B!S50/D!V$60)*1000</f>
        <v>1.0144178394361813E-2</v>
      </c>
      <c r="W70" s="11">
        <f>+(B!T50/D!W$60)*1000</f>
        <v>1.4286969896725992E-4</v>
      </c>
      <c r="X70" s="18">
        <f>+(B!U50/D!X$60)*1000</f>
        <v>0.32348876099467916</v>
      </c>
      <c r="Y70" s="11">
        <f>+(B!V50/D!Y$60)*1000</f>
        <v>4.9345240650895195E-4</v>
      </c>
      <c r="Z70" s="18">
        <f>+(B!W50/D!Z$60)*1000</f>
        <v>6.5091997198701216E-4</v>
      </c>
      <c r="AA70" s="11">
        <f>+(B!X50/D!AA$60)*1000</f>
        <v>5.2106499937056776E-4</v>
      </c>
      <c r="AB70" s="18">
        <f>+(B!Y50/D!AB$60)*1000</f>
        <v>1.0007696616393171E-2</v>
      </c>
      <c r="AC70" s="12">
        <f>+(B!Z50/D!AC$60)*1000</f>
        <v>1.6746656273077868E-2</v>
      </c>
      <c r="AD70" s="12">
        <f>+(B!AA50/D!AD$60)*1000</f>
        <v>5.5917917714842169E-2</v>
      </c>
    </row>
    <row r="71" spans="6:30" x14ac:dyDescent="0.25">
      <c r="F71" s="215" t="s">
        <v>21</v>
      </c>
      <c r="G71" s="216"/>
      <c r="H71" s="18">
        <f>+(B!E51/D!H$60)*1000</f>
        <v>1.5335313416911176</v>
      </c>
      <c r="I71" s="11">
        <f>+(B!F51/D!I$60)*1000</f>
        <v>1.4627052493438319</v>
      </c>
      <c r="J71" s="18">
        <f>+(B!G51/D!J$60)*1000</f>
        <v>1.1565295336787564</v>
      </c>
      <c r="K71" s="11">
        <f>+(B!H51/D!K$60)*1000</f>
        <v>1.2739390306122449</v>
      </c>
      <c r="L71" s="18">
        <f>+(B!I51/D!L$60)*1000</f>
        <v>0.44252292191435766</v>
      </c>
      <c r="M71" s="11">
        <f>+(B!J51/D!M$60)*1000</f>
        <v>0.81272533253920987</v>
      </c>
      <c r="N71" s="18">
        <f>+(B!K51/D!N$60)*1000</f>
        <v>0.83657862498162405</v>
      </c>
      <c r="O71" s="11">
        <f>+(B!L51/D!O$60)*1000</f>
        <v>0.91547509013041684</v>
      </c>
      <c r="P71" s="18">
        <f>+(B!M51/D!P$60)*1000</f>
        <v>0.61603957083801275</v>
      </c>
      <c r="Q71" s="11">
        <f>+(B!N51/D!Q$60)*1000</f>
        <v>1.2532087896525679</v>
      </c>
      <c r="R71" s="18">
        <f>+(B!O51/D!R$60)*1000</f>
        <v>1.0131124530765463</v>
      </c>
      <c r="S71" s="11">
        <f>+(B!P51/D!S$60)*1000</f>
        <v>1.4862134267152005</v>
      </c>
      <c r="T71" s="18">
        <f>+(B!Q51/D!T$60)*1000</f>
        <v>2.1735668267807955</v>
      </c>
      <c r="U71" s="11">
        <f>+(B!R51/D!U$60)*1000</f>
        <v>1.873158084182583</v>
      </c>
      <c r="V71" s="18">
        <f>+(B!S51/D!V$60)*1000</f>
        <v>1.8524624824918294</v>
      </c>
      <c r="W71" s="11">
        <f>+(B!T51/D!W$60)*1000</f>
        <v>2.6467237969676995</v>
      </c>
      <c r="X71" s="18">
        <f>+(B!U51/D!X$60)*1000</f>
        <v>3.3168291888370072</v>
      </c>
      <c r="Y71" s="11">
        <f>+(B!V51/D!Y$60)*1000</f>
        <v>3.7326993259198833</v>
      </c>
      <c r="Z71" s="18">
        <f>+(B!W51/D!Z$60)*1000</f>
        <v>1.4235169032915258</v>
      </c>
      <c r="AA71" s="11">
        <f>+(B!X51/D!AA$60)*1000</f>
        <v>0.7495405144559607</v>
      </c>
      <c r="AB71" s="18">
        <f>+(B!Y51/D!AB$60)*1000</f>
        <v>0.28348712735721843</v>
      </c>
      <c r="AC71" s="12">
        <f>+(B!Z51/D!AC$60)*1000</f>
        <v>0.58769077705752026</v>
      </c>
      <c r="AD71" s="12">
        <f>+(B!AA51/D!AD$60)*1000</f>
        <v>0.89218737320457675</v>
      </c>
    </row>
    <row r="72" spans="6:30" x14ac:dyDescent="0.25">
      <c r="F72" s="219" t="s">
        <v>22</v>
      </c>
      <c r="G72" s="220"/>
      <c r="H72" s="18">
        <f>+(B!E52/D!H$60)*1000</f>
        <v>0.59461189650573487</v>
      </c>
      <c r="I72" s="11">
        <f>+(B!F52/D!I$60)*1000</f>
        <v>0.68962362204724414</v>
      </c>
      <c r="J72" s="18">
        <f>+(B!G52/D!J$60)*1000</f>
        <v>0.88936580310880819</v>
      </c>
      <c r="K72" s="11">
        <f>+(B!H52/D!K$60)*1000</f>
        <v>1.1454645408163264</v>
      </c>
      <c r="L72" s="18">
        <f>+(B!I52/D!L$60)*1000</f>
        <v>0.84705188916876561</v>
      </c>
      <c r="M72" s="11">
        <f>+(B!J52/D!M$60)*1000</f>
        <v>0.86377829064919587</v>
      </c>
      <c r="N72" s="18">
        <f>+(B!K52/D!N$60)*1000</f>
        <v>1.0564171607781645</v>
      </c>
      <c r="O72" s="11">
        <f>+(B!L52/D!O$60)*1000</f>
        <v>1.0997882842556075</v>
      </c>
      <c r="P72" s="18">
        <f>+(B!M52/D!P$60)*1000</f>
        <v>1.2925448636765513</v>
      </c>
      <c r="Q72" s="11">
        <f>+(B!N52/D!Q$60)*1000</f>
        <v>1.7710540974320241</v>
      </c>
      <c r="R72" s="18">
        <f>+(B!O52/D!R$60)*1000</f>
        <v>2.002578749795985</v>
      </c>
      <c r="S72" s="11">
        <f>+(B!P52/D!S$60)*1000</f>
        <v>2.196256969082615</v>
      </c>
      <c r="T72" s="18">
        <f>+(B!Q52/D!T$60)*1000</f>
        <v>2.4295308124843489</v>
      </c>
      <c r="U72" s="11">
        <f>+(B!R52/D!U$60)*1000</f>
        <v>2.4610672425817191</v>
      </c>
      <c r="V72" s="18">
        <f>+(B!S52/D!V$60)*1000</f>
        <v>2.2548344783121013</v>
      </c>
      <c r="W72" s="11">
        <f>+(B!T52/D!W$60)*1000</f>
        <v>2.2688683805756975</v>
      </c>
      <c r="X72" s="18">
        <f>+(B!U52/D!X$60)*1000</f>
        <v>2.4813334781192316</v>
      </c>
      <c r="Y72" s="11">
        <f>+(B!V52/D!Y$60)*1000</f>
        <v>2.4367116053411184</v>
      </c>
      <c r="Z72" s="18">
        <f>+(B!W52/D!Z$60)*1000</f>
        <v>2.3494641454977612</v>
      </c>
      <c r="AA72" s="11">
        <f>+(B!X52/D!AA$60)*1000</f>
        <v>2.3008014770676852</v>
      </c>
      <c r="AB72" s="18">
        <f>+(B!Y52/D!AB$60)*1000</f>
        <v>2.1804846171400118</v>
      </c>
      <c r="AC72" s="12">
        <f>+(B!Z52/D!AC$60)*1000</f>
        <v>1.8723024534339872</v>
      </c>
      <c r="AD72" s="12">
        <f>+(B!AA52/D!AD$60)*1000</f>
        <v>1.8664754929806053</v>
      </c>
    </row>
    <row r="73" spans="6:30" x14ac:dyDescent="0.25">
      <c r="F73" s="215" t="s">
        <v>23</v>
      </c>
      <c r="G73" s="216"/>
      <c r="H73" s="18">
        <f>+(B!E53/D!H$60)*1000</f>
        <v>0.57826513736996532</v>
      </c>
      <c r="I73" s="11">
        <f>+(B!F53/D!I$60)*1000</f>
        <v>0.74093385826771663</v>
      </c>
      <c r="J73" s="18">
        <f>+(B!G53/D!J$60)*1000</f>
        <v>0.60907046632124351</v>
      </c>
      <c r="K73" s="11">
        <f>+(B!H53/D!K$60)*1000</f>
        <v>0.54836683673469389</v>
      </c>
      <c r="L73" s="18">
        <f>+(B!I53/D!L$60)*1000</f>
        <v>0.40176901763224182</v>
      </c>
      <c r="M73" s="11">
        <f>+(B!J53/D!M$60)*1000</f>
        <v>0.5799198431606114</v>
      </c>
      <c r="N73" s="18">
        <f>+(B!K53/D!N$60)*1000</f>
        <v>0.71154726319400208</v>
      </c>
      <c r="O73" s="11">
        <f>+(B!L53/D!O$60)*1000</f>
        <v>0.81470565462508171</v>
      </c>
      <c r="P73" s="18">
        <f>+(B!M53/D!P$60)*1000</f>
        <v>0.72545365480656643</v>
      </c>
      <c r="Q73" s="11">
        <f>+(B!N53/D!Q$60)*1000</f>
        <v>0.88224107817220543</v>
      </c>
      <c r="R73" s="18">
        <f>+(B!O53/D!R$60)*1000</f>
        <v>1.9105078225185945</v>
      </c>
      <c r="S73" s="11">
        <f>+(B!P53/D!S$60)*1000</f>
        <v>1.3683297240012902</v>
      </c>
      <c r="T73" s="18">
        <f>+(B!Q53/D!T$60)*1000</f>
        <v>1.9383711612447927</v>
      </c>
      <c r="U73" s="11">
        <f>+(B!R53/D!U$60)*1000</f>
        <v>1.768858743335358</v>
      </c>
      <c r="V73" s="18">
        <f>+(B!S53/D!V$60)*1000</f>
        <v>1.7458745192200804</v>
      </c>
      <c r="W73" s="11">
        <f>+(B!T53/D!W$60)*1000</f>
        <v>2.0342948802460996</v>
      </c>
      <c r="X73" s="18">
        <f>+(B!U53/D!X$60)*1000</f>
        <v>1.3688100770984906</v>
      </c>
      <c r="Y73" s="11">
        <f>+(B!V53/D!Y$60)*1000</f>
        <v>1.5349532008071787</v>
      </c>
      <c r="Z73" s="18">
        <f>+(B!W53/D!Z$60)*1000</f>
        <v>0.8784429447592369</v>
      </c>
      <c r="AA73" s="11">
        <f>+(B!X53/D!AA$60)*1000</f>
        <v>0.72151063740506072</v>
      </c>
      <c r="AB73" s="18">
        <f>+(B!Y53/D!AB$60)*1000</f>
        <v>0.42306785884695969</v>
      </c>
      <c r="AC73" s="12">
        <f>+(B!Z53/D!AC$60)*1000</f>
        <v>0.24953085254779683</v>
      </c>
      <c r="AD73" s="12">
        <f>+(B!AA53/D!AD$60)*1000</f>
        <v>0.68856934188103536</v>
      </c>
    </row>
    <row r="74" spans="6:30" x14ac:dyDescent="0.25">
      <c r="F74" s="219" t="s">
        <v>24</v>
      </c>
      <c r="G74" s="220"/>
      <c r="H74" s="18">
        <f>+(B!E54/D!H$60)*1000</f>
        <v>0.32008242197919445</v>
      </c>
      <c r="I74" s="11">
        <f>+(B!F54/D!I$60)*1000</f>
        <v>0.4728524934383202</v>
      </c>
      <c r="J74" s="18">
        <f>+(B!G54/D!J$60)*1000</f>
        <v>0.2727512953367876</v>
      </c>
      <c r="K74" s="11">
        <f>+(B!H54/D!K$60)*1000</f>
        <v>0.24942681122448984</v>
      </c>
      <c r="L74" s="18">
        <f>+(B!I54/D!L$60)*1000</f>
        <v>0.26375340050377832</v>
      </c>
      <c r="M74" s="11">
        <f>+(B!J54/D!M$60)*1000</f>
        <v>0.29103260869565217</v>
      </c>
      <c r="N74" s="18">
        <f>+(B!K54/D!N$60)*1000</f>
        <v>0.46369579066006761</v>
      </c>
      <c r="O74" s="11">
        <f>+(B!L54/D!O$60)*1000</f>
        <v>0.39072781823900893</v>
      </c>
      <c r="P74" s="18">
        <f>+(B!M54/D!P$60)*1000</f>
        <v>0.51873139143109748</v>
      </c>
      <c r="Q74" s="11">
        <f>+(B!N54/D!Q$60)*1000</f>
        <v>0.84261942975830806</v>
      </c>
      <c r="R74" s="18">
        <f>+(B!O54/D!R$60)*1000</f>
        <v>1.3102289631374013</v>
      </c>
      <c r="S74" s="11">
        <f>+(B!P54/D!S$60)*1000</f>
        <v>1.8909659954844953</v>
      </c>
      <c r="T74" s="18">
        <f>+(B!Q54/D!T$60)*1000</f>
        <v>2.5413026157033261</v>
      </c>
      <c r="U74" s="11">
        <f>+(B!R54/D!U$60)*1000</f>
        <v>2.8032147758205661</v>
      </c>
      <c r="V74" s="18">
        <f>+(B!S54/D!V$60)*1000</f>
        <v>2.518521976922564</v>
      </c>
      <c r="W74" s="11">
        <f>+(B!T54/D!W$60)*1000</f>
        <v>3.082493957372006</v>
      </c>
      <c r="X74" s="18">
        <f>+(B!U54/D!X$60)*1000</f>
        <v>4.002469323487893</v>
      </c>
      <c r="Y74" s="11">
        <f>+(B!V54/D!Y$60)*1000</f>
        <v>7.2813726332059598</v>
      </c>
      <c r="Z74" s="18">
        <f>+(B!W54/D!Z$60)*1000</f>
        <v>6.4839540756775111</v>
      </c>
      <c r="AA74" s="11">
        <f>+(B!X54/D!AA$60)*1000</f>
        <v>7.1333200453191221</v>
      </c>
      <c r="AB74" s="18">
        <f>+(B!Y54/D!AB$60)*1000</f>
        <v>4.492878036636724</v>
      </c>
      <c r="AC74" s="12">
        <f>+(B!Z54/D!AC$60)*1000</f>
        <v>2.9008061869204891</v>
      </c>
      <c r="AD74" s="12">
        <f>+(B!AA54/D!AD$60)*1000</f>
        <v>3.5278625334739915</v>
      </c>
    </row>
    <row r="75" spans="6:30" x14ac:dyDescent="0.25">
      <c r="F75" s="215" t="s">
        <v>25</v>
      </c>
      <c r="G75" s="216"/>
      <c r="H75" s="18">
        <f>+(B!E55/D!H$60)*1000</f>
        <v>0.2490658042144572</v>
      </c>
      <c r="I75" s="11">
        <f>+(B!F55/D!I$60)*1000</f>
        <v>0.21790858267716534</v>
      </c>
      <c r="J75" s="18">
        <f>+(B!G55/D!J$60)*1000</f>
        <v>0.25064222797927466</v>
      </c>
      <c r="K75" s="11">
        <f>+(B!H55/D!K$60)*1000</f>
        <v>0.25977091836734695</v>
      </c>
      <c r="L75" s="18">
        <f>+(B!I55/D!L$60)*1000</f>
        <v>0.25539672544080605</v>
      </c>
      <c r="M75" s="11">
        <f>+(B!J55/D!M$60)*1000</f>
        <v>0.2774833730395076</v>
      </c>
      <c r="N75" s="18">
        <f>+(B!K55/D!N$60)*1000</f>
        <v>0.30464840495908269</v>
      </c>
      <c r="O75" s="11">
        <f>+(B!L55/D!O$60)*1000</f>
        <v>0.30840910740642163</v>
      </c>
      <c r="P75" s="18">
        <f>+(B!M55/D!P$60)*1000</f>
        <v>0.38853401514970493</v>
      </c>
      <c r="Q75" s="11">
        <f>+(B!N55/D!Q$60)*1000</f>
        <v>0.38471464312688819</v>
      </c>
      <c r="R75" s="18">
        <f>+(B!O55/D!R$60)*1000</f>
        <v>0.59228846557392334</v>
      </c>
      <c r="S75" s="11">
        <f>+(B!P55/D!S$60)*1000</f>
        <v>0.82498410358015029</v>
      </c>
      <c r="T75" s="18">
        <f>+(B!Q55/D!T$60)*1000</f>
        <v>0.86411660254513178</v>
      </c>
      <c r="U75" s="11">
        <f>+(B!R55/D!U$60)*1000</f>
        <v>0.76798114778070237</v>
      </c>
      <c r="V75" s="18">
        <f>+(B!S55/D!V$60)*1000</f>
        <v>0.64472131439116021</v>
      </c>
      <c r="W75" s="11">
        <f>+(B!T55/D!W$60)*1000</f>
        <v>0.60994924192485167</v>
      </c>
      <c r="X75" s="18">
        <f>+(B!U55/D!X$60)*1000</f>
        <v>0.634746443696384</v>
      </c>
      <c r="Y75" s="11">
        <f>+(B!V55/D!Y$60)*1000</f>
        <v>0.53627774676913831</v>
      </c>
      <c r="Z75" s="18">
        <f>+(B!W55/D!Z$60)*1000</f>
        <v>0.4012779864603892</v>
      </c>
      <c r="AA75" s="11">
        <f>+(B!X55/D!AA$60)*1000</f>
        <v>0.37951848432713697</v>
      </c>
      <c r="AB75" s="18">
        <f>+(B!Y55/D!AB$60)*1000</f>
        <v>0.25284857788934301</v>
      </c>
      <c r="AC75" s="12">
        <f>+(B!Z55/D!AC$60)*1000</f>
        <v>0.18305107901862641</v>
      </c>
      <c r="AD75" s="12">
        <f>+(B!AA55/D!AD$60)*1000</f>
        <v>0.16977239714355272</v>
      </c>
    </row>
    <row r="76" spans="6:30" ht="15.75" thickBot="1" x14ac:dyDescent="0.3">
      <c r="F76" s="217" t="s">
        <v>26</v>
      </c>
      <c r="G76" s="218"/>
      <c r="H76" s="157">
        <f>+(B!E56/D!H$60)*1000</f>
        <v>3.5471592424646575E-3</v>
      </c>
      <c r="I76" s="158">
        <f>+(B!F56/D!I$60)*1000</f>
        <v>4.027847769028872E-3</v>
      </c>
      <c r="J76" s="157">
        <f>+(B!G56/D!J$60)*1000</f>
        <v>2.0029274611398961E-3</v>
      </c>
      <c r="K76" s="158">
        <f>+(B!H56/D!K$60)*1000</f>
        <v>2.280331632653061E-3</v>
      </c>
      <c r="L76" s="157">
        <f>+(B!I56/D!L$60)*1000</f>
        <v>1.6853652392947104E-3</v>
      </c>
      <c r="M76" s="158">
        <f>+(B!J56/D!M$60)*1000</f>
        <v>0</v>
      </c>
      <c r="N76" s="157">
        <f>+(B!K56/D!N$60)*1000</f>
        <v>3.9398245700004899E-4</v>
      </c>
      <c r="O76" s="158">
        <f>+(B!L56/D!O$60)*1000</f>
        <v>3.2593820319872244E-3</v>
      </c>
      <c r="P76" s="157">
        <f>+(B!M56/D!P$60)*1000</f>
        <v>5.2602929580157229E-3</v>
      </c>
      <c r="Q76" s="158">
        <f>+(B!N56/D!Q$60)*1000</f>
        <v>3.0964879154078552E-3</v>
      </c>
      <c r="R76" s="157">
        <f>+(B!O56/D!R$60)*1000</f>
        <v>4.0070880645386936E-3</v>
      </c>
      <c r="S76" s="158">
        <f>+(B!P56/D!S$60)*1000</f>
        <v>3.5616965396488964E-3</v>
      </c>
      <c r="T76" s="157">
        <f>+(B!Q56/D!T$60)*1000</f>
        <v>5.6633277938397796E-3</v>
      </c>
      <c r="U76" s="158">
        <f>+(B!R56/D!U$60)*1000</f>
        <v>7.7171942138534559E-3</v>
      </c>
      <c r="V76" s="157">
        <f>+(B!S56/D!V$60)*1000</f>
        <v>8.7732497387669819E-3</v>
      </c>
      <c r="W76" s="158">
        <f>+(B!T56/D!W$60)*1000</f>
        <v>8.0441880905295533E-3</v>
      </c>
      <c r="X76" s="157">
        <f>+(B!U56/D!X$60)*1000</f>
        <v>1.029071560430014E-2</v>
      </c>
      <c r="Y76" s="158">
        <f>+(B!V56/D!Y$60)*1000</f>
        <v>7.9299944184448926E-3</v>
      </c>
      <c r="Z76" s="157">
        <f>+(B!W56/D!Z$60)*1000</f>
        <v>9.3160798794592638E-3</v>
      </c>
      <c r="AA76" s="158">
        <f>+(B!X56/D!AA$60)*1000</f>
        <v>7.1058075615794553E-3</v>
      </c>
      <c r="AB76" s="157">
        <f>+(B!Y56/D!AB$60)*1000</f>
        <v>4.4504906333630682E-3</v>
      </c>
      <c r="AC76" s="159">
        <f>+(B!Z56/D!AC$60)*1000</f>
        <v>5.5298268646918848E-3</v>
      </c>
      <c r="AD76" s="159">
        <f>+(B!AA56/D!AD$60)*1000</f>
        <v>4.9912967621520733E-3</v>
      </c>
    </row>
    <row r="77" spans="6:30" x14ac:dyDescent="0.25">
      <c r="F77" s="1" t="s">
        <v>53</v>
      </c>
      <c r="AD77" s="1"/>
    </row>
    <row r="78" spans="6:30" ht="15.75" thickBot="1" x14ac:dyDescent="0.3"/>
    <row r="79" spans="6:30" ht="15.75" thickBot="1" x14ac:dyDescent="0.3">
      <c r="F79" s="7" t="s">
        <v>15</v>
      </c>
      <c r="G79" s="8"/>
      <c r="H79" s="17">
        <v>1995</v>
      </c>
      <c r="I79" s="9">
        <v>1996</v>
      </c>
      <c r="J79" s="17">
        <v>1997</v>
      </c>
      <c r="K79" s="9">
        <v>1998</v>
      </c>
      <c r="L79" s="17">
        <v>1999</v>
      </c>
      <c r="M79" s="9">
        <v>2000</v>
      </c>
      <c r="N79" s="17">
        <v>2001</v>
      </c>
      <c r="O79" s="9">
        <v>2002</v>
      </c>
      <c r="P79" s="17">
        <v>2003</v>
      </c>
      <c r="Q79" s="9">
        <v>2004</v>
      </c>
      <c r="R79" s="17">
        <v>2005</v>
      </c>
      <c r="S79" s="9">
        <v>2006</v>
      </c>
      <c r="T79" s="17">
        <v>2007</v>
      </c>
      <c r="U79" s="9">
        <v>2008</v>
      </c>
      <c r="V79" s="17">
        <v>2009</v>
      </c>
      <c r="W79" s="9">
        <v>2010</v>
      </c>
      <c r="X79" s="17">
        <v>2011</v>
      </c>
      <c r="Y79" s="9">
        <v>2012</v>
      </c>
      <c r="Z79" s="17">
        <v>2013</v>
      </c>
      <c r="AA79" s="9">
        <v>2014</v>
      </c>
      <c r="AB79" s="17">
        <v>2015</v>
      </c>
      <c r="AC79" s="10">
        <v>2016</v>
      </c>
      <c r="AD79" s="10">
        <v>2017</v>
      </c>
    </row>
    <row r="80" spans="6:30" ht="15.75" thickBot="1" x14ac:dyDescent="0.3">
      <c r="F80" s="223" t="s">
        <v>27</v>
      </c>
      <c r="G80" s="224"/>
      <c r="H80" s="172">
        <f>+('C'!D46/D!H$60)*1000</f>
        <v>-4.8039309149106426</v>
      </c>
      <c r="I80" s="172">
        <f>+('C'!E46/D!I$60)*1000</f>
        <v>-4.1271564304461945</v>
      </c>
      <c r="J80" s="172">
        <f>+('C'!F46/D!J$60)*1000</f>
        <v>-3.041251295336787</v>
      </c>
      <c r="K80" s="172">
        <f>+('C'!G46/D!K$60)*1000</f>
        <v>-3.4616025510204085</v>
      </c>
      <c r="L80" s="172">
        <f>+('C'!H46/D!L$60)*1000</f>
        <v>-1.8306113350125943</v>
      </c>
      <c r="M80" s="172">
        <f>+('C'!I46/D!M$60)*1000</f>
        <v>-2.2800662596783803</v>
      </c>
      <c r="N80" s="172">
        <f>+('C'!J46/D!N$60)*1000</f>
        <v>-4.0472624589601613</v>
      </c>
      <c r="O80" s="172">
        <f>+('C'!K46/D!O$60)*1000</f>
        <v>-4.791160686200973</v>
      </c>
      <c r="P80" s="172">
        <f>+('C'!L46/D!P$60)*1000</f>
        <v>-5.6920378025759284</v>
      </c>
      <c r="Q80" s="172">
        <f>+('C'!M46/D!Q$60)*1000</f>
        <v>-6.7256054097432028</v>
      </c>
      <c r="R80" s="172">
        <f>+('C'!N46/D!R$60)*1000</f>
        <v>-8.4946970085569742</v>
      </c>
      <c r="S80" s="172">
        <f>+('C'!O46/D!S$60)*1000</f>
        <v>-12.317218356909182</v>
      </c>
      <c r="T80" s="172">
        <f>+('C'!P46/D!T$60)*1000</f>
        <v>-14.527951829171126</v>
      </c>
      <c r="U80" s="172">
        <f>+('C'!Q46/D!U$60)*1000</f>
        <v>-17.72353827810398</v>
      </c>
      <c r="V80" s="172">
        <f>+('C'!R46/D!V$60)*1000</f>
        <v>-20.990634518330776</v>
      </c>
      <c r="W80" s="172">
        <f>+('C'!S46/D!W$60)*1000</f>
        <v>-30.298409140848168</v>
      </c>
      <c r="X80" s="172">
        <f>+('C'!T46/D!X$60)*1000</f>
        <v>-34.024334889781741</v>
      </c>
      <c r="Y80" s="172">
        <f>+('C'!U46/D!Y$60)*1000</f>
        <v>-43.455779056287838</v>
      </c>
      <c r="Z80" s="172">
        <f>+('C'!V46/D!Z$60)*1000</f>
        <v>-27.599569194202161</v>
      </c>
      <c r="AA80" s="172">
        <f>+('C'!W46/D!AA$60)*1000</f>
        <v>-16.957154546598968</v>
      </c>
      <c r="AB80" s="172">
        <f>+('C'!X46/D!AB$60)*1000</f>
        <v>-7.278248241810676</v>
      </c>
      <c r="AC80" s="172">
        <f>+('C'!Y46/D!AC$60)*1000</f>
        <v>-6.8661114302125208</v>
      </c>
      <c r="AD80" s="172">
        <f>+('C'!Z46/D!AD$60)*1000</f>
        <v>-5.797204414509455</v>
      </c>
    </row>
    <row r="81" spans="6:30" x14ac:dyDescent="0.25">
      <c r="F81" s="215" t="s">
        <v>17</v>
      </c>
      <c r="G81" s="216"/>
      <c r="H81" s="149">
        <f>+('C'!D47/D!H$60)*1000</f>
        <v>-0.39985196052280608</v>
      </c>
      <c r="I81" s="149">
        <f>+('C'!E47/D!I$60)*1000</f>
        <v>-0.70742517060367449</v>
      </c>
      <c r="J81" s="149">
        <f>+('C'!F47/D!J$60)*1000</f>
        <v>-1.4862816062176163</v>
      </c>
      <c r="K81" s="149">
        <f>+('C'!G47/D!K$60)*1000</f>
        <v>-1.7389599489795917</v>
      </c>
      <c r="L81" s="149">
        <f>+('C'!H47/D!L$60)*1000</f>
        <v>-0.6605230982367758</v>
      </c>
      <c r="M81" s="149">
        <f>+('C'!I47/D!M$60)*1000</f>
        <v>-0.62060271490966856</v>
      </c>
      <c r="N81" s="149">
        <f>+('C'!J47/D!N$60)*1000</f>
        <v>-0.67812417307786554</v>
      </c>
      <c r="O81" s="149">
        <f>+('C'!K47/D!O$60)*1000</f>
        <v>-0.9533807979868858</v>
      </c>
      <c r="P81" s="149">
        <f>+('C'!L47/D!P$60)*1000</f>
        <v>-1.8977339004516238</v>
      </c>
      <c r="Q81" s="149">
        <f>+('C'!M47/D!Q$60)*1000</f>
        <v>-1.799527780400302</v>
      </c>
      <c r="R81" s="149">
        <f>+('C'!N47/D!R$60)*1000</f>
        <v>-2.0874710531838003</v>
      </c>
      <c r="S81" s="149">
        <f>+('C'!O47/D!S$60)*1000</f>
        <v>-5.120524305395568</v>
      </c>
      <c r="T81" s="149">
        <f>+('C'!P47/D!T$60)*1000</f>
        <v>-5.6087421176042067</v>
      </c>
      <c r="U81" s="149">
        <f>+('C'!Q47/D!U$60)*1000</f>
        <v>-10.430201930215294</v>
      </c>
      <c r="V81" s="149">
        <f>+('C'!R47/D!V$60)*1000</f>
        <v>-13.376028991307056</v>
      </c>
      <c r="W81" s="149">
        <f>+('C'!S47/D!W$60)*1000</f>
        <v>-20.707549527576358</v>
      </c>
      <c r="X81" s="149">
        <f>+('C'!T47/D!X$60)*1000</f>
        <v>-26.508201216201542</v>
      </c>
      <c r="Y81" s="149">
        <f>+('C'!U47/D!Y$60)*1000</f>
        <v>-32.373267850242584</v>
      </c>
      <c r="Z81" s="149">
        <f>+('C'!V47/D!Z$60)*1000</f>
        <v>-24.216136244986316</v>
      </c>
      <c r="AA81" s="149">
        <f>+('C'!W47/D!AA$60)*1000</f>
        <v>-8.3481614283915917</v>
      </c>
      <c r="AB81" s="149">
        <f>+('C'!X47/D!AB$60)*1000</f>
        <v>-2.0973331535381616</v>
      </c>
      <c r="AC81" s="149">
        <f>+('C'!Y47/D!AC$60)*1000</f>
        <v>-3.8925338680561259</v>
      </c>
      <c r="AD81" s="149">
        <f>+('C'!Z47/D!AD$60)*1000</f>
        <v>-3.3665982309502551</v>
      </c>
    </row>
    <row r="82" spans="6:30" x14ac:dyDescent="0.25">
      <c r="F82" s="219" t="s">
        <v>18</v>
      </c>
      <c r="G82" s="220"/>
      <c r="H82" s="35">
        <f>+('C'!D48/D!H$60)*1000</f>
        <v>-1.8701013603627633E-2</v>
      </c>
      <c r="I82" s="35">
        <f>+('C'!E48/D!I$60)*1000</f>
        <v>-2.6098293963254592E-2</v>
      </c>
      <c r="J82" s="35">
        <f>+('C'!F48/D!J$60)*1000</f>
        <v>-2.7193601036269433E-2</v>
      </c>
      <c r="K82" s="35">
        <f>+('C'!G48/D!K$60)*1000</f>
        <v>-9.0044362244897952E-2</v>
      </c>
      <c r="L82" s="35">
        <f>+('C'!H48/D!L$60)*1000</f>
        <v>-1.4023702770780857E-2</v>
      </c>
      <c r="M82" s="35">
        <f>+('C'!I48/D!M$60)*1000</f>
        <v>-2.1533427635497322E-2</v>
      </c>
      <c r="N82" s="35">
        <f>+('C'!J48/D!N$60)*1000</f>
        <v>-3.275844073112167E-2</v>
      </c>
      <c r="O82" s="35">
        <f>+('C'!K48/D!O$60)*1000</f>
        <v>-4.7340003387451909E-2</v>
      </c>
      <c r="P82" s="35">
        <f>+('C'!L48/D!P$60)*1000</f>
        <v>-3.6027264689717793E-2</v>
      </c>
      <c r="Q82" s="35">
        <f>+('C'!M48/D!Q$60)*1000</f>
        <v>-7.3745350264350459E-2</v>
      </c>
      <c r="R82" s="35">
        <f>+('C'!N48/D!R$60)*1000</f>
        <v>-0.10730557951922405</v>
      </c>
      <c r="S82" s="35">
        <f>+('C'!O48/D!S$60)*1000</f>
        <v>-0.15715857254757407</v>
      </c>
      <c r="T82" s="35">
        <f>+('C'!P48/D!T$60)*1000</f>
        <v>-0.23163293646276781</v>
      </c>
      <c r="U82" s="35">
        <f>+('C'!Q48/D!U$60)*1000</f>
        <v>-0.19173442667206589</v>
      </c>
      <c r="V82" s="35">
        <f>+('C'!R48/D!V$60)*1000</f>
        <v>-0.22219257875897641</v>
      </c>
      <c r="W82" s="35">
        <f>+('C'!S48/D!W$60)*1000</f>
        <v>-0.2119085475719622</v>
      </c>
      <c r="X82" s="35">
        <f>+('C'!T48/D!X$60)*1000</f>
        <v>-0.24981698338581823</v>
      </c>
      <c r="Y82" s="35">
        <f>+('C'!U48/D!Y$60)*1000</f>
        <v>-0.30590850543128245</v>
      </c>
      <c r="Z82" s="35">
        <f>+('C'!V48/D!Z$60)*1000</f>
        <v>-0.25393489102523292</v>
      </c>
      <c r="AA82" s="35">
        <f>+('C'!W48/D!AA$60)*1000</f>
        <v>-0.26919271117452059</v>
      </c>
      <c r="AB82" s="35">
        <f>+('C'!X48/D!AB$60)*1000</f>
        <v>-0.29259763915109022</v>
      </c>
      <c r="AC82" s="35">
        <f>+('C'!Y48/D!AC$60)*1000</f>
        <v>-0.27106076146713709</v>
      </c>
      <c r="AD82" s="35">
        <f>+('C'!Z48/D!AD$60)*1000</f>
        <v>-0.17274367037247421</v>
      </c>
    </row>
    <row r="83" spans="6:30" x14ac:dyDescent="0.25">
      <c r="F83" s="215" t="s">
        <v>19</v>
      </c>
      <c r="G83" s="216"/>
      <c r="H83" s="35">
        <f>+('C'!D49/D!H$60)*1000</f>
        <v>-0.867926060282742</v>
      </c>
      <c r="I83" s="35">
        <f>+('C'!E49/D!I$60)*1000</f>
        <v>-0.52365267716535435</v>
      </c>
      <c r="J83" s="35">
        <f>+('C'!F49/D!J$60)*1000</f>
        <v>-0.19602103626943007</v>
      </c>
      <c r="K83" s="35">
        <f>+('C'!G49/D!K$60)*1000</f>
        <v>-3.2425484693877564E-2</v>
      </c>
      <c r="L83" s="35">
        <f>+('C'!H49/D!L$60)*1000</f>
        <v>3.3537178841309821E-2</v>
      </c>
      <c r="M83" s="35">
        <f>+('C'!I49/D!M$60)*1000</f>
        <v>-1.4004119515584671E-2</v>
      </c>
      <c r="N83" s="35">
        <f>+('C'!J49/D!N$60)*1000</f>
        <v>4.5329788797961431E-3</v>
      </c>
      <c r="O83" s="35">
        <f>+('C'!K49/D!O$60)*1000</f>
        <v>-3.4301362239589635E-2</v>
      </c>
      <c r="P83" s="35">
        <f>+('C'!L49/D!P$60)*1000</f>
        <v>-0.25817811656192508</v>
      </c>
      <c r="Q83" s="35">
        <f>+('C'!M49/D!Q$60)*1000</f>
        <v>-0.5130050037764351</v>
      </c>
      <c r="R83" s="35">
        <f>+('C'!N49/D!R$60)*1000</f>
        <v>-0.50236247056354777</v>
      </c>
      <c r="S83" s="35">
        <f>+('C'!O49/D!S$60)*1000</f>
        <v>-0.34635322305672028</v>
      </c>
      <c r="T83" s="35">
        <f>+('C'!P49/D!T$60)*1000</f>
        <v>-0.29510792906412914</v>
      </c>
      <c r="U83" s="35">
        <f>+('C'!Q49/D!U$60)*1000</f>
        <v>-0.23467654270995028</v>
      </c>
      <c r="V83" s="35">
        <f>+('C'!R49/D!V$60)*1000</f>
        <v>-0.3888765201538496</v>
      </c>
      <c r="W83" s="35">
        <f>+('C'!S49/D!W$60)*1000</f>
        <v>-1.5066861129422107</v>
      </c>
      <c r="X83" s="35">
        <f>+('C'!T49/D!X$60)*1000</f>
        <v>-1.589119708980345</v>
      </c>
      <c r="Y83" s="35">
        <f>+('C'!U49/D!Y$60)*1000</f>
        <v>-1.3047681507878579</v>
      </c>
      <c r="Z83" s="35">
        <f>+('C'!V49/D!Z$60)*1000</f>
        <v>-0.59532953460240667</v>
      </c>
      <c r="AA83" s="35">
        <f>+('C'!W49/D!AA$60)*1000</f>
        <v>-1.0501840040283663</v>
      </c>
      <c r="AB83" s="35">
        <f>+('C'!X49/D!AB$60)*1000</f>
        <v>-0.18283142128083313</v>
      </c>
      <c r="AC83" s="35">
        <f>+('C'!Y49/D!AC$60)*1000</f>
        <v>-0.28265020103388855</v>
      </c>
      <c r="AD83" s="35">
        <f>+('C'!Z49/D!AD$60)*1000</f>
        <v>-0.18082090400064918</v>
      </c>
    </row>
    <row r="84" spans="6:30" x14ac:dyDescent="0.25">
      <c r="F84" s="219" t="s">
        <v>20</v>
      </c>
      <c r="G84" s="220"/>
      <c r="H84" s="35">
        <f>+('C'!D50/D!H$60)*1000</f>
        <v>-1.2003061616431048</v>
      </c>
      <c r="I84" s="35">
        <f>+('C'!E50/D!I$60)*1000</f>
        <v>-0.31544619422572179</v>
      </c>
      <c r="J84" s="35">
        <f>+('C'!F50/D!J$60)*1000</f>
        <v>0.75476222797927461</v>
      </c>
      <c r="K84" s="35">
        <f>+('C'!G50/D!K$60)*1000</f>
        <v>0.77499716836734689</v>
      </c>
      <c r="L84" s="35">
        <f>+('C'!H50/D!L$60)*1000</f>
        <v>-3.5652896725440809E-3</v>
      </c>
      <c r="M84" s="35">
        <f>+('C'!I50/D!M$60)*1000</f>
        <v>0.20462686122692081</v>
      </c>
      <c r="N84" s="35">
        <f>+('C'!J50/D!N$60)*1000</f>
        <v>-0.73726309599647177</v>
      </c>
      <c r="O84" s="35">
        <f>+('C'!K50/D!O$60)*1000</f>
        <v>-0.46206966052892645</v>
      </c>
      <c r="P84" s="35">
        <f>+('C'!L50/D!P$60)*1000</f>
        <v>-0.35733398647518455</v>
      </c>
      <c r="Q84" s="35">
        <f>+('C'!M50/D!Q$60)*1000</f>
        <v>0.16454682779456192</v>
      </c>
      <c r="R84" s="35">
        <f>+('C'!N50/D!R$60)*1000</f>
        <v>0.24388460910723028</v>
      </c>
      <c r="S84" s="35">
        <f>+('C'!O50/D!S$60)*1000</f>
        <v>0.19890310095378519</v>
      </c>
      <c r="T84" s="35">
        <f>+('C'!P50/D!T$60)*1000</f>
        <v>0.47016436360325081</v>
      </c>
      <c r="U84" s="35">
        <f>+('C'!Q50/D!U$60)*1000</f>
        <v>1.1066752154057276</v>
      </c>
      <c r="V84" s="35">
        <f>+('C'!R50/D!V$60)*1000</f>
        <v>0.49667166900108939</v>
      </c>
      <c r="W84" s="35">
        <f>+('C'!S50/D!W$60)*1000</f>
        <v>0.84393161942430239</v>
      </c>
      <c r="X84" s="35">
        <f>+('C'!T50/D!X$60)*1000</f>
        <v>3.5984267564339234</v>
      </c>
      <c r="Y84" s="35">
        <f>+('C'!U50/D!Y$60)*1000</f>
        <v>2.4692695461766347</v>
      </c>
      <c r="Z84" s="35">
        <f>+('C'!V50/D!Z$60)*1000</f>
        <v>0.97696160947348332</v>
      </c>
      <c r="AA84" s="35">
        <f>+('C'!W50/D!AA$60)*1000</f>
        <v>1.650084239016407</v>
      </c>
      <c r="AB84" s="35">
        <f>+('C'!X50/D!AB$60)*1000</f>
        <v>0.43959523266186745</v>
      </c>
      <c r="AC84" s="35">
        <f>+('C'!Y50/D!AC$60)*1000</f>
        <v>0.85516275539509312</v>
      </c>
      <c r="AD84" s="35">
        <f>+('C'!Z50/D!AD$60)*1000</f>
        <v>1.4703997403229734</v>
      </c>
    </row>
    <row r="85" spans="6:30" x14ac:dyDescent="0.25">
      <c r="F85" s="215" t="s">
        <v>21</v>
      </c>
      <c r="G85" s="216"/>
      <c r="H85" s="35">
        <f>+('C'!D51/D!H$60)*1000</f>
        <v>-1.5335313416911176</v>
      </c>
      <c r="I85" s="35">
        <f>+('C'!E51/D!I$60)*1000</f>
        <v>-1.4617327034120735</v>
      </c>
      <c r="J85" s="35">
        <f>+('C'!F51/D!J$60)*1000</f>
        <v>-1.1565055440414507</v>
      </c>
      <c r="K85" s="35">
        <f>+('C'!G51/D!K$60)*1000</f>
        <v>-1.2727060459183674</v>
      </c>
      <c r="L85" s="35">
        <f>+('C'!H51/D!L$60)*1000</f>
        <v>-0.44183047858942065</v>
      </c>
      <c r="M85" s="35">
        <f>+('C'!I51/D!M$60)*1000</f>
        <v>-0.81243624677387338</v>
      </c>
      <c r="N85" s="35">
        <f>+('C'!J51/D!N$60)*1000</f>
        <v>-0.83657862498162405</v>
      </c>
      <c r="O85" s="35">
        <f>+('C'!K51/D!O$60)*1000</f>
        <v>-0.91547509013041684</v>
      </c>
      <c r="P85" s="35">
        <f>+('C'!L51/D!P$60)*1000</f>
        <v>-0.61603957083801275</v>
      </c>
      <c r="Q85" s="35">
        <f>+('C'!M51/D!Q$60)*1000</f>
        <v>-1.250890813821752</v>
      </c>
      <c r="R85" s="35">
        <f>+('C'!N51/D!R$60)*1000</f>
        <v>-0.97153797010888554</v>
      </c>
      <c r="S85" s="35">
        <f>+('C'!O51/D!S$60)*1000</f>
        <v>-1.4706562917568999</v>
      </c>
      <c r="T85" s="35">
        <f>+('C'!P51/D!T$60)*1000</f>
        <v>-2.1500492863159333</v>
      </c>
      <c r="U85" s="35">
        <f>+('C'!Q51/D!U$60)*1000</f>
        <v>-1.8266679714742073</v>
      </c>
      <c r="V85" s="35">
        <f>+('C'!R51/D!V$60)*1000</f>
        <v>-1.8392198136908335</v>
      </c>
      <c r="W85" s="35">
        <f>+('C'!S51/D!W$60)*1000</f>
        <v>-2.6383427158866182</v>
      </c>
      <c r="X85" s="35">
        <f>+('C'!T51/D!X$60)*1000</f>
        <v>-3.3097231404061245</v>
      </c>
      <c r="Y85" s="35">
        <f>+('C'!U51/D!Y$60)*1000</f>
        <v>-3.731474518054184</v>
      </c>
      <c r="Z85" s="35">
        <f>+('C'!V51/D!Z$60)*1000</f>
        <v>-1.4129403238471168</v>
      </c>
      <c r="AA85" s="35">
        <f>+('C'!W51/D!AA$60)*1000</f>
        <v>-0.71456015274222662</v>
      </c>
      <c r="AB85" s="35">
        <f>+('C'!X51/D!AB$60)*1000</f>
        <v>-0.22248911893450615</v>
      </c>
      <c r="AC85" s="35">
        <f>+('C'!Y51/D!AC$60)*1000</f>
        <v>-0.46183904980717161</v>
      </c>
      <c r="AD85" s="35">
        <f>+('C'!Z51/D!AD$60)*1000</f>
        <v>-0.70268382293272746</v>
      </c>
    </row>
    <row r="86" spans="6:30" x14ac:dyDescent="0.25">
      <c r="F86" s="219" t="s">
        <v>22</v>
      </c>
      <c r="G86" s="220"/>
      <c r="H86" s="35">
        <f>+('C'!D52/D!H$60)*1000</f>
        <v>-0.34267708722325951</v>
      </c>
      <c r="I86" s="35">
        <f>+('C'!E52/D!I$60)*1000</f>
        <v>-0.33188950131233597</v>
      </c>
      <c r="J86" s="35">
        <f>+('C'!F52/D!J$60)*1000</f>
        <v>-0.54780544041450763</v>
      </c>
      <c r="K86" s="35">
        <f>+('C'!G52/D!K$60)*1000</f>
        <v>-0.8595517857142857</v>
      </c>
      <c r="L86" s="35">
        <f>+('C'!H52/D!L$60)*1000</f>
        <v>-0.58660075566750625</v>
      </c>
      <c r="M86" s="35">
        <f>+('C'!I52/D!M$60)*1000</f>
        <v>-0.53919371649791537</v>
      </c>
      <c r="N86" s="35">
        <f>+('C'!J52/D!N$60)*1000</f>
        <v>-0.8060143578183957</v>
      </c>
      <c r="O86" s="35">
        <f>+('C'!K52/D!O$60)*1000</f>
        <v>-0.97449991531370228</v>
      </c>
      <c r="P86" s="35">
        <f>+('C'!L52/D!P$60)*1000</f>
        <v>-1.0946045066787737</v>
      </c>
      <c r="Q86" s="35">
        <f>+('C'!M52/D!Q$60)*1000</f>
        <v>-1.4100354040785499</v>
      </c>
      <c r="R86" s="35">
        <f>+('C'!N52/D!R$60)*1000</f>
        <v>-1.5977733218307726</v>
      </c>
      <c r="S86" s="35">
        <f>+('C'!O52/D!S$60)*1000</f>
        <v>-1.7669909689904622</v>
      </c>
      <c r="T86" s="35">
        <f>+('C'!P52/D!T$60)*1000</f>
        <v>-1.9015031757233591</v>
      </c>
      <c r="U86" s="35">
        <f>+('C'!Q52/D!U$60)*1000</f>
        <v>-1.3972362826483093</v>
      </c>
      <c r="V86" s="35">
        <f>+('C'!R52/D!V$60)*1000</f>
        <v>-1.4084955201316169</v>
      </c>
      <c r="W86" s="35">
        <f>+('C'!S52/D!W$60)*1000</f>
        <v>-1.1130465831685343</v>
      </c>
      <c r="X86" s="35">
        <f>+('C'!T52/D!X$60)*1000</f>
        <v>-0.94567444890867636</v>
      </c>
      <c r="Y86" s="35">
        <f>+('C'!U52/D!Y$60)*1000</f>
        <v>-0.50049632905414099</v>
      </c>
      <c r="Z86" s="35">
        <f>+('C'!V52/D!Z$60)*1000</f>
        <v>-0.56280278432121567</v>
      </c>
      <c r="AA86" s="35">
        <f>+('C'!W52/D!AA$60)*1000</f>
        <v>-0.79503294028786031</v>
      </c>
      <c r="AB86" s="35">
        <f>+('C'!X52/D!AB$60)*1000</f>
        <v>-0.55166234466734432</v>
      </c>
      <c r="AC86" s="35">
        <f>+('C'!Y52/D!AC$60)*1000</f>
        <v>-0.28735271190612938</v>
      </c>
      <c r="AD86" s="35">
        <f>+('C'!Z52/D!AD$60)*1000</f>
        <v>0.3938060942952204</v>
      </c>
    </row>
    <row r="87" spans="6:30" x14ac:dyDescent="0.25">
      <c r="F87" s="215" t="s">
        <v>23</v>
      </c>
      <c r="G87" s="216"/>
      <c r="H87" s="35">
        <f>+('C'!D53/D!H$60)*1000</f>
        <v>-0.41353166177647371</v>
      </c>
      <c r="I87" s="35">
        <f>+('C'!E53/D!I$60)*1000</f>
        <v>-0.5842710236220473</v>
      </c>
      <c r="J87" s="35">
        <f>+('C'!F53/D!J$60)*1000</f>
        <v>-0.40602499999999997</v>
      </c>
      <c r="K87" s="35">
        <f>+('C'!G53/D!K$60)*1000</f>
        <v>-0.29841571428571423</v>
      </c>
      <c r="L87" s="35">
        <f>+('C'!H53/D!L$60)*1000</f>
        <v>-9.2296725440806054E-2</v>
      </c>
      <c r="M87" s="35">
        <f>+('C'!I53/D!M$60)*1000</f>
        <v>-0.31994441135596591</v>
      </c>
      <c r="N87" s="35">
        <f>+('C'!J53/D!N$60)*1000</f>
        <v>-0.4991367667957074</v>
      </c>
      <c r="O87" s="35">
        <f>+('C'!K53/D!O$60)*1000</f>
        <v>-0.7803308330712091</v>
      </c>
      <c r="P87" s="35">
        <f>+('C'!L53/D!P$60)*1000</f>
        <v>-0.63293646204210374</v>
      </c>
      <c r="Q87" s="35">
        <f>+('C'!M53/D!Q$60)*1000</f>
        <v>-0.74907777095921446</v>
      </c>
      <c r="R87" s="35">
        <f>+('C'!N53/D!R$60)*1000</f>
        <v>-1.728876168714589</v>
      </c>
      <c r="S87" s="35">
        <f>+('C'!O53/D!S$60)*1000</f>
        <v>-1.1355137538589135</v>
      </c>
      <c r="T87" s="35">
        <f>+('C'!P53/D!T$60)*1000</f>
        <v>-1.6525394404352676</v>
      </c>
      <c r="U87" s="35">
        <f>+('C'!Q53/D!U$60)*1000</f>
        <v>-1.4595383680907066</v>
      </c>
      <c r="V87" s="35">
        <f>+('C'!R53/D!V$60)*1000</f>
        <v>-1.4247806754263102</v>
      </c>
      <c r="W87" s="35">
        <f>+('C'!S53/D!W$60)*1000</f>
        <v>-1.653201494177104</v>
      </c>
      <c r="X87" s="35">
        <f>+('C'!T53/D!X$60)*1000</f>
        <v>-0.79969529807796724</v>
      </c>
      <c r="Y87" s="35">
        <f>+('C'!U53/D!Y$60)*1000</f>
        <v>-0.85141835902279861</v>
      </c>
      <c r="Z87" s="35">
        <f>+('C'!V53/D!Z$60)*1000</f>
        <v>-0.39477154559538208</v>
      </c>
      <c r="AA87" s="35">
        <f>+('C'!W53/D!AA$60)*1000</f>
        <v>-0.37564265032940286</v>
      </c>
      <c r="AB87" s="35">
        <f>+('C'!X53/D!AB$60)*1000</f>
        <v>-0.12989253780885004</v>
      </c>
      <c r="AC87" s="35">
        <f>+('C'!Y53/D!AC$60)*1000</f>
        <v>1.9545212111266124E-2</v>
      </c>
      <c r="AD87" s="35">
        <f>+('C'!Z53/D!AD$60)*1000</f>
        <v>-0.29515154588979958</v>
      </c>
    </row>
    <row r="88" spans="6:30" x14ac:dyDescent="0.25">
      <c r="F88" s="219" t="s">
        <v>24</v>
      </c>
      <c r="G88" s="220"/>
      <c r="H88" s="35">
        <f>+('C'!D54/D!H$60)*1000</f>
        <v>-0.25563264870632169</v>
      </c>
      <c r="I88" s="35">
        <f>+('C'!E54/D!I$60)*1000</f>
        <v>-0.35950052493438323</v>
      </c>
      <c r="J88" s="35">
        <f>+('C'!F54/D!J$60)*1000</f>
        <v>-0.16385608808290159</v>
      </c>
      <c r="K88" s="35">
        <f>+('C'!G54/D!K$60)*1000</f>
        <v>-0.15381734693877555</v>
      </c>
      <c r="L88" s="35">
        <f>+('C'!H54/D!L$60)*1000</f>
        <v>-0.19236342569269524</v>
      </c>
      <c r="M88" s="35">
        <f>+('C'!I54/D!M$60)*1000</f>
        <v>-0.25565917212626565</v>
      </c>
      <c r="N88" s="35">
        <f>+('C'!J54/D!N$60)*1000</f>
        <v>-0.43521847895330029</v>
      </c>
      <c r="O88" s="35">
        <f>+('C'!K54/D!O$60)*1000</f>
        <v>-0.38395148684942776</v>
      </c>
      <c r="P88" s="35">
        <f>+('C'!L54/D!P$60)*1000</f>
        <v>-0.49387717747138521</v>
      </c>
      <c r="Q88" s="35">
        <f>+('C'!M54/D!Q$60)*1000</f>
        <v>-0.8113110838368579</v>
      </c>
      <c r="R88" s="35">
        <f>+('C'!N54/D!R$60)*1000</f>
        <v>-1.2771238546014132</v>
      </c>
      <c r="S88" s="35">
        <f>+('C'!O54/D!S$60)*1000</f>
        <v>-1.8675475971063911</v>
      </c>
      <c r="T88" s="35">
        <f>+('C'!P54/D!T$60)*1000</f>
        <v>-2.5016773055296286</v>
      </c>
      <c r="U88" s="35">
        <f>+('C'!Q54/D!U$60)*1000</f>
        <v>-2.7702400395941598</v>
      </c>
      <c r="V88" s="35">
        <f>+('C'!R54/D!V$60)*1000</f>
        <v>-2.4544030992240824</v>
      </c>
      <c r="W88" s="35">
        <f>+('C'!S54/D!W$60)*1000</f>
        <v>-2.9784739837398373</v>
      </c>
      <c r="X88" s="35">
        <f>+('C'!T54/D!X$60)*1000</f>
        <v>-3.8954247366706487</v>
      </c>
      <c r="Y88" s="35">
        <f>+('C'!U54/D!Y$60)*1000</f>
        <v>-6.5339749259370565</v>
      </c>
      <c r="Z88" s="35">
        <f>+('C'!V54/D!Z$60)*1000</f>
        <v>-0.96599605271535005</v>
      </c>
      <c r="AA88" s="35">
        <f>+('C'!W54/D!AA$60)*1000</f>
        <v>-6.8835439133901213</v>
      </c>
      <c r="AB88" s="35">
        <f>+('C'!X54/D!AB$60)*1000</f>
        <v>-4.2103987303694792</v>
      </c>
      <c r="AC88" s="35">
        <f>+('C'!Y54/D!AC$60)*1000</f>
        <v>-2.6368646918847953</v>
      </c>
      <c r="AD88" s="35">
        <f>+('C'!Z54/D!AD$60)*1000</f>
        <v>-3.0514685953095837</v>
      </c>
    </row>
    <row r="89" spans="6:30" x14ac:dyDescent="0.25">
      <c r="F89" s="215" t="s">
        <v>25</v>
      </c>
      <c r="G89" s="216"/>
      <c r="H89" s="35">
        <f>+('C'!D55/D!H$60)*1000</f>
        <v>0.23177495332088557</v>
      </c>
      <c r="I89" s="35">
        <f>+('C'!E55/D!I$60)*1000</f>
        <v>0.18688669291338586</v>
      </c>
      <c r="J89" s="35">
        <f>+('C'!F55/D!J$60)*1000</f>
        <v>0.18967642487046629</v>
      </c>
      <c r="K89" s="35">
        <f>+('C'!G55/D!K$60)*1000</f>
        <v>0.21160102040816323</v>
      </c>
      <c r="L89" s="35">
        <f>+('C'!H55/D!L$60)*1000</f>
        <v>0.12873879093198992</v>
      </c>
      <c r="M89" s="35">
        <f>+('C'!I55/D!M$60)*1000</f>
        <v>9.8681506849315093E-2</v>
      </c>
      <c r="N89" s="35">
        <f>+('C'!J55/D!N$60)*1000</f>
        <v>-2.6307149507521947E-2</v>
      </c>
      <c r="O89" s="35">
        <f>+('C'!K55/D!O$60)*1000</f>
        <v>-0.23655319509303394</v>
      </c>
      <c r="P89" s="35">
        <f>+('C'!L55/D!P$60)*1000</f>
        <v>-0.30004740854022799</v>
      </c>
      <c r="Q89" s="35">
        <f>+('C'!M55/D!Q$60)*1000</f>
        <v>-0.28111046072507556</v>
      </c>
      <c r="R89" s="35">
        <f>+('C'!N55/D!R$60)*1000</f>
        <v>-0.46480006528480494</v>
      </c>
      <c r="S89" s="35">
        <f>+('C'!O55/D!S$60)*1000</f>
        <v>-0.65275565590010598</v>
      </c>
      <c r="T89" s="35">
        <f>+('C'!P55/D!T$60)*1000</f>
        <v>-0.65589723860040527</v>
      </c>
      <c r="U89" s="35">
        <f>+('C'!Q55/D!U$60)*1000</f>
        <v>-0.51693820161526172</v>
      </c>
      <c r="V89" s="35">
        <f>+('C'!R55/D!V$60)*1000</f>
        <v>-0.37103603904044108</v>
      </c>
      <c r="W89" s="35">
        <f>+('C'!S55/D!W$60)*1000</f>
        <v>-0.33104196879806636</v>
      </c>
      <c r="X89" s="35">
        <f>+('C'!T55/D!X$60)*1000</f>
        <v>-0.32393289173634487</v>
      </c>
      <c r="Y89" s="35">
        <f>+('C'!U55/D!Y$60)*1000</f>
        <v>-0.32200792151474816</v>
      </c>
      <c r="Z89" s="35">
        <f>+('C'!V55/D!Z$60)*1000</f>
        <v>-0.17045690880923578</v>
      </c>
      <c r="AA89" s="35">
        <f>+('C'!W55/D!AA$60)*1000</f>
        <v>-0.17317485627963577</v>
      </c>
      <c r="AB89" s="35">
        <f>+('C'!X55/D!AB$60)*1000</f>
        <v>-3.3168682447150592E-2</v>
      </c>
      <c r="AC89" s="35">
        <f>+('C'!Y55/D!AC$60)*1000</f>
        <v>8.6408180848445079E-2</v>
      </c>
      <c r="AD89" s="35">
        <f>+('C'!Z55/D!AD$60)*1000</f>
        <v>0.10546942708755984</v>
      </c>
    </row>
    <row r="90" spans="6:30" ht="15.75" thickBot="1" x14ac:dyDescent="0.3">
      <c r="F90" s="217" t="s">
        <v>26</v>
      </c>
      <c r="G90" s="218"/>
      <c r="H90" s="150">
        <f>+('C'!D56/D!H$60)*1000</f>
        <v>-3.5471325686849825E-3</v>
      </c>
      <c r="I90" s="150">
        <f>+('C'!E56/D!I$60)*1000</f>
        <v>-4.0277952755905511E-3</v>
      </c>
      <c r="J90" s="150">
        <f>+('C'!F56/D!J$60)*1000</f>
        <v>-2.0029015544041451E-3</v>
      </c>
      <c r="K90" s="150">
        <f>+('C'!G56/D!K$60)*1000</f>
        <v>-2.2803061224489795E-3</v>
      </c>
      <c r="L90" s="150">
        <f>+('C'!H56/D!L$60)*1000</f>
        <v>-1.6853148614609575E-3</v>
      </c>
      <c r="M90" s="150">
        <f>+('C'!I56/D!M$60)*1000</f>
        <v>0</v>
      </c>
      <c r="N90" s="150">
        <f>+('C'!J56/D!N$60)*1000</f>
        <v>-3.9398245700004899E-4</v>
      </c>
      <c r="O90" s="150">
        <f>+('C'!K56/D!O$60)*1000</f>
        <v>-3.2593820319872244E-3</v>
      </c>
      <c r="P90" s="150">
        <f>+('C'!L56/D!P$60)*1000</f>
        <v>-5.2602929580157229E-3</v>
      </c>
      <c r="Q90" s="150">
        <f>+('C'!M56/D!Q$60)*1000</f>
        <v>-1.4489945241691845E-3</v>
      </c>
      <c r="R90" s="150">
        <f>+('C'!N56/D!R$60)*1000</f>
        <v>-1.3311105411644016E-3</v>
      </c>
      <c r="S90" s="150">
        <f>+('C'!O56/D!S$60)*1000</f>
        <v>1.3790259411141318E-3</v>
      </c>
      <c r="T90" s="150">
        <f>+('C'!P56/D!T$60)*1000</f>
        <v>-9.6903954287795666E-4</v>
      </c>
      <c r="U90" s="150">
        <f>+('C'!Q56/D!U$60)*1000</f>
        <v>-2.980810330476254E-3</v>
      </c>
      <c r="V90" s="150">
        <f>+('C'!R56/D!V$60)*1000</f>
        <v>-2.2761288601347305E-3</v>
      </c>
      <c r="W90" s="150">
        <f>+('C'!S56/D!W$60)*1000</f>
        <v>-2.0907273126785325E-3</v>
      </c>
      <c r="X90" s="150">
        <f>+('C'!T56/D!X$60)*1000</f>
        <v>-1.1768487349332175E-3</v>
      </c>
      <c r="Y90" s="150">
        <f>+('C'!U56/D!Y$60)*1000</f>
        <v>-1.7344897170580909E-3</v>
      </c>
      <c r="Z90" s="150">
        <f>+('C'!V56/D!Z$60)*1000</f>
        <v>-4.1702637889688256E-3</v>
      </c>
      <c r="AA90" s="150">
        <f>+('C'!W56/D!AA$60)*1000</f>
        <v>2.2639209433091344E-3</v>
      </c>
      <c r="AB90" s="150">
        <f>+('C'!X56/D!AB$60)*1000</f>
        <v>2.530361180839367E-3</v>
      </c>
      <c r="AC90" s="150">
        <f>+('C'!Y56/D!AC$60)*1000</f>
        <v>5.076310823008124E-3</v>
      </c>
      <c r="AD90" s="150">
        <f>+('C'!Z56/D!AD$60)*1000</f>
        <v>2.5890408179826334E-3</v>
      </c>
    </row>
    <row r="91" spans="6:30" x14ac:dyDescent="0.25">
      <c r="F91" s="1" t="s">
        <v>53</v>
      </c>
    </row>
    <row r="92" spans="6:30" ht="19.5" thickBot="1" x14ac:dyDescent="0.3">
      <c r="G92" s="222" t="s">
        <v>58</v>
      </c>
      <c r="H92" s="222"/>
      <c r="I92" s="222"/>
      <c r="J92" s="222"/>
      <c r="K92" s="222"/>
      <c r="L92" s="222"/>
      <c r="M92" s="222"/>
      <c r="N92" s="222"/>
      <c r="O92" s="222"/>
      <c r="P92" s="222"/>
      <c r="Q92" s="222"/>
      <c r="R92" s="222"/>
      <c r="S92" s="222"/>
      <c r="T92" s="222"/>
      <c r="U92" s="222"/>
      <c r="V92" s="222"/>
      <c r="W92" s="222"/>
      <c r="X92" s="222"/>
      <c r="Y92" s="222"/>
      <c r="Z92" s="222"/>
      <c r="AA92" s="222"/>
      <c r="AB92" s="222"/>
      <c r="AC92" s="222"/>
    </row>
    <row r="93" spans="6:30" x14ac:dyDescent="0.25">
      <c r="G93" s="183" t="s">
        <v>39</v>
      </c>
      <c r="H93" s="184">
        <v>1995</v>
      </c>
      <c r="I93" s="184">
        <v>1996</v>
      </c>
      <c r="J93" s="184">
        <v>1997</v>
      </c>
      <c r="K93" s="184">
        <v>1998</v>
      </c>
      <c r="L93" s="184">
        <v>1999</v>
      </c>
      <c r="M93" s="184">
        <v>2000</v>
      </c>
      <c r="N93" s="184">
        <v>2001</v>
      </c>
      <c r="O93" s="184">
        <v>2002</v>
      </c>
      <c r="P93" s="184">
        <v>2003</v>
      </c>
      <c r="Q93" s="184">
        <v>2004</v>
      </c>
      <c r="R93" s="184">
        <v>2005</v>
      </c>
      <c r="S93" s="184">
        <v>2006</v>
      </c>
      <c r="T93" s="184">
        <v>2007</v>
      </c>
      <c r="U93" s="184">
        <v>2008</v>
      </c>
      <c r="V93" s="184">
        <v>2009</v>
      </c>
      <c r="W93" s="184">
        <v>2010</v>
      </c>
      <c r="X93" s="184">
        <v>2011</v>
      </c>
      <c r="Y93" s="184">
        <v>2012</v>
      </c>
      <c r="Z93" s="184">
        <v>2013</v>
      </c>
      <c r="AA93" s="184">
        <v>2014</v>
      </c>
      <c r="AB93" s="184">
        <v>2015</v>
      </c>
      <c r="AC93" s="184">
        <v>2016</v>
      </c>
      <c r="AD93" s="184">
        <v>2017</v>
      </c>
    </row>
    <row r="94" spans="6:30" ht="15.75" thickBot="1" x14ac:dyDescent="0.3">
      <c r="G94" s="185" t="s">
        <v>38</v>
      </c>
      <c r="H94" s="186">
        <v>92507.279383038738</v>
      </c>
      <c r="I94" s="186">
        <v>97160.109277808675</v>
      </c>
      <c r="J94" s="186">
        <v>106659.50827125496</v>
      </c>
      <c r="K94" s="186">
        <v>98443.739941166379</v>
      </c>
      <c r="L94" s="186">
        <v>86186.158684768496</v>
      </c>
      <c r="M94" s="186">
        <v>99886.577330727116</v>
      </c>
      <c r="N94" s="186">
        <v>98203.546156310229</v>
      </c>
      <c r="O94" s="186">
        <v>97933.391976083032</v>
      </c>
      <c r="P94" s="186">
        <v>94684.584162772982</v>
      </c>
      <c r="Q94" s="186">
        <v>117074.86382185016</v>
      </c>
      <c r="R94" s="186">
        <v>146566.26483701423</v>
      </c>
      <c r="S94" s="186">
        <v>162590.1460964143</v>
      </c>
      <c r="T94" s="186">
        <v>207416.49464237894</v>
      </c>
      <c r="U94" s="186">
        <v>243982.43787084011</v>
      </c>
      <c r="V94" s="186">
        <v>233821.6705442575</v>
      </c>
      <c r="W94" s="186">
        <v>287018.18463752925</v>
      </c>
      <c r="X94" s="186">
        <v>335415.15670218616</v>
      </c>
      <c r="Y94" s="186">
        <v>369659.70037551981</v>
      </c>
      <c r="Z94" s="186">
        <v>380191.88186037209</v>
      </c>
      <c r="AA94" s="186">
        <v>378195.71671426593</v>
      </c>
      <c r="AB94" s="186">
        <v>291519.59153295099</v>
      </c>
      <c r="AC94" s="186">
        <v>280090.99964811496</v>
      </c>
      <c r="AD94" s="186">
        <v>309191.38283336512</v>
      </c>
    </row>
    <row r="95" spans="6:30" x14ac:dyDescent="0.25">
      <c r="G95" s="2" t="s">
        <v>42</v>
      </c>
      <c r="H95" s="182" t="s">
        <v>41</v>
      </c>
      <c r="Y95" s="69"/>
      <c r="Z95" s="69"/>
      <c r="AA95" s="69"/>
      <c r="AB95" s="69"/>
    </row>
    <row r="96" spans="6:30" ht="15.75" thickBot="1" x14ac:dyDescent="0.3"/>
    <row r="97" spans="6:30" ht="15.75" thickBot="1" x14ac:dyDescent="0.3">
      <c r="F97" s="7" t="s">
        <v>15</v>
      </c>
      <c r="G97" s="8"/>
      <c r="H97" s="17">
        <v>1995</v>
      </c>
      <c r="I97" s="9">
        <v>1996</v>
      </c>
      <c r="J97" s="17">
        <v>1997</v>
      </c>
      <c r="K97" s="9">
        <v>1998</v>
      </c>
      <c r="L97" s="17">
        <v>1999</v>
      </c>
      <c r="M97" s="9">
        <v>2000</v>
      </c>
      <c r="N97" s="17">
        <v>2001</v>
      </c>
      <c r="O97" s="9">
        <v>2002</v>
      </c>
      <c r="P97" s="17">
        <v>2003</v>
      </c>
      <c r="Q97" s="9">
        <v>2004</v>
      </c>
      <c r="R97" s="17">
        <v>2005</v>
      </c>
      <c r="S97" s="9">
        <v>2006</v>
      </c>
      <c r="T97" s="17">
        <v>2007</v>
      </c>
      <c r="U97" s="9">
        <v>2008</v>
      </c>
      <c r="V97" s="17">
        <v>2009</v>
      </c>
      <c r="W97" s="9">
        <v>2010</v>
      </c>
      <c r="X97" s="17">
        <v>2011</v>
      </c>
      <c r="Y97" s="9">
        <v>2012</v>
      </c>
      <c r="Z97" s="17">
        <v>2013</v>
      </c>
      <c r="AA97" s="9">
        <v>2014</v>
      </c>
      <c r="AB97" s="17">
        <v>2015</v>
      </c>
      <c r="AC97" s="10">
        <v>2016</v>
      </c>
      <c r="AD97" s="10">
        <v>2017</v>
      </c>
    </row>
    <row r="98" spans="6:30" ht="15.75" thickBot="1" x14ac:dyDescent="0.3">
      <c r="F98" s="193" t="s">
        <v>27</v>
      </c>
      <c r="G98" s="209"/>
      <c r="H98" s="60">
        <f>+A!D46/(D!H$94)</f>
        <v>0.65876902235624013</v>
      </c>
      <c r="I98" s="60">
        <f>+A!E46/(D!I$94)</f>
        <v>0.53010788463330594</v>
      </c>
      <c r="J98" s="60">
        <f>+A!F46/(D!J$94)</f>
        <v>0.84577082214349297</v>
      </c>
      <c r="K98" s="60">
        <f>+A!G46/(D!K$94)</f>
        <v>0.87671476166570173</v>
      </c>
      <c r="L98" s="60">
        <f>+A!H46/(D!L$94)</f>
        <v>0.58293501841472573</v>
      </c>
      <c r="M98" s="60">
        <f>+A!I46/(D!M$94)</f>
        <v>0.55962624302278807</v>
      </c>
      <c r="N98" s="60">
        <f>+A!J46/(D!N$94)</f>
        <v>0.37776161301702887</v>
      </c>
      <c r="O98" s="60">
        <f>+A!K46/(D!O$94)</f>
        <v>0.13378807509495644</v>
      </c>
      <c r="P98" s="60">
        <f>+A!L46/(D!P$94)</f>
        <v>0.19959331465734276</v>
      </c>
      <c r="Q98" s="60">
        <f>+A!M46/(D!Q$94)</f>
        <v>0.31042743774020187</v>
      </c>
      <c r="R98" s="60">
        <f>+A!N46/(D!R$94)</f>
        <v>0.32328271483680421</v>
      </c>
      <c r="S98" s="60">
        <f>+A!O46/(D!S$94)</f>
        <v>0.31481932471877422</v>
      </c>
      <c r="T98" s="60">
        <f>+A!P46/(D!T$94)</f>
        <v>0.35730263462305134</v>
      </c>
      <c r="U98" s="60">
        <f>+A!Q46/(D!U$94)</f>
        <v>0.54327188938971471</v>
      </c>
      <c r="V98" s="60">
        <f>+A!R46/(D!V$94)</f>
        <v>0.42163008146560865</v>
      </c>
      <c r="W98" s="60">
        <f>+A!S46/(D!W$94)</f>
        <v>0.45426529390344333</v>
      </c>
      <c r="X98" s="60">
        <f>+A!T46/(D!X$94)</f>
        <v>0.91006471800864341</v>
      </c>
      <c r="Y98" s="60">
        <f>+A!U46/(D!Y$94)</f>
        <v>0.77977907710031014</v>
      </c>
      <c r="Z98" s="60">
        <f>+A!V46/(D!Z$94)</f>
        <v>1.1389661922319305</v>
      </c>
      <c r="AA98" s="60">
        <f>+A!W46/(D!AA$94)</f>
        <v>0.53179370128073555</v>
      </c>
      <c r="AB98" s="60">
        <f>+A!X46/(D!AB$94)</f>
        <v>0.51678962366744141</v>
      </c>
      <c r="AC98" s="60">
        <f>+A!Y46/(D!AC$94)</f>
        <v>0.6291244639112985</v>
      </c>
      <c r="AD98" s="60">
        <f>+A!Z46/(D!AD$94)</f>
        <v>0.858940496873839</v>
      </c>
    </row>
    <row r="99" spans="6:30" x14ac:dyDescent="0.25">
      <c r="F99" s="215" t="s">
        <v>17</v>
      </c>
      <c r="G99" s="216"/>
      <c r="H99" s="62">
        <f>+A!D47/(D!H$94)</f>
        <v>0.13228072516684183</v>
      </c>
      <c r="I99" s="62">
        <f>+A!E47/(D!I$94)</f>
        <v>9.4797659949767937E-2</v>
      </c>
      <c r="J99" s="62">
        <f>+A!F47/(D!J$94)</f>
        <v>0.10837064774950887</v>
      </c>
      <c r="K99" s="62">
        <f>+A!G47/(D!K$94)</f>
        <v>8.1906274637867704E-2</v>
      </c>
      <c r="L99" s="62">
        <f>+A!H47/(D!L$94)</f>
        <v>6.273238165510106E-2</v>
      </c>
      <c r="M99" s="62">
        <f>+A!I47/(D!M$94)</f>
        <v>4.8344063126833418E-2</v>
      </c>
      <c r="N99" s="62">
        <f>+A!J47/(D!N$94)</f>
        <v>4.3486515173317801E-2</v>
      </c>
      <c r="O99" s="62">
        <f>+A!K47/(D!O$94)</f>
        <v>1.7891701335412902E-2</v>
      </c>
      <c r="P99" s="62">
        <f>+A!L47/(D!P$94)</f>
        <v>2.0827614309525056E-2</v>
      </c>
      <c r="Q99" s="62">
        <f>+A!M47/(D!Q$94)</f>
        <v>1.1832659503307101E-2</v>
      </c>
      <c r="R99" s="62">
        <f>+A!N47/(D!R$94)</f>
        <v>9.5434921641446846E-3</v>
      </c>
      <c r="S99" s="62">
        <f>+A!O47/(D!S$94)</f>
        <v>1.9697515974312966E-2</v>
      </c>
      <c r="T99" s="62">
        <f>+A!P47/(D!T$94)</f>
        <v>1.6643734173370107E-2</v>
      </c>
      <c r="U99" s="62">
        <f>+A!Q47/(D!U$94)</f>
        <v>1.9130860568214093E-2</v>
      </c>
      <c r="V99" s="62">
        <f>+A!R47/(D!V$94)</f>
        <v>2.838099644294487E-2</v>
      </c>
      <c r="W99" s="62">
        <f>+A!S47/(D!W$94)</f>
        <v>9.0287693905968525E-3</v>
      </c>
      <c r="X99" s="62">
        <f>+A!T47/(D!X$94)</f>
        <v>1.560715100495004E-2</v>
      </c>
      <c r="Y99" s="62">
        <f>+A!U47/(D!Y$94)</f>
        <v>1.1349457340732717E-2</v>
      </c>
      <c r="Z99" s="62">
        <f>+A!V47/(D!Z$94)</f>
        <v>1.8481309925971821E-2</v>
      </c>
      <c r="AA99" s="62">
        <f>+A!W47/(D!AA$94)</f>
        <v>2.4204213838085239E-2</v>
      </c>
      <c r="AB99" s="62">
        <f>+A!X47/(D!AB$94)</f>
        <v>2.7961585556347208E-2</v>
      </c>
      <c r="AC99" s="62">
        <f>+A!Y47/(D!AC$94)</f>
        <v>3.3197992836906144E-2</v>
      </c>
      <c r="AD99" s="62">
        <f>+A!Z47/(D!AD$94)</f>
        <v>3.6403149068569077E-2</v>
      </c>
    </row>
    <row r="100" spans="6:30" x14ac:dyDescent="0.25">
      <c r="F100" s="219" t="s">
        <v>18</v>
      </c>
      <c r="G100" s="220"/>
      <c r="H100" s="63">
        <f>+A!D48/(D!H$94)</f>
        <v>1.490693499146231E-5</v>
      </c>
      <c r="I100" s="63">
        <f>+A!E48/(D!I$94)</f>
        <v>0</v>
      </c>
      <c r="J100" s="63">
        <f>+A!F48/(D!J$94)</f>
        <v>0</v>
      </c>
      <c r="K100" s="63">
        <f>+A!G48/(D!K$94)</f>
        <v>0</v>
      </c>
      <c r="L100" s="63">
        <f>+A!H48/(D!L$94)</f>
        <v>5.2524327213112291E-3</v>
      </c>
      <c r="M100" s="63">
        <f>+A!I48/(D!M$94)</f>
        <v>0</v>
      </c>
      <c r="N100" s="63">
        <f>+A!J48/(D!N$94)</f>
        <v>0</v>
      </c>
      <c r="O100" s="63">
        <f>+A!K48/(D!O$94)</f>
        <v>1.2963504831018696E-3</v>
      </c>
      <c r="P100" s="63">
        <f>+A!L48/(D!P$94)</f>
        <v>0</v>
      </c>
      <c r="Q100" s="63">
        <f>+A!M48/(D!Q$94)</f>
        <v>1.1607957127910529E-5</v>
      </c>
      <c r="R100" s="63">
        <f>+A!N48/(D!R$94)</f>
        <v>1.4362104419736825E-5</v>
      </c>
      <c r="S100" s="63">
        <f>+A!O48/(D!S$94)</f>
        <v>2.9165359118307465E-5</v>
      </c>
      <c r="T100" s="63">
        <f>+A!P48/(D!T$94)</f>
        <v>0</v>
      </c>
      <c r="U100" s="63">
        <f>+A!Q48/(D!U$94)</f>
        <v>9.8777601413910389E-7</v>
      </c>
      <c r="V100" s="63">
        <f>+A!R48/(D!V$94)</f>
        <v>6.3809312307414886E-5</v>
      </c>
      <c r="W100" s="63">
        <f>+A!S48/(D!W$94)</f>
        <v>1.0973520733460077E-4</v>
      </c>
      <c r="X100" s="63">
        <f>+A!T48/(D!X$94)</f>
        <v>7.0249359723839892E-4</v>
      </c>
      <c r="Y100" s="63">
        <f>+A!U48/(D!Y$94)</f>
        <v>8.7323557226303745E-5</v>
      </c>
      <c r="Z100" s="63">
        <f>+A!V48/(D!Z$94)</f>
        <v>1.4701523800691627E-4</v>
      </c>
      <c r="AA100" s="63">
        <f>+A!W48/(D!AA$94)</f>
        <v>1.0009896550098076E-4</v>
      </c>
      <c r="AB100" s="63">
        <f>+A!X48/(D!AB$94)</f>
        <v>2.9440902941955076E-4</v>
      </c>
      <c r="AC100" s="63">
        <f>+A!Y48/(D!AC$94)</f>
        <v>0</v>
      </c>
      <c r="AD100" s="63">
        <f>+A!Z48/(D!AD$94)</f>
        <v>2.6988462367650196E-4</v>
      </c>
    </row>
    <row r="101" spans="6:30" x14ac:dyDescent="0.25">
      <c r="F101" s="215" t="s">
        <v>19</v>
      </c>
      <c r="G101" s="216"/>
      <c r="H101" s="63">
        <f>+A!D49/(D!H$94)</f>
        <v>3.5209358892865625E-2</v>
      </c>
      <c r="I101" s="63">
        <f>+A!E49/(D!I$94)</f>
        <v>3.0030874004651049E-2</v>
      </c>
      <c r="J101" s="63">
        <f>+A!F49/(D!J$94)</f>
        <v>2.9965523484992103E-2</v>
      </c>
      <c r="K101" s="63">
        <f>+A!G49/(D!K$94)</f>
        <v>4.4681408920757872E-2</v>
      </c>
      <c r="L101" s="63">
        <f>+A!H49/(D!L$94)</f>
        <v>4.217006599973127E-2</v>
      </c>
      <c r="M101" s="63">
        <f>+A!I49/(D!M$94)</f>
        <v>2.5939431195255866E-2</v>
      </c>
      <c r="N101" s="63">
        <f>+A!J49/(D!N$94)</f>
        <v>1.4249689087323056E-2</v>
      </c>
      <c r="O101" s="63">
        <f>+A!K49/(D!O$94)</f>
        <v>1.8845359716027439E-3</v>
      </c>
      <c r="P101" s="63">
        <f>+A!L49/(D!P$94)</f>
        <v>2.9354303285758878E-4</v>
      </c>
      <c r="Q101" s="63">
        <f>+A!M49/(D!Q$94)</f>
        <v>1.7238029873525647E-3</v>
      </c>
      <c r="R101" s="63">
        <f>+A!N49/(D!R$94)</f>
        <v>2.824974767968814E-3</v>
      </c>
      <c r="S101" s="63">
        <f>+A!O49/(D!S$94)</f>
        <v>1.9710419585327352E-3</v>
      </c>
      <c r="T101" s="63">
        <f>+A!P49/(D!T$94)</f>
        <v>3.3562133098442946E-3</v>
      </c>
      <c r="U101" s="63">
        <f>+A!Q49/(D!U$94)</f>
        <v>4.1713371211528323E-3</v>
      </c>
      <c r="V101" s="63">
        <f>+A!R49/(D!V$94)</f>
        <v>2.3404289205795343E-3</v>
      </c>
      <c r="W101" s="63">
        <f>+A!S49/(D!W$94)</f>
        <v>4.6034191236649516E-3</v>
      </c>
      <c r="X101" s="63">
        <f>+A!T49/(D!X$94)</f>
        <v>6.836342825246736E-3</v>
      </c>
      <c r="Y101" s="63">
        <f>+A!U49/(D!Y$94)</f>
        <v>4.8786221440096957E-3</v>
      </c>
      <c r="Z101" s="63">
        <f>+A!V49/(D!Z$94)</f>
        <v>3.334808186319013E-3</v>
      </c>
      <c r="AA101" s="63">
        <f>+A!W49/(D!AA$94)</f>
        <v>3.0488975655723087E-3</v>
      </c>
      <c r="AB101" s="63">
        <f>+A!X49/(D!AB$94)</f>
        <v>2.1146571891046302E-3</v>
      </c>
      <c r="AC101" s="63">
        <f>+A!Y49/(D!AC$94)</f>
        <v>4.9108968218474396E-3</v>
      </c>
      <c r="AD101" s="63">
        <f>+A!Z49/(D!AD$94)</f>
        <v>4.6324576929491238E-3</v>
      </c>
    </row>
    <row r="102" spans="6:30" x14ac:dyDescent="0.25">
      <c r="F102" s="219" t="s">
        <v>20</v>
      </c>
      <c r="G102" s="220"/>
      <c r="H102" s="63">
        <f>+A!D50/(D!H$94)</f>
        <v>0.10141539198395379</v>
      </c>
      <c r="I102" s="63">
        <f>+A!E50/(D!I$94)</f>
        <v>0</v>
      </c>
      <c r="J102" s="63">
        <f>+A!F50/(D!J$94)</f>
        <v>0.31157334717392643</v>
      </c>
      <c r="K102" s="63">
        <f>+A!G50/(D!K$94)</f>
        <v>0.31048647703009907</v>
      </c>
      <c r="L102" s="63">
        <f>+A!H50/(D!L$94)</f>
        <v>1.0776672428308897E-4</v>
      </c>
      <c r="M102" s="63">
        <f>+A!I50/(D!M$94)</f>
        <v>8.3382624798756549E-2</v>
      </c>
      <c r="N102" s="63">
        <f>+A!J50/(D!N$94)</f>
        <v>1.616438572873266E-4</v>
      </c>
      <c r="O102" s="63">
        <f>+A!K50/(D!O$94)</f>
        <v>1.2152065561975435E-2</v>
      </c>
      <c r="P102" s="63">
        <f>+A!L50/(D!P$94)</f>
        <v>0</v>
      </c>
      <c r="Q102" s="63">
        <f>+A!M50/(D!Q$94)</f>
        <v>6.7762513156298707E-2</v>
      </c>
      <c r="R102" s="63">
        <f>+A!N50/(D!R$94)</f>
        <v>7.935107040445559E-2</v>
      </c>
      <c r="S102" s="63">
        <f>+A!O50/(D!S$94)</f>
        <v>5.8665209602209438E-2</v>
      </c>
      <c r="T102" s="63">
        <f>+A!P50/(D!T$94)</f>
        <v>0.10647851337994579</v>
      </c>
      <c r="U102" s="63">
        <f>+A!Q50/(D!U$94)</f>
        <v>0.20871711277414925</v>
      </c>
      <c r="V102" s="63">
        <f>+A!R50/(D!V$94)</f>
        <v>9.7493401475314434E-2</v>
      </c>
      <c r="W102" s="63">
        <f>+A!S50/(D!W$94)</f>
        <v>0.13383761746145884</v>
      </c>
      <c r="X102" s="63">
        <f>+A!T50/(D!X$94)</f>
        <v>0.53839129327223689</v>
      </c>
      <c r="Y102" s="63">
        <f>+A!U50/(D!Y$94)</f>
        <v>0.31122272696517822</v>
      </c>
      <c r="Z102" s="63">
        <f>+A!V50/(D!Z$94)</f>
        <v>0.12116534360120311</v>
      </c>
      <c r="AA102" s="63">
        <f>+A!W50/(D!AA$94)</f>
        <v>0.20801703066203034</v>
      </c>
      <c r="AB102" s="63">
        <f>+A!X50/(D!AB$94)</f>
        <v>7.4342207623292272E-2</v>
      </c>
      <c r="AC102" s="63">
        <f>+A!Y50/(D!AC$94)</f>
        <v>0.15175010997639549</v>
      </c>
      <c r="AD102" s="63">
        <f>+A!Z50/(D!AD$94)</f>
        <v>0.24332906470600801</v>
      </c>
    </row>
    <row r="103" spans="6:30" x14ac:dyDescent="0.25">
      <c r="F103" s="215" t="s">
        <v>21</v>
      </c>
      <c r="G103" s="216"/>
      <c r="H103" s="63">
        <f>+A!D51/(D!H$94)</f>
        <v>0</v>
      </c>
      <c r="I103" s="63">
        <f>+A!E51/(D!I$94)</f>
        <v>3.8137050560587543E-4</v>
      </c>
      <c r="J103" s="63">
        <f>+A!F51/(D!J$94)</f>
        <v>8.6818326374148456E-6</v>
      </c>
      <c r="K103" s="63">
        <f>+A!G51/(D!K$94)</f>
        <v>4.9097078218366742E-4</v>
      </c>
      <c r="L103" s="63">
        <f>+A!H51/(D!L$94)</f>
        <v>3.1896072895586943E-4</v>
      </c>
      <c r="M103" s="63">
        <f>+A!I51/(D!M$94)</f>
        <v>1.1662227609851773E-4</v>
      </c>
      <c r="N103" s="63">
        <f>+A!J51/(D!N$94)</f>
        <v>0</v>
      </c>
      <c r="O103" s="63">
        <f>+A!K51/(D!O$94)</f>
        <v>0</v>
      </c>
      <c r="P103" s="63">
        <f>+A!L51/(D!P$94)</f>
        <v>0</v>
      </c>
      <c r="Q103" s="63">
        <f>+A!M51/(D!Q$94)</f>
        <v>8.3884786874013038E-4</v>
      </c>
      <c r="R103" s="63">
        <f>+A!N51/(D!R$94)</f>
        <v>1.2165746339942848E-2</v>
      </c>
      <c r="S103" s="63">
        <f>+A!O51/(D!S$94)</f>
        <v>4.1532221737445888E-3</v>
      </c>
      <c r="T103" s="63">
        <f>+A!P51/(D!T$94)</f>
        <v>4.9805826763255319E-3</v>
      </c>
      <c r="U103" s="63">
        <f>+A!Q51/(D!U$94)</f>
        <v>8.4700030790494218E-3</v>
      </c>
      <c r="V103" s="63">
        <f>+A!R51/(D!V$94)</f>
        <v>2.5474200000947201E-3</v>
      </c>
      <c r="W103" s="63">
        <f>+A!S51/(D!W$94)</f>
        <v>1.3289157984247343E-3</v>
      </c>
      <c r="X103" s="63">
        <f>+A!T51/(D!X$94)</f>
        <v>9.7550153432844969E-4</v>
      </c>
      <c r="Y103" s="63">
        <f>+A!U51/(D!Y$94)</f>
        <v>1.5434195272582199E-4</v>
      </c>
      <c r="Z103" s="63">
        <f>+A!V51/(D!Z$94)</f>
        <v>1.3108617615960377E-3</v>
      </c>
      <c r="AA103" s="63">
        <f>+A!W51/(D!AA$94)</f>
        <v>4.4083894299089248E-3</v>
      </c>
      <c r="AB103" s="63">
        <f>+A!X51/(D!AB$94)</f>
        <v>1.0086069977453484E-2</v>
      </c>
      <c r="AC103" s="63">
        <f>+A!Y51/(D!AC$94)</f>
        <v>2.1903667050021506E-2</v>
      </c>
      <c r="AD103" s="63">
        <f>+A!Z51/(D!AD$94)</f>
        <v>3.0211090989667785E-2</v>
      </c>
    </row>
    <row r="104" spans="6:30" x14ac:dyDescent="0.25">
      <c r="F104" s="219" t="s">
        <v>22</v>
      </c>
      <c r="G104" s="220"/>
      <c r="H104" s="63">
        <f>+A!D52/(D!H$94)</f>
        <v>0.10210046239595447</v>
      </c>
      <c r="I104" s="63">
        <f>+A!E52/(D!I$94)</f>
        <v>0.14028051328173022</v>
      </c>
      <c r="J104" s="63">
        <f>+A!F52/(D!J$94)</f>
        <v>0.12361045174209927</v>
      </c>
      <c r="K104" s="63">
        <f>+A!G52/(D!K$94)</f>
        <v>0.11384959578636676</v>
      </c>
      <c r="L104" s="63">
        <f>+A!H52/(D!L$94)</f>
        <v>0.11997181633095978</v>
      </c>
      <c r="M104" s="63">
        <f>+A!I52/(D!M$94)</f>
        <v>0.13094311918100426</v>
      </c>
      <c r="N104" s="63">
        <f>+A!J52/(D!N$94)</f>
        <v>0.10406895066429638</v>
      </c>
      <c r="O104" s="63">
        <f>+A!K52/(D!O$94)</f>
        <v>5.2873109932356513E-2</v>
      </c>
      <c r="P104" s="63">
        <f>+A!L52/(D!P$94)</f>
        <v>8.7486321804609607E-2</v>
      </c>
      <c r="Q104" s="63">
        <f>+A!M52/(D!Q$94)</f>
        <v>0.13064836892123133</v>
      </c>
      <c r="R104" s="63">
        <f>+A!N52/(D!R$94)</f>
        <v>0.11845631748415432</v>
      </c>
      <c r="S104" s="63">
        <f>+A!O52/(D!S$94)</f>
        <v>0.1145993188846204</v>
      </c>
      <c r="T104" s="63">
        <f>+A!P52/(D!T$94)</f>
        <v>0.11182654513562928</v>
      </c>
      <c r="U104" s="63">
        <f>+A!Q52/(D!U$94)</f>
        <v>0.19381866339508255</v>
      </c>
      <c r="V104" s="63">
        <f>+A!R52/(D!V$94)</f>
        <v>0.16280561126516557</v>
      </c>
      <c r="W104" s="63">
        <f>+A!S52/(D!W$94)</f>
        <v>0.18326870148116065</v>
      </c>
      <c r="X104" s="63">
        <f>+A!T52/(D!X$94)</f>
        <v>0.21081164219058421</v>
      </c>
      <c r="Y104" s="63">
        <f>+A!U52/(D!Y$94)</f>
        <v>0.24398867365952365</v>
      </c>
      <c r="Z104" s="63">
        <f>+A!V52/(D!Z$94)</f>
        <v>0.22143889445519263</v>
      </c>
      <c r="AA104" s="63">
        <f>+A!W52/(D!AA$94)</f>
        <v>0.18976402118859015</v>
      </c>
      <c r="AB104" s="63">
        <f>+A!X52/(D!AB$94)</f>
        <v>0.26932707879815138</v>
      </c>
      <c r="AC104" s="63">
        <f>+A!Y52/(D!AC$94)</f>
        <v>0.27585009906447377</v>
      </c>
      <c r="AD104" s="63">
        <f>+A!Z52/(D!AD$94)</f>
        <v>0.36033927911905972</v>
      </c>
    </row>
    <row r="105" spans="6:30" x14ac:dyDescent="0.25">
      <c r="F105" s="215" t="s">
        <v>23</v>
      </c>
      <c r="G105" s="216"/>
      <c r="H105" s="63">
        <f>+A!D53/(D!H$94)</f>
        <v>6.676077862400466E-2</v>
      </c>
      <c r="I105" s="63">
        <f>+A!E53/(D!I$94)</f>
        <v>6.1433175038259076E-2</v>
      </c>
      <c r="J105" s="63">
        <f>+A!F53/(D!J$94)</f>
        <v>7.3482009499496667E-2</v>
      </c>
      <c r="K105" s="63">
        <f>+A!G53/(D!K$94)</f>
        <v>9.9529782247766069E-2</v>
      </c>
      <c r="L105" s="63">
        <f>+A!H53/(D!L$94)</f>
        <v>0.1425524723167792</v>
      </c>
      <c r="M105" s="63">
        <f>+A!I53/(D!M$94)</f>
        <v>0.10487865617132704</v>
      </c>
      <c r="N105" s="63">
        <f>+A!J53/(D!N$94)</f>
        <v>8.8279113528151737E-2</v>
      </c>
      <c r="O105" s="63">
        <f>+A!K53/(D!O$94)</f>
        <v>1.4506563811727801E-2</v>
      </c>
      <c r="P105" s="63">
        <f>+A!L53/(D!P$94)</f>
        <v>4.0891049311089986E-2</v>
      </c>
      <c r="Q105" s="63">
        <f>+A!M53/(D!Q$94)</f>
        <v>4.8190216207170476E-2</v>
      </c>
      <c r="R105" s="63">
        <f>+A!N53/(D!R$94)</f>
        <v>5.3150020631710149E-2</v>
      </c>
      <c r="S105" s="63">
        <f>+A!O53/(D!S$94)</f>
        <v>6.2153889658279025E-2</v>
      </c>
      <c r="T105" s="63">
        <f>+A!P53/(D!T$94)</f>
        <v>6.0533903157741618E-2</v>
      </c>
      <c r="U105" s="63">
        <f>+A!Q53/(D!U$94)</f>
        <v>5.6354875867249063E-2</v>
      </c>
      <c r="V105" s="63">
        <f>+A!R53/(D!V$94)</f>
        <v>6.1767072172492853E-2</v>
      </c>
      <c r="W105" s="63">
        <f>+A!S53/(D!W$94)</f>
        <v>6.0426693945900709E-2</v>
      </c>
      <c r="X105" s="63">
        <f>+A!T53/(D!X$94)</f>
        <v>7.8126731831821256E-2</v>
      </c>
      <c r="Y105" s="63">
        <f>+A!U53/(D!Y$94)</f>
        <v>8.613440947892026E-2</v>
      </c>
      <c r="Z105" s="63">
        <f>+A!V53/(D!Z$94)</f>
        <v>5.9946256317935195E-2</v>
      </c>
      <c r="AA105" s="63">
        <f>+A!W53/(D!AA$94)</f>
        <v>4.3587907719363592E-2</v>
      </c>
      <c r="AB105" s="63">
        <f>+A!X53/(D!AB$94)</f>
        <v>4.847677621146311E-2</v>
      </c>
      <c r="AC105" s="63">
        <f>+A!Y53/(D!AC$94)</f>
        <v>4.6830922866065321E-2</v>
      </c>
      <c r="AD105" s="63">
        <f>+A!Z53/(D!AD$94)</f>
        <v>6.2719568127328013E-2</v>
      </c>
    </row>
    <row r="106" spans="6:30" x14ac:dyDescent="0.25">
      <c r="F106" s="219" t="s">
        <v>24</v>
      </c>
      <c r="G106" s="220"/>
      <c r="H106" s="63">
        <f>+A!D54/(D!H$94)</f>
        <v>2.6119263436505471E-2</v>
      </c>
      <c r="I106" s="63">
        <f>+A!E54/(D!I$94)</f>
        <v>4.4449414807177366E-2</v>
      </c>
      <c r="J106" s="63">
        <f>+A!F54/(D!J$94)</f>
        <v>3.9409097867862716E-2</v>
      </c>
      <c r="K106" s="63">
        <f>+A!G54/(D!K$94)</f>
        <v>3.8071399991912926E-2</v>
      </c>
      <c r="L106" s="63">
        <f>+A!H54/(D!L$94)</f>
        <v>3.2884421852077267E-2</v>
      </c>
      <c r="M106" s="63">
        <f>+A!I54/(D!M$94)</f>
        <v>1.4270265716287745E-2</v>
      </c>
      <c r="N106" s="63">
        <f>+A!J54/(D!N$94)</f>
        <v>1.183534653779217E-2</v>
      </c>
      <c r="O106" s="63">
        <f>+A!K54/(D!O$94)</f>
        <v>2.8596885530973448E-3</v>
      </c>
      <c r="P106" s="63">
        <f>+A!L54/(D!P$94)</f>
        <v>1.0985146200905472E-2</v>
      </c>
      <c r="Q106" s="63">
        <f>+A!M54/(D!Q$94)</f>
        <v>1.1330117812637038E-2</v>
      </c>
      <c r="R106" s="63">
        <f>+A!N54/(D!R$94)</f>
        <v>9.6873929452927464E-3</v>
      </c>
      <c r="S106" s="63">
        <f>+A!O54/(D!S$94)</f>
        <v>6.2519102442852009E-3</v>
      </c>
      <c r="T106" s="63">
        <f>+A!P54/(D!T$94)</f>
        <v>8.3919121427691885E-3</v>
      </c>
      <c r="U106" s="63">
        <f>+A!Q54/(D!U$94)</f>
        <v>6.0076455206827094E-3</v>
      </c>
      <c r="V106" s="63">
        <f>+A!R54/(D!V$94)</f>
        <v>1.2334198935825836E-2</v>
      </c>
      <c r="W106" s="63">
        <f>+A!S54/(D!W$94)</f>
        <v>1.6493550769190565E-2</v>
      </c>
      <c r="X106" s="63">
        <f>+A!T54/(D!X$94)</f>
        <v>1.4694827891681483E-2</v>
      </c>
      <c r="Y106" s="63">
        <f>+A!U54/(D!Y$94)</f>
        <v>9.4181973216536194E-2</v>
      </c>
      <c r="Z106" s="63">
        <f>+A!V54/(D!Z$94)</f>
        <v>0.68389598096545101</v>
      </c>
      <c r="AA106" s="63">
        <f>+A!W54/(D!AA$94)</f>
        <v>3.1477960944212187E-2</v>
      </c>
      <c r="AB106" s="63">
        <f>+A!X54/(D!AB$94)</f>
        <v>4.6708181527006974E-2</v>
      </c>
      <c r="AC106" s="63">
        <f>+A!Y54/(D!AC$94)</f>
        <v>4.5937284725909237E-2</v>
      </c>
      <c r="AD106" s="63">
        <f>+A!Z54/(D!AD$94)</f>
        <v>7.5947815184278775E-2</v>
      </c>
    </row>
    <row r="107" spans="6:30" x14ac:dyDescent="0.25">
      <c r="F107" s="215" t="s">
        <v>25</v>
      </c>
      <c r="G107" s="216"/>
      <c r="H107" s="63">
        <f>+A!D55/(D!H$94)</f>
        <v>0.19486812411116278</v>
      </c>
      <c r="I107" s="63">
        <f>+A!E55/(D!I$94)</f>
        <v>0.15873489763069398</v>
      </c>
      <c r="J107" s="63">
        <f>+A!F55/(D!J$94)</f>
        <v>0.15935100653919432</v>
      </c>
      <c r="K107" s="63">
        <f>+A!G55/(D!K$94)</f>
        <v>0.18769888274300633</v>
      </c>
      <c r="L107" s="63">
        <f>+A!H55/(D!L$94)</f>
        <v>0.17694465367436238</v>
      </c>
      <c r="M107" s="63">
        <f>+A!I55/(D!M$94)</f>
        <v>0.15175152062535546</v>
      </c>
      <c r="N107" s="63">
        <f>+A!J55/(D!N$94)</f>
        <v>0.11568034398592876</v>
      </c>
      <c r="O107" s="63">
        <f>+A!K55/(D!O$94)</f>
        <v>3.0324008390572834E-2</v>
      </c>
      <c r="P107" s="63">
        <f>+A!L55/(D!P$94)</f>
        <v>3.910959775282969E-2</v>
      </c>
      <c r="Q107" s="63">
        <f>+A!M55/(D!Q$94)</f>
        <v>3.7493120698217461E-2</v>
      </c>
      <c r="R107" s="63">
        <f>+A!N55/(D!R$94)</f>
        <v>3.7306333801167699E-2</v>
      </c>
      <c r="S107" s="63">
        <f>+A!O55/(D!S$94)</f>
        <v>4.5979096393498266E-2</v>
      </c>
      <c r="T107" s="63">
        <f>+A!P55/(D!T$94)</f>
        <v>4.4097032956660592E-2</v>
      </c>
      <c r="U107" s="63">
        <f>+A!Q55/(D!U$94)</f>
        <v>4.5737349365725377E-2</v>
      </c>
      <c r="V107" s="63">
        <f>+A!R55/(D!V$94)</f>
        <v>5.2647344325897114E-2</v>
      </c>
      <c r="W107" s="63">
        <f>+A!S55/(D!W$94)</f>
        <v>4.4223922662007906E-2</v>
      </c>
      <c r="X107" s="63">
        <f>+A!T55/(D!X$94)</f>
        <v>4.2667749843836207E-2</v>
      </c>
      <c r="Y107" s="63">
        <f>+A!U55/(D!Y$94)</f>
        <v>2.7000825326268067E-2</v>
      </c>
      <c r="Z107" s="63">
        <f>+A!V55/(D!Z$94)</f>
        <v>2.8607975390685676E-2</v>
      </c>
      <c r="AA107" s="63">
        <f>+A!W55/(D!AA$94)</f>
        <v>2.60043928721444E-2</v>
      </c>
      <c r="AB107" s="63">
        <f>+A!X55/(D!AB$94)</f>
        <v>3.6324248206841631E-2</v>
      </c>
      <c r="AC107" s="63">
        <f>+A!Y55/(D!AC$94)</f>
        <v>4.6897615476764944E-2</v>
      </c>
      <c r="AD107" s="63">
        <f>+A!Z55/(D!AD$94)</f>
        <v>4.387968343642968E-2</v>
      </c>
    </row>
    <row r="108" spans="6:30" ht="15.75" thickBot="1" x14ac:dyDescent="0.3">
      <c r="F108" s="217" t="s">
        <v>26</v>
      </c>
      <c r="G108" s="218"/>
      <c r="H108" s="64">
        <f>+A!D56/(D!H$94)</f>
        <v>1.0809960109834887E-8</v>
      </c>
      <c r="I108" s="64">
        <f>+A!E56/(D!I$94)</f>
        <v>2.0584579565276374E-8</v>
      </c>
      <c r="J108" s="64">
        <f>+A!F56/(D!J$94)</f>
        <v>9.3756291980721877E-9</v>
      </c>
      <c r="K108" s="64">
        <f>+A!G56/(D!K$94)</f>
        <v>1.0158086238877525E-8</v>
      </c>
      <c r="L108" s="64">
        <f>+A!H56/(D!L$94)</f>
        <v>2.3205582317633284E-8</v>
      </c>
      <c r="M108" s="64">
        <f>+A!I56/(D!M$94)</f>
        <v>0</v>
      </c>
      <c r="N108" s="64">
        <f>+A!J56/(D!N$94)</f>
        <v>0</v>
      </c>
      <c r="O108" s="64">
        <f>+A!K56/(D!O$94)</f>
        <v>0</v>
      </c>
      <c r="P108" s="64">
        <f>+A!L56/(D!P$94)</f>
        <v>0</v>
      </c>
      <c r="Q108" s="64">
        <f>+A!M56/(D!Q$94)</f>
        <v>5.9620825274855243E-4</v>
      </c>
      <c r="R108" s="64">
        <f>+A!N56/(D!R$94)</f>
        <v>7.8305877636731364E-4</v>
      </c>
      <c r="S108" s="64">
        <f>+A!O56/(D!S$94)</f>
        <v>1.3190036736471667E-3</v>
      </c>
      <c r="T108" s="64">
        <f>+A!P56/(D!T$94)</f>
        <v>9.9416394224352295E-4</v>
      </c>
      <c r="U108" s="64">
        <f>+A!Q56/(D!U$94)</f>
        <v>8.6291866675852497E-4</v>
      </c>
      <c r="V108" s="64">
        <f>+A!R56/(D!V$94)</f>
        <v>1.249815722040555E-3</v>
      </c>
      <c r="W108" s="64">
        <f>+A!S56/(D!W$94)</f>
        <v>9.4398896830236872E-4</v>
      </c>
      <c r="X108" s="64">
        <f>+A!T56/(D!X$94)</f>
        <v>1.2511301043339669E-3</v>
      </c>
      <c r="Y108" s="64">
        <f>+A!U56/(D!Y$94)</f>
        <v>7.8071534361691549E-4</v>
      </c>
      <c r="Z108" s="64">
        <f>+A!V56/(D!Z$94)</f>
        <v>6.3777269207723611E-4</v>
      </c>
      <c r="AA108" s="64">
        <f>+A!W56/(D!AA$94)</f>
        <v>1.1808171807968933E-3</v>
      </c>
      <c r="AB108" s="64">
        <f>+A!X56/(D!AB$94)</f>
        <v>1.154289487819775E-3</v>
      </c>
      <c r="AC108" s="64">
        <f>+A!Y56/(D!AC$94)</f>
        <v>1.8459286469381547E-3</v>
      </c>
      <c r="AD108" s="64">
        <f>+A!Z56/(D!AD$94)</f>
        <v>1.2084748176871864E-3</v>
      </c>
    </row>
    <row r="109" spans="6:30" x14ac:dyDescent="0.25">
      <c r="F109" s="1" t="s">
        <v>53</v>
      </c>
      <c r="I109" s="70"/>
    </row>
    <row r="110" spans="6:30" ht="15.75" thickBot="1" x14ac:dyDescent="0.3"/>
    <row r="111" spans="6:30" ht="15.75" thickBot="1" x14ac:dyDescent="0.3">
      <c r="F111" s="7" t="s">
        <v>15</v>
      </c>
      <c r="G111" s="8"/>
      <c r="H111" s="17">
        <v>1995</v>
      </c>
      <c r="I111" s="9">
        <v>1996</v>
      </c>
      <c r="J111" s="17">
        <v>1997</v>
      </c>
      <c r="K111" s="9">
        <v>1998</v>
      </c>
      <c r="L111" s="17">
        <v>1999</v>
      </c>
      <c r="M111" s="9">
        <v>2000</v>
      </c>
      <c r="N111" s="17">
        <v>2001</v>
      </c>
      <c r="O111" s="9">
        <v>2002</v>
      </c>
      <c r="P111" s="17">
        <v>2003</v>
      </c>
      <c r="Q111" s="9">
        <v>2004</v>
      </c>
      <c r="R111" s="17">
        <v>2005</v>
      </c>
      <c r="S111" s="9">
        <v>2006</v>
      </c>
      <c r="T111" s="17">
        <v>2007</v>
      </c>
      <c r="U111" s="9">
        <v>2008</v>
      </c>
      <c r="V111" s="17">
        <v>2009</v>
      </c>
      <c r="W111" s="9">
        <v>2010</v>
      </c>
      <c r="X111" s="17">
        <v>2011</v>
      </c>
      <c r="Y111" s="9">
        <v>2012</v>
      </c>
      <c r="Z111" s="17">
        <v>2013</v>
      </c>
      <c r="AA111" s="9">
        <v>2014</v>
      </c>
      <c r="AB111" s="17">
        <v>2015</v>
      </c>
      <c r="AC111" s="10">
        <v>2016</v>
      </c>
      <c r="AD111" s="10">
        <v>2017</v>
      </c>
    </row>
    <row r="112" spans="6:30" ht="15.75" thickBot="1" x14ac:dyDescent="0.3">
      <c r="F112" s="193" t="s">
        <v>27</v>
      </c>
      <c r="G112" s="209"/>
      <c r="H112" s="60">
        <f>+B!E46/(D!H$94)</f>
        <v>2.605636027862634</v>
      </c>
      <c r="I112" s="60">
        <f>+B!F46/(D!I$94)</f>
        <v>2.1485154921257217</v>
      </c>
      <c r="J112" s="60">
        <f>+B!G46/(D!J$94)</f>
        <v>1.9463974976523426</v>
      </c>
      <c r="K112" s="60">
        <f>+B!H46/(D!K$94)</f>
        <v>2.2551144453946645</v>
      </c>
      <c r="L112" s="60">
        <f>+B!I46/(D!L$94)</f>
        <v>1.4261709986353381</v>
      </c>
      <c r="M112" s="60">
        <f>+B!J46/(D!M$94)</f>
        <v>1.4794450260389584</v>
      </c>
      <c r="N112" s="60">
        <f>+B!K46/(D!N$94)</f>
        <v>2.0598288749983396</v>
      </c>
      <c r="O112" s="60">
        <f>+B!L46/(D!O$94)</f>
        <v>2.1557121196369682</v>
      </c>
      <c r="P112" s="60">
        <f>+B!M46/(D!P$94)</f>
        <v>2.7153786677460579</v>
      </c>
      <c r="Q112" s="60">
        <f>+B!N46/(D!Q$94)</f>
        <v>2.7443439993140157</v>
      </c>
      <c r="R112" s="60">
        <f>+B!O46/(D!R$94)</f>
        <v>2.8090461366251951</v>
      </c>
      <c r="S112" s="60">
        <f>+B!P46/(D!S$94)</f>
        <v>3.6030947389186188</v>
      </c>
      <c r="T112" s="60">
        <f>+B!Q46/(D!T$94)</f>
        <v>3.4340557207279523</v>
      </c>
      <c r="U112" s="60">
        <f>+B!R46/(D!U$94)</f>
        <v>3.7723116796104459</v>
      </c>
      <c r="V112" s="60">
        <f>+B!S46/(D!V$94)</f>
        <v>4.4594840057933567</v>
      </c>
      <c r="W112" s="60">
        <f>+B!T46/(D!W$94)</f>
        <v>5.2584229180671063</v>
      </c>
      <c r="X112" s="60">
        <f>+B!U46/(D!X$94)</f>
        <v>5.5808449993869926</v>
      </c>
      <c r="Y112" s="60">
        <f>+B!V46/(D!Y$94)</f>
        <v>6.2557806481226663</v>
      </c>
      <c r="Z112" s="60">
        <f>+B!W46/(D!Z$94)</f>
        <v>4.5596581166261085</v>
      </c>
      <c r="AA112" s="60">
        <f>+B!X46/(D!AA$94)</f>
        <v>2.6688139378441749</v>
      </c>
      <c r="AB112" s="60">
        <f>+B!Y46/(D!AB$94)</f>
        <v>1.7202538510805918</v>
      </c>
      <c r="AC112" s="60">
        <f>+B!Z46/(D!AC$94)</f>
        <v>1.8241260898846541</v>
      </c>
      <c r="AD112" s="60">
        <f>+B!AA46/(D!AD$94)</f>
        <v>1.7831441321155255</v>
      </c>
    </row>
    <row r="113" spans="6:30" x14ac:dyDescent="0.25">
      <c r="F113" s="215" t="s">
        <v>17</v>
      </c>
      <c r="G113" s="216"/>
      <c r="H113" s="62">
        <f>+B!E47/(D!H$94)</f>
        <v>0.29432689169531623</v>
      </c>
      <c r="I113" s="62">
        <f>+B!F47/(D!I$94)</f>
        <v>0.37220470693994695</v>
      </c>
      <c r="J113" s="62">
        <f>+B!G47/(D!J$94)</f>
        <v>0.64625490138863328</v>
      </c>
      <c r="K113" s="62">
        <f>+B!H47/(D!K$94)</f>
        <v>0.77435487564326688</v>
      </c>
      <c r="L113" s="62">
        <f>+B!I47/(D!L$94)</f>
        <v>0.36698967076240985</v>
      </c>
      <c r="M113" s="62">
        <f>+B!J47/(D!M$94)</f>
        <v>0.29870610043239137</v>
      </c>
      <c r="N113" s="62">
        <f>+B!K47/(D!N$94)</f>
        <v>0.3253191076129705</v>
      </c>
      <c r="O113" s="62">
        <f>+B!L47/(D!O$94)</f>
        <v>0.42022919016274457</v>
      </c>
      <c r="P113" s="62">
        <f>+B!M47/(D!P$94)</f>
        <v>0.85959420659313768</v>
      </c>
      <c r="Q113" s="62">
        <f>+B!N47/(D!Q$94)</f>
        <v>0.66306034844613693</v>
      </c>
      <c r="R113" s="62">
        <f>+B!O47/(D!R$94)</f>
        <v>0.62039037496872018</v>
      </c>
      <c r="S113" s="62">
        <f>+B!P47/(D!S$94)</f>
        <v>1.3867021182593813</v>
      </c>
      <c r="T113" s="62">
        <f>+B!Q47/(D!T$94)</f>
        <v>1.2044721921983332</v>
      </c>
      <c r="U113" s="62">
        <f>+B!R47/(D!U$94)</f>
        <v>1.9194024950595412</v>
      </c>
      <c r="V113" s="62">
        <f>+B!S47/(D!V$94)</f>
        <v>2.6014547692869474</v>
      </c>
      <c r="W113" s="62">
        <f>+B!T47/(D!W$94)</f>
        <v>3.2924464392157433</v>
      </c>
      <c r="X113" s="62">
        <f>+B!U47/(D!X$94)</f>
        <v>3.6545903651229081</v>
      </c>
      <c r="Y113" s="62">
        <f>+B!V47/(D!Y$94)</f>
        <v>4.0908083798797117</v>
      </c>
      <c r="Z113" s="62">
        <f>+B!W47/(D!Z$94)</f>
        <v>3.0198303929636579</v>
      </c>
      <c r="AA113" s="62">
        <f>+B!X47/(D!AA$94)</f>
        <v>1.0762787149901263</v>
      </c>
      <c r="AB113" s="62">
        <f>+B!Y47/(D!AB$94)</f>
        <v>0.37475731708292881</v>
      </c>
      <c r="AC113" s="62">
        <f>+B!Z47/(D!AC$94)</f>
        <v>0.71066796237677554</v>
      </c>
      <c r="AD113" s="62">
        <f>+B!AA47/(D!AD$94)</f>
        <v>0.57311396707165274</v>
      </c>
    </row>
    <row r="114" spans="6:30" x14ac:dyDescent="0.25">
      <c r="F114" s="219" t="s">
        <v>18</v>
      </c>
      <c r="G114" s="220"/>
      <c r="H114" s="63">
        <f>+B!E48/(D!H$94)</f>
        <v>7.5937807779568114E-3</v>
      </c>
      <c r="I114" s="63">
        <f>+B!F48/(D!I$94)</f>
        <v>1.023408688391737E-2</v>
      </c>
      <c r="J114" s="63">
        <f>+B!G48/(D!J$94)</f>
        <v>9.8413448272280275E-3</v>
      </c>
      <c r="K114" s="63">
        <f>+B!H48/(D!K$94)</f>
        <v>3.5855393162729315E-2</v>
      </c>
      <c r="L114" s="63">
        <f>+B!I48/(D!L$94)</f>
        <v>1.1712182273861964E-2</v>
      </c>
      <c r="M114" s="63">
        <f>+B!J48/(D!M$94)</f>
        <v>8.6869629852966718E-3</v>
      </c>
      <c r="N114" s="63">
        <f>+B!K48/(D!N$94)</f>
        <v>1.3614610188026175E-2</v>
      </c>
      <c r="O114" s="63">
        <f>+B!L48/(D!O$94)</f>
        <v>2.1274367791823429E-2</v>
      </c>
      <c r="P114" s="63">
        <f>+B!M48/(D!P$94)</f>
        <v>1.5923447447454518E-2</v>
      </c>
      <c r="Q114" s="63">
        <f>+B!N48/(D!Q$94)</f>
        <v>2.6699172631594544E-2</v>
      </c>
      <c r="R114" s="63">
        <f>+B!O48/(D!R$94)</f>
        <v>3.1414691539831133E-2</v>
      </c>
      <c r="S114" s="63">
        <f>+B!P48/(D!S$94)</f>
        <v>4.1985121262834921E-2</v>
      </c>
      <c r="T114" s="63">
        <f>+B!Q48/(D!T$94)</f>
        <v>4.9055597133406945E-2</v>
      </c>
      <c r="U114" s="63">
        <f>+B!R48/(D!U$94)</f>
        <v>3.4932956955336013E-2</v>
      </c>
      <c r="V114" s="63">
        <f>+B!S48/(D!V$94)</f>
        <v>4.2805784325732642E-2</v>
      </c>
      <c r="W114" s="63">
        <f>+B!T48/(D!W$94)</f>
        <v>3.3710247356692674E-2</v>
      </c>
      <c r="X114" s="63">
        <f>+B!U48/(D!X$94)</f>
        <v>3.4996778665021766E-2</v>
      </c>
      <c r="Y114" s="63">
        <f>+B!V48/(D!Y$94)</f>
        <v>3.8635831781207094E-2</v>
      </c>
      <c r="Z114" s="63">
        <f>+B!W48/(D!Z$94)</f>
        <v>3.1619717762450789E-2</v>
      </c>
      <c r="AA114" s="63">
        <f>+B!X48/(D!AA$94)</f>
        <v>3.4025028394814187E-2</v>
      </c>
      <c r="AB114" s="63">
        <f>+B!Y48/(D!AB$94)</f>
        <v>4.8675665074112487E-2</v>
      </c>
      <c r="AC114" s="63">
        <f>+B!Z48/(D!AC$94)</f>
        <v>4.7176346318163205E-2</v>
      </c>
      <c r="AD114" s="63">
        <f>+B!AA48/(D!AD$94)</f>
        <v>2.7809077087487789E-2</v>
      </c>
    </row>
    <row r="115" spans="6:30" x14ac:dyDescent="0.25">
      <c r="F115" s="215" t="s">
        <v>19</v>
      </c>
      <c r="G115" s="216"/>
      <c r="H115" s="63">
        <f>+B!E49/(D!H$94)</f>
        <v>0.38694976480481336</v>
      </c>
      <c r="I115" s="63">
        <f>+B!F49/(D!I$94)</f>
        <v>0.23537406627045923</v>
      </c>
      <c r="J115" s="63">
        <f>+B!G49/(D!J$94)</f>
        <v>0.10090539675683588</v>
      </c>
      <c r="K115" s="63">
        <f>+B!H49/(D!K$94)</f>
        <v>5.7593139019184086E-2</v>
      </c>
      <c r="L115" s="63">
        <f>+B!I49/(D!L$94)</f>
        <v>2.672180817831267E-2</v>
      </c>
      <c r="M115" s="63">
        <f>+B!J49/(D!M$94)</f>
        <v>3.1588939017829006E-2</v>
      </c>
      <c r="N115" s="63">
        <f>+B!K49/(D!N$94)</f>
        <v>1.2365755082480485E-2</v>
      </c>
      <c r="O115" s="63">
        <f>+B!L49/(D!O$94)</f>
        <v>1.6360099121158635E-2</v>
      </c>
      <c r="P115" s="63">
        <f>+B!M49/(D!P$94)</f>
        <v>0.11440394543401204</v>
      </c>
      <c r="Q115" s="63">
        <f>+B!N49/(D!Q$94)</f>
        <v>0.18737420897948417</v>
      </c>
      <c r="R115" s="63">
        <f>+B!O49/(D!R$94)</f>
        <v>0.14982895296144708</v>
      </c>
      <c r="S115" s="63">
        <f>+B!P49/(D!S$94)</f>
        <v>9.4435489287862925E-2</v>
      </c>
      <c r="T115" s="63">
        <f>+B!Q49/(D!T$94)</f>
        <v>6.5854646823296323E-2</v>
      </c>
      <c r="U115" s="63">
        <f>+B!R49/(D!U$94)</f>
        <v>4.6926902198022438E-2</v>
      </c>
      <c r="V115" s="63">
        <f>+B!S49/(D!V$94)</f>
        <v>7.7146485002918874E-2</v>
      </c>
      <c r="W115" s="63">
        <f>+B!T49/(D!W$94)</f>
        <v>0.24350565135189492</v>
      </c>
      <c r="X115" s="63">
        <f>+B!U49/(D!X$94)</f>
        <v>0.22498694078694906</v>
      </c>
      <c r="Y115" s="63">
        <f>+B!V49/(D!Y$94)</f>
        <v>0.16929662588706793</v>
      </c>
      <c r="Z115" s="63">
        <f>+B!W49/(D!Z$94)</f>
        <v>7.7119979144552334E-2</v>
      </c>
      <c r="AA115" s="63">
        <f>+B!X49/(D!AA$94)</f>
        <v>0.13539801678581098</v>
      </c>
      <c r="AB115" s="63">
        <f>+B!Y49/(D!AB$94)</f>
        <v>3.2345980420784744E-2</v>
      </c>
      <c r="AC115" s="63">
        <f>+B!Z49/(D!AC$94)</f>
        <v>5.4104309024704457E-2</v>
      </c>
      <c r="AD115" s="63">
        <f>+B!AA49/(D!AD$94)</f>
        <v>3.3459341283050871E-2</v>
      </c>
    </row>
    <row r="116" spans="6:30" x14ac:dyDescent="0.25">
      <c r="F116" s="219" t="s">
        <v>20</v>
      </c>
      <c r="G116" s="220"/>
      <c r="H116" s="63">
        <f>+B!E50/(D!H$94)</f>
        <v>0.58785795412734632</v>
      </c>
      <c r="I116" s="63">
        <f>+B!F50/(D!I$94)</f>
        <v>0.12369788475263706</v>
      </c>
      <c r="J116" s="63">
        <f>+B!G50/(D!J$94)</f>
        <v>3.8425434979288582E-2</v>
      </c>
      <c r="K116" s="63">
        <f>+B!H50/(D!K$94)</f>
        <v>1.8849446405723525E-3</v>
      </c>
      <c r="L116" s="63">
        <f>+B!I50/(D!L$94)</f>
        <v>1.7500489904843141E-3</v>
      </c>
      <c r="M116" s="63">
        <f>+B!J50/(D!M$94)</f>
        <v>8.3255430531623605E-4</v>
      </c>
      <c r="N116" s="63">
        <f>+B!K50/(D!N$94)</f>
        <v>0.30657273773066751</v>
      </c>
      <c r="O116" s="63">
        <f>+B!L50/(D!O$94)</f>
        <v>0.20715069283982748</v>
      </c>
      <c r="P116" s="63">
        <f>+B!M50/(D!P$94)</f>
        <v>0.15793563579782263</v>
      </c>
      <c r="Q116" s="63">
        <f>+B!N50/(D!Q$94)</f>
        <v>8.2149743215887607E-3</v>
      </c>
      <c r="R116" s="63">
        <f>+B!O50/(D!R$94)</f>
        <v>7.9842588695380936E-3</v>
      </c>
      <c r="S116" s="63">
        <f>+B!P50/(D!S$94)</f>
        <v>5.5648944399340448E-3</v>
      </c>
      <c r="T116" s="63">
        <f>+B!Q50/(D!T$94)</f>
        <v>6.9063456234271757E-3</v>
      </c>
      <c r="U116" s="63">
        <f>+B!R50/(D!U$94)</f>
        <v>7.0926826336414027E-3</v>
      </c>
      <c r="V116" s="63">
        <f>+B!S50/(D!V$94)</f>
        <v>1.95138029310092E-3</v>
      </c>
      <c r="W116" s="63">
        <f>+B!T50/(D!W$94)</f>
        <v>2.2653616906577795E-5</v>
      </c>
      <c r="X116" s="63">
        <f>+B!U50/(D!X$94)</f>
        <v>4.4407772583828851E-2</v>
      </c>
      <c r="Y116" s="63">
        <f>+B!V50/(D!Y$94)</f>
        <v>6.2181514448693246E-5</v>
      </c>
      <c r="Z116" s="63">
        <f>+B!W50/(D!Z$94)</f>
        <v>8.067505242330369E-5</v>
      </c>
      <c r="AA116" s="63">
        <f>+B!X50/(D!AA$94)</f>
        <v>6.5667057828588035E-5</v>
      </c>
      <c r="AB116" s="63">
        <f>+B!Y50/(D!AB$94)</f>
        <v>1.6547807214715906E-3</v>
      </c>
      <c r="AC116" s="63">
        <f>+B!Z50/(D!AC$94)</f>
        <v>2.9146456009854662E-3</v>
      </c>
      <c r="AD116" s="63">
        <f>+B!AA50/(D!AD$94)</f>
        <v>8.9145628016595695E-3</v>
      </c>
    </row>
    <row r="117" spans="6:30" x14ac:dyDescent="0.25">
      <c r="F117" s="215" t="s">
        <v>21</v>
      </c>
      <c r="G117" s="216"/>
      <c r="H117" s="63">
        <f>+B!E51/(D!H$94)</f>
        <v>0.62148719953103715</v>
      </c>
      <c r="I117" s="63">
        <f>+B!F51/(D!I$94)</f>
        <v>0.57357973775692839</v>
      </c>
      <c r="J117" s="63">
        <f>+B!G51/(D!J$94)</f>
        <v>0.41854721368550651</v>
      </c>
      <c r="K117" s="63">
        <f>+B!H51/(D!K$94)</f>
        <v>0.50727867541242389</v>
      </c>
      <c r="L117" s="63">
        <f>+B!I51/(D!L$94)</f>
        <v>0.20383969152467615</v>
      </c>
      <c r="M117" s="63">
        <f>+B!J51/(D!M$94)</f>
        <v>0.32786767627010854</v>
      </c>
      <c r="N117" s="63">
        <f>+B!K51/(D!N$94)</f>
        <v>0.34768724080139563</v>
      </c>
      <c r="O117" s="63">
        <f>+B!L51/(D!O$94)</f>
        <v>0.38634085102699289</v>
      </c>
      <c r="P117" s="63">
        <f>+B!M51/(D!P$94)</f>
        <v>0.27227917013059177</v>
      </c>
      <c r="Q117" s="63">
        <f>+B!N51/(D!Q$94)</f>
        <v>0.45352134750969902</v>
      </c>
      <c r="R117" s="63">
        <f>+B!O51/(D!R$94)</f>
        <v>0.29646235474663385</v>
      </c>
      <c r="S117" s="63">
        <f>+B!P51/(D!S$94)</f>
        <v>0.39676807942435749</v>
      </c>
      <c r="T117" s="63">
        <f>+B!Q51/(D!T$94)</f>
        <v>0.46032149065396494</v>
      </c>
      <c r="U117" s="63">
        <f>+B!R51/(D!U$94)</f>
        <v>0.34126944023765482</v>
      </c>
      <c r="V117" s="63">
        <f>+B!S51/(D!V$94)</f>
        <v>0.35634810839412306</v>
      </c>
      <c r="W117" s="63">
        <f>+B!T51/(D!W$94)</f>
        <v>0.41966818287878671</v>
      </c>
      <c r="X117" s="63">
        <f>+B!U51/(D!X$94)</f>
        <v>0.45532647212958988</v>
      </c>
      <c r="Y117" s="63">
        <f>+B!V51/(D!Y$94)</f>
        <v>0.47036936897196796</v>
      </c>
      <c r="Z117" s="63">
        <f>+B!W51/(D!Z$94)</f>
        <v>0.17643075299707386</v>
      </c>
      <c r="AA117" s="63">
        <f>+B!X51/(D!AA$94)</f>
        <v>9.4460615023280695E-2</v>
      </c>
      <c r="AB117" s="63">
        <f>+B!Y51/(D!AB$94)</f>
        <v>4.6874825558526581E-2</v>
      </c>
      <c r="AC117" s="63">
        <f>+B!Z51/(D!AC$94)</f>
        <v>0.10228372220454107</v>
      </c>
      <c r="AD117" s="63">
        <f>+B!AA51/(D!AD$94)</f>
        <v>0.14223455905205881</v>
      </c>
    </row>
    <row r="118" spans="6:30" x14ac:dyDescent="0.25">
      <c r="F118" s="219" t="s">
        <v>22</v>
      </c>
      <c r="G118" s="220"/>
      <c r="H118" s="63">
        <f>+B!E52/(D!H$94)</f>
        <v>0.24097563076843931</v>
      </c>
      <c r="I118" s="63">
        <f>+B!F52/(D!I$94)</f>
        <v>0.27042641466029227</v>
      </c>
      <c r="J118" s="63">
        <f>+B!G52/(D!J$94)</f>
        <v>0.32186085006780307</v>
      </c>
      <c r="K118" s="63">
        <f>+B!H52/(D!K$94)</f>
        <v>0.45612052149618881</v>
      </c>
      <c r="L118" s="63">
        <f>+B!I52/(D!L$94)</f>
        <v>0.39017819697703965</v>
      </c>
      <c r="M118" s="63">
        <f>+B!J52/(D!M$94)</f>
        <v>0.34846333641760219</v>
      </c>
      <c r="N118" s="63">
        <f>+B!K52/(D!N$94)</f>
        <v>0.4390534933572709</v>
      </c>
      <c r="O118" s="63">
        <f>+B!L52/(D!O$94)</f>
        <v>0.4641231053357206</v>
      </c>
      <c r="P118" s="63">
        <f>+B!M52/(D!P$94)</f>
        <v>0.5712831764356755</v>
      </c>
      <c r="Q118" s="63">
        <f>+B!N52/(D!Q$94)</f>
        <v>0.64092340191982122</v>
      </c>
      <c r="R118" s="63">
        <f>+B!O52/(D!R$94)</f>
        <v>0.58600524544655974</v>
      </c>
      <c r="S118" s="63">
        <f>+B!P52/(D!S$94)</f>
        <v>0.58632538495580067</v>
      </c>
      <c r="T118" s="63">
        <f>+B!Q52/(D!T$94)</f>
        <v>0.51452995666524382</v>
      </c>
      <c r="U118" s="63">
        <f>+B!R52/(D!U$94)</f>
        <v>0.44838022340736156</v>
      </c>
      <c r="V118" s="63">
        <f>+B!S52/(D!V$94)</f>
        <v>0.43375021555499194</v>
      </c>
      <c r="W118" s="63">
        <f>+B!T52/(D!W$94)</f>
        <v>0.35975490587957215</v>
      </c>
      <c r="X118" s="63">
        <f>+B!U52/(D!X$94)</f>
        <v>0.34063159555262673</v>
      </c>
      <c r="Y118" s="63">
        <f>+B!V52/(D!Y$94)</f>
        <v>0.30705781529523968</v>
      </c>
      <c r="Z118" s="63">
        <f>+B!W52/(D!Z$94)</f>
        <v>0.291192698429733</v>
      </c>
      <c r="AA118" s="63">
        <f>+B!X52/(D!AA$94)</f>
        <v>0.28995780532028298</v>
      </c>
      <c r="AB118" s="63">
        <f>+B!Y52/(D!AB$94)</f>
        <v>0.36054489321730432</v>
      </c>
      <c r="AC118" s="63">
        <f>+B!Z52/(D!AC$94)</f>
        <v>0.3258619524178426</v>
      </c>
      <c r="AD118" s="63">
        <f>+B!AA52/(D!AD$94)</f>
        <v>0.29755780758477191</v>
      </c>
    </row>
    <row r="119" spans="6:30" x14ac:dyDescent="0.25">
      <c r="F119" s="215" t="s">
        <v>23</v>
      </c>
      <c r="G119" s="216"/>
      <c r="H119" s="63">
        <f>+B!E53/(D!H$94)</f>
        <v>0.23435085481472809</v>
      </c>
      <c r="I119" s="63">
        <f>+B!F53/(D!I$94)</f>
        <v>0.29054701780216735</v>
      </c>
      <c r="J119" s="63">
        <f>+B!G53/(D!J$94)</f>
        <v>0.22042216752218088</v>
      </c>
      <c r="K119" s="63">
        <f>+B!H53/(D!K$94)</f>
        <v>0.2183580186291865</v>
      </c>
      <c r="L119" s="63">
        <f>+B!I53/(D!L$94)</f>
        <v>0.18506718762509194</v>
      </c>
      <c r="M119" s="63">
        <f>+B!J53/(D!M$94)</f>
        <v>0.23394985216708789</v>
      </c>
      <c r="N119" s="63">
        <f>+B!K53/(D!N$94)</f>
        <v>0.29572343501501874</v>
      </c>
      <c r="O119" s="63">
        <f>+B!L53/(D!O$94)</f>
        <v>0.34381500855421215</v>
      </c>
      <c r="P119" s="63">
        <f>+B!M53/(D!P$94)</f>
        <v>0.32063836228935361</v>
      </c>
      <c r="Q119" s="63">
        <f>+B!N53/(D!Q$94)</f>
        <v>0.31927254732389315</v>
      </c>
      <c r="R119" s="63">
        <f>+B!O53/(D!R$94)</f>
        <v>0.5590629609830019</v>
      </c>
      <c r="S119" s="63">
        <f>+B!P53/(D!S$94)</f>
        <v>0.36529716853062011</v>
      </c>
      <c r="T119" s="63">
        <f>+B!Q53/(D!T$94)</f>
        <v>0.41051137300727947</v>
      </c>
      <c r="U119" s="63">
        <f>+B!R53/(D!U$94)</f>
        <v>0.32226721187868446</v>
      </c>
      <c r="V119" s="63">
        <f>+B!S53/(D!V$94)</f>
        <v>0.33584436300200143</v>
      </c>
      <c r="W119" s="63">
        <f>+B!T53/(D!W$94)</f>
        <v>0.32256060749920351</v>
      </c>
      <c r="X119" s="63">
        <f>+B!U53/(D!X$94)</f>
        <v>0.18790701237142157</v>
      </c>
      <c r="Y119" s="63">
        <f>+B!V53/(D!Y$94)</f>
        <v>0.19342435739509967</v>
      </c>
      <c r="Z119" s="63">
        <f>+B!W53/(D!Z$94)</f>
        <v>0.10887426053774048</v>
      </c>
      <c r="AA119" s="63">
        <f>+B!X53/(D!AA$94)</f>
        <v>9.0928158305878623E-2</v>
      </c>
      <c r="AB119" s="63">
        <f>+B!Y53/(D!AB$94)</f>
        <v>6.9954612287850049E-2</v>
      </c>
      <c r="AC119" s="63">
        <f>+B!Z53/(D!AC$94)</f>
        <v>4.342920699087828E-2</v>
      </c>
      <c r="AD119" s="63">
        <f>+B!AA53/(D!AD$94)</f>
        <v>0.10977330509334428</v>
      </c>
    </row>
    <row r="120" spans="6:30" x14ac:dyDescent="0.25">
      <c r="F120" s="219" t="s">
        <v>24</v>
      </c>
      <c r="G120" s="220"/>
      <c r="H120" s="63">
        <f>+B!E54/(D!H$94)</f>
        <v>0.12971833222240656</v>
      </c>
      <c r="I120" s="63">
        <f>+B!F54/(D!I$94)</f>
        <v>0.18542259919127915</v>
      </c>
      <c r="J120" s="63">
        <f>+B!G54/(D!J$94)</f>
        <v>9.8708499323143614E-2</v>
      </c>
      <c r="K120" s="63">
        <f>+B!H54/(D!K$94)</f>
        <v>9.9321003101298419E-2</v>
      </c>
      <c r="L120" s="63">
        <f>+B!I54/(D!L$94)</f>
        <v>0.12149294225188065</v>
      </c>
      <c r="M120" s="63">
        <f>+B!J54/(D!M$94)</f>
        <v>0.11740766690974005</v>
      </c>
      <c r="N120" s="63">
        <f>+B!K54/(D!N$94)</f>
        <v>0.19271483302524228</v>
      </c>
      <c r="O120" s="63">
        <f>+B!L54/(D!O$94)</f>
        <v>0.16489156225635179</v>
      </c>
      <c r="P120" s="63">
        <f>+B!M54/(D!P$94)</f>
        <v>0.22927058498436179</v>
      </c>
      <c r="Q120" s="63">
        <f>+B!N54/(D!Q$94)</f>
        <v>0.30493394426940296</v>
      </c>
      <c r="R120" s="63">
        <f>+B!O54/(D!R$94)</f>
        <v>0.38340616827814883</v>
      </c>
      <c r="S120" s="63">
        <f>+B!P54/(D!S$94)</f>
        <v>0.50482315177531012</v>
      </c>
      <c r="T120" s="63">
        <f>+B!Q54/(D!T$94)</f>
        <v>0.5382011695476393</v>
      </c>
      <c r="U120" s="63">
        <f>+B!R54/(D!U$94)</f>
        <v>0.51071585761416161</v>
      </c>
      <c r="V120" s="63">
        <f>+B!S54/(D!V$94)</f>
        <v>0.48447434207582729</v>
      </c>
      <c r="W120" s="63">
        <f>+B!T54/(D!W$94)</f>
        <v>0.48876450172368979</v>
      </c>
      <c r="X120" s="63">
        <f>+B!U54/(D!X$94)</f>
        <v>0.5494495293891376</v>
      </c>
      <c r="Y120" s="63">
        <f>+B!V54/(D!Y$94)</f>
        <v>0.91754903132649346</v>
      </c>
      <c r="Z120" s="63">
        <f>+B!W54/(D!Z$94)</f>
        <v>0.80362157788578981</v>
      </c>
      <c r="AA120" s="63">
        <f>+B!X54/(D!AA$94)</f>
        <v>0.89897448589262485</v>
      </c>
      <c r="AB120" s="63">
        <f>+B!Y54/(D!AB$94)</f>
        <v>0.74290101348307047</v>
      </c>
      <c r="AC120" s="63">
        <f>+B!Z54/(D!AC$94)</f>
        <v>0.50486627623756164</v>
      </c>
      <c r="AD120" s="63">
        <f>+B!AA54/(D!AD$94)</f>
        <v>0.56241994329356448</v>
      </c>
    </row>
    <row r="121" spans="6:30" x14ac:dyDescent="0.25">
      <c r="F121" s="215" t="s">
        <v>25</v>
      </c>
      <c r="G121" s="216"/>
      <c r="H121" s="63">
        <f>+B!E55/(D!H$94)</f>
        <v>0.10093775389650074</v>
      </c>
      <c r="I121" s="63">
        <f>+B!F55/(D!I$94)</f>
        <v>8.5449852431323317E-2</v>
      </c>
      <c r="J121" s="63">
        <f>+B!G55/(D!J$94)</f>
        <v>9.0707243609216823E-2</v>
      </c>
      <c r="K121" s="63">
        <f>+B!H55/(D!K$94)</f>
        <v>0.10343999533221462</v>
      </c>
      <c r="L121" s="63">
        <f>+B!I55/(D!L$94)</f>
        <v>0.11764360025703163</v>
      </c>
      <c r="M121" s="63">
        <f>+B!J55/(D!M$94)</f>
        <v>0.11194166722699743</v>
      </c>
      <c r="N121" s="63">
        <f>+B!K55/(D!N$94)</f>
        <v>0.12661375771714981</v>
      </c>
      <c r="O121" s="63">
        <f>+B!L55/(D!O$94)</f>
        <v>0.13015213445392398</v>
      </c>
      <c r="P121" s="63">
        <f>+B!M55/(D!P$94)</f>
        <v>0.1717255257946502</v>
      </c>
      <c r="Q121" s="63">
        <f>+B!N55/(D!Q$94)</f>
        <v>0.13922365115711491</v>
      </c>
      <c r="R121" s="63">
        <f>+B!O55/(D!R$94)</f>
        <v>0.17331860116820516</v>
      </c>
      <c r="S121" s="63">
        <f>+B!P55/(D!S$94)</f>
        <v>0.22024249845230764</v>
      </c>
      <c r="T121" s="63">
        <f>+B!Q55/(D!T$94)</f>
        <v>0.18300400874793535</v>
      </c>
      <c r="U121" s="63">
        <f>+B!R55/(D!U$94)</f>
        <v>0.13991798056412483</v>
      </c>
      <c r="V121" s="63">
        <f>+B!S55/(D!V$94)</f>
        <v>0.12402152432022384</v>
      </c>
      <c r="W121" s="63">
        <f>+B!T55/(D!W$94)</f>
        <v>9.6714394717032096E-2</v>
      </c>
      <c r="X121" s="63">
        <f>+B!U55/(D!X$94)</f>
        <v>8.7136491646233077E-2</v>
      </c>
      <c r="Y121" s="63">
        <f>+B!V55/(D!Y$94)</f>
        <v>6.7578072412608395E-2</v>
      </c>
      <c r="Z121" s="63">
        <f>+B!W55/(D!Z$94)</f>
        <v>4.9734412811434807E-2</v>
      </c>
      <c r="AA121" s="63">
        <f>+B!X55/(D!AA$94)</f>
        <v>4.7828701385495304E-2</v>
      </c>
      <c r="AB121" s="63">
        <f>+B!Y55/(D!AB$94)</f>
        <v>4.1808716648885538E-2</v>
      </c>
      <c r="AC121" s="63">
        <f>+B!Z55/(D!AC$94)</f>
        <v>3.1858838774579151E-2</v>
      </c>
      <c r="AD121" s="63">
        <f>+B!AA55/(D!AD$94)</f>
        <v>2.7065505265100022E-2</v>
      </c>
    </row>
    <row r="122" spans="6:30" ht="15.75" thickBot="1" x14ac:dyDescent="0.3">
      <c r="F122" s="217" t="s">
        <v>26</v>
      </c>
      <c r="G122" s="218"/>
      <c r="H122" s="64">
        <f>+B!E56/(D!H$94)</f>
        <v>1.4375409252861727E-3</v>
      </c>
      <c r="I122" s="64">
        <f>+B!F56/(D!I$94)</f>
        <v>1.5794650823334391E-3</v>
      </c>
      <c r="J122" s="64">
        <f>+B!G56/(D!J$94)</f>
        <v>7.2485802019055506E-4</v>
      </c>
      <c r="K122" s="64">
        <f>+B!H56/(D!K$94)</f>
        <v>9.0802117080702311E-4</v>
      </c>
      <c r="L122" s="64">
        <f>+B!I56/(D!L$94)</f>
        <v>7.7633115364526275E-4</v>
      </c>
      <c r="M122" s="64">
        <f>+B!J56/(D!M$94)</f>
        <v>0</v>
      </c>
      <c r="N122" s="64">
        <f>+B!K56/(D!N$94)</f>
        <v>1.6374154121079823E-4</v>
      </c>
      <c r="O122" s="64">
        <f>+B!L56/(D!O$94)</f>
        <v>1.3754961130407663E-3</v>
      </c>
      <c r="P122" s="64">
        <f>+B!M56/(D!P$94)</f>
        <v>2.3249613645824237E-3</v>
      </c>
      <c r="Q122" s="64">
        <f>+B!N56/(D!Q$94)</f>
        <v>1.1205821276856793E-3</v>
      </c>
      <c r="R122" s="64">
        <f>+B!O56/(D!R$94)</f>
        <v>1.1725754230764707E-3</v>
      </c>
      <c r="S122" s="64">
        <f>+B!P56/(D!S$94)</f>
        <v>9.5085098151227656E-4</v>
      </c>
      <c r="T122" s="64">
        <f>+B!Q56/(D!T$94)</f>
        <v>1.1993887006379442E-3</v>
      </c>
      <c r="U122" s="64">
        <f>+B!R56/(D!U$94)</f>
        <v>1.4059905417520156E-3</v>
      </c>
      <c r="V122" s="64">
        <f>+B!S56/(D!V$94)</f>
        <v>1.6876622217328154E-3</v>
      </c>
      <c r="W122" s="64">
        <f>+B!T56/(D!W$94)</f>
        <v>1.2754975802746803E-3</v>
      </c>
      <c r="X122" s="64">
        <f>+B!U56/(D!X$94)</f>
        <v>1.4126851173297372E-3</v>
      </c>
      <c r="Y122" s="64">
        <f>+B!V56/(D!Y$94)</f>
        <v>9.9928393499412868E-4</v>
      </c>
      <c r="Z122" s="64">
        <f>+B!W56/(D!Z$94)</f>
        <v>1.1546353853005714E-3</v>
      </c>
      <c r="AA122" s="64">
        <f>+B!X56/(D!AA$94)</f>
        <v>8.9550723350967235E-4</v>
      </c>
      <c r="AB122" s="64">
        <f>+B!Y56/(D!AB$94)</f>
        <v>7.3589222210388426E-4</v>
      </c>
      <c r="AC122" s="64">
        <f>+B!Z56/(D!AC$94)</f>
        <v>9.6243006858008553E-4</v>
      </c>
      <c r="AD122" s="64">
        <f>+B!AA56/(D!AD$94)</f>
        <v>7.9572398734215489E-4</v>
      </c>
    </row>
    <row r="123" spans="6:30" x14ac:dyDescent="0.25">
      <c r="F123" s="1" t="s">
        <v>53</v>
      </c>
      <c r="AD123" s="1"/>
    </row>
    <row r="124" spans="6:30" ht="15.75" thickBot="1" x14ac:dyDescent="0.3"/>
    <row r="125" spans="6:30" ht="15.75" thickBot="1" x14ac:dyDescent="0.3">
      <c r="F125" s="7" t="s">
        <v>15</v>
      </c>
      <c r="G125" s="8"/>
      <c r="H125" s="17">
        <v>1995</v>
      </c>
      <c r="I125" s="9">
        <v>1996</v>
      </c>
      <c r="J125" s="17">
        <v>1997</v>
      </c>
      <c r="K125" s="9">
        <v>1998</v>
      </c>
      <c r="L125" s="17">
        <v>1999</v>
      </c>
      <c r="M125" s="9">
        <v>2000</v>
      </c>
      <c r="N125" s="17">
        <v>2001</v>
      </c>
      <c r="O125" s="9">
        <v>2002</v>
      </c>
      <c r="P125" s="17">
        <v>2003</v>
      </c>
      <c r="Q125" s="9">
        <v>2004</v>
      </c>
      <c r="R125" s="17">
        <v>2005</v>
      </c>
      <c r="S125" s="9">
        <v>2006</v>
      </c>
      <c r="T125" s="17">
        <v>2007</v>
      </c>
      <c r="U125" s="9">
        <v>2008</v>
      </c>
      <c r="V125" s="17">
        <v>2009</v>
      </c>
      <c r="W125" s="9">
        <v>2010</v>
      </c>
      <c r="X125" s="17">
        <v>2011</v>
      </c>
      <c r="Y125" s="9">
        <v>2012</v>
      </c>
      <c r="Z125" s="17">
        <v>2013</v>
      </c>
      <c r="AA125" s="9">
        <v>2014</v>
      </c>
      <c r="AB125" s="17">
        <v>2015</v>
      </c>
      <c r="AC125" s="10">
        <v>2016</v>
      </c>
      <c r="AD125" s="10">
        <v>2017</v>
      </c>
    </row>
    <row r="126" spans="6:30" ht="15.75" thickBot="1" x14ac:dyDescent="0.3">
      <c r="F126" s="193" t="s">
        <v>27</v>
      </c>
      <c r="G126" s="209"/>
      <c r="H126" s="60">
        <f>+'C'!D46/(D!H$94)</f>
        <v>-1.9468670055063939</v>
      </c>
      <c r="I126" s="60">
        <f>+'C'!E46/(D!I$94)</f>
        <v>-1.6184076074924159</v>
      </c>
      <c r="J126" s="60">
        <f>+'C'!F46/(D!J$94)</f>
        <v>-1.1006266755088496</v>
      </c>
      <c r="K126" s="60">
        <f>+'C'!G46/(D!K$94)</f>
        <v>-1.3783996837289629</v>
      </c>
      <c r="L126" s="60">
        <f>+'C'!H46/(D!L$94)</f>
        <v>-0.84323598022061219</v>
      </c>
      <c r="M126" s="60">
        <f>+'C'!I46/(D!M$94)</f>
        <v>-0.91981878301617048</v>
      </c>
      <c r="N126" s="60">
        <f>+'C'!J46/(D!N$94)</f>
        <v>-1.6820672619813106</v>
      </c>
      <c r="O126" s="60">
        <f>+'C'!K46/(D!O$94)</f>
        <v>-2.0219240445420117</v>
      </c>
      <c r="P126" s="60">
        <f>+'C'!L46/(D!P$94)</f>
        <v>-2.5157853530887153</v>
      </c>
      <c r="Q126" s="60">
        <f>+'C'!M46/(D!Q$94)</f>
        <v>-2.4339165615738136</v>
      </c>
      <c r="R126" s="60">
        <f>+'C'!N46/(D!R$94)</f>
        <v>-2.4857634217883913</v>
      </c>
      <c r="S126" s="60">
        <f>+'C'!O46/(D!S$94)</f>
        <v>-3.2882754141998443</v>
      </c>
      <c r="T126" s="60">
        <f>+'C'!P46/(D!T$94)</f>
        <v>-3.0767530861049011</v>
      </c>
      <c r="U126" s="60">
        <f>+'C'!Q46/(D!U$94)</f>
        <v>-3.2290397902207308</v>
      </c>
      <c r="V126" s="60">
        <f>+'C'!R46/(D!V$94)</f>
        <v>-4.0378539243277478</v>
      </c>
      <c r="W126" s="60">
        <f>+'C'!S46/(D!W$94)</f>
        <v>-4.804157624163663</v>
      </c>
      <c r="X126" s="60">
        <f>+'C'!T46/(D!X$94)</f>
        <v>-4.6707802813783488</v>
      </c>
      <c r="Y126" s="60">
        <f>+'C'!U46/(D!Y$94)</f>
        <v>-5.4760015710223566</v>
      </c>
      <c r="Z126" s="60">
        <f>+'C'!V46/(D!Z$94)</f>
        <v>-3.4206919243941778</v>
      </c>
      <c r="AA126" s="60">
        <f>+'C'!W46/(D!AA$94)</f>
        <v>-2.1370202365634392</v>
      </c>
      <c r="AB126" s="60">
        <f>+'C'!X46/(D!AB$94)</f>
        <v>-1.2034642274131504</v>
      </c>
      <c r="AC126" s="60">
        <f>+'C'!Y46/(D!AC$94)</f>
        <v>-1.1950016259733556</v>
      </c>
      <c r="AD126" s="60">
        <f>+'C'!Z46/(D!AD$94)</f>
        <v>-0.92420363524168658</v>
      </c>
    </row>
    <row r="127" spans="6:30" x14ac:dyDescent="0.25">
      <c r="F127" s="215" t="s">
        <v>17</v>
      </c>
      <c r="G127" s="216"/>
      <c r="H127" s="62">
        <f>+'C'!D47/(D!H$94)</f>
        <v>-0.16204616652847439</v>
      </c>
      <c r="I127" s="62">
        <f>+'C'!E47/(D!I$94)</f>
        <v>-0.27740704699017898</v>
      </c>
      <c r="J127" s="62">
        <f>+'C'!F47/(D!J$94)</f>
        <v>-0.5378842536391244</v>
      </c>
      <c r="K127" s="62">
        <f>+'C'!G47/(D!K$94)</f>
        <v>-0.69244860100539918</v>
      </c>
      <c r="L127" s="62">
        <f>+'C'!H47/(D!L$94)</f>
        <v>-0.30425728910730876</v>
      </c>
      <c r="M127" s="62">
        <f>+'C'!I47/(D!M$94)</f>
        <v>-0.25036203730555795</v>
      </c>
      <c r="N127" s="62">
        <f>+'C'!J47/(D!N$94)</f>
        <v>-0.2818325924396527</v>
      </c>
      <c r="O127" s="62">
        <f>+'C'!K47/(D!O$94)</f>
        <v>-0.40233748882733167</v>
      </c>
      <c r="P127" s="62">
        <f>+'C'!L47/(D!P$94)</f>
        <v>-0.8387665922836125</v>
      </c>
      <c r="Q127" s="62">
        <f>+'C'!M47/(D!Q$94)</f>
        <v>-0.65122768894282979</v>
      </c>
      <c r="R127" s="62">
        <f>+'C'!N47/(D!R$94)</f>
        <v>-0.61084688280457544</v>
      </c>
      <c r="S127" s="62">
        <f>+'C'!O47/(D!S$94)</f>
        <v>-1.3670046022850684</v>
      </c>
      <c r="T127" s="62">
        <f>+'C'!P47/(D!T$94)</f>
        <v>-1.1878284580249632</v>
      </c>
      <c r="U127" s="62">
        <f>+'C'!Q47/(D!U$94)</f>
        <v>-1.9002716344913273</v>
      </c>
      <c r="V127" s="62">
        <f>+'C'!R47/(D!V$94)</f>
        <v>-2.5730737728440025</v>
      </c>
      <c r="W127" s="62">
        <f>+'C'!S47/(D!W$94)</f>
        <v>-3.2834176698251469</v>
      </c>
      <c r="X127" s="62">
        <f>+'C'!T47/(D!X$94)</f>
        <v>-3.6389832141179581</v>
      </c>
      <c r="Y127" s="62">
        <f>+'C'!U47/(D!Y$94)</f>
        <v>-4.0794589225389792</v>
      </c>
      <c r="Z127" s="62">
        <f>+'C'!V47/(D!Z$94)</f>
        <v>-3.0013490830376863</v>
      </c>
      <c r="AA127" s="62">
        <f>+'C'!W47/(D!AA$94)</f>
        <v>-1.0520745011520412</v>
      </c>
      <c r="AB127" s="62">
        <f>+'C'!X47/(D!AB$94)</f>
        <v>-0.34679573152658161</v>
      </c>
      <c r="AC127" s="62">
        <f>+'C'!Y47/(D!AC$94)</f>
        <v>-0.67746996953986938</v>
      </c>
      <c r="AD127" s="62">
        <f>+'C'!Z47/(D!AD$94)</f>
        <v>-0.53671081800308362</v>
      </c>
    </row>
    <row r="128" spans="6:30" x14ac:dyDescent="0.25">
      <c r="F128" s="219" t="s">
        <v>18</v>
      </c>
      <c r="G128" s="220"/>
      <c r="H128" s="63">
        <f>+'C'!D48/(D!H$94)</f>
        <v>-7.5788738429653493E-3</v>
      </c>
      <c r="I128" s="63">
        <f>+'C'!E48/(D!I$94)</f>
        <v>-1.023408688391737E-2</v>
      </c>
      <c r="J128" s="63">
        <f>+'C'!F48/(D!J$94)</f>
        <v>-9.8413448272280275E-3</v>
      </c>
      <c r="K128" s="63">
        <f>+'C'!G48/(D!K$94)</f>
        <v>-3.5855393162729315E-2</v>
      </c>
      <c r="L128" s="63">
        <f>+'C'!H48/(D!L$94)</f>
        <v>-6.4597495525507359E-3</v>
      </c>
      <c r="M128" s="63">
        <f>+'C'!I48/(D!M$94)</f>
        <v>-8.6869629852966718E-3</v>
      </c>
      <c r="N128" s="63">
        <f>+'C'!J48/(D!N$94)</f>
        <v>-1.3614610188026175E-2</v>
      </c>
      <c r="O128" s="63">
        <f>+'C'!K48/(D!O$94)</f>
        <v>-1.9978017308721563E-2</v>
      </c>
      <c r="P128" s="63">
        <f>+'C'!L48/(D!P$94)</f>
        <v>-1.5923447447454518E-2</v>
      </c>
      <c r="Q128" s="63">
        <f>+'C'!M48/(D!Q$94)</f>
        <v>-2.6687564674466636E-2</v>
      </c>
      <c r="R128" s="63">
        <f>+'C'!N48/(D!R$94)</f>
        <v>-3.1400329435411399E-2</v>
      </c>
      <c r="S128" s="63">
        <f>+'C'!O48/(D!S$94)</f>
        <v>-4.1955955903716612E-2</v>
      </c>
      <c r="T128" s="63">
        <f>+'C'!P48/(D!T$94)</f>
        <v>-4.9055597133406945E-2</v>
      </c>
      <c r="U128" s="63">
        <f>+'C'!Q48/(D!U$94)</f>
        <v>-3.493196917932187E-2</v>
      </c>
      <c r="V128" s="63">
        <f>+'C'!R48/(D!V$94)</f>
        <v>-4.2741975013425228E-2</v>
      </c>
      <c r="W128" s="63">
        <f>+'C'!S48/(D!W$94)</f>
        <v>-3.3600512149358074E-2</v>
      </c>
      <c r="X128" s="63">
        <f>+'C'!T48/(D!X$94)</f>
        <v>-3.4294285067783363E-2</v>
      </c>
      <c r="Y128" s="63">
        <f>+'C'!U48/(D!Y$94)</f>
        <v>-3.8548508223980787E-2</v>
      </c>
      <c r="Z128" s="63">
        <f>+'C'!V48/(D!Z$94)</f>
        <v>-3.1472702524443875E-2</v>
      </c>
      <c r="AA128" s="63">
        <f>+'C'!W48/(D!AA$94)</f>
        <v>-3.3924929429313209E-2</v>
      </c>
      <c r="AB128" s="63">
        <f>+'C'!X48/(D!AB$94)</f>
        <v>-4.8381256044692934E-2</v>
      </c>
      <c r="AC128" s="63">
        <f>+'C'!Y48/(D!AC$94)</f>
        <v>-4.7176346318163205E-2</v>
      </c>
      <c r="AD128" s="63">
        <f>+'C'!Z48/(D!AD$94)</f>
        <v>-2.7539192463811289E-2</v>
      </c>
    </row>
    <row r="129" spans="6:30" x14ac:dyDescent="0.25">
      <c r="F129" s="215" t="s">
        <v>19</v>
      </c>
      <c r="G129" s="216"/>
      <c r="H129" s="63">
        <f>+'C'!D49/(D!H$94)</f>
        <v>-0.35174040591194772</v>
      </c>
      <c r="I129" s="63">
        <f>+'C'!E49/(D!I$94)</f>
        <v>-0.20534319226580819</v>
      </c>
      <c r="J129" s="63">
        <f>+'C'!F49/(D!J$94)</f>
        <v>-7.0939873271843784E-2</v>
      </c>
      <c r="K129" s="63">
        <f>+'C'!G49/(D!K$94)</f>
        <v>-1.2911730098426213E-2</v>
      </c>
      <c r="L129" s="63">
        <f>+'C'!H49/(D!L$94)</f>
        <v>1.5448257821418605E-2</v>
      </c>
      <c r="M129" s="63">
        <f>+'C'!I49/(D!M$94)</f>
        <v>-5.6495078225731422E-3</v>
      </c>
      <c r="N129" s="63">
        <f>+'C'!J49/(D!N$94)</f>
        <v>1.8839340048425709E-3</v>
      </c>
      <c r="O129" s="63">
        <f>+'C'!K49/(D!O$94)</f>
        <v>-1.4475563149555891E-2</v>
      </c>
      <c r="P129" s="63">
        <f>+'C'!L49/(D!P$94)</f>
        <v>-0.11411040240115446</v>
      </c>
      <c r="Q129" s="63">
        <f>+'C'!M49/(D!Q$94)</f>
        <v>-0.18565040599213162</v>
      </c>
      <c r="R129" s="63">
        <f>+'C'!N49/(D!R$94)</f>
        <v>-0.14700397819347827</v>
      </c>
      <c r="S129" s="63">
        <f>+'C'!O49/(D!S$94)</f>
        <v>-9.2464447329330193E-2</v>
      </c>
      <c r="T129" s="63">
        <f>+'C'!P49/(D!T$94)</f>
        <v>-6.2498433513452037E-2</v>
      </c>
      <c r="U129" s="63">
        <f>+'C'!Q49/(D!U$94)</f>
        <v>-4.275556507686961E-2</v>
      </c>
      <c r="V129" s="63">
        <f>+'C'!R49/(D!V$94)</f>
        <v>-7.4806056082339353E-2</v>
      </c>
      <c r="W129" s="63">
        <f>+'C'!S49/(D!W$94)</f>
        <v>-0.23890223222822998</v>
      </c>
      <c r="X129" s="63">
        <f>+'C'!T49/(D!X$94)</f>
        <v>-0.2181505979617023</v>
      </c>
      <c r="Y129" s="63">
        <f>+'C'!U49/(D!Y$94)</f>
        <v>-0.16441800374305823</v>
      </c>
      <c r="Z129" s="63">
        <f>+'C'!V49/(D!Z$94)</f>
        <v>-7.3785170958233323E-2</v>
      </c>
      <c r="AA129" s="63">
        <f>+'C'!W49/(D!AA$94)</f>
        <v>-0.13234911922023868</v>
      </c>
      <c r="AB129" s="63">
        <f>+'C'!X49/(D!AB$94)</f>
        <v>-3.0231323231680117E-2</v>
      </c>
      <c r="AC129" s="63">
        <f>+'C'!Y49/(D!AC$94)</f>
        <v>-4.9193412202857022E-2</v>
      </c>
      <c r="AD129" s="63">
        <f>+'C'!Z49/(D!AD$94)</f>
        <v>-2.8826883590101746E-2</v>
      </c>
    </row>
    <row r="130" spans="6:30" x14ac:dyDescent="0.25">
      <c r="F130" s="219" t="s">
        <v>20</v>
      </c>
      <c r="G130" s="220"/>
      <c r="H130" s="63">
        <f>+'C'!D50/(D!H$94)</f>
        <v>-0.4864425621433926</v>
      </c>
      <c r="I130" s="63">
        <f>+'C'!E50/(D!I$94)</f>
        <v>-0.12369788475263706</v>
      </c>
      <c r="J130" s="63">
        <f>+'C'!F50/(D!J$94)</f>
        <v>0.27314791219463785</v>
      </c>
      <c r="K130" s="63">
        <f>+'C'!G50/(D!K$94)</f>
        <v>0.3086015323895267</v>
      </c>
      <c r="L130" s="63">
        <f>+'C'!H50/(D!L$94)</f>
        <v>-1.642282266201225E-3</v>
      </c>
      <c r="M130" s="63">
        <f>+'C'!I50/(D!M$94)</f>
        <v>8.2550070493440306E-2</v>
      </c>
      <c r="N130" s="63">
        <f>+'C'!J50/(D!N$94)</f>
        <v>-0.30641109387338022</v>
      </c>
      <c r="O130" s="63">
        <f>+'C'!K50/(D!O$94)</f>
        <v>-0.19499862727785203</v>
      </c>
      <c r="P130" s="63">
        <f>+'C'!L50/(D!P$94)</f>
        <v>-0.15793563579782263</v>
      </c>
      <c r="Q130" s="63">
        <f>+'C'!M50/(D!Q$94)</f>
        <v>5.9547538834709944E-2</v>
      </c>
      <c r="R130" s="63">
        <f>+'C'!N50/(D!R$94)</f>
        <v>7.1366811534917501E-2</v>
      </c>
      <c r="S130" s="63">
        <f>+'C'!O50/(D!S$94)</f>
        <v>5.310031516227539E-2</v>
      </c>
      <c r="T130" s="63">
        <f>+'C'!P50/(D!T$94)</f>
        <v>9.9572167756518615E-2</v>
      </c>
      <c r="U130" s="63">
        <f>+'C'!Q50/(D!U$94)</f>
        <v>0.20162443014050785</v>
      </c>
      <c r="V130" s="63">
        <f>+'C'!R50/(D!V$94)</f>
        <v>9.5542021182213513E-2</v>
      </c>
      <c r="W130" s="63">
        <f>+'C'!S50/(D!W$94)</f>
        <v>0.13381496384455227</v>
      </c>
      <c r="X130" s="63">
        <f>+'C'!T50/(D!X$94)</f>
        <v>0.49398352068840806</v>
      </c>
      <c r="Y130" s="63">
        <f>+'C'!U50/(D!Y$94)</f>
        <v>0.31116054545072952</v>
      </c>
      <c r="Z130" s="63">
        <f>+'C'!V50/(D!Z$94)</f>
        <v>0.12108466854877981</v>
      </c>
      <c r="AA130" s="63">
        <f>+'C'!W50/(D!AA$94)</f>
        <v>0.20795136360420172</v>
      </c>
      <c r="AB130" s="63">
        <f>+'C'!X50/(D!AB$94)</f>
        <v>7.2687426901820673E-2</v>
      </c>
      <c r="AC130" s="63">
        <f>+'C'!Y50/(D!AC$94)</f>
        <v>0.14883546437541001</v>
      </c>
      <c r="AD130" s="63">
        <f>+'C'!Z50/(D!AD$94)</f>
        <v>0.23441450190434845</v>
      </c>
    </row>
    <row r="131" spans="6:30" x14ac:dyDescent="0.25">
      <c r="F131" s="215" t="s">
        <v>21</v>
      </c>
      <c r="G131" s="216"/>
      <c r="H131" s="63">
        <f>+'C'!D51/(D!H$94)</f>
        <v>-0.62148719953103715</v>
      </c>
      <c r="I131" s="63">
        <f>+'C'!E51/(D!I$94)</f>
        <v>-0.57319836725132245</v>
      </c>
      <c r="J131" s="63">
        <f>+'C'!F51/(D!J$94)</f>
        <v>-0.4185385318528691</v>
      </c>
      <c r="K131" s="63">
        <f>+'C'!G51/(D!K$94)</f>
        <v>-0.50678770463024014</v>
      </c>
      <c r="L131" s="63">
        <f>+'C'!H51/(D!L$94)</f>
        <v>-0.20352073079572028</v>
      </c>
      <c r="M131" s="63">
        <f>+'C'!I51/(D!M$94)</f>
        <v>-0.32775105399401</v>
      </c>
      <c r="N131" s="63">
        <f>+'C'!J51/(D!N$94)</f>
        <v>-0.34768724080139563</v>
      </c>
      <c r="O131" s="63">
        <f>+'C'!K51/(D!O$94)</f>
        <v>-0.38634085102699289</v>
      </c>
      <c r="P131" s="63">
        <f>+'C'!L51/(D!P$94)</f>
        <v>-0.27227917013059177</v>
      </c>
      <c r="Q131" s="63">
        <f>+'C'!M51/(D!Q$94)</f>
        <v>-0.45268249964095891</v>
      </c>
      <c r="R131" s="63">
        <f>+'C'!N51/(D!R$94)</f>
        <v>-0.28429660840669096</v>
      </c>
      <c r="S131" s="63">
        <f>+'C'!O51/(D!S$94)</f>
        <v>-0.3926148572506129</v>
      </c>
      <c r="T131" s="63">
        <f>+'C'!P51/(D!T$94)</f>
        <v>-0.45534090797763943</v>
      </c>
      <c r="U131" s="63">
        <f>+'C'!Q51/(D!U$94)</f>
        <v>-0.33279943715860538</v>
      </c>
      <c r="V131" s="63">
        <f>+'C'!R51/(D!V$94)</f>
        <v>-0.35380068839402828</v>
      </c>
      <c r="W131" s="63">
        <f>+'C'!S51/(D!W$94)</f>
        <v>-0.41833926708036201</v>
      </c>
      <c r="X131" s="63">
        <f>+'C'!T51/(D!X$94)</f>
        <v>-0.45435097059526142</v>
      </c>
      <c r="Y131" s="63">
        <f>+'C'!U51/(D!Y$94)</f>
        <v>-0.47021502701924212</v>
      </c>
      <c r="Z131" s="63">
        <f>+'C'!V51/(D!Z$94)</f>
        <v>-0.17511989123547783</v>
      </c>
      <c r="AA131" s="63">
        <f>+'C'!W51/(D!AA$94)</f>
        <v>-9.0052225593371782E-2</v>
      </c>
      <c r="AB131" s="63">
        <f>+'C'!X51/(D!AB$94)</f>
        <v>-3.6788755581073099E-2</v>
      </c>
      <c r="AC131" s="63">
        <f>+'C'!Y51/(D!AC$94)</f>
        <v>-8.0380055154519556E-2</v>
      </c>
      <c r="AD131" s="63">
        <f>+'C'!Z51/(D!AD$94)</f>
        <v>-0.11202346806239104</v>
      </c>
    </row>
    <row r="132" spans="6:30" x14ac:dyDescent="0.25">
      <c r="F132" s="219" t="s">
        <v>22</v>
      </c>
      <c r="G132" s="220"/>
      <c r="H132" s="63">
        <f>+'C'!D52/(D!H$94)</f>
        <v>-0.13887516837248484</v>
      </c>
      <c r="I132" s="63">
        <f>+'C'!E52/(D!I$94)</f>
        <v>-0.13014590137856205</v>
      </c>
      <c r="J132" s="63">
        <f>+'C'!F52/(D!J$94)</f>
        <v>-0.19825039832570382</v>
      </c>
      <c r="K132" s="63">
        <f>+'C'!G52/(D!K$94)</f>
        <v>-0.34227092570982204</v>
      </c>
      <c r="L132" s="63">
        <f>+'C'!H52/(D!L$94)</f>
        <v>-0.27020638064607988</v>
      </c>
      <c r="M132" s="63">
        <f>+'C'!I52/(D!M$94)</f>
        <v>-0.21752021723659792</v>
      </c>
      <c r="N132" s="63">
        <f>+'C'!J52/(D!N$94)</f>
        <v>-0.33498454269297451</v>
      </c>
      <c r="O132" s="63">
        <f>+'C'!K52/(D!O$94)</f>
        <v>-0.4112499954033641</v>
      </c>
      <c r="P132" s="63">
        <f>+'C'!L52/(D!P$94)</f>
        <v>-0.48379685463106586</v>
      </c>
      <c r="Q132" s="63">
        <f>+'C'!M52/(D!Q$94)</f>
        <v>-0.51027503299858989</v>
      </c>
      <c r="R132" s="63">
        <f>+'C'!N52/(D!R$94)</f>
        <v>-0.46754892796240549</v>
      </c>
      <c r="S132" s="63">
        <f>+'C'!O52/(D!S$94)</f>
        <v>-0.47172606607118034</v>
      </c>
      <c r="T132" s="63">
        <f>+'C'!P52/(D!T$94)</f>
        <v>-0.40270341152961447</v>
      </c>
      <c r="U132" s="63">
        <f>+'C'!Q52/(D!U$94)</f>
        <v>-0.25456156001227898</v>
      </c>
      <c r="V132" s="63">
        <f>+'C'!R52/(D!V$94)</f>
        <v>-0.27094460428982636</v>
      </c>
      <c r="W132" s="63">
        <f>+'C'!S52/(D!W$94)</f>
        <v>-0.17648620439841151</v>
      </c>
      <c r="X132" s="63">
        <f>+'C'!T52/(D!X$94)</f>
        <v>-0.12981995336204255</v>
      </c>
      <c r="Y132" s="63">
        <f>+'C'!U52/(D!Y$94)</f>
        <v>-6.3069141635715989E-2</v>
      </c>
      <c r="Z132" s="63">
        <f>+'C'!V52/(D!Z$94)</f>
        <v>-6.9753803974540354E-2</v>
      </c>
      <c r="AA132" s="63">
        <f>+'C'!W52/(D!AA$94)</f>
        <v>-0.10019378413169279</v>
      </c>
      <c r="AB132" s="63">
        <f>+'C'!X52/(D!AB$94)</f>
        <v>-9.1217814419152971E-2</v>
      </c>
      <c r="AC132" s="63">
        <f>+'C'!Y52/(D!AC$94)</f>
        <v>-5.0011853353368795E-2</v>
      </c>
      <c r="AD132" s="63">
        <f>+'C'!Z52/(D!AD$94)</f>
        <v>6.2781471534287842E-2</v>
      </c>
    </row>
    <row r="133" spans="6:30" x14ac:dyDescent="0.25">
      <c r="F133" s="215" t="s">
        <v>23</v>
      </c>
      <c r="G133" s="216"/>
      <c r="H133" s="63">
        <f>+'C'!D53/(D!H$94)</f>
        <v>-0.16759007619072341</v>
      </c>
      <c r="I133" s="63">
        <f>+'C'!E53/(D!I$94)</f>
        <v>-0.22911384276390828</v>
      </c>
      <c r="J133" s="63">
        <f>+'C'!F53/(D!J$94)</f>
        <v>-0.14694015802268423</v>
      </c>
      <c r="K133" s="63">
        <f>+'C'!G53/(D!K$94)</f>
        <v>-0.11882823638142044</v>
      </c>
      <c r="L133" s="63">
        <f>+'C'!H53/(D!L$94)</f>
        <v>-4.2514715308312766E-2</v>
      </c>
      <c r="M133" s="63">
        <f>+'C'!I53/(D!M$94)</f>
        <v>-0.12907119599576083</v>
      </c>
      <c r="N133" s="63">
        <f>+'C'!J53/(D!N$94)</f>
        <v>-0.20744432148686698</v>
      </c>
      <c r="O133" s="63">
        <f>+'C'!K53/(D!O$94)</f>
        <v>-0.32930844474248439</v>
      </c>
      <c r="P133" s="63">
        <f>+'C'!L53/(D!P$94)</f>
        <v>-0.27974731297826366</v>
      </c>
      <c r="Q133" s="63">
        <f>+'C'!M53/(D!Q$94)</f>
        <v>-0.27108233111672264</v>
      </c>
      <c r="R133" s="63">
        <f>+'C'!N53/(D!R$94)</f>
        <v>-0.50591294035129175</v>
      </c>
      <c r="S133" s="63">
        <f>+'C'!O53/(D!S$94)</f>
        <v>-0.3031432788723411</v>
      </c>
      <c r="T133" s="63">
        <f>+'C'!P53/(D!T$94)</f>
        <v>-0.34997746984953787</v>
      </c>
      <c r="U133" s="63">
        <f>+'C'!Q53/(D!U$94)</f>
        <v>-0.26591233601143538</v>
      </c>
      <c r="V133" s="63">
        <f>+'C'!R53/(D!V$94)</f>
        <v>-0.2740772908295086</v>
      </c>
      <c r="W133" s="63">
        <f>+'C'!S53/(D!W$94)</f>
        <v>-0.26213391355330279</v>
      </c>
      <c r="X133" s="63">
        <f>+'C'!T53/(D!X$94)</f>
        <v>-0.10978028053960033</v>
      </c>
      <c r="Y133" s="63">
        <f>+'C'!U53/(D!Y$94)</f>
        <v>-0.10728994791617941</v>
      </c>
      <c r="Z133" s="63">
        <f>+'C'!V53/(D!Z$94)</f>
        <v>-4.8928004219805289E-2</v>
      </c>
      <c r="AA133" s="63">
        <f>+'C'!W53/(D!AA$94)</f>
        <v>-4.7340250586515031E-2</v>
      </c>
      <c r="AB133" s="63">
        <f>+'C'!X53/(D!AB$94)</f>
        <v>-2.1477836076386939E-2</v>
      </c>
      <c r="AC133" s="63">
        <f>+'C'!Y53/(D!AC$94)</f>
        <v>3.4017158751870422E-3</v>
      </c>
      <c r="AD133" s="63">
        <f>+'C'!Z53/(D!AD$94)</f>
        <v>-4.7053736966016273E-2</v>
      </c>
    </row>
    <row r="134" spans="6:30" x14ac:dyDescent="0.25">
      <c r="F134" s="219" t="s">
        <v>24</v>
      </c>
      <c r="G134" s="220"/>
      <c r="H134" s="63">
        <f>+'C'!D54/(D!H$94)</f>
        <v>-0.10359906878590108</v>
      </c>
      <c r="I134" s="63">
        <f>+'C'!E54/(D!I$94)</f>
        <v>-0.14097318438410178</v>
      </c>
      <c r="J134" s="63">
        <f>+'C'!F54/(D!J$94)</f>
        <v>-5.9299401455280898E-2</v>
      </c>
      <c r="K134" s="63">
        <f>+'C'!G54/(D!K$94)</f>
        <v>-6.1249603109385493E-2</v>
      </c>
      <c r="L134" s="63">
        <f>+'C'!H54/(D!L$94)</f>
        <v>-8.8608520399803381E-2</v>
      </c>
      <c r="M134" s="63">
        <f>+'C'!I54/(D!M$94)</f>
        <v>-0.10313740119345231</v>
      </c>
      <c r="N134" s="63">
        <f>+'C'!J54/(D!N$94)</f>
        <v>-0.18087948648745009</v>
      </c>
      <c r="O134" s="63">
        <f>+'C'!K54/(D!O$94)</f>
        <v>-0.16203187370325448</v>
      </c>
      <c r="P134" s="63">
        <f>+'C'!L54/(D!P$94)</f>
        <v>-0.21828543878345633</v>
      </c>
      <c r="Q134" s="63">
        <f>+'C'!M54/(D!Q$94)</f>
        <v>-0.29360382645676592</v>
      </c>
      <c r="R134" s="63">
        <f>+'C'!N54/(D!R$94)</f>
        <v>-0.37371877533285608</v>
      </c>
      <c r="S134" s="63">
        <f>+'C'!O54/(D!S$94)</f>
        <v>-0.49857124153102494</v>
      </c>
      <c r="T134" s="63">
        <f>+'C'!P54/(D!T$94)</f>
        <v>-0.52980925740487006</v>
      </c>
      <c r="U134" s="63">
        <f>+'C'!Q54/(D!U$94)</f>
        <v>-0.50470821209347894</v>
      </c>
      <c r="V134" s="63">
        <f>+'C'!R54/(D!V$94)</f>
        <v>-0.47214014314000147</v>
      </c>
      <c r="W134" s="63">
        <f>+'C'!S54/(D!W$94)</f>
        <v>-0.47227095095449928</v>
      </c>
      <c r="X134" s="63">
        <f>+'C'!T54/(D!X$94)</f>
        <v>-0.53475470149745608</v>
      </c>
      <c r="Y134" s="63">
        <f>+'C'!U54/(D!Y$94)</f>
        <v>-0.82336705810995725</v>
      </c>
      <c r="Z134" s="63">
        <f>+'C'!V54/(D!Z$94)</f>
        <v>-0.11972559692033889</v>
      </c>
      <c r="AA134" s="63">
        <f>+'C'!W54/(D!AA$94)</f>
        <v>-0.86749652494841256</v>
      </c>
      <c r="AB134" s="63">
        <f>+'C'!X54/(D!AB$94)</f>
        <v>-0.69619283195606341</v>
      </c>
      <c r="AC134" s="63">
        <f>+'C'!Y54/(D!AC$94)</f>
        <v>-0.45892899151165245</v>
      </c>
      <c r="AD134" s="63">
        <f>+'C'!Z54/(D!AD$94)</f>
        <v>-0.4864721281092857</v>
      </c>
    </row>
    <row r="135" spans="6:30" x14ac:dyDescent="0.25">
      <c r="F135" s="215" t="s">
        <v>25</v>
      </c>
      <c r="G135" s="216"/>
      <c r="H135" s="63">
        <f>+'C'!D55/(D!H$94)</f>
        <v>9.3930370214662023E-2</v>
      </c>
      <c r="I135" s="63">
        <f>+'C'!E55/(D!I$94)</f>
        <v>7.3285045199370666E-2</v>
      </c>
      <c r="J135" s="63">
        <f>+'C'!F55/(D!J$94)</f>
        <v>6.8643762929977481E-2</v>
      </c>
      <c r="K135" s="63">
        <f>+'C'!G55/(D!K$94)</f>
        <v>8.4258887410791725E-2</v>
      </c>
      <c r="L135" s="63">
        <f>+'C'!H55/(D!L$94)</f>
        <v>5.9301053417330739E-2</v>
      </c>
      <c r="M135" s="63">
        <f>+'C'!I55/(D!M$94)</f>
        <v>3.9809853398358054E-2</v>
      </c>
      <c r="N135" s="63">
        <f>+'C'!J55/(D!N$94)</f>
        <v>-1.0933413731221033E-2</v>
      </c>
      <c r="O135" s="63">
        <f>+'C'!K55/(D!O$94)</f>
        <v>-9.9828126063351161E-2</v>
      </c>
      <c r="P135" s="63">
        <f>+'C'!L55/(D!P$94)</f>
        <v>-0.13261592804182051</v>
      </c>
      <c r="Q135" s="63">
        <f>+'C'!M55/(D!Q$94)</f>
        <v>-0.10173053045889746</v>
      </c>
      <c r="R135" s="63">
        <f>+'C'!N55/(D!R$94)</f>
        <v>-0.13601226736703745</v>
      </c>
      <c r="S135" s="63">
        <f>+'C'!O55/(D!S$94)</f>
        <v>-0.17426340205880939</v>
      </c>
      <c r="T135" s="63">
        <f>+'C'!P55/(D!T$94)</f>
        <v>-0.13890697579127478</v>
      </c>
      <c r="U135" s="63">
        <f>+'C'!Q55/(D!U$94)</f>
        <v>-9.418063119839945E-2</v>
      </c>
      <c r="V135" s="63">
        <f>+'C'!R55/(D!V$94)</f>
        <v>-7.1374179994326728E-2</v>
      </c>
      <c r="W135" s="63">
        <f>+'C'!S55/(D!W$94)</f>
        <v>-5.2490472055024183E-2</v>
      </c>
      <c r="X135" s="63">
        <f>+'C'!T55/(D!X$94)</f>
        <v>-4.446874180239687E-2</v>
      </c>
      <c r="Y135" s="63">
        <f>+'C'!U55/(D!Y$94)</f>
        <v>-4.0577247086340328E-2</v>
      </c>
      <c r="Z135" s="63">
        <f>+'C'!V55/(D!Z$94)</f>
        <v>-2.1126437420749135E-2</v>
      </c>
      <c r="AA135" s="63">
        <f>+'C'!W55/(D!AA$94)</f>
        <v>-2.1824308513350904E-2</v>
      </c>
      <c r="AB135" s="63">
        <f>+'C'!X55/(D!AB$94)</f>
        <v>-5.4844684420439068E-3</v>
      </c>
      <c r="AC135" s="63">
        <f>+'C'!Y55/(D!AC$94)</f>
        <v>1.5038776702185794E-2</v>
      </c>
      <c r="AD135" s="63">
        <f>+'C'!Z55/(D!AD$94)</f>
        <v>1.6814178171329658E-2</v>
      </c>
    </row>
    <row r="136" spans="6:30" ht="15.75" thickBot="1" x14ac:dyDescent="0.3">
      <c r="F136" s="217" t="s">
        <v>26</v>
      </c>
      <c r="G136" s="218"/>
      <c r="H136" s="64">
        <f>+'C'!D56/(D!H$94)</f>
        <v>-1.4375301153260629E-3</v>
      </c>
      <c r="I136" s="64">
        <f>+'C'!E56/(D!I$94)</f>
        <v>-1.5794444977538737E-3</v>
      </c>
      <c r="J136" s="64">
        <f>+'C'!F56/(D!J$94)</f>
        <v>-7.2484864456135692E-4</v>
      </c>
      <c r="K136" s="64">
        <f>+'C'!G56/(D!K$94)</f>
        <v>-9.0801101272078419E-4</v>
      </c>
      <c r="L136" s="64">
        <f>+'C'!H56/(D!L$94)</f>
        <v>-7.7630794806294516E-4</v>
      </c>
      <c r="M136" s="64">
        <f>+'C'!I56/(D!M$94)</f>
        <v>0</v>
      </c>
      <c r="N136" s="64">
        <f>+'C'!J56/(D!N$94)</f>
        <v>-1.6374154121079823E-4</v>
      </c>
      <c r="O136" s="64">
        <f>+'C'!K56/(D!O$94)</f>
        <v>-1.3754961130407663E-3</v>
      </c>
      <c r="P136" s="64">
        <f>+'C'!L56/(D!P$94)</f>
        <v>-2.3249613645824237E-3</v>
      </c>
      <c r="Q136" s="64">
        <f>+'C'!M56/(D!Q$94)</f>
        <v>-5.2437387493712683E-4</v>
      </c>
      <c r="R136" s="64">
        <f>+'C'!N56/(D!R$94)</f>
        <v>-3.8951664670915705E-4</v>
      </c>
      <c r="S136" s="64">
        <f>+'C'!O56/(D!S$94)</f>
        <v>3.6815269213488999E-4</v>
      </c>
      <c r="T136" s="64">
        <f>+'C'!P56/(D!T$94)</f>
        <v>-2.0522475839442134E-4</v>
      </c>
      <c r="U136" s="64">
        <f>+'C'!Q56/(D!U$94)</f>
        <v>-5.4307187499349065E-4</v>
      </c>
      <c r="V136" s="64">
        <f>+'C'!R56/(D!V$94)</f>
        <v>-4.3784649969226037E-4</v>
      </c>
      <c r="W136" s="64">
        <f>+'C'!S56/(D!W$94)</f>
        <v>-3.3150861197231169E-4</v>
      </c>
      <c r="X136" s="64">
        <f>+'C'!T56/(D!X$94)</f>
        <v>-1.6155501299577023E-4</v>
      </c>
      <c r="Y136" s="64">
        <f>+'C'!U56/(D!Y$94)</f>
        <v>-2.1856859137721303E-4</v>
      </c>
      <c r="Z136" s="64">
        <f>+'C'!V56/(D!Z$94)</f>
        <v>-5.1686269322333527E-4</v>
      </c>
      <c r="AA136" s="64">
        <f>+'C'!W56/(D!AA$94)</f>
        <v>2.8530994728722097E-4</v>
      </c>
      <c r="AB136" s="64">
        <f>+'C'!X56/(D!AB$94)</f>
        <v>4.1839726571589068E-4</v>
      </c>
      <c r="AC136" s="64">
        <f>+'C'!Y56/(D!AC$94)</f>
        <v>8.8349857835806926E-4</v>
      </c>
      <c r="AD136" s="64">
        <f>+'C'!Z56/(D!AD$94)</f>
        <v>4.1275083034503148E-4</v>
      </c>
    </row>
    <row r="137" spans="6:30" x14ac:dyDescent="0.25">
      <c r="F137" s="1" t="s">
        <v>53</v>
      </c>
    </row>
    <row r="138" spans="6:30" ht="15.75" thickBot="1" x14ac:dyDescent="0.3"/>
    <row r="139" spans="6:30" ht="15.75" thickBot="1" x14ac:dyDescent="0.3">
      <c r="F139" s="7" t="s">
        <v>15</v>
      </c>
      <c r="G139" s="8"/>
      <c r="H139" s="17">
        <v>1995</v>
      </c>
      <c r="I139" s="9">
        <v>1996</v>
      </c>
      <c r="J139" s="17">
        <v>1997</v>
      </c>
      <c r="K139" s="9">
        <v>1998</v>
      </c>
      <c r="L139" s="17">
        <v>1999</v>
      </c>
      <c r="M139" s="9">
        <v>2000</v>
      </c>
      <c r="N139" s="17">
        <v>2001</v>
      </c>
      <c r="O139" s="9">
        <v>2002</v>
      </c>
      <c r="P139" s="17">
        <v>2003</v>
      </c>
      <c r="Q139" s="9">
        <v>2004</v>
      </c>
      <c r="R139" s="17">
        <v>2005</v>
      </c>
      <c r="S139" s="9">
        <v>2006</v>
      </c>
      <c r="T139" s="17">
        <v>2007</v>
      </c>
      <c r="U139" s="9">
        <v>2008</v>
      </c>
      <c r="V139" s="17">
        <v>2009</v>
      </c>
      <c r="W139" s="9">
        <v>2010</v>
      </c>
      <c r="X139" s="17">
        <v>2011</v>
      </c>
      <c r="Y139" s="9">
        <v>2012</v>
      </c>
      <c r="Z139" s="17">
        <v>2013</v>
      </c>
      <c r="AA139" s="9">
        <v>2014</v>
      </c>
      <c r="AB139" s="17">
        <v>2015</v>
      </c>
      <c r="AC139" s="10">
        <v>2016</v>
      </c>
      <c r="AD139" s="10">
        <v>2017</v>
      </c>
    </row>
    <row r="140" spans="6:30" ht="15.75" thickBot="1" x14ac:dyDescent="0.3">
      <c r="F140" s="193" t="s">
        <v>27</v>
      </c>
      <c r="G140" s="209"/>
      <c r="H140" s="60">
        <f>('C'!D46/2)/(D!H$94)</f>
        <v>-0.97343350275319696</v>
      </c>
      <c r="I140" s="60">
        <f>('C'!E46/2)/(D!I$94)</f>
        <v>-0.80920380374620793</v>
      </c>
      <c r="J140" s="60">
        <f>('C'!F46/2)/(D!J$94)</f>
        <v>-0.55031333775442481</v>
      </c>
      <c r="K140" s="60">
        <f>('C'!G46/2)/(D!K$94)</f>
        <v>-0.68919984186448147</v>
      </c>
      <c r="L140" s="60">
        <f>('C'!H46/2)/(D!L$94)</f>
        <v>-0.4216179901103061</v>
      </c>
      <c r="M140" s="60">
        <f>('C'!I46/2)/(D!M$94)</f>
        <v>-0.45990939150808524</v>
      </c>
      <c r="N140" s="60">
        <f>('C'!J46/2)/(D!N$94)</f>
        <v>-0.84103363099065531</v>
      </c>
      <c r="O140" s="60">
        <f>('C'!K46/2)/(D!O$94)</f>
        <v>-1.0109620222710058</v>
      </c>
      <c r="P140" s="60">
        <f>('C'!L46/2)/(D!P$94)</f>
        <v>-1.2578926765443577</v>
      </c>
      <c r="Q140" s="60">
        <f>('C'!M46/2)/(D!Q$94)</f>
        <v>-1.2169582807869068</v>
      </c>
      <c r="R140" s="60">
        <f>('C'!N46/2)/(D!R$94)</f>
        <v>-1.2428817108941956</v>
      </c>
      <c r="S140" s="60">
        <f>('C'!O46/2)/(D!S$94)</f>
        <v>-1.6441377070999221</v>
      </c>
      <c r="T140" s="60">
        <f>('C'!P46/2)/(D!T$94)</f>
        <v>-1.5383765430524505</v>
      </c>
      <c r="U140" s="60">
        <f>('C'!Q46/2)/(D!U$94)</f>
        <v>-1.6145198951103654</v>
      </c>
      <c r="V140" s="60">
        <f>('C'!R46/2)/(D!V$94)</f>
        <v>-2.0189269621638739</v>
      </c>
      <c r="W140" s="60">
        <f>('C'!S46/2)/(D!W$94)</f>
        <v>-2.4020788120818315</v>
      </c>
      <c r="X140" s="60">
        <f>('C'!T46/2)/(D!X$94)</f>
        <v>-2.3353901406891744</v>
      </c>
      <c r="Y140" s="60">
        <f>('C'!U46/2)/(D!Y$94)</f>
        <v>-2.7380007855111783</v>
      </c>
      <c r="Z140" s="60">
        <f>('C'!V46/2)/(D!Z$94)</f>
        <v>-1.7103459621970889</v>
      </c>
      <c r="AA140" s="60">
        <f>('C'!W46/2)/(D!AA$94)</f>
        <v>-1.0685101182817196</v>
      </c>
      <c r="AB140" s="60">
        <f>('C'!X46/2)/(D!AB$94)</f>
        <v>-0.6017321137065752</v>
      </c>
      <c r="AC140" s="60">
        <f>('C'!Y46/2)/(D!AC$94)</f>
        <v>-0.59750081298667779</v>
      </c>
      <c r="AD140" s="60">
        <f>('C'!Z46/2)/(D!AD$94)</f>
        <v>-0.46210181762084329</v>
      </c>
    </row>
    <row r="141" spans="6:30" x14ac:dyDescent="0.25">
      <c r="F141" s="215" t="s">
        <v>17</v>
      </c>
      <c r="G141" s="216"/>
      <c r="H141" s="62">
        <f>('C'!D47/2)/(D!H$94)</f>
        <v>-8.1023083264237197E-2</v>
      </c>
      <c r="I141" s="62">
        <f>('C'!E47/2)/(D!I$94)</f>
        <v>-0.13870352349508949</v>
      </c>
      <c r="J141" s="62">
        <f>('C'!F47/2)/(D!J$94)</f>
        <v>-0.2689421268195622</v>
      </c>
      <c r="K141" s="62">
        <f>('C'!G47/2)/(D!K$94)</f>
        <v>-0.34622430050269959</v>
      </c>
      <c r="L141" s="62">
        <f>('C'!H47/2)/(D!L$94)</f>
        <v>-0.15212864455365438</v>
      </c>
      <c r="M141" s="62">
        <f>('C'!I47/2)/(D!M$94)</f>
        <v>-0.12518101865277897</v>
      </c>
      <c r="N141" s="62">
        <f>('C'!J47/2)/(D!N$94)</f>
        <v>-0.14091629621982635</v>
      </c>
      <c r="O141" s="62">
        <f>('C'!K47/2)/(D!O$94)</f>
        <v>-0.20116874441366583</v>
      </c>
      <c r="P141" s="62">
        <f>('C'!L47/2)/(D!P$94)</f>
        <v>-0.41938329614180625</v>
      </c>
      <c r="Q141" s="62">
        <f>('C'!M47/2)/(D!Q$94)</f>
        <v>-0.32561384447141489</v>
      </c>
      <c r="R141" s="62">
        <f>('C'!N47/2)/(D!R$94)</f>
        <v>-0.30542344140228772</v>
      </c>
      <c r="S141" s="62">
        <f>('C'!O47/2)/(D!S$94)</f>
        <v>-0.68350230114253419</v>
      </c>
      <c r="T141" s="62">
        <f>('C'!P47/2)/(D!T$94)</f>
        <v>-0.59391422901248159</v>
      </c>
      <c r="U141" s="62">
        <f>('C'!Q47/2)/(D!U$94)</f>
        <v>-0.95013581724566365</v>
      </c>
      <c r="V141" s="62">
        <f>('C'!R47/2)/(D!V$94)</f>
        <v>-1.2865368864220013</v>
      </c>
      <c r="W141" s="62">
        <f>('C'!S47/2)/(D!W$94)</f>
        <v>-1.6417088349125735</v>
      </c>
      <c r="X141" s="62">
        <f>('C'!T47/2)/(D!X$94)</f>
        <v>-1.8194916070589791</v>
      </c>
      <c r="Y141" s="62">
        <f>('C'!U47/2)/(D!Y$94)</f>
        <v>-2.0397294612694896</v>
      </c>
      <c r="Z141" s="62">
        <f>('C'!V47/2)/(D!Z$94)</f>
        <v>-1.5006745415188432</v>
      </c>
      <c r="AA141" s="62">
        <f>('C'!W47/2)/(D!AA$94)</f>
        <v>-0.52603725057602058</v>
      </c>
      <c r="AB141" s="62">
        <f>('C'!X47/2)/(D!AB$94)</f>
        <v>-0.1733978657632908</v>
      </c>
      <c r="AC141" s="62">
        <f>('C'!Y47/2)/(D!AC$94)</f>
        <v>-0.33873498476993469</v>
      </c>
      <c r="AD141" s="62">
        <f>('C'!Z47/2)/(D!AD$94)</f>
        <v>-0.26835540900154181</v>
      </c>
    </row>
    <row r="142" spans="6:30" x14ac:dyDescent="0.25">
      <c r="F142" s="219" t="s">
        <v>18</v>
      </c>
      <c r="G142" s="220"/>
      <c r="H142" s="63">
        <f>('C'!D48/2)/(D!H$94)</f>
        <v>-3.7894369214826746E-3</v>
      </c>
      <c r="I142" s="63">
        <f>('C'!E48/2)/(D!I$94)</f>
        <v>-5.1170434419586849E-3</v>
      </c>
      <c r="J142" s="63">
        <f>('C'!F48/2)/(D!J$94)</f>
        <v>-4.9206724136140138E-3</v>
      </c>
      <c r="K142" s="63">
        <f>('C'!G48/2)/(D!K$94)</f>
        <v>-1.7927696581364658E-2</v>
      </c>
      <c r="L142" s="63">
        <f>('C'!H48/2)/(D!L$94)</f>
        <v>-3.229874776275368E-3</v>
      </c>
      <c r="M142" s="63">
        <f>('C'!I48/2)/(D!M$94)</f>
        <v>-4.3434814926483359E-3</v>
      </c>
      <c r="N142" s="63">
        <f>('C'!J48/2)/(D!N$94)</f>
        <v>-6.8073050940130877E-3</v>
      </c>
      <c r="O142" s="63">
        <f>('C'!K48/2)/(D!O$94)</f>
        <v>-9.9890086543607814E-3</v>
      </c>
      <c r="P142" s="63">
        <f>('C'!L48/2)/(D!P$94)</f>
        <v>-7.9617237237272591E-3</v>
      </c>
      <c r="Q142" s="63">
        <f>('C'!M48/2)/(D!Q$94)</f>
        <v>-1.3343782337233318E-2</v>
      </c>
      <c r="R142" s="63">
        <f>('C'!N48/2)/(D!R$94)</f>
        <v>-1.57001647177057E-2</v>
      </c>
      <c r="S142" s="63">
        <f>('C'!O48/2)/(D!S$94)</f>
        <v>-2.0977977951858306E-2</v>
      </c>
      <c r="T142" s="63">
        <f>('C'!P48/2)/(D!T$94)</f>
        <v>-2.4527798566703472E-2</v>
      </c>
      <c r="U142" s="63">
        <f>('C'!Q48/2)/(D!U$94)</f>
        <v>-1.7465984589660935E-2</v>
      </c>
      <c r="V142" s="63">
        <f>('C'!R48/2)/(D!V$94)</f>
        <v>-2.1370987506712614E-2</v>
      </c>
      <c r="W142" s="63">
        <f>('C'!S48/2)/(D!W$94)</f>
        <v>-1.6800256074679037E-2</v>
      </c>
      <c r="X142" s="63">
        <f>('C'!T48/2)/(D!X$94)</f>
        <v>-1.7147142533891681E-2</v>
      </c>
      <c r="Y142" s="63">
        <f>('C'!U48/2)/(D!Y$94)</f>
        <v>-1.9274254111990394E-2</v>
      </c>
      <c r="Z142" s="63">
        <f>('C'!V48/2)/(D!Z$94)</f>
        <v>-1.5736351262221938E-2</v>
      </c>
      <c r="AA142" s="63">
        <f>('C'!W48/2)/(D!AA$94)</f>
        <v>-1.6962464714656605E-2</v>
      </c>
      <c r="AB142" s="63">
        <f>('C'!X48/2)/(D!AB$94)</f>
        <v>-2.4190628022346467E-2</v>
      </c>
      <c r="AC142" s="63">
        <f>('C'!Y48/2)/(D!AC$94)</f>
        <v>-2.3588173159081603E-2</v>
      </c>
      <c r="AD142" s="63">
        <f>('C'!Z48/2)/(D!AD$94)</f>
        <v>-1.3769596231905644E-2</v>
      </c>
    </row>
    <row r="143" spans="6:30" x14ac:dyDescent="0.25">
      <c r="F143" s="215" t="s">
        <v>19</v>
      </c>
      <c r="G143" s="216"/>
      <c r="H143" s="63">
        <f>('C'!D49/2)/(D!H$94)</f>
        <v>-0.17587020295597386</v>
      </c>
      <c r="I143" s="63">
        <f>('C'!E49/2)/(D!I$94)</f>
        <v>-0.10267159613290409</v>
      </c>
      <c r="J143" s="63">
        <f>('C'!F49/2)/(D!J$94)</f>
        <v>-3.5469936635921892E-2</v>
      </c>
      <c r="K143" s="63">
        <f>('C'!G49/2)/(D!K$94)</f>
        <v>-6.4558650492131065E-3</v>
      </c>
      <c r="L143" s="63">
        <f>('C'!H49/2)/(D!L$94)</f>
        <v>7.7241289107093025E-3</v>
      </c>
      <c r="M143" s="63">
        <f>('C'!I49/2)/(D!M$94)</f>
        <v>-2.8247539112865711E-3</v>
      </c>
      <c r="N143" s="63">
        <f>('C'!J49/2)/(D!N$94)</f>
        <v>9.4196700242128544E-4</v>
      </c>
      <c r="O143" s="63">
        <f>('C'!K49/2)/(D!O$94)</f>
        <v>-7.2377815747779453E-3</v>
      </c>
      <c r="P143" s="63">
        <f>('C'!L49/2)/(D!P$94)</f>
        <v>-5.7055201200577228E-2</v>
      </c>
      <c r="Q143" s="63">
        <f>('C'!M49/2)/(D!Q$94)</f>
        <v>-9.2825202996065809E-2</v>
      </c>
      <c r="R143" s="63">
        <f>('C'!N49/2)/(D!R$94)</f>
        <v>-7.3501989096739134E-2</v>
      </c>
      <c r="S143" s="63">
        <f>('C'!O49/2)/(D!S$94)</f>
        <v>-4.6232223664665097E-2</v>
      </c>
      <c r="T143" s="63">
        <f>('C'!P49/2)/(D!T$94)</f>
        <v>-3.1249216756726018E-2</v>
      </c>
      <c r="U143" s="63">
        <f>('C'!Q49/2)/(D!U$94)</f>
        <v>-2.1377782538434805E-2</v>
      </c>
      <c r="V143" s="63">
        <f>('C'!R49/2)/(D!V$94)</f>
        <v>-3.7403028041169677E-2</v>
      </c>
      <c r="W143" s="63">
        <f>('C'!S49/2)/(D!W$94)</f>
        <v>-0.11945111611411499</v>
      </c>
      <c r="X143" s="63">
        <f>('C'!T49/2)/(D!X$94)</f>
        <v>-0.10907529898085115</v>
      </c>
      <c r="Y143" s="63">
        <f>('C'!U49/2)/(D!Y$94)</f>
        <v>-8.2209001871529117E-2</v>
      </c>
      <c r="Z143" s="63">
        <f>('C'!V49/2)/(D!Z$94)</f>
        <v>-3.6892585479116662E-2</v>
      </c>
      <c r="AA143" s="63">
        <f>('C'!W49/2)/(D!AA$94)</f>
        <v>-6.6174559610119338E-2</v>
      </c>
      <c r="AB143" s="63">
        <f>('C'!X49/2)/(D!AB$94)</f>
        <v>-1.5115661615840058E-2</v>
      </c>
      <c r="AC143" s="63">
        <f>('C'!Y49/2)/(D!AC$94)</f>
        <v>-2.4596706101428511E-2</v>
      </c>
      <c r="AD143" s="63">
        <f>('C'!Z49/2)/(D!AD$94)</f>
        <v>-1.4413441795050873E-2</v>
      </c>
    </row>
    <row r="144" spans="6:30" x14ac:dyDescent="0.25">
      <c r="F144" s="219" t="s">
        <v>20</v>
      </c>
      <c r="G144" s="220"/>
      <c r="H144" s="63">
        <f>('C'!D50/2)/(D!H$94)</f>
        <v>-0.2432212810716963</v>
      </c>
      <c r="I144" s="63">
        <f>('C'!E50/2)/(D!I$94)</f>
        <v>-6.1848942376318529E-2</v>
      </c>
      <c r="J144" s="63">
        <f>('C'!F50/2)/(D!J$94)</f>
        <v>0.13657395609731893</v>
      </c>
      <c r="K144" s="63">
        <f>('C'!G50/2)/(D!K$94)</f>
        <v>0.15430076619476335</v>
      </c>
      <c r="L144" s="63">
        <f>('C'!H50/2)/(D!L$94)</f>
        <v>-8.2114113310061251E-4</v>
      </c>
      <c r="M144" s="63">
        <f>('C'!I50/2)/(D!M$94)</f>
        <v>4.1275035246720153E-2</v>
      </c>
      <c r="N144" s="63">
        <f>('C'!J50/2)/(D!N$94)</f>
        <v>-0.15320554693669011</v>
      </c>
      <c r="O144" s="63">
        <f>('C'!K50/2)/(D!O$94)</f>
        <v>-9.7499313638926013E-2</v>
      </c>
      <c r="P144" s="63">
        <f>('C'!L50/2)/(D!P$94)</f>
        <v>-7.8967817898911316E-2</v>
      </c>
      <c r="Q144" s="63">
        <f>('C'!M50/2)/(D!Q$94)</f>
        <v>2.9773769417354972E-2</v>
      </c>
      <c r="R144" s="63">
        <f>('C'!N50/2)/(D!R$94)</f>
        <v>3.5683405767458751E-2</v>
      </c>
      <c r="S144" s="63">
        <f>('C'!O50/2)/(D!S$94)</f>
        <v>2.6550157581137695E-2</v>
      </c>
      <c r="T144" s="63">
        <f>('C'!P50/2)/(D!T$94)</f>
        <v>4.9786083878259307E-2</v>
      </c>
      <c r="U144" s="63">
        <f>('C'!Q50/2)/(D!U$94)</f>
        <v>0.10081221507025392</v>
      </c>
      <c r="V144" s="63">
        <f>('C'!R50/2)/(D!V$94)</f>
        <v>4.7771010591106756E-2</v>
      </c>
      <c r="W144" s="63">
        <f>('C'!S50/2)/(D!W$94)</f>
        <v>6.6907481922276135E-2</v>
      </c>
      <c r="X144" s="63">
        <f>('C'!T50/2)/(D!X$94)</f>
        <v>0.24699176034420403</v>
      </c>
      <c r="Y144" s="63">
        <f>('C'!U50/2)/(D!Y$94)</f>
        <v>0.15558027272536476</v>
      </c>
      <c r="Z144" s="63">
        <f>('C'!V50/2)/(D!Z$94)</f>
        <v>6.0542334274389903E-2</v>
      </c>
      <c r="AA144" s="63">
        <f>('C'!W50/2)/(D!AA$94)</f>
        <v>0.10397568180210086</v>
      </c>
      <c r="AB144" s="63">
        <f>('C'!X50/2)/(D!AB$94)</f>
        <v>3.6343713450910337E-2</v>
      </c>
      <c r="AC144" s="63">
        <f>('C'!Y50/2)/(D!AC$94)</f>
        <v>7.4417732187705005E-2</v>
      </c>
      <c r="AD144" s="63">
        <f>('C'!Z50/2)/(D!AD$94)</f>
        <v>0.11720725095217423</v>
      </c>
    </row>
    <row r="145" spans="6:30" x14ac:dyDescent="0.25">
      <c r="F145" s="215" t="s">
        <v>21</v>
      </c>
      <c r="G145" s="216"/>
      <c r="H145" s="63">
        <f>('C'!D51/2)/(D!H$94)</f>
        <v>-0.31074359976551857</v>
      </c>
      <c r="I145" s="63">
        <f>('C'!E51/2)/(D!I$94)</f>
        <v>-0.28659918362566122</v>
      </c>
      <c r="J145" s="63">
        <f>('C'!F51/2)/(D!J$94)</f>
        <v>-0.20926926592643455</v>
      </c>
      <c r="K145" s="63">
        <f>('C'!G51/2)/(D!K$94)</f>
        <v>-0.25339385231512007</v>
      </c>
      <c r="L145" s="63">
        <f>('C'!H51/2)/(D!L$94)</f>
        <v>-0.10176036539786014</v>
      </c>
      <c r="M145" s="63">
        <f>('C'!I51/2)/(D!M$94)</f>
        <v>-0.163875526997005</v>
      </c>
      <c r="N145" s="63">
        <f>('C'!J51/2)/(D!N$94)</f>
        <v>-0.17384362040069781</v>
      </c>
      <c r="O145" s="63">
        <f>('C'!K51/2)/(D!O$94)</f>
        <v>-0.19317042551349645</v>
      </c>
      <c r="P145" s="63">
        <f>('C'!L51/2)/(D!P$94)</f>
        <v>-0.13613958506529589</v>
      </c>
      <c r="Q145" s="63">
        <f>('C'!M51/2)/(D!Q$94)</f>
        <v>-0.22634124982047946</v>
      </c>
      <c r="R145" s="63">
        <f>('C'!N51/2)/(D!R$94)</f>
        <v>-0.14214830420334548</v>
      </c>
      <c r="S145" s="63">
        <f>('C'!O51/2)/(D!S$94)</f>
        <v>-0.19630742862530645</v>
      </c>
      <c r="T145" s="63">
        <f>('C'!P51/2)/(D!T$94)</f>
        <v>-0.22767045398881972</v>
      </c>
      <c r="U145" s="63">
        <f>('C'!Q51/2)/(D!U$94)</f>
        <v>-0.16639971857930269</v>
      </c>
      <c r="V145" s="63">
        <f>('C'!R51/2)/(D!V$94)</f>
        <v>-0.17690034419701414</v>
      </c>
      <c r="W145" s="63">
        <f>('C'!S51/2)/(D!W$94)</f>
        <v>-0.209169633540181</v>
      </c>
      <c r="X145" s="63">
        <f>('C'!T51/2)/(D!X$94)</f>
        <v>-0.22717548529763071</v>
      </c>
      <c r="Y145" s="63">
        <f>('C'!U51/2)/(D!Y$94)</f>
        <v>-0.23510751350962106</v>
      </c>
      <c r="Z145" s="63">
        <f>('C'!V51/2)/(D!Z$94)</f>
        <v>-8.7559945617738916E-2</v>
      </c>
      <c r="AA145" s="63">
        <f>('C'!W51/2)/(D!AA$94)</f>
        <v>-4.5026112796685891E-2</v>
      </c>
      <c r="AB145" s="63">
        <f>('C'!X51/2)/(D!AB$94)</f>
        <v>-1.8394377790536549E-2</v>
      </c>
      <c r="AC145" s="63">
        <f>('C'!Y51/2)/(D!AC$94)</f>
        <v>-4.0190027577259778E-2</v>
      </c>
      <c r="AD145" s="63">
        <f>('C'!Z51/2)/(D!AD$94)</f>
        <v>-5.6011734031195519E-2</v>
      </c>
    </row>
    <row r="146" spans="6:30" x14ac:dyDescent="0.25">
      <c r="F146" s="219" t="s">
        <v>22</v>
      </c>
      <c r="G146" s="220"/>
      <c r="H146" s="63">
        <f>('C'!D52/2)/(D!H$94)</f>
        <v>-6.9437584186242421E-2</v>
      </c>
      <c r="I146" s="63">
        <f>('C'!E52/2)/(D!I$94)</f>
        <v>-6.5072950689281026E-2</v>
      </c>
      <c r="J146" s="63">
        <f>('C'!F52/2)/(D!J$94)</f>
        <v>-9.912519916285191E-2</v>
      </c>
      <c r="K146" s="63">
        <f>('C'!G52/2)/(D!K$94)</f>
        <v>-0.17113546285491102</v>
      </c>
      <c r="L146" s="63">
        <f>('C'!H52/2)/(D!L$94)</f>
        <v>-0.13510319032303994</v>
      </c>
      <c r="M146" s="63">
        <f>('C'!I52/2)/(D!M$94)</f>
        <v>-0.10876010861829896</v>
      </c>
      <c r="N146" s="63">
        <f>('C'!J52/2)/(D!N$94)</f>
        <v>-0.16749227134648725</v>
      </c>
      <c r="O146" s="63">
        <f>('C'!K52/2)/(D!O$94)</f>
        <v>-0.20562499770168205</v>
      </c>
      <c r="P146" s="63">
        <f>('C'!L52/2)/(D!P$94)</f>
        <v>-0.24189842731553293</v>
      </c>
      <c r="Q146" s="63">
        <f>('C'!M52/2)/(D!Q$94)</f>
        <v>-0.25513751649929495</v>
      </c>
      <c r="R146" s="63">
        <f>('C'!N52/2)/(D!R$94)</f>
        <v>-0.23377446398120275</v>
      </c>
      <c r="S146" s="63">
        <f>('C'!O52/2)/(D!S$94)</f>
        <v>-0.23586303303559017</v>
      </c>
      <c r="T146" s="63">
        <f>('C'!P52/2)/(D!T$94)</f>
        <v>-0.20135170576480724</v>
      </c>
      <c r="U146" s="63">
        <f>('C'!Q52/2)/(D!U$94)</f>
        <v>-0.12728078000613949</v>
      </c>
      <c r="V146" s="63">
        <f>('C'!R52/2)/(D!V$94)</f>
        <v>-0.13547230214491318</v>
      </c>
      <c r="W146" s="63">
        <f>('C'!S52/2)/(D!W$94)</f>
        <v>-8.8243102199205753E-2</v>
      </c>
      <c r="X146" s="63">
        <f>('C'!T52/2)/(D!X$94)</f>
        <v>-6.4909976681021275E-2</v>
      </c>
      <c r="Y146" s="63">
        <f>('C'!U52/2)/(D!Y$94)</f>
        <v>-3.1534570817857994E-2</v>
      </c>
      <c r="Z146" s="63">
        <f>('C'!V52/2)/(D!Z$94)</f>
        <v>-3.4876901987270177E-2</v>
      </c>
      <c r="AA146" s="63">
        <f>('C'!W52/2)/(D!AA$94)</f>
        <v>-5.0096892065846395E-2</v>
      </c>
      <c r="AB146" s="63">
        <f>('C'!X52/2)/(D!AB$94)</f>
        <v>-4.5608907209576485E-2</v>
      </c>
      <c r="AC146" s="63">
        <f>('C'!Y52/2)/(D!AC$94)</f>
        <v>-2.5005926676684397E-2</v>
      </c>
      <c r="AD146" s="63">
        <f>('C'!Z52/2)/(D!AD$94)</f>
        <v>3.1390735767143921E-2</v>
      </c>
    </row>
    <row r="147" spans="6:30" x14ac:dyDescent="0.25">
      <c r="F147" s="215" t="s">
        <v>23</v>
      </c>
      <c r="G147" s="216"/>
      <c r="H147" s="63">
        <f>('C'!D53/2)/(D!H$94)</f>
        <v>-8.3795038095361707E-2</v>
      </c>
      <c r="I147" s="63">
        <f>('C'!E53/2)/(D!I$94)</f>
        <v>-0.11455692138195414</v>
      </c>
      <c r="J147" s="63">
        <f>('C'!F53/2)/(D!J$94)</f>
        <v>-7.3470079011342115E-2</v>
      </c>
      <c r="K147" s="63">
        <f>('C'!G53/2)/(D!K$94)</f>
        <v>-5.941411819071022E-2</v>
      </c>
      <c r="L147" s="63">
        <f>('C'!H53/2)/(D!L$94)</f>
        <v>-2.1257357654156383E-2</v>
      </c>
      <c r="M147" s="63">
        <f>('C'!I53/2)/(D!M$94)</f>
        <v>-6.4535597997880417E-2</v>
      </c>
      <c r="N147" s="63">
        <f>('C'!J53/2)/(D!N$94)</f>
        <v>-0.10372216074343349</v>
      </c>
      <c r="O147" s="63">
        <f>('C'!K53/2)/(D!O$94)</f>
        <v>-0.16465422237124219</v>
      </c>
      <c r="P147" s="63">
        <f>('C'!L53/2)/(D!P$94)</f>
        <v>-0.13987365648913183</v>
      </c>
      <c r="Q147" s="63">
        <f>('C'!M53/2)/(D!Q$94)</f>
        <v>-0.13554116555836132</v>
      </c>
      <c r="R147" s="63">
        <f>('C'!N53/2)/(D!R$94)</f>
        <v>-0.25295647017564588</v>
      </c>
      <c r="S147" s="63">
        <f>('C'!O53/2)/(D!S$94)</f>
        <v>-0.15157163943617055</v>
      </c>
      <c r="T147" s="63">
        <f>('C'!P53/2)/(D!T$94)</f>
        <v>-0.17498873492476893</v>
      </c>
      <c r="U147" s="63">
        <f>('C'!Q53/2)/(D!U$94)</f>
        <v>-0.13295616800571769</v>
      </c>
      <c r="V147" s="63">
        <f>('C'!R53/2)/(D!V$94)</f>
        <v>-0.1370386454147543</v>
      </c>
      <c r="W147" s="63">
        <f>('C'!S53/2)/(D!W$94)</f>
        <v>-0.13106695677665139</v>
      </c>
      <c r="X147" s="63">
        <f>('C'!T53/2)/(D!X$94)</f>
        <v>-5.4890140269800165E-2</v>
      </c>
      <c r="Y147" s="63">
        <f>('C'!U53/2)/(D!Y$94)</f>
        <v>-5.3644973958089703E-2</v>
      </c>
      <c r="Z147" s="63">
        <f>('C'!V53/2)/(D!Z$94)</f>
        <v>-2.4464002109902645E-2</v>
      </c>
      <c r="AA147" s="63">
        <f>('C'!W53/2)/(D!AA$94)</f>
        <v>-2.3670125293257516E-2</v>
      </c>
      <c r="AB147" s="63">
        <f>('C'!X53/2)/(D!AB$94)</f>
        <v>-1.0738918038193469E-2</v>
      </c>
      <c r="AC147" s="63">
        <f>('C'!Y53/2)/(D!AC$94)</f>
        <v>1.7008579375935211E-3</v>
      </c>
      <c r="AD147" s="63">
        <f>('C'!Z53/2)/(D!AD$94)</f>
        <v>-2.3526868483008136E-2</v>
      </c>
    </row>
    <row r="148" spans="6:30" x14ac:dyDescent="0.25">
      <c r="F148" s="219" t="s">
        <v>24</v>
      </c>
      <c r="G148" s="220"/>
      <c r="H148" s="63">
        <f>('C'!D54/2)/(D!H$94)</f>
        <v>-5.1799534392950541E-2</v>
      </c>
      <c r="I148" s="63">
        <f>('C'!E54/2)/(D!I$94)</f>
        <v>-7.048659219205089E-2</v>
      </c>
      <c r="J148" s="63">
        <f>('C'!F54/2)/(D!J$94)</f>
        <v>-2.9649700727640449E-2</v>
      </c>
      <c r="K148" s="63">
        <f>('C'!G54/2)/(D!K$94)</f>
        <v>-3.0624801554692747E-2</v>
      </c>
      <c r="L148" s="63">
        <f>('C'!H54/2)/(D!L$94)</f>
        <v>-4.4304260199901691E-2</v>
      </c>
      <c r="M148" s="63">
        <f>('C'!I54/2)/(D!M$94)</f>
        <v>-5.1568700596726157E-2</v>
      </c>
      <c r="N148" s="63">
        <f>('C'!J54/2)/(D!N$94)</f>
        <v>-9.0439743243725043E-2</v>
      </c>
      <c r="O148" s="63">
        <f>('C'!K54/2)/(D!O$94)</f>
        <v>-8.1015936851627238E-2</v>
      </c>
      <c r="P148" s="63">
        <f>('C'!L54/2)/(D!P$94)</f>
        <v>-0.10914271939172816</v>
      </c>
      <c r="Q148" s="63">
        <f>('C'!M54/2)/(D!Q$94)</f>
        <v>-0.14680191322838296</v>
      </c>
      <c r="R148" s="63">
        <f>('C'!N54/2)/(D!R$94)</f>
        <v>-0.18685938766642804</v>
      </c>
      <c r="S148" s="63">
        <f>('C'!O54/2)/(D!S$94)</f>
        <v>-0.24928562076551247</v>
      </c>
      <c r="T148" s="63">
        <f>('C'!P54/2)/(D!T$94)</f>
        <v>-0.26490462870243503</v>
      </c>
      <c r="U148" s="63">
        <f>('C'!Q54/2)/(D!U$94)</f>
        <v>-0.25235410604673947</v>
      </c>
      <c r="V148" s="63">
        <f>('C'!R54/2)/(D!V$94)</f>
        <v>-0.23607007157000073</v>
      </c>
      <c r="W148" s="63">
        <f>('C'!S54/2)/(D!W$94)</f>
        <v>-0.23613547547724964</v>
      </c>
      <c r="X148" s="63">
        <f>('C'!T54/2)/(D!X$94)</f>
        <v>-0.26737735074872804</v>
      </c>
      <c r="Y148" s="63">
        <f>('C'!U54/2)/(D!Y$94)</f>
        <v>-0.41168352905497863</v>
      </c>
      <c r="Z148" s="63">
        <f>('C'!V54/2)/(D!Z$94)</f>
        <v>-5.9862798460169446E-2</v>
      </c>
      <c r="AA148" s="63">
        <f>('C'!W54/2)/(D!AA$94)</f>
        <v>-0.43374826247420628</v>
      </c>
      <c r="AB148" s="63">
        <f>('C'!X54/2)/(D!AB$94)</f>
        <v>-0.3480964159780317</v>
      </c>
      <c r="AC148" s="63">
        <f>('C'!Y54/2)/(D!AC$94)</f>
        <v>-0.22946449575582623</v>
      </c>
      <c r="AD148" s="63">
        <f>('C'!Z54/2)/(D!AD$94)</f>
        <v>-0.24323606405464285</v>
      </c>
    </row>
    <row r="149" spans="6:30" x14ac:dyDescent="0.25">
      <c r="F149" s="215" t="s">
        <v>25</v>
      </c>
      <c r="G149" s="216"/>
      <c r="H149" s="63">
        <f>('C'!D55/2)/(D!H$94)</f>
        <v>4.6965185107331012E-2</v>
      </c>
      <c r="I149" s="63">
        <f>('C'!E55/2)/(D!I$94)</f>
        <v>3.6642522599685333E-2</v>
      </c>
      <c r="J149" s="63">
        <f>('C'!F55/2)/(D!J$94)</f>
        <v>3.432188146498874E-2</v>
      </c>
      <c r="K149" s="63">
        <f>('C'!G55/2)/(D!K$94)</f>
        <v>4.2129443705395862E-2</v>
      </c>
      <c r="L149" s="63">
        <f>('C'!H55/2)/(D!L$94)</f>
        <v>2.9650526708665369E-2</v>
      </c>
      <c r="M149" s="63">
        <f>('C'!I55/2)/(D!M$94)</f>
        <v>1.9904926699179027E-2</v>
      </c>
      <c r="N149" s="63">
        <f>('C'!J55/2)/(D!N$94)</f>
        <v>-5.4667068656105164E-3</v>
      </c>
      <c r="O149" s="63">
        <f>('C'!K55/2)/(D!O$94)</f>
        <v>-4.991406303167558E-2</v>
      </c>
      <c r="P149" s="63">
        <f>('C'!L55/2)/(D!P$94)</f>
        <v>-6.6307964020910257E-2</v>
      </c>
      <c r="Q149" s="63">
        <f>('C'!M55/2)/(D!Q$94)</f>
        <v>-5.0865265229448731E-2</v>
      </c>
      <c r="R149" s="63">
        <f>('C'!N55/2)/(D!R$94)</f>
        <v>-6.8006133683518724E-2</v>
      </c>
      <c r="S149" s="63">
        <f>('C'!O55/2)/(D!S$94)</f>
        <v>-8.7131701029404693E-2</v>
      </c>
      <c r="T149" s="63">
        <f>('C'!P55/2)/(D!T$94)</f>
        <v>-6.9453487895637392E-2</v>
      </c>
      <c r="U149" s="63">
        <f>('C'!Q55/2)/(D!U$94)</f>
        <v>-4.7090315599199725E-2</v>
      </c>
      <c r="V149" s="63">
        <f>('C'!R55/2)/(D!V$94)</f>
        <v>-3.5687089997163364E-2</v>
      </c>
      <c r="W149" s="63">
        <f>('C'!S55/2)/(D!W$94)</f>
        <v>-2.6245236027512091E-2</v>
      </c>
      <c r="X149" s="63">
        <f>('C'!T55/2)/(D!X$94)</f>
        <v>-2.2234370901198435E-2</v>
      </c>
      <c r="Y149" s="63">
        <f>('C'!U55/2)/(D!Y$94)</f>
        <v>-2.0288623543170164E-2</v>
      </c>
      <c r="Z149" s="63">
        <f>('C'!V55/2)/(D!Z$94)</f>
        <v>-1.0563218710374567E-2</v>
      </c>
      <c r="AA149" s="63">
        <f>('C'!W55/2)/(D!AA$94)</f>
        <v>-1.0912154256675452E-2</v>
      </c>
      <c r="AB149" s="63">
        <f>('C'!X55/2)/(D!AB$94)</f>
        <v>-2.7422342210219534E-3</v>
      </c>
      <c r="AC149" s="63">
        <f>('C'!Y55/2)/(D!AC$94)</f>
        <v>7.5193883510928971E-3</v>
      </c>
      <c r="AD149" s="63">
        <f>('C'!Z55/2)/(D!AD$94)</f>
        <v>8.4070890856648289E-3</v>
      </c>
    </row>
    <row r="150" spans="6:30" ht="15.75" thickBot="1" x14ac:dyDescent="0.3">
      <c r="F150" s="217" t="s">
        <v>26</v>
      </c>
      <c r="G150" s="218"/>
      <c r="H150" s="64">
        <f>('C'!D56/2)/(D!H$94)</f>
        <v>-7.1876505766303147E-4</v>
      </c>
      <c r="I150" s="64">
        <f>('C'!E56/2)/(D!I$94)</f>
        <v>-7.8972224887693683E-4</v>
      </c>
      <c r="J150" s="64">
        <f>('C'!F56/2)/(D!J$94)</f>
        <v>-3.6242432228067846E-4</v>
      </c>
      <c r="K150" s="64">
        <f>('C'!G56/2)/(D!K$94)</f>
        <v>-4.5400550636039209E-4</v>
      </c>
      <c r="L150" s="64">
        <f>('C'!H56/2)/(D!L$94)</f>
        <v>-3.8815397403147258E-4</v>
      </c>
      <c r="M150" s="64">
        <f>('C'!I56/2)/(D!M$94)</f>
        <v>0</v>
      </c>
      <c r="N150" s="64">
        <f>('C'!J56/2)/(D!N$94)</f>
        <v>-8.1870770605399113E-5</v>
      </c>
      <c r="O150" s="64">
        <f>('C'!K56/2)/(D!O$94)</f>
        <v>-6.8774805652038317E-4</v>
      </c>
      <c r="P150" s="64">
        <f>('C'!L56/2)/(D!P$94)</f>
        <v>-1.1624806822912118E-3</v>
      </c>
      <c r="Q150" s="64">
        <f>('C'!M56/2)/(D!Q$94)</f>
        <v>-2.6218693746856342E-4</v>
      </c>
      <c r="R150" s="64">
        <f>('C'!N56/2)/(D!R$94)</f>
        <v>-1.9475832335457853E-4</v>
      </c>
      <c r="S150" s="64">
        <f>('C'!O56/2)/(D!S$94)</f>
        <v>1.84076346067445E-4</v>
      </c>
      <c r="T150" s="64">
        <f>('C'!P56/2)/(D!T$94)</f>
        <v>-1.0261237919721067E-4</v>
      </c>
      <c r="U150" s="64">
        <f>('C'!Q56/2)/(D!U$94)</f>
        <v>-2.7153593749674532E-4</v>
      </c>
      <c r="V150" s="64">
        <f>('C'!R56/2)/(D!V$94)</f>
        <v>-2.1892324984613019E-4</v>
      </c>
      <c r="W150" s="64">
        <f>('C'!S56/2)/(D!W$94)</f>
        <v>-1.6575430598615585E-4</v>
      </c>
      <c r="X150" s="64">
        <f>('C'!T56/2)/(D!X$94)</f>
        <v>-8.0777506497885113E-5</v>
      </c>
      <c r="Y150" s="64">
        <f>('C'!U56/2)/(D!Y$94)</f>
        <v>-1.0928429568860651E-4</v>
      </c>
      <c r="Z150" s="64">
        <f>('C'!V56/2)/(D!Z$94)</f>
        <v>-2.5843134661166764E-4</v>
      </c>
      <c r="AA150" s="64">
        <f>('C'!W56/2)/(D!AA$94)</f>
        <v>1.4265497364361049E-4</v>
      </c>
      <c r="AB150" s="64">
        <f>('C'!X56/2)/(D!AB$94)</f>
        <v>2.0919863285794534E-4</v>
      </c>
      <c r="AC150" s="64">
        <f>('C'!Y56/2)/(D!AC$94)</f>
        <v>4.4174928917903463E-4</v>
      </c>
      <c r="AD150" s="64">
        <f>('C'!Z56/2)/(D!AD$94)</f>
        <v>2.0637541517251574E-4</v>
      </c>
    </row>
    <row r="151" spans="6:30" x14ac:dyDescent="0.25">
      <c r="F151" s="1" t="s">
        <v>53</v>
      </c>
    </row>
  </sheetData>
  <mergeCells count="84">
    <mergeCell ref="B8:E16"/>
    <mergeCell ref="L7:P16"/>
    <mergeCell ref="G15:K17"/>
    <mergeCell ref="C17:E17"/>
    <mergeCell ref="F66:G66"/>
    <mergeCell ref="G58:AC58"/>
    <mergeCell ref="F46:G46"/>
    <mergeCell ref="F47:G47"/>
    <mergeCell ref="F48:G48"/>
    <mergeCell ref="F49:G49"/>
    <mergeCell ref="F50:G50"/>
    <mergeCell ref="F51:G51"/>
    <mergeCell ref="F52:G52"/>
    <mergeCell ref="F53:G53"/>
    <mergeCell ref="F54:G54"/>
    <mergeCell ref="F55:G55"/>
    <mergeCell ref="F56:G56"/>
    <mergeCell ref="F67:G67"/>
    <mergeCell ref="F68:G68"/>
    <mergeCell ref="F69:G69"/>
    <mergeCell ref="F70:G70"/>
    <mergeCell ref="F71:G71"/>
    <mergeCell ref="F72:G72"/>
    <mergeCell ref="F73:G73"/>
    <mergeCell ref="F74:G74"/>
    <mergeCell ref="F75:G75"/>
    <mergeCell ref="F76:G76"/>
    <mergeCell ref="F86:G86"/>
    <mergeCell ref="F87:G87"/>
    <mergeCell ref="F88:G88"/>
    <mergeCell ref="F89:G89"/>
    <mergeCell ref="F80:G80"/>
    <mergeCell ref="F81:G81"/>
    <mergeCell ref="F82:G82"/>
    <mergeCell ref="F83:G83"/>
    <mergeCell ref="F84:G84"/>
    <mergeCell ref="F106:G106"/>
    <mergeCell ref="F107:G107"/>
    <mergeCell ref="F108:G108"/>
    <mergeCell ref="X62:Y62"/>
    <mergeCell ref="F112:G112"/>
    <mergeCell ref="F101:G101"/>
    <mergeCell ref="F102:G102"/>
    <mergeCell ref="F103:G103"/>
    <mergeCell ref="F104:G104"/>
    <mergeCell ref="F105:G105"/>
    <mergeCell ref="F90:G90"/>
    <mergeCell ref="G92:AC92"/>
    <mergeCell ref="F98:G98"/>
    <mergeCell ref="F99:G99"/>
    <mergeCell ref="F100:G100"/>
    <mergeCell ref="F85:G85"/>
    <mergeCell ref="F113:G113"/>
    <mergeCell ref="F114:G114"/>
    <mergeCell ref="F115:G115"/>
    <mergeCell ref="F116:G116"/>
    <mergeCell ref="F117:G117"/>
    <mergeCell ref="F118:G118"/>
    <mergeCell ref="F119:G119"/>
    <mergeCell ref="F120:G120"/>
    <mergeCell ref="F121:G121"/>
    <mergeCell ref="F122:G122"/>
    <mergeCell ref="F126:G126"/>
    <mergeCell ref="F127:G127"/>
    <mergeCell ref="F128:G128"/>
    <mergeCell ref="F129:G129"/>
    <mergeCell ref="F130:G130"/>
    <mergeCell ref="F131:G131"/>
    <mergeCell ref="F132:G132"/>
    <mergeCell ref="F133:G133"/>
    <mergeCell ref="F134:G134"/>
    <mergeCell ref="F135:G135"/>
    <mergeCell ref="F136:G136"/>
    <mergeCell ref="F140:G140"/>
    <mergeCell ref="F141:G141"/>
    <mergeCell ref="F142:G142"/>
    <mergeCell ref="F143:G143"/>
    <mergeCell ref="F149:G149"/>
    <mergeCell ref="F150:G150"/>
    <mergeCell ref="F144:G144"/>
    <mergeCell ref="F145:G145"/>
    <mergeCell ref="F146:G146"/>
    <mergeCell ref="F147:G147"/>
    <mergeCell ref="F148:G148"/>
  </mergeCells>
  <hyperlinks>
    <hyperlink ref="H95" r:id="rId1"/>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B113"/>
  <sheetViews>
    <sheetView showGridLines="0" workbookViewId="0">
      <selection activeCell="F85" sqref="F85"/>
    </sheetView>
  </sheetViews>
  <sheetFormatPr baseColWidth="10" defaultRowHeight="15" x14ac:dyDescent="0.25"/>
  <cols>
    <col min="3" max="3" width="14.42578125" customWidth="1"/>
    <col min="4" max="4" width="43.5703125" customWidth="1"/>
    <col min="5" max="5" width="14.42578125" customWidth="1"/>
    <col min="6" max="14" width="20.140625" bestFit="1" customWidth="1"/>
    <col min="15" max="26" width="21.28515625" bestFit="1" customWidth="1"/>
    <col min="27" max="27" width="16.85546875" customWidth="1"/>
  </cols>
  <sheetData>
    <row r="7" spans="2:11" ht="15" customHeight="1" x14ac:dyDescent="0.25">
      <c r="B7" s="201" t="s">
        <v>10</v>
      </c>
      <c r="C7" s="201"/>
      <c r="D7" s="201"/>
      <c r="E7" s="80"/>
      <c r="J7" s="190" t="s">
        <v>43</v>
      </c>
      <c r="K7" s="190"/>
    </row>
    <row r="8" spans="2:11" x14ac:dyDescent="0.25">
      <c r="B8" s="201"/>
      <c r="C8" s="201"/>
      <c r="D8" s="201"/>
      <c r="E8" s="80"/>
      <c r="J8" s="190"/>
      <c r="K8" s="190"/>
    </row>
    <row r="9" spans="2:11" x14ac:dyDescent="0.25">
      <c r="B9" s="201"/>
      <c r="C9" s="201"/>
      <c r="D9" s="201"/>
      <c r="E9" s="80"/>
      <c r="J9" s="190"/>
      <c r="K9" s="190"/>
    </row>
    <row r="10" spans="2:11" x14ac:dyDescent="0.25">
      <c r="B10" s="201"/>
      <c r="C10" s="201"/>
      <c r="D10" s="201"/>
      <c r="E10" s="80"/>
      <c r="J10" s="190"/>
      <c r="K10" s="190"/>
    </row>
    <row r="11" spans="2:11" x14ac:dyDescent="0.25">
      <c r="B11" s="201"/>
      <c r="C11" s="201"/>
      <c r="D11" s="201"/>
      <c r="E11" s="80"/>
      <c r="J11" s="190"/>
      <c r="K11" s="190"/>
    </row>
    <row r="12" spans="2:11" x14ac:dyDescent="0.25">
      <c r="B12" s="201"/>
      <c r="C12" s="201"/>
      <c r="D12" s="201"/>
      <c r="E12" s="80"/>
      <c r="J12" s="190"/>
      <c r="K12" s="190"/>
    </row>
    <row r="13" spans="2:11" x14ac:dyDescent="0.25">
      <c r="B13" s="201"/>
      <c r="C13" s="201"/>
      <c r="D13" s="201"/>
      <c r="E13" s="80"/>
      <c r="J13" s="190"/>
      <c r="K13" s="190"/>
    </row>
    <row r="14" spans="2:11" x14ac:dyDescent="0.25">
      <c r="B14" s="201"/>
      <c r="C14" s="201"/>
      <c r="D14" s="201"/>
      <c r="E14" s="80"/>
      <c r="J14" s="190"/>
      <c r="K14" s="190"/>
    </row>
    <row r="15" spans="2:11" x14ac:dyDescent="0.25">
      <c r="B15" s="201"/>
      <c r="C15" s="201"/>
      <c r="D15" s="201"/>
      <c r="E15" s="80"/>
      <c r="J15" s="190"/>
      <c r="K15" s="190"/>
    </row>
    <row r="16" spans="2:11" x14ac:dyDescent="0.25">
      <c r="B16" s="201"/>
      <c r="C16" s="201"/>
      <c r="D16" s="201"/>
      <c r="E16" s="80"/>
      <c r="J16" s="190"/>
      <c r="K16" s="190"/>
    </row>
    <row r="17" spans="2:12" x14ac:dyDescent="0.25">
      <c r="B17" s="191" t="s">
        <v>3</v>
      </c>
      <c r="C17" s="191"/>
      <c r="D17" s="191"/>
      <c r="G17" s="81" t="s">
        <v>3</v>
      </c>
      <c r="H17" s="81"/>
      <c r="I17" s="81"/>
      <c r="J17" s="81" t="s">
        <v>3</v>
      </c>
      <c r="K17" s="81"/>
      <c r="L17" s="81"/>
    </row>
    <row r="44" spans="4:28" ht="15.75" thickBot="1" x14ac:dyDescent="0.3"/>
    <row r="45" spans="4:28" ht="15.75" thickBot="1" x14ac:dyDescent="0.3">
      <c r="D45" s="7" t="s">
        <v>15</v>
      </c>
      <c r="E45" s="8"/>
      <c r="F45" s="17">
        <v>1995</v>
      </c>
      <c r="G45" s="9">
        <v>1996</v>
      </c>
      <c r="H45" s="17">
        <v>1997</v>
      </c>
      <c r="I45" s="9">
        <v>1998</v>
      </c>
      <c r="J45" s="17">
        <v>1999</v>
      </c>
      <c r="K45" s="9">
        <v>2000</v>
      </c>
      <c r="L45" s="17">
        <v>2001</v>
      </c>
      <c r="M45" s="9">
        <v>2002</v>
      </c>
      <c r="N45" s="17">
        <v>2003</v>
      </c>
      <c r="O45" s="9">
        <v>2004</v>
      </c>
      <c r="P45" s="17">
        <v>2005</v>
      </c>
      <c r="Q45" s="9">
        <v>2006</v>
      </c>
      <c r="R45" s="17">
        <v>2007</v>
      </c>
      <c r="S45" s="9">
        <v>2008</v>
      </c>
      <c r="T45" s="17">
        <v>2009</v>
      </c>
      <c r="U45" s="9">
        <v>2010</v>
      </c>
      <c r="V45" s="17">
        <v>2011</v>
      </c>
      <c r="W45" s="9">
        <v>2012</v>
      </c>
      <c r="X45" s="17">
        <v>2013</v>
      </c>
      <c r="Y45" s="9">
        <v>2014</v>
      </c>
      <c r="Z45" s="17">
        <v>2015</v>
      </c>
      <c r="AA45" s="10">
        <v>2016</v>
      </c>
      <c r="AB45" s="10">
        <v>2017</v>
      </c>
    </row>
    <row r="46" spans="4:28" ht="15.75" thickBot="1" x14ac:dyDescent="0.3">
      <c r="D46" s="193" t="s">
        <v>27</v>
      </c>
      <c r="E46" s="209"/>
      <c r="F46" s="65">
        <f>+A!D46/E!E60</f>
        <v>1.1902525390625E-5</v>
      </c>
      <c r="G46" s="65">
        <f>+A!E46/E!F60</f>
        <v>9.6271663551401864E-6</v>
      </c>
      <c r="H46" s="65">
        <f>+A!F46/E!G60</f>
        <v>1.6195601436265709E-5</v>
      </c>
      <c r="I46" s="65">
        <f>+A!G46/E!H60</f>
        <v>1.5807157509157511E-5</v>
      </c>
      <c r="J46" s="65">
        <f>+A!H46/E!I60</f>
        <v>8.8921999999999993E-6</v>
      </c>
      <c r="K46" s="65">
        <f>+A!I46/E!J60</f>
        <v>8.7616222570532909E-6</v>
      </c>
      <c r="L46" s="65">
        <f>+A!J46/E!K60</f>
        <v>6.0419429967426711E-6</v>
      </c>
      <c r="M46" s="65">
        <f>+A!K46/E!L60</f>
        <v>2.0345217391304345E-6</v>
      </c>
      <c r="N46" s="65">
        <f>+A!L46/E!M60</f>
        <v>2.5197880000000001E-6</v>
      </c>
      <c r="O46" s="65">
        <f>+A!M46/E!N60</f>
        <v>3.9589596949891069E-6</v>
      </c>
      <c r="P46" s="65">
        <f>+A!N46/E!O60</f>
        <v>4.5126038095238089E-6</v>
      </c>
      <c r="Q46" s="65">
        <f>+A!O46/E!P60</f>
        <v>4.2302909090909086E-6</v>
      </c>
      <c r="R46" s="65">
        <f>+A!P46/E!Q60</f>
        <v>5.2936042857142866E-6</v>
      </c>
      <c r="S46" s="65">
        <f>+A!Q46/E!R60</f>
        <v>8.232844720496893E-6</v>
      </c>
      <c r="T46" s="65">
        <f>+A!R46/E!S60</f>
        <v>7.8869000000000007E-6</v>
      </c>
      <c r="U46" s="65">
        <f>+A!S46/E!T60</f>
        <v>8.521725490196078E-6</v>
      </c>
      <c r="V46" s="65">
        <f>+A!T46/E!U60</f>
        <v>1.6680300546448087E-5</v>
      </c>
      <c r="W46" s="65">
        <f>+A!U46/E!V60</f>
        <v>1.5581237837837839E-5</v>
      </c>
      <c r="X46" s="65">
        <f>+A!V46/E!W60</f>
        <v>2.2790826315789475E-5</v>
      </c>
      <c r="Y46" s="65">
        <f>+A!W46/E!X60</f>
        <v>1.0585373684210526E-5</v>
      </c>
      <c r="Z46" s="65">
        <f>+A!X46/E!Y60</f>
        <v>9.1305636363636364E-6</v>
      </c>
      <c r="AA46" s="65">
        <f>+A!Y46/E!Z60</f>
        <v>1.101325625E-5</v>
      </c>
      <c r="AB46" s="65">
        <f>+A!Z46/E!AA60</f>
        <v>1.5004350282485876E-5</v>
      </c>
    </row>
    <row r="47" spans="4:28" x14ac:dyDescent="0.25">
      <c r="D47" s="215" t="s">
        <v>17</v>
      </c>
      <c r="E47" s="216"/>
      <c r="F47" s="66">
        <f>+A!D47/E!E61</f>
        <v>3.3897313019390584E-5</v>
      </c>
      <c r="G47" s="66">
        <f>+A!E47/E!F61</f>
        <v>2.3985809895833332E-5</v>
      </c>
      <c r="H47" s="66">
        <f>+A!F47/E!G61</f>
        <v>3.0905775401069521E-5</v>
      </c>
      <c r="I47" s="66">
        <f>+A!G47/E!H61</f>
        <v>2.2460055710306406E-5</v>
      </c>
      <c r="J47" s="66">
        <f>+A!H47/E!I61</f>
        <v>1.5447608571428572E-5</v>
      </c>
      <c r="K47" s="66">
        <f>+A!I47/E!J61</f>
        <v>1.4414695522388059E-5</v>
      </c>
      <c r="L47" s="66">
        <f>+A!J47/E!K61</f>
        <v>1.2166752136752137E-5</v>
      </c>
      <c r="M47" s="66">
        <f>+A!K47/E!L61</f>
        <v>4.7356621621621619E-6</v>
      </c>
      <c r="N47" s="66">
        <f>+A!L47/E!M61</f>
        <v>4.651070754716981E-6</v>
      </c>
      <c r="O47" s="66">
        <f>+A!M47/E!N61</f>
        <v>2.8329386503067486E-6</v>
      </c>
      <c r="P47" s="66">
        <f>+A!N47/E!O61</f>
        <v>2.595090909090909E-6</v>
      </c>
      <c r="Q47" s="66">
        <f>+A!O47/E!P61</f>
        <v>5.3825579831932773E-6</v>
      </c>
      <c r="R47" s="66">
        <f>+A!P47/E!Q61</f>
        <v>4.855393811533052E-6</v>
      </c>
      <c r="S47" s="66">
        <f>+A!Q47/E!R61</f>
        <v>5.4591742690058478E-6</v>
      </c>
      <c r="T47" s="66">
        <f>+A!R47/E!S61</f>
        <v>8.5187317073170734E-6</v>
      </c>
      <c r="U47" s="66">
        <f>+A!S47/E!T61</f>
        <v>2.9718130733944954E-6</v>
      </c>
      <c r="V47" s="66">
        <f>+A!T47/E!U61</f>
        <v>4.9855952380952379E-6</v>
      </c>
      <c r="W47" s="66">
        <f>+A!U47/E!V61</f>
        <v>3.9956542857142857E-6</v>
      </c>
      <c r="X47" s="66">
        <f>+A!V47/E!W61</f>
        <v>6.2180920353982307E-6</v>
      </c>
      <c r="Y47" s="66">
        <f>+A!W47/E!X61</f>
        <v>7.8238717948717948E-6</v>
      </c>
      <c r="Z47" s="66">
        <f>+A!X47/E!Y61</f>
        <v>7.6899528301886802E-6</v>
      </c>
      <c r="AA47" s="66">
        <f>+A!Y47/E!Z61</f>
        <v>8.6096842592592595E-6</v>
      </c>
      <c r="AB47" s="66">
        <f>+A!Z47/E!AA61</f>
        <v>9.703051724137931E-6</v>
      </c>
    </row>
    <row r="48" spans="4:28" x14ac:dyDescent="0.25">
      <c r="D48" s="52" t="s">
        <v>18</v>
      </c>
      <c r="E48" s="53"/>
      <c r="F48" s="67">
        <f>+A!D48/E!E62</f>
        <v>2.3863859639941947E-8</v>
      </c>
      <c r="G48" s="67">
        <f>+A!E48/E!F62</f>
        <v>0</v>
      </c>
      <c r="H48" s="67">
        <f>+A!F48/E!G62</f>
        <v>0</v>
      </c>
      <c r="I48" s="67">
        <f>+A!G48/E!H62</f>
        <v>0</v>
      </c>
      <c r="J48" s="67">
        <f>+A!H48/E!I62</f>
        <v>7.5698524135713578E-6</v>
      </c>
      <c r="K48" s="67">
        <f>+A!I48/E!J62</f>
        <v>0</v>
      </c>
      <c r="L48" s="67">
        <f>+A!J48/E!K62</f>
        <v>0</v>
      </c>
      <c r="M48" s="67">
        <f>+A!K48/E!L62</f>
        <v>2.0632490595108631E-6</v>
      </c>
      <c r="N48" s="67">
        <f>+A!L48/E!M62</f>
        <v>0</v>
      </c>
      <c r="O48" s="67">
        <f>+A!M48/E!N62</f>
        <v>1.7245839003532123E-8</v>
      </c>
      <c r="P48" s="67">
        <f>+A!N48/E!O62</f>
        <v>2.5013371756407357E-8</v>
      </c>
      <c r="Q48" s="67">
        <f>+A!O48/E!P62</f>
        <v>5.0859788369009922E-8</v>
      </c>
      <c r="R48" s="67">
        <f>+A!P48/E!Q62</f>
        <v>0</v>
      </c>
      <c r="S48" s="67">
        <f>+A!Q48/E!R62</f>
        <v>2.0083333333333331E-9</v>
      </c>
      <c r="T48" s="67">
        <f>+A!R48/E!S62</f>
        <v>1.320353982300885E-7</v>
      </c>
      <c r="U48" s="67">
        <f>+A!S48/E!T62</f>
        <v>2.6246666666666667E-7</v>
      </c>
      <c r="V48" s="67">
        <f>+A!T48/E!U62</f>
        <v>1.6830500000000001E-6</v>
      </c>
      <c r="W48" s="67">
        <f>+A!U48/E!V62</f>
        <v>2.2416666666666668E-7</v>
      </c>
      <c r="X48" s="67">
        <f>+A!V48/E!W62</f>
        <v>3.7015894039735098E-7</v>
      </c>
      <c r="Y48" s="67">
        <f>+A!W48/E!X62</f>
        <v>2.4905921052631581E-7</v>
      </c>
      <c r="Z48" s="67">
        <f>+A!X48/E!Y62</f>
        <v>6.1304285714285711E-7</v>
      </c>
      <c r="AA48" s="67">
        <f>+A!Y48/E!Z62</f>
        <v>0</v>
      </c>
      <c r="AB48" s="67">
        <f>+A!Z48/E!AA62</f>
        <v>5.3836129032258062E-7</v>
      </c>
    </row>
    <row r="49" spans="4:28" x14ac:dyDescent="0.25">
      <c r="D49" s="50" t="s">
        <v>19</v>
      </c>
      <c r="E49" s="51"/>
      <c r="F49" s="67">
        <f>+A!D49/E!E63</f>
        <v>1.5220196261682243E-5</v>
      </c>
      <c r="G49" s="67">
        <f>+A!E49/E!F63</f>
        <v>1.4233185365853657E-5</v>
      </c>
      <c r="H49" s="67">
        <f>+A!F49/E!G63</f>
        <v>1.5365903846153849E-5</v>
      </c>
      <c r="I49" s="67">
        <f>+A!G49/E!H63</f>
        <v>2.364841397849462E-5</v>
      </c>
      <c r="J49" s="67">
        <f>+A!H49/E!I63</f>
        <v>2.0304335195530726E-5</v>
      </c>
      <c r="K49" s="67">
        <f>+A!I49/E!J63</f>
        <v>1.3085863636363637E-5</v>
      </c>
      <c r="L49" s="67">
        <f>+A!J49/E!K63</f>
        <v>7.4832620320855608E-6</v>
      </c>
      <c r="M49" s="67">
        <f>+A!K49/E!L63</f>
        <v>9.4645641025641023E-7</v>
      </c>
      <c r="N49" s="67">
        <f>+A!L49/E!M63</f>
        <v>1.2032034632034632E-7</v>
      </c>
      <c r="O49" s="67">
        <f>+A!M49/E!N63</f>
        <v>6.8411525423728813E-7</v>
      </c>
      <c r="P49" s="67">
        <f>+A!N49/E!O63</f>
        <v>1.2142111436950147E-6</v>
      </c>
      <c r="Q49" s="67">
        <f>+A!O49/E!P63</f>
        <v>7.7036538461538454E-7</v>
      </c>
      <c r="R49" s="67">
        <f>+A!P49/E!Q63</f>
        <v>1.3676502946954813E-6</v>
      </c>
      <c r="S49" s="67">
        <f>+A!Q49/E!R63</f>
        <v>1.7337870528109028E-6</v>
      </c>
      <c r="T49" s="67">
        <f>+A!R49/E!S63</f>
        <v>1.2409138321995466E-6</v>
      </c>
      <c r="U49" s="67">
        <f>+A!S49/E!T63</f>
        <v>2.0807322834645672E-6</v>
      </c>
      <c r="V49" s="67">
        <f>+A!T49/E!U63</f>
        <v>2.8414039653035934E-6</v>
      </c>
      <c r="W49" s="67">
        <f>+A!U49/E!V63</f>
        <v>2.4045733333333333E-6</v>
      </c>
      <c r="X49" s="67">
        <f>+A!V49/E!W63</f>
        <v>1.6792940397350993E-6</v>
      </c>
      <c r="Y49" s="67">
        <f>+A!W49/E!X63</f>
        <v>1.5948547717842323E-6</v>
      </c>
      <c r="Z49" s="67">
        <f>+A!X49/E!Y63</f>
        <v>1.0555890410958905E-6</v>
      </c>
      <c r="AA49" s="67">
        <f>+A!Y49/E!Z63</f>
        <v>2.4089281961471103E-6</v>
      </c>
      <c r="AB49" s="67">
        <f>+A!Z49/E!AA63</f>
        <v>2.1125604719764013E-6</v>
      </c>
    </row>
    <row r="50" spans="4:28" x14ac:dyDescent="0.25">
      <c r="D50" s="52" t="s">
        <v>20</v>
      </c>
      <c r="E50" s="53"/>
      <c r="F50" s="67">
        <f>+A!D50/E!E64</f>
        <v>2.5219521505376345E-5</v>
      </c>
      <c r="G50" s="67">
        <f>+A!E50/E!F64</f>
        <v>0</v>
      </c>
      <c r="H50" s="67">
        <f>+A!F50/E!G64</f>
        <v>7.255951965065502E-5</v>
      </c>
      <c r="I50" s="67">
        <f>+A!G50/E!H64</f>
        <v>9.0968601190476186E-5</v>
      </c>
      <c r="J50" s="67">
        <f>+A!H50/E!I64</f>
        <v>2.2114285714285716E-8</v>
      </c>
      <c r="K50" s="67">
        <f>+A!I50/E!J64</f>
        <v>1.2638550834597876E-5</v>
      </c>
      <c r="L50" s="67">
        <f>+A!J50/E!K64</f>
        <v>2.6589614740368511E-8</v>
      </c>
      <c r="M50" s="67">
        <f>+A!K50/E!L64</f>
        <v>1.9670958677685953E-6</v>
      </c>
      <c r="N50" s="67">
        <f>+A!L50/E!M64</f>
        <v>0</v>
      </c>
      <c r="O50" s="67">
        <f>+A!M50/E!N64</f>
        <v>7.7777323529411761E-6</v>
      </c>
      <c r="P50" s="67">
        <f>+A!N50/E!O64</f>
        <v>8.0765208333333339E-6</v>
      </c>
      <c r="Q50" s="67">
        <f>+A!O50/E!P64</f>
        <v>5.3889180790960453E-6</v>
      </c>
      <c r="R50" s="67">
        <f>+A!P50/E!Q64</f>
        <v>1.0987761194029851E-5</v>
      </c>
      <c r="S50" s="67">
        <f>+A!Q50/E!R64</f>
        <v>1.7867828070175438E-5</v>
      </c>
      <c r="T50" s="67">
        <f>+A!R50/E!S64</f>
        <v>1.2664483333333334E-5</v>
      </c>
      <c r="U50" s="67">
        <f>+A!S50/E!T64</f>
        <v>1.6346310638297873E-5</v>
      </c>
      <c r="V50" s="67">
        <f>+A!T50/E!U64</f>
        <v>5.5394049079754602E-5</v>
      </c>
      <c r="W50" s="67">
        <f>+A!U50/E!V64</f>
        <v>3.3937020648967552E-5</v>
      </c>
      <c r="X50" s="67">
        <f>+A!V50/E!W64</f>
        <v>1.3792239520958085E-5</v>
      </c>
      <c r="Y50" s="67">
        <f>+A!W50/E!X64</f>
        <v>2.5215112179487177E-5</v>
      </c>
      <c r="Z50" s="67">
        <f>+A!X50/E!Y64</f>
        <v>1.1406426315789472E-5</v>
      </c>
      <c r="AA50" s="67">
        <f>+A!Y50/E!Z64</f>
        <v>2.7780287581699345E-5</v>
      </c>
      <c r="AB50" s="67">
        <f>+A!Z50/E!AA64</f>
        <v>3.8582179487179484E-5</v>
      </c>
    </row>
    <row r="51" spans="4:28" x14ac:dyDescent="0.25">
      <c r="D51" s="50" t="s">
        <v>21</v>
      </c>
      <c r="E51" s="51"/>
      <c r="F51" s="67">
        <f>+A!D51/E!E65</f>
        <v>0</v>
      </c>
      <c r="G51" s="67">
        <f>+A!E51/E!F65</f>
        <v>1.4658084378174463E-6</v>
      </c>
      <c r="H51" s="67">
        <f>+A!F51/E!G65</f>
        <v>3.3716118077632198E-8</v>
      </c>
      <c r="I51" s="67">
        <f>+A!G51/E!H65</f>
        <v>1.6902659732285202E-6</v>
      </c>
      <c r="J51" s="67">
        <f>+A!H51/E!I65</f>
        <v>1.1025029785427413E-6</v>
      </c>
      <c r="K51" s="67">
        <f>+A!I51/E!J65</f>
        <v>5.9366077920359755E-7</v>
      </c>
      <c r="L51" s="67">
        <f>+A!J51/E!K65</f>
        <v>0</v>
      </c>
      <c r="M51" s="67">
        <f>+A!K51/E!L65</f>
        <v>0</v>
      </c>
      <c r="N51" s="67">
        <f>+A!L51/E!M65</f>
        <v>0</v>
      </c>
      <c r="O51" s="67">
        <f>+A!M51/E!N65</f>
        <v>2.6004448569747386E-6</v>
      </c>
      <c r="P51" s="67">
        <f>+A!N51/E!O65</f>
        <v>4.5706954799206156E-5</v>
      </c>
      <c r="Q51" s="67">
        <f>+A!O51/E!P65</f>
        <v>1.4865540073588357E-5</v>
      </c>
      <c r="R51" s="67">
        <f>+A!P51/E!Q65</f>
        <v>1.668161392109752E-5</v>
      </c>
      <c r="S51" s="67">
        <f>+A!Q51/E!R65</f>
        <v>2.283696839601486E-5</v>
      </c>
      <c r="T51" s="67">
        <f>+A!R51/E!S65</f>
        <v>9.0572123498151778E-6</v>
      </c>
      <c r="U51" s="67">
        <f>+A!S51/E!T65</f>
        <v>4.6639804134417003E-6</v>
      </c>
      <c r="V51" s="67">
        <f>+A!T51/E!U65</f>
        <v>2.9214107142857142E-6</v>
      </c>
      <c r="W51" s="67">
        <f>+A!U51/E!V65</f>
        <v>5.234311926605505E-7</v>
      </c>
      <c r="X51" s="67">
        <f>+A!V51/E!W65</f>
        <v>4.9344455445544557E-6</v>
      </c>
      <c r="Y51" s="67">
        <f>+A!W51/E!X65</f>
        <v>1.6909930612683218E-5</v>
      </c>
      <c r="Z51" s="67">
        <f>+A!X51/E!Y65</f>
        <v>3.3512426853302786E-5</v>
      </c>
      <c r="AA51" s="67">
        <f>+A!Y51/E!Z65</f>
        <v>6.8178755022429692E-5</v>
      </c>
      <c r="AB51" s="67">
        <f>+A!Z51/E!AA65</f>
        <v>8.9817394230769229E-5</v>
      </c>
    </row>
    <row r="52" spans="4:28" x14ac:dyDescent="0.25">
      <c r="D52" s="52" t="s">
        <v>22</v>
      </c>
      <c r="E52" s="53"/>
      <c r="F52" s="67">
        <f>+A!D52/E!E66</f>
        <v>1.9884286315789475E-5</v>
      </c>
      <c r="G52" s="67">
        <f>+A!E52/E!F66</f>
        <v>2.7759002036659879E-5</v>
      </c>
      <c r="H52" s="67">
        <f>+A!F52/E!G66</f>
        <v>2.5800841487279844E-5</v>
      </c>
      <c r="I52" s="67">
        <f>+A!G52/E!H66</f>
        <v>2.1636640926640927E-5</v>
      </c>
      <c r="J52" s="67">
        <f>+A!H52/E!I66</f>
        <v>1.9219163568773235E-5</v>
      </c>
      <c r="K52" s="67">
        <f>+A!I52/E!J66</f>
        <v>2.2786515679442509E-5</v>
      </c>
      <c r="L52" s="67">
        <f>+A!J52/E!K66</f>
        <v>1.7147550335570471E-5</v>
      </c>
      <c r="M52" s="67">
        <f>+A!K52/E!L66</f>
        <v>7.7631829085457263E-6</v>
      </c>
      <c r="N52" s="67">
        <f>+A!L52/E!M66</f>
        <v>1.0393483061480551E-5</v>
      </c>
      <c r="O52" s="67">
        <f>+A!M52/E!N66</f>
        <v>1.5591885830784912E-5</v>
      </c>
      <c r="P52" s="67">
        <f>+A!N52/E!O66</f>
        <v>1.5641171171171172E-5</v>
      </c>
      <c r="Q52" s="67">
        <f>+A!O52/E!P66</f>
        <v>1.4906176000000001E-5</v>
      </c>
      <c r="R52" s="67">
        <f>+A!P52/E!Q66</f>
        <v>1.5778687074829929E-5</v>
      </c>
      <c r="S52" s="67">
        <f>+A!Q52/E!R66</f>
        <v>2.7981272189349112E-5</v>
      </c>
      <c r="T52" s="67">
        <f>+A!R52/E!S66</f>
        <v>2.6435750000000002E-5</v>
      </c>
      <c r="U52" s="67">
        <f>+A!S52/E!T66</f>
        <v>3.0942029411764707E-5</v>
      </c>
      <c r="V52" s="67">
        <f>+A!T52/E!U66</f>
        <v>3.5354709999999996E-5</v>
      </c>
      <c r="W52" s="67">
        <f>+A!U52/E!V66</f>
        <v>4.6016724489795916E-5</v>
      </c>
      <c r="X52" s="67">
        <f>+A!V52/E!W66</f>
        <v>4.1677856435643569E-5</v>
      </c>
      <c r="Y52" s="67">
        <f>+A!W52/E!X66</f>
        <v>3.4838805825242723E-5</v>
      </c>
      <c r="Z52" s="67">
        <f>+A!X52/E!Y66</f>
        <v>4.2211892473118275E-5</v>
      </c>
      <c r="AA52" s="67">
        <f>+A!Y52/E!Z66</f>
        <v>4.2220289617486344E-5</v>
      </c>
      <c r="AB52" s="67">
        <f>+A!Z52/E!AA66</f>
        <v>5.5155346534653467E-5</v>
      </c>
    </row>
    <row r="53" spans="4:28" x14ac:dyDescent="0.25">
      <c r="D53" s="50" t="s">
        <v>23</v>
      </c>
      <c r="E53" s="51"/>
      <c r="F53" s="67">
        <f>+A!D53/E!E67</f>
        <v>7.5132092457420931E-6</v>
      </c>
      <c r="G53" s="67">
        <f>+A!E53/E!F67</f>
        <v>7.2525565006075335E-6</v>
      </c>
      <c r="H53" s="67">
        <f>+A!F53/E!G67</f>
        <v>9.2642494089834525E-6</v>
      </c>
      <c r="I53" s="67">
        <f>+A!G53/E!H67</f>
        <v>1.1847743651753326E-5</v>
      </c>
      <c r="J53" s="67">
        <f>+A!H53/E!I67</f>
        <v>1.5111992619926199E-5</v>
      </c>
      <c r="K53" s="67">
        <f>+A!I53/E!J67</f>
        <v>1.2027520091848449E-5</v>
      </c>
      <c r="L53" s="67">
        <f>+A!J53/E!K67</f>
        <v>1.033292252681764E-5</v>
      </c>
      <c r="M53" s="67">
        <f>+A!K53/E!L67</f>
        <v>1.5980618672665916E-6</v>
      </c>
      <c r="N53" s="67">
        <f>+A!L53/E!M67</f>
        <v>3.7589825242718447E-6</v>
      </c>
      <c r="O53" s="67">
        <f>+A!M53/E!N67</f>
        <v>4.3735372093023259E-6</v>
      </c>
      <c r="P53" s="67">
        <f>+A!N53/E!O67</f>
        <v>5.409722222222222E-6</v>
      </c>
      <c r="Q53" s="67">
        <f>+A!O53/E!P67</f>
        <v>5.9097134502923981E-6</v>
      </c>
      <c r="R53" s="67">
        <f>+A!P53/E!Q67</f>
        <v>6.2466318407960195E-6</v>
      </c>
      <c r="S53" s="67">
        <f>+A!Q53/E!R67</f>
        <v>6.2498181818181818E-6</v>
      </c>
      <c r="T53" s="67">
        <f>+A!R53/E!S67</f>
        <v>9.1408101265822787E-6</v>
      </c>
      <c r="U53" s="67">
        <f>+A!S53/E!T67</f>
        <v>8.803837563451778E-6</v>
      </c>
      <c r="V53" s="67">
        <f>+A!T53/E!U67</f>
        <v>1.1010457983193276E-5</v>
      </c>
      <c r="W53" s="67">
        <f>+A!U53/E!V67</f>
        <v>1.4151297777777776E-5</v>
      </c>
      <c r="X53" s="67">
        <f>+A!V53/E!W67</f>
        <v>9.9091652173913049E-6</v>
      </c>
      <c r="Y53" s="67">
        <f>+A!W53/E!X67</f>
        <v>7.0147914893617018E-6</v>
      </c>
      <c r="Z53" s="67">
        <f>+A!X53/E!Y67</f>
        <v>6.7616889952153115E-6</v>
      </c>
      <c r="AA53" s="67">
        <f>+A!Y53/E!Z67</f>
        <v>6.5584599999999997E-6</v>
      </c>
      <c r="AB53" s="67">
        <f>+A!Z53/E!AA67</f>
        <v>8.6572991071428559E-6</v>
      </c>
    </row>
    <row r="54" spans="4:28" x14ac:dyDescent="0.25">
      <c r="D54" s="52" t="s">
        <v>24</v>
      </c>
      <c r="E54" s="53"/>
      <c r="F54" s="67">
        <f>+A!D54/E!E68</f>
        <v>1.245475257731959E-6</v>
      </c>
      <c r="G54" s="67">
        <f>+A!E54/E!F68</f>
        <v>2.1066878048780486E-6</v>
      </c>
      <c r="H54" s="67">
        <f>+A!F54/E!G68</f>
        <v>1.9281444954128438E-6</v>
      </c>
      <c r="I54" s="67">
        <f>+A!G54/E!H68</f>
        <v>1.6731656250000001E-6</v>
      </c>
      <c r="J54" s="67">
        <f>+A!H54/E!I68</f>
        <v>1.2009245762711863E-6</v>
      </c>
      <c r="K54" s="67">
        <f>+A!I54/E!J68</f>
        <v>5.4404885496183204E-7</v>
      </c>
      <c r="L54" s="67">
        <f>+A!J54/E!K68</f>
        <v>4.6865846774193544E-7</v>
      </c>
      <c r="M54" s="67">
        <f>+A!K54/E!L68</f>
        <v>1.0855000000000002E-7</v>
      </c>
      <c r="N54" s="67">
        <f>+A!L54/E!M68</f>
        <v>3.5258440677966105E-7</v>
      </c>
      <c r="O54" s="67">
        <f>+A!M54/E!N68</f>
        <v>3.7791225071225072E-7</v>
      </c>
      <c r="P54" s="67">
        <f>+A!N54/E!O68</f>
        <v>3.7364342105263158E-7</v>
      </c>
      <c r="Q54" s="67">
        <f>+A!O54/E!P68</f>
        <v>2.3049863945578231E-7</v>
      </c>
      <c r="R54" s="67">
        <f>+A!P54/E!Q68</f>
        <v>3.4331775147928997E-7</v>
      </c>
      <c r="S54" s="67">
        <f>+A!Q54/E!R68</f>
        <v>2.6944117647058825E-7</v>
      </c>
      <c r="T54" s="67">
        <f>+A!R54/E!S68</f>
        <v>6.8341303317535545E-7</v>
      </c>
      <c r="U54" s="67">
        <f>+A!S54/E!T68</f>
        <v>9.1921339805825239E-7</v>
      </c>
      <c r="V54" s="67">
        <f>+A!T54/E!U68</f>
        <v>8.4398424657534249E-7</v>
      </c>
      <c r="W54" s="67">
        <f>+A!U54/E!V68</f>
        <v>5.9209659863945579E-6</v>
      </c>
      <c r="X54" s="67">
        <f>+A!V54/E!W68</f>
        <v>4.2694860426929394E-5</v>
      </c>
      <c r="Y54" s="67">
        <f>+A!W54/E!X68</f>
        <v>1.8986969696969697E-6</v>
      </c>
      <c r="Z54" s="67">
        <f>+A!X54/E!Y68</f>
        <v>2.2961804384485667E-6</v>
      </c>
      <c r="AA54" s="67">
        <f>+A!Y54/E!Z68</f>
        <v>2.1882006802721089E-6</v>
      </c>
      <c r="AB54" s="67">
        <f>+A!Z54/E!AA68</f>
        <v>3.6691265624999999E-6</v>
      </c>
    </row>
    <row r="55" spans="4:28" x14ac:dyDescent="0.25">
      <c r="D55" s="50" t="s">
        <v>25</v>
      </c>
      <c r="E55" s="51"/>
      <c r="F55" s="67">
        <f>+A!D55/E!E69</f>
        <v>2.829940345368917E-5</v>
      </c>
      <c r="G55" s="67">
        <f>+A!E55/E!F69</f>
        <v>2.2882344213649854E-5</v>
      </c>
      <c r="H55" s="67">
        <f>+A!F55/E!G69</f>
        <v>2.3871207865168538E-5</v>
      </c>
      <c r="I55" s="67">
        <f>+A!G55/E!H69</f>
        <v>2.584304895104895E-5</v>
      </c>
      <c r="J55" s="67">
        <f>+A!H55/E!I69</f>
        <v>2.0636238159675236E-5</v>
      </c>
      <c r="K55" s="67">
        <f>+A!I55/E!J69</f>
        <v>1.9284910941475826E-5</v>
      </c>
      <c r="L55" s="67">
        <f>+A!J55/E!K69</f>
        <v>1.4639458762886596E-5</v>
      </c>
      <c r="M55" s="67">
        <f>+A!K55/E!L69</f>
        <v>3.6663370370370373E-6</v>
      </c>
      <c r="N55" s="67">
        <f>+A!L55/E!M69</f>
        <v>3.9903836206896553E-6</v>
      </c>
      <c r="O55" s="67">
        <f>+A!M55/E!N69</f>
        <v>4.0643537037037038E-6</v>
      </c>
      <c r="P55" s="67">
        <f>+A!N55/E!O69</f>
        <v>4.5948319327731097E-6</v>
      </c>
      <c r="Q55" s="67">
        <f>+A!O55/E!P69</f>
        <v>5.6634454545454543E-6</v>
      </c>
      <c r="R55" s="67">
        <f>+A!P55/E!Q69</f>
        <v>6.0572529801324502E-6</v>
      </c>
      <c r="S55" s="67">
        <f>+A!Q55/E!R69</f>
        <v>6.8043353658536589E-6</v>
      </c>
      <c r="T55" s="67">
        <f>+A!R55/E!S69</f>
        <v>8.6084545454545454E-6</v>
      </c>
      <c r="U55" s="67">
        <f>+A!S55/E!T69</f>
        <v>7.6927696969696973E-6</v>
      </c>
      <c r="V55" s="67">
        <f>+A!T55/E!U69</f>
        <v>7.4928848167539269E-6</v>
      </c>
      <c r="W55" s="67">
        <f>+A!U55/E!V69</f>
        <v>5.0156366834170859E-6</v>
      </c>
      <c r="X55" s="67">
        <f>+A!V55/E!W69</f>
        <v>5.2040765550239241E-6</v>
      </c>
      <c r="Y55" s="67">
        <f>+A!W55/E!X69</f>
        <v>4.4703409090909089E-6</v>
      </c>
      <c r="Z55" s="67">
        <f>+A!X55/E!Y69</f>
        <v>5.1155700483091784E-6</v>
      </c>
      <c r="AA55" s="67">
        <f>+A!Y55/E!Z69</f>
        <v>6.5027722772277231E-6</v>
      </c>
      <c r="AB55" s="67">
        <f>+A!Z55/E!AA69</f>
        <v>6.1950776255707764E-6</v>
      </c>
    </row>
    <row r="56" spans="4:28" ht="15.75" thickBot="1" x14ac:dyDescent="0.3">
      <c r="D56" s="54" t="s">
        <v>26</v>
      </c>
      <c r="E56" s="55"/>
      <c r="F56" s="68">
        <f>+A!D56/E!E70</f>
        <v>6.8027210884353742E-12</v>
      </c>
      <c r="G56" s="68">
        <f>+A!E56/E!F70</f>
        <v>1.3422818791946309E-11</v>
      </c>
      <c r="H56" s="68">
        <f>+A!F56/E!G70</f>
        <v>6.289308176100629E-12</v>
      </c>
      <c r="I56" s="68">
        <f>+A!G56/E!H70</f>
        <v>6.3291139240506331E-12</v>
      </c>
      <c r="J56" s="68">
        <f>+A!H56/E!I70</f>
        <v>1.2987012987012988E-11</v>
      </c>
      <c r="K56" s="68">
        <f>+A!I56/E!J70</f>
        <v>0</v>
      </c>
      <c r="L56" s="68">
        <f>+A!J56/E!K70</f>
        <v>0</v>
      </c>
      <c r="M56" s="68">
        <f>+A!K56/E!L70</f>
        <v>0</v>
      </c>
      <c r="N56" s="68">
        <f>+A!L56/E!M70</f>
        <v>0</v>
      </c>
      <c r="O56" s="68">
        <f>+A!M56/E!N70</f>
        <v>1.7406733167082294E-7</v>
      </c>
      <c r="P56" s="68">
        <f>+A!N56/E!O70</f>
        <v>2.4111344537815126E-7</v>
      </c>
      <c r="Q56" s="68">
        <f>+A!O56/E!P70</f>
        <v>4.263558648111332E-7</v>
      </c>
      <c r="R56" s="68">
        <f>+A!P56/E!Q70</f>
        <v>3.8045387453874537E-7</v>
      </c>
      <c r="S56" s="68">
        <f>+A!Q56/E!R70</f>
        <v>3.1707379518072292E-7</v>
      </c>
      <c r="T56" s="68">
        <f>+A!R56/E!S70</f>
        <v>4.5097839506172835E-7</v>
      </c>
      <c r="U56" s="68">
        <f>+A!S56/E!T70</f>
        <v>3.726850068775791E-7</v>
      </c>
      <c r="V56" s="68">
        <f>+A!T56/E!U70</f>
        <v>5.0197129186602878E-7</v>
      </c>
      <c r="W56" s="68">
        <f>+A!U56/E!V70</f>
        <v>3.0899250535331904E-7</v>
      </c>
      <c r="X56" s="68">
        <f>+A!V56/E!W70</f>
        <v>2.3772156862745097E-7</v>
      </c>
      <c r="Y56" s="68">
        <f>+A!W56/E!X70</f>
        <v>5.3227651966626936E-7</v>
      </c>
      <c r="Z56" s="68">
        <f>+A!X56/E!Y70</f>
        <v>4.2326792452830185E-7</v>
      </c>
      <c r="AA56" s="68">
        <f>+A!Y56/E!Z70</f>
        <v>5.9292201834862384E-7</v>
      </c>
      <c r="AB56" s="68">
        <f>+A!Z56/E!AA70</f>
        <v>4.4909855769230769E-7</v>
      </c>
    </row>
    <row r="57" spans="4:28" x14ac:dyDescent="0.25">
      <c r="D57" s="1" t="s">
        <v>53</v>
      </c>
    </row>
    <row r="58" spans="4:28" ht="16.5" thickBot="1" x14ac:dyDescent="0.3">
      <c r="E58" s="227" t="s">
        <v>14</v>
      </c>
      <c r="F58" s="227"/>
      <c r="G58" s="227"/>
      <c r="H58" s="227"/>
      <c r="I58" s="227"/>
      <c r="J58" s="227"/>
      <c r="K58" s="227"/>
      <c r="L58" s="227"/>
      <c r="M58" s="227"/>
      <c r="N58" s="227"/>
      <c r="O58" s="227"/>
      <c r="P58" s="227"/>
      <c r="Q58" s="227"/>
      <c r="R58" s="227"/>
      <c r="S58" s="227"/>
      <c r="T58" s="227"/>
      <c r="U58" s="227"/>
      <c r="V58" s="227"/>
      <c r="W58" s="227"/>
      <c r="X58" s="227"/>
      <c r="Y58" s="227"/>
      <c r="Z58" s="227"/>
    </row>
    <row r="59" spans="4:28" ht="15.75" thickBot="1" x14ac:dyDescent="0.3">
      <c r="D59" s="75" t="s">
        <v>15</v>
      </c>
      <c r="E59" s="17">
        <v>1995</v>
      </c>
      <c r="F59" s="9">
        <v>1996</v>
      </c>
      <c r="G59" s="17">
        <v>1997</v>
      </c>
      <c r="H59" s="9">
        <v>1998</v>
      </c>
      <c r="I59" s="17">
        <v>1999</v>
      </c>
      <c r="J59" s="9">
        <v>2000</v>
      </c>
      <c r="K59" s="17">
        <v>2001</v>
      </c>
      <c r="L59" s="9">
        <v>2002</v>
      </c>
      <c r="M59" s="17">
        <v>2003</v>
      </c>
      <c r="N59" s="9">
        <v>2004</v>
      </c>
      <c r="O59" s="17">
        <v>2005</v>
      </c>
      <c r="P59" s="9">
        <v>2006</v>
      </c>
      <c r="Q59" s="17">
        <v>2007</v>
      </c>
      <c r="R59" s="9">
        <v>2008</v>
      </c>
      <c r="S59" s="17">
        <v>2009</v>
      </c>
      <c r="T59" s="9">
        <v>2010</v>
      </c>
      <c r="U59" s="17">
        <v>2011</v>
      </c>
      <c r="V59" s="9">
        <v>2012</v>
      </c>
      <c r="W59" s="17">
        <v>2013</v>
      </c>
      <c r="X59" s="9">
        <v>2014</v>
      </c>
      <c r="Y59" s="17">
        <v>2015</v>
      </c>
      <c r="Z59" s="10">
        <v>2016</v>
      </c>
      <c r="AA59" s="10">
        <v>2017</v>
      </c>
    </row>
    <row r="60" spans="4:28" ht="15.75" thickBot="1" x14ac:dyDescent="0.3">
      <c r="D60" s="76" t="s">
        <v>16</v>
      </c>
      <c r="E60" s="71">
        <v>5120000000</v>
      </c>
      <c r="F60" s="71">
        <v>5350000000</v>
      </c>
      <c r="G60" s="71">
        <v>5570000000</v>
      </c>
      <c r="H60" s="71">
        <v>5460000000</v>
      </c>
      <c r="I60" s="71">
        <v>5650000000</v>
      </c>
      <c r="J60" s="71">
        <v>6380000000</v>
      </c>
      <c r="K60" s="71">
        <v>6140000000</v>
      </c>
      <c r="L60" s="71">
        <v>6440000000</v>
      </c>
      <c r="M60" s="71">
        <v>7500000000</v>
      </c>
      <c r="N60" s="71">
        <v>9180000000</v>
      </c>
      <c r="O60" s="71">
        <v>10500000000</v>
      </c>
      <c r="P60" s="71">
        <v>12100000000</v>
      </c>
      <c r="Q60" s="71">
        <v>14000000000</v>
      </c>
      <c r="R60" s="71">
        <v>16100000000</v>
      </c>
      <c r="S60" s="71">
        <v>12500000000</v>
      </c>
      <c r="T60" s="71">
        <v>15300000000</v>
      </c>
      <c r="U60" s="71">
        <v>18300000000</v>
      </c>
      <c r="V60" s="71">
        <v>18500000000</v>
      </c>
      <c r="W60" s="71">
        <v>19000000000</v>
      </c>
      <c r="X60" s="71">
        <v>19000000000</v>
      </c>
      <c r="Y60" s="71">
        <v>16500000000</v>
      </c>
      <c r="Z60" s="71">
        <v>16000000000</v>
      </c>
      <c r="AA60" s="71">
        <v>17700000000</v>
      </c>
    </row>
    <row r="61" spans="4:28" x14ac:dyDescent="0.25">
      <c r="D61" s="77" t="s">
        <v>17</v>
      </c>
      <c r="E61" s="72">
        <v>361000000</v>
      </c>
      <c r="F61" s="72">
        <v>384000000</v>
      </c>
      <c r="G61" s="72">
        <v>374000000</v>
      </c>
      <c r="H61" s="72">
        <v>359000000</v>
      </c>
      <c r="I61" s="72">
        <v>350000000</v>
      </c>
      <c r="J61" s="72">
        <v>335000000</v>
      </c>
      <c r="K61" s="72">
        <v>351000000</v>
      </c>
      <c r="L61" s="72">
        <v>370000000</v>
      </c>
      <c r="M61" s="72">
        <v>424000000</v>
      </c>
      <c r="N61" s="72">
        <v>489000000</v>
      </c>
      <c r="O61" s="72">
        <v>539000000</v>
      </c>
      <c r="P61" s="72">
        <v>595000000</v>
      </c>
      <c r="Q61" s="72">
        <v>711000000</v>
      </c>
      <c r="R61" s="72">
        <v>855000000</v>
      </c>
      <c r="S61" s="72">
        <v>779000000</v>
      </c>
      <c r="T61" s="72">
        <v>872000000</v>
      </c>
      <c r="U61" s="72">
        <v>1050000000</v>
      </c>
      <c r="V61" s="72">
        <v>1050000000</v>
      </c>
      <c r="W61" s="72">
        <v>1130000000</v>
      </c>
      <c r="X61" s="72">
        <v>1170000000</v>
      </c>
      <c r="Y61" s="72">
        <v>1060000000</v>
      </c>
      <c r="Z61" s="72">
        <v>1080000000</v>
      </c>
      <c r="AA61" s="72">
        <v>1160000000</v>
      </c>
    </row>
    <row r="62" spans="4:28" x14ac:dyDescent="0.25">
      <c r="D62" s="78" t="s">
        <v>18</v>
      </c>
      <c r="E62" s="73">
        <v>57786126</v>
      </c>
      <c r="F62" s="73">
        <v>62215574</v>
      </c>
      <c r="G62" s="73">
        <v>62366427</v>
      </c>
      <c r="H62" s="73">
        <v>60759488</v>
      </c>
      <c r="I62" s="73">
        <v>59801298</v>
      </c>
      <c r="J62" s="73">
        <v>56589592</v>
      </c>
      <c r="K62" s="73">
        <v>57522972</v>
      </c>
      <c r="L62" s="73">
        <v>61532077</v>
      </c>
      <c r="M62" s="73">
        <v>70102435</v>
      </c>
      <c r="N62" s="73">
        <v>78801617</v>
      </c>
      <c r="O62" s="73">
        <v>84154988</v>
      </c>
      <c r="P62" s="73">
        <v>93236723</v>
      </c>
      <c r="Q62" s="73">
        <v>110000000</v>
      </c>
      <c r="R62" s="73">
        <v>120000000</v>
      </c>
      <c r="S62" s="73">
        <v>113000000</v>
      </c>
      <c r="T62" s="73">
        <v>120000000</v>
      </c>
      <c r="U62" s="73">
        <v>140000000</v>
      </c>
      <c r="V62" s="73">
        <v>144000000</v>
      </c>
      <c r="W62" s="73">
        <v>151000000</v>
      </c>
      <c r="X62" s="73">
        <v>152000000</v>
      </c>
      <c r="Y62" s="73">
        <v>140000000</v>
      </c>
      <c r="Z62" s="73">
        <v>143000000</v>
      </c>
      <c r="AA62" s="73">
        <v>155000000</v>
      </c>
    </row>
    <row r="63" spans="4:28" x14ac:dyDescent="0.25">
      <c r="D63" s="78" t="s">
        <v>19</v>
      </c>
      <c r="E63" s="73">
        <v>214000000</v>
      </c>
      <c r="F63" s="73">
        <v>205000000</v>
      </c>
      <c r="G63" s="73">
        <v>208000000</v>
      </c>
      <c r="H63" s="73">
        <v>186000000</v>
      </c>
      <c r="I63" s="73">
        <v>179000000</v>
      </c>
      <c r="J63" s="73">
        <v>198000000</v>
      </c>
      <c r="K63" s="73">
        <v>187000000</v>
      </c>
      <c r="L63" s="73">
        <v>195000000</v>
      </c>
      <c r="M63" s="73">
        <v>231000000</v>
      </c>
      <c r="N63" s="73">
        <v>295000000</v>
      </c>
      <c r="O63" s="73">
        <v>341000000</v>
      </c>
      <c r="P63" s="73">
        <v>416000000</v>
      </c>
      <c r="Q63" s="73">
        <v>509000000</v>
      </c>
      <c r="R63" s="73">
        <v>587000000</v>
      </c>
      <c r="S63" s="73">
        <v>441000000</v>
      </c>
      <c r="T63" s="73">
        <v>635000000</v>
      </c>
      <c r="U63" s="73">
        <v>807000000</v>
      </c>
      <c r="V63" s="73">
        <v>750000000</v>
      </c>
      <c r="W63" s="73">
        <v>755000000</v>
      </c>
      <c r="X63" s="73">
        <v>723000000</v>
      </c>
      <c r="Y63" s="73">
        <v>584000000</v>
      </c>
      <c r="Z63" s="73">
        <v>571000000</v>
      </c>
      <c r="AA63" s="73">
        <v>678000000</v>
      </c>
    </row>
    <row r="64" spans="4:28" x14ac:dyDescent="0.25">
      <c r="D64" s="78" t="s">
        <v>20</v>
      </c>
      <c r="E64" s="73">
        <v>372000000</v>
      </c>
      <c r="F64" s="73">
        <v>455000000</v>
      </c>
      <c r="G64" s="73">
        <v>458000000</v>
      </c>
      <c r="H64" s="73">
        <v>336000000</v>
      </c>
      <c r="I64" s="73">
        <v>420000000</v>
      </c>
      <c r="J64" s="73">
        <v>659000000</v>
      </c>
      <c r="K64" s="73">
        <v>597000000</v>
      </c>
      <c r="L64" s="73">
        <v>605000000</v>
      </c>
      <c r="M64" s="73">
        <v>753000000</v>
      </c>
      <c r="N64" s="73">
        <v>1020000000</v>
      </c>
      <c r="O64" s="73">
        <v>1440000000</v>
      </c>
      <c r="P64" s="73">
        <v>1770000000</v>
      </c>
      <c r="Q64" s="73">
        <v>2010000000</v>
      </c>
      <c r="R64" s="73">
        <v>2850000000</v>
      </c>
      <c r="S64" s="73">
        <v>1800000000</v>
      </c>
      <c r="T64" s="73">
        <v>2350000000</v>
      </c>
      <c r="U64" s="73">
        <v>3260000000</v>
      </c>
      <c r="V64" s="73">
        <v>3390000000</v>
      </c>
      <c r="W64" s="73">
        <v>3340000000</v>
      </c>
      <c r="X64" s="73">
        <v>3120000000</v>
      </c>
      <c r="Y64" s="73">
        <v>1900000000</v>
      </c>
      <c r="Z64" s="73">
        <v>1530000000</v>
      </c>
      <c r="AA64" s="73">
        <v>1950000000</v>
      </c>
    </row>
    <row r="65" spans="4:27" x14ac:dyDescent="0.25">
      <c r="D65" s="78" t="s">
        <v>21</v>
      </c>
      <c r="E65" s="73">
        <v>27117465</v>
      </c>
      <c r="F65" s="73">
        <v>25278883</v>
      </c>
      <c r="G65" s="73">
        <v>27464609</v>
      </c>
      <c r="H65" s="73">
        <v>28594908</v>
      </c>
      <c r="I65" s="73">
        <v>24934173</v>
      </c>
      <c r="J65" s="73">
        <v>19622317</v>
      </c>
      <c r="K65" s="73">
        <v>19214518</v>
      </c>
      <c r="L65" s="73">
        <v>24840402</v>
      </c>
      <c r="M65" s="73">
        <v>31168748</v>
      </c>
      <c r="N65" s="73">
        <v>37765846</v>
      </c>
      <c r="O65" s="73">
        <v>39011306</v>
      </c>
      <c r="P65" s="73">
        <v>45425393</v>
      </c>
      <c r="Q65" s="73">
        <v>61927761</v>
      </c>
      <c r="R65" s="73">
        <v>90490645</v>
      </c>
      <c r="S65" s="73">
        <v>65764385</v>
      </c>
      <c r="T65" s="73">
        <v>81780575</v>
      </c>
      <c r="U65" s="73">
        <v>112000000</v>
      </c>
      <c r="V65" s="73">
        <v>109000000</v>
      </c>
      <c r="W65" s="73">
        <v>101000000</v>
      </c>
      <c r="X65" s="73">
        <v>98594964</v>
      </c>
      <c r="Y65" s="73">
        <v>87737215</v>
      </c>
      <c r="Z65" s="73">
        <v>89984336</v>
      </c>
      <c r="AA65" s="73">
        <v>104000000</v>
      </c>
    </row>
    <row r="66" spans="4:27" x14ac:dyDescent="0.25">
      <c r="D66" s="78" t="s">
        <v>22</v>
      </c>
      <c r="E66" s="73">
        <v>475000000</v>
      </c>
      <c r="F66" s="73">
        <v>491000000</v>
      </c>
      <c r="G66" s="73">
        <v>511000000</v>
      </c>
      <c r="H66" s="73">
        <v>518000000</v>
      </c>
      <c r="I66" s="73">
        <v>538000000</v>
      </c>
      <c r="J66" s="73">
        <v>574000000</v>
      </c>
      <c r="K66" s="73">
        <v>596000000</v>
      </c>
      <c r="L66" s="73">
        <v>667000000</v>
      </c>
      <c r="M66" s="73">
        <v>797000000</v>
      </c>
      <c r="N66" s="73">
        <v>981000000</v>
      </c>
      <c r="O66" s="73">
        <v>1110000000</v>
      </c>
      <c r="P66" s="73">
        <v>1250000000</v>
      </c>
      <c r="Q66" s="73">
        <v>1470000000</v>
      </c>
      <c r="R66" s="73">
        <v>1690000000</v>
      </c>
      <c r="S66" s="73">
        <v>1440000000</v>
      </c>
      <c r="T66" s="73">
        <v>1700000000</v>
      </c>
      <c r="U66" s="73">
        <v>2000000000</v>
      </c>
      <c r="V66" s="73">
        <v>1960000000</v>
      </c>
      <c r="W66" s="73">
        <v>2020000000</v>
      </c>
      <c r="X66" s="73">
        <v>2060000000</v>
      </c>
      <c r="Y66" s="73">
        <v>1860000000</v>
      </c>
      <c r="Z66" s="73">
        <v>1830000000</v>
      </c>
      <c r="AA66" s="73">
        <v>2020000000</v>
      </c>
    </row>
    <row r="67" spans="4:27" x14ac:dyDescent="0.25">
      <c r="D67" s="78" t="s">
        <v>23</v>
      </c>
      <c r="E67" s="73">
        <v>822000000</v>
      </c>
      <c r="F67" s="73">
        <v>823000000</v>
      </c>
      <c r="G67" s="73">
        <v>846000000</v>
      </c>
      <c r="H67" s="73">
        <v>827000000</v>
      </c>
      <c r="I67" s="73">
        <v>813000000</v>
      </c>
      <c r="J67" s="73">
        <v>871000000</v>
      </c>
      <c r="K67" s="73">
        <v>839000000</v>
      </c>
      <c r="L67" s="73">
        <v>889000000</v>
      </c>
      <c r="M67" s="73">
        <v>1030000000</v>
      </c>
      <c r="N67" s="73">
        <v>1290000000</v>
      </c>
      <c r="O67" s="73">
        <v>1440000000</v>
      </c>
      <c r="P67" s="73">
        <v>1710000000</v>
      </c>
      <c r="Q67" s="73">
        <v>2010000000</v>
      </c>
      <c r="R67" s="73">
        <v>2200000000</v>
      </c>
      <c r="S67" s="73">
        <v>1580000000</v>
      </c>
      <c r="T67" s="73">
        <v>1970000000</v>
      </c>
      <c r="U67" s="73">
        <v>2380000000</v>
      </c>
      <c r="V67" s="73">
        <v>2250000000</v>
      </c>
      <c r="W67" s="73">
        <v>2300000000</v>
      </c>
      <c r="X67" s="73">
        <v>2350000000</v>
      </c>
      <c r="Y67" s="73">
        <v>2090000000</v>
      </c>
      <c r="Z67" s="73">
        <v>2000000000</v>
      </c>
      <c r="AA67" s="73">
        <v>2240000000</v>
      </c>
    </row>
    <row r="68" spans="4:27" x14ac:dyDescent="0.25">
      <c r="D68" s="78" t="s">
        <v>24</v>
      </c>
      <c r="E68" s="73">
        <v>1940000000</v>
      </c>
      <c r="F68" s="73">
        <v>2050000000</v>
      </c>
      <c r="G68" s="73">
        <v>2180000000</v>
      </c>
      <c r="H68" s="73">
        <v>2240000000</v>
      </c>
      <c r="I68" s="73">
        <v>2360000000</v>
      </c>
      <c r="J68" s="73">
        <v>2620000000</v>
      </c>
      <c r="K68" s="73">
        <v>2480000000</v>
      </c>
      <c r="L68" s="73">
        <v>2580000000</v>
      </c>
      <c r="M68" s="73">
        <v>2950000000</v>
      </c>
      <c r="N68" s="73">
        <v>3510000000</v>
      </c>
      <c r="O68" s="73">
        <v>3800000000</v>
      </c>
      <c r="P68" s="73">
        <v>4410000000</v>
      </c>
      <c r="Q68" s="73">
        <v>5070000000</v>
      </c>
      <c r="R68" s="73">
        <v>5440000000</v>
      </c>
      <c r="S68" s="73">
        <v>4220000000</v>
      </c>
      <c r="T68" s="73">
        <v>5150000000</v>
      </c>
      <c r="U68" s="73">
        <v>5840000000</v>
      </c>
      <c r="V68" s="73">
        <v>5880000000</v>
      </c>
      <c r="W68" s="73">
        <v>6090000000</v>
      </c>
      <c r="X68" s="73">
        <v>6270000000</v>
      </c>
      <c r="Y68" s="73">
        <v>5930000000</v>
      </c>
      <c r="Z68" s="73">
        <v>5880000000</v>
      </c>
      <c r="AA68" s="73">
        <v>6400000000</v>
      </c>
    </row>
    <row r="69" spans="4:27" x14ac:dyDescent="0.25">
      <c r="D69" s="78" t="s">
        <v>25</v>
      </c>
      <c r="E69" s="73">
        <v>637000000</v>
      </c>
      <c r="F69" s="73">
        <v>674000000</v>
      </c>
      <c r="G69" s="73">
        <v>712000000</v>
      </c>
      <c r="H69" s="73">
        <v>715000000</v>
      </c>
      <c r="I69" s="73">
        <v>739000000</v>
      </c>
      <c r="J69" s="73">
        <v>786000000</v>
      </c>
      <c r="K69" s="73">
        <v>776000000</v>
      </c>
      <c r="L69" s="73">
        <v>810000000</v>
      </c>
      <c r="M69" s="73">
        <v>928000000</v>
      </c>
      <c r="N69" s="73">
        <v>1080000000</v>
      </c>
      <c r="O69" s="73">
        <v>1190000000</v>
      </c>
      <c r="P69" s="73">
        <v>1320000000</v>
      </c>
      <c r="Q69" s="73">
        <v>1510000000</v>
      </c>
      <c r="R69" s="73">
        <v>1640000000</v>
      </c>
      <c r="S69" s="73">
        <v>1430000000</v>
      </c>
      <c r="T69" s="73">
        <v>1650000000</v>
      </c>
      <c r="U69" s="73">
        <v>1910000000</v>
      </c>
      <c r="V69" s="73">
        <v>1990000000</v>
      </c>
      <c r="W69" s="73">
        <v>2090000000</v>
      </c>
      <c r="X69" s="73">
        <v>2200000000</v>
      </c>
      <c r="Y69" s="73">
        <v>2070000000</v>
      </c>
      <c r="Z69" s="73">
        <v>2020000000</v>
      </c>
      <c r="AA69" s="73">
        <v>2190000000</v>
      </c>
    </row>
    <row r="70" spans="4:27" ht="15.75" thickBot="1" x14ac:dyDescent="0.3">
      <c r="D70" s="79" t="s">
        <v>26</v>
      </c>
      <c r="E70" s="74">
        <v>147000000</v>
      </c>
      <c r="F70" s="74">
        <v>149000000</v>
      </c>
      <c r="G70" s="74">
        <v>159000000</v>
      </c>
      <c r="H70" s="74">
        <v>158000000</v>
      </c>
      <c r="I70" s="74">
        <v>154000000</v>
      </c>
      <c r="J70" s="74">
        <v>266000000</v>
      </c>
      <c r="K70" s="74">
        <v>237000000</v>
      </c>
      <c r="L70" s="74">
        <v>230000000</v>
      </c>
      <c r="M70" s="74">
        <v>292000000</v>
      </c>
      <c r="N70" s="74">
        <v>401000000</v>
      </c>
      <c r="O70" s="74">
        <v>476000000</v>
      </c>
      <c r="P70" s="74">
        <v>503000000</v>
      </c>
      <c r="Q70" s="74">
        <v>542000000</v>
      </c>
      <c r="R70" s="74">
        <v>664000000</v>
      </c>
      <c r="S70" s="74">
        <v>648000000</v>
      </c>
      <c r="T70" s="74">
        <v>727000000</v>
      </c>
      <c r="U70" s="74">
        <v>836000000</v>
      </c>
      <c r="V70" s="74">
        <v>934000000</v>
      </c>
      <c r="W70" s="74">
        <v>1020000000</v>
      </c>
      <c r="X70" s="74">
        <v>839000000</v>
      </c>
      <c r="Y70" s="74">
        <v>795000000</v>
      </c>
      <c r="Z70" s="74">
        <v>872000000</v>
      </c>
      <c r="AA70" s="74">
        <v>832000000</v>
      </c>
    </row>
    <row r="71" spans="4:27" x14ac:dyDescent="0.25">
      <c r="D71" s="1" t="s">
        <v>52</v>
      </c>
    </row>
    <row r="72" spans="4:27" ht="15.75" thickBot="1" x14ac:dyDescent="0.3"/>
    <row r="73" spans="4:27" ht="15.75" thickBot="1" x14ac:dyDescent="0.3">
      <c r="D73" s="75" t="s">
        <v>15</v>
      </c>
      <c r="E73" s="17">
        <v>1995</v>
      </c>
      <c r="F73" s="9">
        <v>1996</v>
      </c>
      <c r="G73" s="17">
        <v>1997</v>
      </c>
      <c r="H73" s="9">
        <v>1998</v>
      </c>
      <c r="I73" s="17">
        <v>1999</v>
      </c>
      <c r="J73" s="9">
        <v>2000</v>
      </c>
      <c r="K73" s="17">
        <v>2001</v>
      </c>
      <c r="L73" s="9">
        <v>2002</v>
      </c>
      <c r="M73" s="17">
        <v>2003</v>
      </c>
      <c r="N73" s="9">
        <v>2004</v>
      </c>
      <c r="O73" s="17">
        <v>2005</v>
      </c>
      <c r="P73" s="9">
        <v>2006</v>
      </c>
      <c r="Q73" s="17">
        <v>2007</v>
      </c>
      <c r="R73" s="9">
        <v>2008</v>
      </c>
      <c r="S73" s="17">
        <v>2009</v>
      </c>
      <c r="T73" s="9">
        <v>2010</v>
      </c>
      <c r="U73" s="17">
        <v>2011</v>
      </c>
      <c r="V73" s="9">
        <v>2012</v>
      </c>
      <c r="W73" s="17">
        <v>2013</v>
      </c>
      <c r="X73" s="9">
        <v>2014</v>
      </c>
      <c r="Y73" s="17">
        <v>2015</v>
      </c>
      <c r="Z73" s="10">
        <v>2016</v>
      </c>
      <c r="AA73" s="10">
        <v>2017</v>
      </c>
    </row>
    <row r="74" spans="4:27" ht="15.75" thickBot="1" x14ac:dyDescent="0.3">
      <c r="D74" s="76" t="s">
        <v>16</v>
      </c>
      <c r="E74" s="65">
        <f>+B!E46/E!E88</f>
        <v>4.6443217726396912E-5</v>
      </c>
      <c r="F74" s="65">
        <f>+B!F46/E!F88</f>
        <v>3.8373161764705885E-5</v>
      </c>
      <c r="G74" s="65">
        <f>+B!G46/E!G88</f>
        <v>3.67436814159292E-5</v>
      </c>
      <c r="H74" s="65">
        <f>+B!H46/E!H88</f>
        <v>3.9785286738351256E-5</v>
      </c>
      <c r="I74" s="65">
        <f>+B!I46/E!I88</f>
        <v>2.1192448275862068E-5</v>
      </c>
      <c r="J74" s="65">
        <f>+B!J46/E!J88</f>
        <v>2.2561328244274812E-5</v>
      </c>
      <c r="K74" s="65">
        <f>+B!K46/E!K88</f>
        <v>3.2057448494453247E-5</v>
      </c>
      <c r="L74" s="65">
        <f>+B!L46/E!L88</f>
        <v>3.1842564102564103E-5</v>
      </c>
      <c r="M74" s="65">
        <f>+B!M46/E!M88</f>
        <v>3.3260608020698578E-5</v>
      </c>
      <c r="N74" s="65">
        <f>+B!N46/E!N88</f>
        <v>3.3999333333333332E-5</v>
      </c>
      <c r="O74" s="65">
        <f>+B!O46/E!O88</f>
        <v>3.8477700934579439E-5</v>
      </c>
      <c r="P74" s="65">
        <f>+B!P46/E!P88</f>
        <v>4.7628268292682923E-5</v>
      </c>
      <c r="Q74" s="65">
        <f>+B!Q46/E!Q88</f>
        <v>5.0160549295774651E-5</v>
      </c>
      <c r="R74" s="65">
        <f>+B!R46/E!R88</f>
        <v>5.6120597560975614E-5</v>
      </c>
      <c r="S74" s="65">
        <f>+B!S46/E!S88</f>
        <v>8.2104251968503935E-5</v>
      </c>
      <c r="T74" s="65">
        <f>+B!T46/E!T88</f>
        <v>9.8004090909090903E-5</v>
      </c>
      <c r="U74" s="65">
        <f>+B!U46/E!U88</f>
        <v>1.022896174863388E-4</v>
      </c>
      <c r="V74" s="65">
        <f>+B!V46/E!V88</f>
        <v>1.2500054054054055E-4</v>
      </c>
      <c r="W74" s="65">
        <f>+B!W46/E!W88</f>
        <v>9.2209840425531913E-5</v>
      </c>
      <c r="X74" s="65">
        <f>+B!X46/E!X88</f>
        <v>5.3403915343915346E-5</v>
      </c>
      <c r="Y74" s="65">
        <f>+B!Y46/E!Y88</f>
        <v>3.0210102409638557E-5</v>
      </c>
      <c r="Z74" s="65">
        <f>+B!Z46/E!Z88</f>
        <v>3.1734242236024843E-5</v>
      </c>
      <c r="AA74" s="65">
        <f>+B!AA46/E!AA88</f>
        <v>3.0800715083798886E-5</v>
      </c>
    </row>
    <row r="75" spans="4:27" x14ac:dyDescent="0.25">
      <c r="D75" s="77" t="s">
        <v>17</v>
      </c>
      <c r="E75" s="66">
        <f>+B!E47/E!E89</f>
        <v>7.2606346666666675E-5</v>
      </c>
      <c r="F75" s="66">
        <f>+B!F47/E!F89</f>
        <v>9.0183167082294262E-5</v>
      </c>
      <c r="G75" s="66">
        <f>+B!G47/E!G89</f>
        <v>1.7719596401028276E-4</v>
      </c>
      <c r="H75" s="66">
        <f>+B!H47/E!H89</f>
        <v>2.0007976377952756E-4</v>
      </c>
      <c r="I75" s="66">
        <f>+B!I47/E!I89</f>
        <v>8.4570668449197861E-5</v>
      </c>
      <c r="J75" s="66">
        <f>+B!J47/E!J89</f>
        <v>8.287980555555556E-5</v>
      </c>
      <c r="K75" s="66">
        <f>+B!K47/E!K89</f>
        <v>8.6344567567567569E-5</v>
      </c>
      <c r="L75" s="66">
        <f>+B!L47/E!L89</f>
        <v>1.0471875318066158E-4</v>
      </c>
      <c r="M75" s="66">
        <f>+B!M47/E!M89</f>
        <v>1.7966958057395144E-4</v>
      </c>
      <c r="N75" s="66">
        <f>+B!N47/E!N89</f>
        <v>1.5044127906976745E-4</v>
      </c>
      <c r="O75" s="66">
        <f>+B!O47/E!O89</f>
        <v>1.6093504424778761E-4</v>
      </c>
      <c r="P75" s="66">
        <f>+B!P47/E!P89</f>
        <v>3.6482864077669905E-4</v>
      </c>
      <c r="Q75" s="66">
        <f>+B!Q47/E!Q89</f>
        <v>3.4036430517711173E-4</v>
      </c>
      <c r="R75" s="66">
        <f>+B!R47/E!R89</f>
        <v>5.2795997745208568E-4</v>
      </c>
      <c r="S75" s="66">
        <f>+B!S47/E!S89</f>
        <v>7.6512767295597479E-4</v>
      </c>
      <c r="T75" s="66">
        <f>+B!T47/E!T89</f>
        <v>1.0677875706214689E-3</v>
      </c>
      <c r="U75" s="66">
        <f>+B!U47/E!U89</f>
        <v>1.1564198113207546E-3</v>
      </c>
      <c r="V75" s="66">
        <f>+B!V47/E!V89</f>
        <v>1.4266103773584906E-3</v>
      </c>
      <c r="W75" s="66">
        <f>+B!W47/E!W89</f>
        <v>1.0251026785714286E-3</v>
      </c>
      <c r="X75" s="66">
        <f>+B!X47/E!X89</f>
        <v>3.539513043478261E-4</v>
      </c>
      <c r="Y75" s="66">
        <f>+B!Y47/E!Y89</f>
        <v>1.0306518867924529E-4</v>
      </c>
      <c r="Z75" s="66">
        <f>+B!Z47/E!Z89</f>
        <v>1.8778462264150945E-4</v>
      </c>
      <c r="AA75" s="66">
        <f>+B!AA47/E!AA89</f>
        <v>1.5408860869565216E-4</v>
      </c>
    </row>
    <row r="76" spans="4:27" x14ac:dyDescent="0.25">
      <c r="D76" s="78" t="s">
        <v>18</v>
      </c>
      <c r="E76" s="67">
        <f>+B!E48/E!E90</f>
        <v>1.3573686201254708E-5</v>
      </c>
      <c r="F76" s="67">
        <f>+B!F48/E!F90</f>
        <v>1.7632575253801482E-5</v>
      </c>
      <c r="G76" s="67">
        <f>+B!G48/E!G90</f>
        <v>1.8194980954320705E-5</v>
      </c>
      <c r="H76" s="67">
        <f>+B!H48/E!H90</f>
        <v>6.1698731170532097E-5</v>
      </c>
      <c r="I76" s="67">
        <f>+B!I48/E!I90</f>
        <v>1.7305742132496212E-5</v>
      </c>
      <c r="J76" s="67">
        <f>+B!J48/E!J90</f>
        <v>1.5187184090403783E-5</v>
      </c>
      <c r="K76" s="67">
        <f>+B!K48/E!K90</f>
        <v>2.2412079845897768E-5</v>
      </c>
      <c r="L76" s="67">
        <f>+B!L48/E!L90</f>
        <v>3.2240099439846978E-5</v>
      </c>
      <c r="M76" s="67">
        <f>+B!M48/E!M90</f>
        <v>2.0706407666352744E-5</v>
      </c>
      <c r="N76" s="67">
        <f>+B!N48/E!N90</f>
        <v>3.7849523164485477E-5</v>
      </c>
      <c r="O76" s="67">
        <f>+B!O48/E!O90</f>
        <v>5.1743682817601014E-5</v>
      </c>
      <c r="P76" s="67">
        <f>+B!P48/E!P90</f>
        <v>7.0997765552313367E-5</v>
      </c>
      <c r="Q76" s="67">
        <f>+B!Q48/E!Q90</f>
        <v>9.0847678571428573E-5</v>
      </c>
      <c r="R76" s="67">
        <f>+B!R48/E!R90</f>
        <v>6.9292910569105699E-5</v>
      </c>
      <c r="S76" s="67">
        <f>+B!S48/E!S90</f>
        <v>8.7034086956521743E-5</v>
      </c>
      <c r="T76" s="67">
        <f>+B!T48/E!T90</f>
        <v>8.0628783333333326E-5</v>
      </c>
      <c r="U76" s="67">
        <f>+B!U48/E!U90</f>
        <v>8.2665140845070425E-5</v>
      </c>
      <c r="V76" s="67">
        <f>+B!V48/E!V90</f>
        <v>9.9181319444444446E-5</v>
      </c>
      <c r="W76" s="67">
        <f>+B!W48/E!W90</f>
        <v>8.1226756756756758E-5</v>
      </c>
      <c r="X76" s="67">
        <f>+B!X48/E!X90</f>
        <v>8.6363221476510078E-5</v>
      </c>
      <c r="Y76" s="67">
        <f>+B!Y48/E!Y90</f>
        <v>1.013565E-4</v>
      </c>
      <c r="Z76" s="67">
        <f>+B!Z48/E!Z90</f>
        <v>9.2403286713286714E-5</v>
      </c>
      <c r="AA76" s="67">
        <f>+B!AA48/E!AA90</f>
        <v>5.6198215686274504E-5</v>
      </c>
    </row>
    <row r="77" spans="4:27" x14ac:dyDescent="0.25">
      <c r="D77" s="78" t="s">
        <v>19</v>
      </c>
      <c r="E77" s="67">
        <f>+B!E49/E!E91</f>
        <v>1.4977267782426777E-4</v>
      </c>
      <c r="F77" s="67">
        <f>+B!F49/E!F91</f>
        <v>9.9864497816593887E-5</v>
      </c>
      <c r="G77" s="67">
        <f>+B!G49/E!G91</f>
        <v>4.6390172413793103E-5</v>
      </c>
      <c r="H77" s="67">
        <f>+B!H49/E!H91</f>
        <v>2.7127674641148325E-5</v>
      </c>
      <c r="I77" s="67">
        <f>+B!I49/E!I91</f>
        <v>1.1289460784313727E-5</v>
      </c>
      <c r="J77" s="67">
        <f>+B!J49/E!J91</f>
        <v>1.3961553097345133E-5</v>
      </c>
      <c r="K77" s="67">
        <f>+B!K49/E!K91</f>
        <v>5.6745841121495333E-6</v>
      </c>
      <c r="L77" s="67">
        <f>+B!L49/E!L91</f>
        <v>7.3495412844036696E-6</v>
      </c>
      <c r="M77" s="67">
        <f>+B!M49/E!M91</f>
        <v>4.182351351351352E-5</v>
      </c>
      <c r="N77" s="67">
        <f>+B!N49/E!N91</f>
        <v>6.4710353982300891E-5</v>
      </c>
      <c r="O77" s="67">
        <f>+B!O49/E!O91</f>
        <v>5.7187161458333329E-5</v>
      </c>
      <c r="P77" s="67">
        <f>+B!P49/E!P91</f>
        <v>3.3745670329670328E-5</v>
      </c>
      <c r="Q77" s="67">
        <f>+B!Q49/E!Q91</f>
        <v>2.4304875444839857E-5</v>
      </c>
      <c r="R77" s="67">
        <f>+B!R49/E!R91</f>
        <v>1.6911875923190548E-5</v>
      </c>
      <c r="S77" s="67">
        <f>+B!S49/E!S91</f>
        <v>3.7816603773584906E-5</v>
      </c>
      <c r="T77" s="67">
        <f>+B!T49/E!T91</f>
        <v>1.0203000000000001E-4</v>
      </c>
      <c r="U77" s="67">
        <f>+B!U49/E!U91</f>
        <v>8.5657241770715098E-5</v>
      </c>
      <c r="V77" s="67">
        <f>+B!V49/E!V91</f>
        <v>7.650628361858191E-5</v>
      </c>
      <c r="W77" s="67">
        <f>+B!W49/E!W91</f>
        <v>3.5887870257037945E-5</v>
      </c>
      <c r="X77" s="67">
        <f>+B!X49/E!X91</f>
        <v>6.4249623588456711E-5</v>
      </c>
      <c r="Y77" s="67">
        <f>+B!Y49/E!Y91</f>
        <v>1.4642060559006209E-5</v>
      </c>
      <c r="Z77" s="67">
        <f>+B!Z49/E!Z91</f>
        <v>2.4924555921052631E-5</v>
      </c>
      <c r="AA77" s="67">
        <f>+B!AA49/E!AA91</f>
        <v>1.4018075880758808E-5</v>
      </c>
    </row>
    <row r="78" spans="4:27" x14ac:dyDescent="0.25">
      <c r="D78" s="78" t="s">
        <v>20</v>
      </c>
      <c r="E78" s="67">
        <f>+B!E50/E!E92</f>
        <v>1.4386544973544975E-4</v>
      </c>
      <c r="F78" s="67">
        <f>+B!F50/E!F92</f>
        <v>2.6241266375545853E-5</v>
      </c>
      <c r="G78" s="67">
        <f>+B!G50/E!G92</f>
        <v>8.7015668789808923E-6</v>
      </c>
      <c r="H78" s="67">
        <f>+B!H50/E!H92</f>
        <v>5.2418361581920904E-7</v>
      </c>
      <c r="I78" s="67">
        <f>+B!I50/E!I92</f>
        <v>3.6170263788968826E-7</v>
      </c>
      <c r="J78" s="67">
        <f>+B!J50/E!J92</f>
        <v>1.2657686453576866E-7</v>
      </c>
      <c r="K78" s="67">
        <f>+B!K50/E!K92</f>
        <v>4.9680742574257427E-5</v>
      </c>
      <c r="L78" s="67">
        <f>+B!L50/E!L92</f>
        <v>3.325732786885246E-5</v>
      </c>
      <c r="M78" s="67">
        <f>+B!M50/E!M92</f>
        <v>1.9573390052356022E-5</v>
      </c>
      <c r="N78" s="67">
        <f>+B!N50/E!N92</f>
        <v>9.3375436893203887E-7</v>
      </c>
      <c r="O78" s="67">
        <f>+B!O50/E!O92</f>
        <v>8.1833776223776219E-7</v>
      </c>
      <c r="P78" s="67">
        <f>+B!P50/E!P92</f>
        <v>5.083129213483146E-7</v>
      </c>
      <c r="Q78" s="67">
        <f>+B!Q50/E!Q92</f>
        <v>7.1984422110552768E-7</v>
      </c>
      <c r="R78" s="67">
        <f>+B!R50/E!R92</f>
        <v>6.0506643356643352E-7</v>
      </c>
      <c r="S78" s="67">
        <f>+B!S50/E!S92</f>
        <v>2.5348611111111109E-7</v>
      </c>
      <c r="T78" s="67">
        <f>+B!T50/E!T92</f>
        <v>2.7668085106382977E-9</v>
      </c>
      <c r="U78" s="67">
        <f>+B!U50/E!U92</f>
        <v>4.625788819875777E-6</v>
      </c>
      <c r="V78" s="67">
        <f>+B!V50/E!V92</f>
        <v>6.8410714285714291E-9</v>
      </c>
      <c r="W78" s="67">
        <f>+B!W50/E!W92</f>
        <v>9.4375384615384623E-9</v>
      </c>
      <c r="X78" s="67">
        <f>+B!X50/E!X92</f>
        <v>8.1426229508196717E-9</v>
      </c>
      <c r="Y78" s="67">
        <f>+B!Y50/E!Y92</f>
        <v>2.6075729729729729E-7</v>
      </c>
      <c r="Z78" s="67">
        <f>+B!Z50/E!Z92</f>
        <v>5.3357254901960787E-7</v>
      </c>
      <c r="AA78" s="67">
        <f>+B!AA50/E!AA92</f>
        <v>1.3645079207920793E-6</v>
      </c>
    </row>
    <row r="79" spans="4:27" x14ac:dyDescent="0.25">
      <c r="D79" s="78" t="s">
        <v>21</v>
      </c>
      <c r="E79" s="67">
        <f>+B!E51/E!E93</f>
        <v>2.0983087421510629E-3</v>
      </c>
      <c r="F79" s="67">
        <f>+B!F51/E!F93</f>
        <v>2.1469762899823221E-3</v>
      </c>
      <c r="G79" s="67">
        <f>+B!G51/E!G93</f>
        <v>1.6342542787116002E-3</v>
      </c>
      <c r="H79" s="67">
        <f>+B!H51/E!H93</f>
        <v>1.708955069374184E-3</v>
      </c>
      <c r="I79" s="67">
        <f>+B!I51/E!I93</f>
        <v>6.5482129780910451E-4</v>
      </c>
      <c r="J79" s="67">
        <f>+B!J51/E!J93</f>
        <v>1.5160003740287058E-3</v>
      </c>
      <c r="K79" s="67">
        <f>+B!K51/E!K93</f>
        <v>1.6350699825115552E-3</v>
      </c>
      <c r="L79" s="67">
        <f>+B!L51/E!L93</f>
        <v>1.439594873557791E-3</v>
      </c>
      <c r="M79" s="67">
        <f>+B!M51/E!M93</f>
        <v>7.6380178976418421E-4</v>
      </c>
      <c r="N79" s="67">
        <f>+B!N51/E!N93</f>
        <v>1.3190049651282888E-3</v>
      </c>
      <c r="O79" s="67">
        <f>+B!O51/E!O93</f>
        <v>1.0402452976121491E-3</v>
      </c>
      <c r="P79" s="67">
        <f>+B!P51/E!P93</f>
        <v>1.362187057704943E-3</v>
      </c>
      <c r="Q79" s="67">
        <f>+B!Q51/E!Q93</f>
        <v>1.545276482615098E-3</v>
      </c>
      <c r="R79" s="67">
        <f>+B!R51/E!R93</f>
        <v>9.0716926592294988E-4</v>
      </c>
      <c r="S79" s="67">
        <f>+B!S51/E!S93</f>
        <v>1.2124961011693335E-3</v>
      </c>
      <c r="T79" s="67">
        <f>+B!T51/E!T93</f>
        <v>1.4644405716872414E-3</v>
      </c>
      <c r="U79" s="67">
        <f>+B!U51/E!U93</f>
        <v>1.3280295652173912E-3</v>
      </c>
      <c r="V79" s="67">
        <f>+B!V51/E!V93</f>
        <v>1.5664558558558558E-3</v>
      </c>
      <c r="W79" s="67">
        <f>+B!W51/E!W93</f>
        <v>6.5123825242718435E-4</v>
      </c>
      <c r="X79" s="67">
        <f>+B!X51/E!X93</f>
        <v>3.5370891089108911E-4</v>
      </c>
      <c r="Y79" s="67">
        <f>+B!Y51/E!Y93</f>
        <v>1.5135144798112692E-4</v>
      </c>
      <c r="Z79" s="67">
        <f>+B!Z51/E!Z93</f>
        <v>3.134067861076124E-4</v>
      </c>
      <c r="AA79" s="67">
        <f>+B!AA51/E!AA93</f>
        <v>4.0720092592592592E-4</v>
      </c>
    </row>
    <row r="80" spans="4:27" x14ac:dyDescent="0.25">
      <c r="D80" s="78" t="s">
        <v>22</v>
      </c>
      <c r="E80" s="67">
        <f>+B!E52/E!E94</f>
        <v>4.3968441814595661E-5</v>
      </c>
      <c r="F80" s="67">
        <f>+B!F52/E!F94</f>
        <v>5.0528192307692307E-5</v>
      </c>
      <c r="G80" s="67">
        <f>+B!G52/E!G94</f>
        <v>6.3573185185185176E-5</v>
      </c>
      <c r="H80" s="67">
        <f>+B!H52/E!H94</f>
        <v>8.1789089253187617E-5</v>
      </c>
      <c r="I80" s="67">
        <f>+B!I52/E!I94</f>
        <v>5.8687539267015709E-5</v>
      </c>
      <c r="J80" s="67">
        <f>+B!J52/E!J94</f>
        <v>5.6781092985318105E-5</v>
      </c>
      <c r="K80" s="67">
        <f>+B!K52/E!K94</f>
        <v>6.7793411949685538E-5</v>
      </c>
      <c r="L80" s="67">
        <f>+B!L52/E!L94</f>
        <v>6.4108815232722139E-5</v>
      </c>
      <c r="M80" s="67">
        <f>+B!M52/E!M94</f>
        <v>6.3787393867924526E-5</v>
      </c>
      <c r="N80" s="67">
        <f>+B!N52/E!N94</f>
        <v>7.3564725490196078E-5</v>
      </c>
      <c r="O80" s="67">
        <f>+B!O52/E!O94</f>
        <v>7.3409059829059839E-5</v>
      </c>
      <c r="P80" s="67">
        <f>+B!P52/E!P94</f>
        <v>7.3331330769230764E-5</v>
      </c>
      <c r="Q80" s="67">
        <f>+B!Q52/E!Q94</f>
        <v>7.0211842105263162E-5</v>
      </c>
      <c r="R80" s="67">
        <f>+B!R52/E!R94</f>
        <v>6.2512514285714276E-5</v>
      </c>
      <c r="S80" s="67">
        <f>+B!S52/E!S94</f>
        <v>6.8067248322147645E-5</v>
      </c>
      <c r="T80" s="67">
        <f>+B!T52/E!T94</f>
        <v>5.8668295454545454E-5</v>
      </c>
      <c r="U80" s="67">
        <f>+B!U52/E!U94</f>
        <v>5.5194685990338163E-5</v>
      </c>
      <c r="V80" s="67">
        <f>+B!V52/E!V94</f>
        <v>5.6191534653465345E-5</v>
      </c>
      <c r="W80" s="67">
        <f>+B!W52/E!W94</f>
        <v>5.3225528846153846E-5</v>
      </c>
      <c r="X80" s="67">
        <f>+B!X52/E!X94</f>
        <v>5.1483943661971835E-5</v>
      </c>
      <c r="Y80" s="67">
        <f>+B!Y52/E!Y94</f>
        <v>5.4178298969072164E-5</v>
      </c>
      <c r="Z80" s="67">
        <f>+B!Z52/E!Z94</f>
        <v>4.8037368421052632E-5</v>
      </c>
      <c r="AA80" s="67">
        <f>+B!AA52/E!AA94</f>
        <v>4.4231879807692307E-5</v>
      </c>
    </row>
    <row r="81" spans="4:27" x14ac:dyDescent="0.25">
      <c r="D81" s="78" t="s">
        <v>23</v>
      </c>
      <c r="E81" s="67">
        <f>+B!E53/E!E95</f>
        <v>2.6214220072551389E-5</v>
      </c>
      <c r="F81" s="67">
        <f>+B!F53/E!F95</f>
        <v>3.413492140266022E-5</v>
      </c>
      <c r="G81" s="67">
        <f>+B!G53/E!G95</f>
        <v>2.7658964705882353E-5</v>
      </c>
      <c r="H81" s="67">
        <f>+B!H53/E!H95</f>
        <v>2.5439029585798816E-5</v>
      </c>
      <c r="I81" s="67">
        <f>+B!I53/E!I95</f>
        <v>1.9124976019184651E-5</v>
      </c>
      <c r="J81" s="67">
        <f>+B!J53/E!J95</f>
        <v>2.5964944444444445E-5</v>
      </c>
      <c r="K81" s="67">
        <f>+B!K53/E!K95</f>
        <v>3.3847424242424241E-5</v>
      </c>
      <c r="L81" s="67">
        <f>+B!L53/E!L95</f>
        <v>3.6919923245614037E-5</v>
      </c>
      <c r="M81" s="67">
        <f>+B!M53/E!M95</f>
        <v>2.8913819047619047E-5</v>
      </c>
      <c r="N81" s="67">
        <f>+B!N53/E!N95</f>
        <v>2.8533427480916031E-5</v>
      </c>
      <c r="O81" s="67">
        <f>+B!O53/E!O95</f>
        <v>5.5741340136054427E-5</v>
      </c>
      <c r="P81" s="67">
        <f>+B!P53/E!P95</f>
        <v>3.4733169590643274E-5</v>
      </c>
      <c r="Q81" s="67">
        <f>+B!Q53/E!Q95</f>
        <v>4.2151896039603962E-5</v>
      </c>
      <c r="R81" s="67">
        <f>+B!R53/E!R95</f>
        <v>3.5258986547085202E-5</v>
      </c>
      <c r="S81" s="67">
        <f>+B!S53/E!S95</f>
        <v>4.938848427672956E-5</v>
      </c>
      <c r="T81" s="67">
        <f>+B!T53/E!T95</f>
        <v>4.7235081632653061E-5</v>
      </c>
      <c r="U81" s="67">
        <f>+B!U53/E!U95</f>
        <v>2.6819940425531914E-5</v>
      </c>
      <c r="V81" s="67">
        <f>+B!V53/E!V95</f>
        <v>3.2207743243243242E-5</v>
      </c>
      <c r="W81" s="67">
        <f>+B!W53/E!W95</f>
        <v>1.8479066964285713E-5</v>
      </c>
      <c r="X81" s="67">
        <f>+B!X53/E!X95</f>
        <v>1.475907296137339E-5</v>
      </c>
      <c r="Y81" s="67">
        <f>+B!Y53/E!Y95</f>
        <v>9.899582524271844E-6</v>
      </c>
      <c r="Z81" s="67">
        <f>+B!Z53/E!Z95</f>
        <v>6.206188775510204E-6</v>
      </c>
      <c r="AA81" s="67">
        <f>+B!AA53/E!AA95</f>
        <v>1.5427709090909091E-5</v>
      </c>
    </row>
    <row r="82" spans="4:27" x14ac:dyDescent="0.25">
      <c r="D82" s="78" t="s">
        <v>24</v>
      </c>
      <c r="E82" s="67">
        <f>+B!E54/E!E96</f>
        <v>6.2499427083333333E-6</v>
      </c>
      <c r="F82" s="67">
        <f>+B!F54/E!F96</f>
        <v>8.7881365853658537E-6</v>
      </c>
      <c r="G82" s="67">
        <f>+B!G54/E!G96</f>
        <v>4.8517050691244242E-6</v>
      </c>
      <c r="H82" s="67">
        <f>+B!H54/E!H96</f>
        <v>4.3649691964285718E-6</v>
      </c>
      <c r="I82" s="67">
        <f>+B!I54/E!I96</f>
        <v>4.3995840336134452E-6</v>
      </c>
      <c r="J82" s="67">
        <f>+B!J54/E!J96</f>
        <v>4.4422159090909091E-6</v>
      </c>
      <c r="K82" s="67">
        <f>+B!K54/E!K96</f>
        <v>7.539952191235059E-6</v>
      </c>
      <c r="L82" s="67">
        <f>+B!L54/E!L96</f>
        <v>6.1635076335877862E-6</v>
      </c>
      <c r="M82" s="67">
        <f>+B!M54/E!M96</f>
        <v>7.2603311036789296E-6</v>
      </c>
      <c r="N82" s="67">
        <f>+B!N54/E!N96</f>
        <v>9.8619060773480665E-6</v>
      </c>
      <c r="O82" s="67">
        <f>+B!O54/E!O96</f>
        <v>1.4190507575757576E-5</v>
      </c>
      <c r="P82" s="67">
        <f>+B!P54/E!P96</f>
        <v>1.8239837777777777E-5</v>
      </c>
      <c r="Q82" s="67">
        <f>+B!Q54/E!Q96</f>
        <v>2.1845753424657534E-5</v>
      </c>
      <c r="R82" s="67">
        <f>+B!R54/E!R96</f>
        <v>2.2655581818181818E-5</v>
      </c>
      <c r="S82" s="67">
        <f>+B!S54/E!S96</f>
        <v>2.6222361111111114E-5</v>
      </c>
      <c r="T82" s="67">
        <f>+B!T54/E!T96</f>
        <v>2.651877126654064E-5</v>
      </c>
      <c r="U82" s="67">
        <f>+B!U54/E!U96</f>
        <v>3.0818344481605353E-5</v>
      </c>
      <c r="V82" s="67">
        <f>+B!V54/E!V96</f>
        <v>5.6155778145695368E-5</v>
      </c>
      <c r="W82" s="67">
        <f>+B!W54/E!W96</f>
        <v>4.8963205128205131E-5</v>
      </c>
      <c r="X82" s="67">
        <f>+B!X54/E!X96</f>
        <v>5.2875318818040433E-5</v>
      </c>
      <c r="Y82" s="67">
        <f>+B!Y54/E!Y96</f>
        <v>3.5272019543973946E-5</v>
      </c>
      <c r="Z82" s="67">
        <f>+B!Z54/E!Z96</f>
        <v>2.3143780687397708E-5</v>
      </c>
      <c r="AA82" s="67">
        <f>+B!AA54/E!AA96</f>
        <v>2.6032245508982035E-5</v>
      </c>
    </row>
    <row r="83" spans="4:27" x14ac:dyDescent="0.25">
      <c r="D83" s="78" t="s">
        <v>25</v>
      </c>
      <c r="E83" s="67">
        <f>+B!E55/E!E97</f>
        <v>1.4321283742331289E-5</v>
      </c>
      <c r="F83" s="67">
        <f>+B!F55/E!F97</f>
        <v>1.1911502152080342E-5</v>
      </c>
      <c r="G83" s="67">
        <f>+B!G55/E!G97</f>
        <v>1.3271316872427984E-5</v>
      </c>
      <c r="H83" s="67">
        <f>+B!H55/E!H97</f>
        <v>1.3779458728010826E-5</v>
      </c>
      <c r="I83" s="67">
        <f>+B!I55/E!I97</f>
        <v>1.3150778210116732E-5</v>
      </c>
      <c r="J83" s="67">
        <f>+B!J55/E!J97</f>
        <v>1.3686009791921664E-5</v>
      </c>
      <c r="K83" s="67">
        <f>+B!K55/E!K97</f>
        <v>1.5256343558282208E-5</v>
      </c>
      <c r="L83" s="67">
        <f>+B!L55/E!L97</f>
        <v>1.4718521939953811E-5</v>
      </c>
      <c r="M83" s="67">
        <f>+B!M55/E!M97</f>
        <v>1.6390887096774192E-5</v>
      </c>
      <c r="N83" s="67">
        <f>+B!N55/E!N97</f>
        <v>1.4173556521739131E-5</v>
      </c>
      <c r="O83" s="67">
        <f>+B!O55/E!O97</f>
        <v>2.0160841269841269E-5</v>
      </c>
      <c r="P83" s="67">
        <f>+B!P55/E!P97</f>
        <v>2.5762057553956835E-5</v>
      </c>
      <c r="Q83" s="67">
        <f>+B!Q55/E!Q97</f>
        <v>2.4024082278481014E-5</v>
      </c>
      <c r="R83" s="67">
        <f>+B!R55/E!R97</f>
        <v>1.9963467836257308E-5</v>
      </c>
      <c r="S83" s="67">
        <f>+B!S55/E!S97</f>
        <v>1.9727156462585034E-5</v>
      </c>
      <c r="T83" s="67">
        <f>+B!T55/E!T97</f>
        <v>1.6523089285714287E-5</v>
      </c>
      <c r="U83" s="67">
        <f>+B!U55/E!U97</f>
        <v>1.5382578947368422E-5</v>
      </c>
      <c r="V83" s="67">
        <f>+B!V55/E!V97</f>
        <v>1.3147836842105263E-5</v>
      </c>
      <c r="W83" s="67">
        <f>+B!W55/E!W97</f>
        <v>9.6472551020408159E-6</v>
      </c>
      <c r="X83" s="67">
        <f>+B!X55/E!X97</f>
        <v>8.7808786407767001E-6</v>
      </c>
      <c r="Y83" s="67">
        <f>+B!Y55/E!Y97</f>
        <v>6.1555858585858581E-6</v>
      </c>
      <c r="Z83" s="67">
        <f>+B!Z55/E!Z97</f>
        <v>4.5527418367346937E-6</v>
      </c>
      <c r="AA83" s="67">
        <f>+B!AA55/E!AA97</f>
        <v>4.0821565853658539E-6</v>
      </c>
    </row>
    <row r="84" spans="4:27" ht="15.75" thickBot="1" x14ac:dyDescent="0.3">
      <c r="D84" s="79" t="s">
        <v>26</v>
      </c>
      <c r="E84" s="68">
        <f>+B!E56/E!E98</f>
        <v>8.0595757575757583E-7</v>
      </c>
      <c r="F84" s="68">
        <f>+B!F56/E!F98</f>
        <v>1.0299395973154364E-6</v>
      </c>
      <c r="G84" s="68">
        <f>+B!G56/E!G98</f>
        <v>4.574733727810651E-7</v>
      </c>
      <c r="H84" s="68">
        <f>+B!H56/E!H98</f>
        <v>5.4175151515151517E-7</v>
      </c>
      <c r="I84" s="68">
        <f>+B!I56/E!I98</f>
        <v>4.1301851851851858E-7</v>
      </c>
      <c r="J84" s="68">
        <f>+B!J56/E!J98</f>
        <v>0</v>
      </c>
      <c r="K84" s="68">
        <f>+B!K56/E!K98</f>
        <v>7.4444444444444432E-8</v>
      </c>
      <c r="L84" s="68">
        <f>+B!L56/E!L98</f>
        <v>6.2947196261682242E-7</v>
      </c>
      <c r="M84" s="68">
        <f>+B!M56/E!M98</f>
        <v>8.1835687732342008E-7</v>
      </c>
      <c r="N84" s="68">
        <f>+B!N56/E!N98</f>
        <v>3.916179104477612E-7</v>
      </c>
      <c r="O84" s="68">
        <f>+B!O56/E!O98</f>
        <v>4.9814492753623196E-7</v>
      </c>
      <c r="P84" s="68">
        <f>+B!P56/E!P98</f>
        <v>3.7163221153846152E-7</v>
      </c>
      <c r="Q84" s="68">
        <f>+B!Q56/E!Q98</f>
        <v>5.0978073770491805E-7</v>
      </c>
      <c r="R84" s="68">
        <f>+B!R56/E!R98</f>
        <v>5.5507605177993527E-7</v>
      </c>
      <c r="S84" s="68">
        <f>+B!S56/E!S98</f>
        <v>7.2941219963031433E-7</v>
      </c>
      <c r="T84" s="68">
        <f>+B!T56/E!T98</f>
        <v>6.6320833333333331E-7</v>
      </c>
      <c r="U84" s="68">
        <f>+B!U56/E!U98</f>
        <v>7.4152738654147104E-7</v>
      </c>
      <c r="V84" s="68">
        <f>+B!V56/E!V98</f>
        <v>4.5548088779284829E-7</v>
      </c>
      <c r="W84" s="68">
        <f>+B!W56/E!W98</f>
        <v>5.0284421534937003E-7</v>
      </c>
      <c r="X84" s="68">
        <f>+B!X56/E!X98</f>
        <v>4.7301256983240228E-7</v>
      </c>
      <c r="Y84" s="68">
        <f>+B!Y56/E!Y98</f>
        <v>3.1363596491228071E-7</v>
      </c>
      <c r="Z84" s="68">
        <f>+B!Z56/E!Z98</f>
        <v>3.6826229508196717E-7</v>
      </c>
      <c r="AA84" s="68">
        <f>+B!AA56/E!AA98</f>
        <v>3.4458123249299721E-7</v>
      </c>
    </row>
    <row r="85" spans="4:27" s="1" customFormat="1" x14ac:dyDescent="0.25">
      <c r="D85" s="1" t="s">
        <v>53</v>
      </c>
      <c r="E85" s="166"/>
      <c r="F85" s="166"/>
      <c r="G85" s="166"/>
      <c r="H85" s="166"/>
      <c r="I85" s="166"/>
      <c r="J85" s="166"/>
      <c r="K85" s="166"/>
      <c r="L85" s="166"/>
      <c r="M85" s="166"/>
      <c r="N85" s="166"/>
      <c r="O85" s="166"/>
      <c r="P85" s="166"/>
      <c r="Q85" s="166"/>
      <c r="R85" s="166"/>
      <c r="S85" s="166"/>
      <c r="T85" s="166"/>
      <c r="U85" s="166"/>
      <c r="V85" s="166"/>
      <c r="W85" s="166"/>
      <c r="X85" s="166"/>
      <c r="Y85" s="166"/>
      <c r="Z85" s="166"/>
    </row>
    <row r="86" spans="4:27" ht="15.75" thickBot="1" x14ac:dyDescent="0.3"/>
    <row r="87" spans="4:27" ht="15.75" thickBot="1" x14ac:dyDescent="0.3">
      <c r="D87" s="75" t="s">
        <v>15</v>
      </c>
      <c r="E87" s="17">
        <v>1995</v>
      </c>
      <c r="F87" s="9">
        <v>1996</v>
      </c>
      <c r="G87" s="17">
        <v>1997</v>
      </c>
      <c r="H87" s="9">
        <v>1998</v>
      </c>
      <c r="I87" s="17">
        <v>1999</v>
      </c>
      <c r="J87" s="9">
        <v>2000</v>
      </c>
      <c r="K87" s="17">
        <v>2001</v>
      </c>
      <c r="L87" s="9">
        <v>2002</v>
      </c>
      <c r="M87" s="17">
        <v>2003</v>
      </c>
      <c r="N87" s="9">
        <v>2004</v>
      </c>
      <c r="O87" s="17">
        <v>2005</v>
      </c>
      <c r="P87" s="9">
        <v>2006</v>
      </c>
      <c r="Q87" s="17">
        <v>2007</v>
      </c>
      <c r="R87" s="9">
        <v>2008</v>
      </c>
      <c r="S87" s="17">
        <v>2009</v>
      </c>
      <c r="T87" s="9">
        <v>2010</v>
      </c>
      <c r="U87" s="17">
        <v>2011</v>
      </c>
      <c r="V87" s="9">
        <v>2012</v>
      </c>
      <c r="W87" s="17">
        <v>2013</v>
      </c>
      <c r="X87" s="9">
        <v>2014</v>
      </c>
      <c r="Y87" s="17">
        <v>2015</v>
      </c>
      <c r="Z87" s="10">
        <v>2016</v>
      </c>
      <c r="AA87" s="10">
        <v>2017</v>
      </c>
    </row>
    <row r="88" spans="4:27" ht="15.75" thickBot="1" x14ac:dyDescent="0.3">
      <c r="D88" s="76" t="s">
        <v>16</v>
      </c>
      <c r="E88" s="71">
        <v>5190000000</v>
      </c>
      <c r="F88" s="71">
        <v>5440000000</v>
      </c>
      <c r="G88" s="71">
        <v>5650000000</v>
      </c>
      <c r="H88" s="71">
        <v>5580000000</v>
      </c>
      <c r="I88" s="71">
        <v>5800000000</v>
      </c>
      <c r="J88" s="71">
        <v>6550000000</v>
      </c>
      <c r="K88" s="71">
        <v>6310000000</v>
      </c>
      <c r="L88" s="71">
        <v>6630000000</v>
      </c>
      <c r="M88" s="71">
        <v>7730000000</v>
      </c>
      <c r="N88" s="71">
        <v>9450000000</v>
      </c>
      <c r="O88" s="71">
        <v>10700000000</v>
      </c>
      <c r="P88" s="71">
        <v>12300000000</v>
      </c>
      <c r="Q88" s="71">
        <v>14200000000</v>
      </c>
      <c r="R88" s="71">
        <v>16400000000</v>
      </c>
      <c r="S88" s="71">
        <v>12700000000</v>
      </c>
      <c r="T88" s="71">
        <v>15400000000</v>
      </c>
      <c r="U88" s="71">
        <v>18300000000</v>
      </c>
      <c r="V88" s="71">
        <v>18500000000</v>
      </c>
      <c r="W88" s="71">
        <v>18800000000</v>
      </c>
      <c r="X88" s="71">
        <v>18900000000</v>
      </c>
      <c r="Y88" s="71">
        <v>16600000000</v>
      </c>
      <c r="Z88" s="71">
        <v>16100000000</v>
      </c>
      <c r="AA88" s="71">
        <v>17900000000</v>
      </c>
    </row>
    <row r="89" spans="4:27" x14ac:dyDescent="0.25">
      <c r="D89" s="77" t="s">
        <v>17</v>
      </c>
      <c r="E89" s="72">
        <v>375000000</v>
      </c>
      <c r="F89" s="72">
        <v>401000000</v>
      </c>
      <c r="G89" s="72">
        <v>389000000</v>
      </c>
      <c r="H89" s="72">
        <v>381000000</v>
      </c>
      <c r="I89" s="72">
        <v>374000000</v>
      </c>
      <c r="J89" s="72">
        <v>360000000</v>
      </c>
      <c r="K89" s="72">
        <v>370000000</v>
      </c>
      <c r="L89" s="72">
        <v>393000000</v>
      </c>
      <c r="M89" s="72">
        <v>453000000</v>
      </c>
      <c r="N89" s="72">
        <v>516000000</v>
      </c>
      <c r="O89" s="72">
        <v>565000000</v>
      </c>
      <c r="P89" s="72">
        <v>618000000</v>
      </c>
      <c r="Q89" s="72">
        <v>734000000</v>
      </c>
      <c r="R89" s="72">
        <v>887000000</v>
      </c>
      <c r="S89" s="72">
        <v>795000000</v>
      </c>
      <c r="T89" s="72">
        <v>885000000</v>
      </c>
      <c r="U89" s="72">
        <v>1060000000</v>
      </c>
      <c r="V89" s="72">
        <v>1060000000</v>
      </c>
      <c r="W89" s="72">
        <v>1120000000</v>
      </c>
      <c r="X89" s="72">
        <v>1150000000</v>
      </c>
      <c r="Y89" s="72">
        <v>1060000000</v>
      </c>
      <c r="Z89" s="72">
        <v>1060000000</v>
      </c>
      <c r="AA89" s="72">
        <v>1150000000</v>
      </c>
    </row>
    <row r="90" spans="4:27" x14ac:dyDescent="0.25">
      <c r="D90" s="78" t="s">
        <v>18</v>
      </c>
      <c r="E90" s="73">
        <v>51753075</v>
      </c>
      <c r="F90" s="73">
        <v>56392500</v>
      </c>
      <c r="G90" s="73">
        <v>57690250</v>
      </c>
      <c r="H90" s="73">
        <v>57209264</v>
      </c>
      <c r="I90" s="73">
        <v>58329079</v>
      </c>
      <c r="J90" s="73">
        <v>57134423</v>
      </c>
      <c r="K90" s="73">
        <v>59655463</v>
      </c>
      <c r="L90" s="73">
        <v>64623591</v>
      </c>
      <c r="M90" s="73">
        <v>72813451</v>
      </c>
      <c r="N90" s="73">
        <v>82584977</v>
      </c>
      <c r="O90" s="73">
        <v>88983500</v>
      </c>
      <c r="P90" s="73">
        <v>96149040</v>
      </c>
      <c r="Q90" s="73">
        <v>112000000</v>
      </c>
      <c r="R90" s="73">
        <v>123000000</v>
      </c>
      <c r="S90" s="73">
        <v>115000000</v>
      </c>
      <c r="T90" s="73">
        <v>120000000</v>
      </c>
      <c r="U90" s="73">
        <v>142000000</v>
      </c>
      <c r="V90" s="73">
        <v>144000000</v>
      </c>
      <c r="W90" s="73">
        <v>148000000</v>
      </c>
      <c r="X90" s="73">
        <v>149000000</v>
      </c>
      <c r="Y90" s="73">
        <v>140000000</v>
      </c>
      <c r="Z90" s="73">
        <v>143000000</v>
      </c>
      <c r="AA90" s="73">
        <v>153000000</v>
      </c>
    </row>
    <row r="91" spans="4:27" x14ac:dyDescent="0.25">
      <c r="D91" s="78" t="s">
        <v>19</v>
      </c>
      <c r="E91" s="73">
        <v>239000000</v>
      </c>
      <c r="F91" s="73">
        <v>229000000</v>
      </c>
      <c r="G91" s="73">
        <v>232000000</v>
      </c>
      <c r="H91" s="73">
        <v>209000000</v>
      </c>
      <c r="I91" s="73">
        <v>204000000</v>
      </c>
      <c r="J91" s="73">
        <v>226000000</v>
      </c>
      <c r="K91" s="73">
        <v>214000000</v>
      </c>
      <c r="L91" s="73">
        <v>218000000</v>
      </c>
      <c r="M91" s="73">
        <v>259000000</v>
      </c>
      <c r="N91" s="73">
        <v>339000000</v>
      </c>
      <c r="O91" s="73">
        <v>384000000</v>
      </c>
      <c r="P91" s="73">
        <v>455000000</v>
      </c>
      <c r="Q91" s="73">
        <v>562000000</v>
      </c>
      <c r="R91" s="73">
        <v>677000000</v>
      </c>
      <c r="S91" s="73">
        <v>477000000</v>
      </c>
      <c r="T91" s="73">
        <v>685000000</v>
      </c>
      <c r="U91" s="73">
        <v>881000000</v>
      </c>
      <c r="V91" s="73">
        <v>818000000</v>
      </c>
      <c r="W91" s="73">
        <v>817000000</v>
      </c>
      <c r="X91" s="73">
        <v>797000000</v>
      </c>
      <c r="Y91" s="73">
        <v>644000000</v>
      </c>
      <c r="Z91" s="73">
        <v>608000000</v>
      </c>
      <c r="AA91" s="73">
        <v>738000000</v>
      </c>
    </row>
    <row r="92" spans="4:27" x14ac:dyDescent="0.25">
      <c r="D92" s="78" t="s">
        <v>20</v>
      </c>
      <c r="E92" s="73">
        <v>378000000</v>
      </c>
      <c r="F92" s="73">
        <v>458000000</v>
      </c>
      <c r="G92" s="73">
        <v>471000000</v>
      </c>
      <c r="H92" s="73">
        <v>354000000</v>
      </c>
      <c r="I92" s="73">
        <v>417000000</v>
      </c>
      <c r="J92" s="73">
        <v>657000000</v>
      </c>
      <c r="K92" s="73">
        <v>606000000</v>
      </c>
      <c r="L92" s="73">
        <v>610000000</v>
      </c>
      <c r="M92" s="73">
        <v>764000000</v>
      </c>
      <c r="N92" s="73">
        <v>1030000000</v>
      </c>
      <c r="O92" s="73">
        <v>1430000000</v>
      </c>
      <c r="P92" s="73">
        <v>1780000000</v>
      </c>
      <c r="Q92" s="73">
        <v>1990000000</v>
      </c>
      <c r="R92" s="73">
        <v>2860000000</v>
      </c>
      <c r="S92" s="73">
        <v>1800000000</v>
      </c>
      <c r="T92" s="73">
        <v>2350000000</v>
      </c>
      <c r="U92" s="73">
        <v>3220000000</v>
      </c>
      <c r="V92" s="73">
        <v>3360000000</v>
      </c>
      <c r="W92" s="73">
        <v>3250000000</v>
      </c>
      <c r="X92" s="73">
        <v>3050000000</v>
      </c>
      <c r="Y92" s="73">
        <v>1850000000</v>
      </c>
      <c r="Z92" s="73">
        <v>1530000000</v>
      </c>
      <c r="AA92" s="73">
        <v>2020000000</v>
      </c>
    </row>
    <row r="93" spans="4:27" x14ac:dyDescent="0.25">
      <c r="D93" s="78" t="s">
        <v>21</v>
      </c>
      <c r="E93" s="73">
        <v>27399252</v>
      </c>
      <c r="F93" s="73">
        <v>25957003</v>
      </c>
      <c r="G93" s="73">
        <v>27316459</v>
      </c>
      <c r="H93" s="73">
        <v>29221605</v>
      </c>
      <c r="I93" s="73">
        <v>26828938</v>
      </c>
      <c r="J93" s="73">
        <v>21602620</v>
      </c>
      <c r="K93" s="73">
        <v>20882360</v>
      </c>
      <c r="L93" s="73">
        <v>26282165</v>
      </c>
      <c r="M93" s="73">
        <v>33753050</v>
      </c>
      <c r="N93" s="73">
        <v>40254549</v>
      </c>
      <c r="O93" s="73">
        <v>41770321</v>
      </c>
      <c r="P93" s="73">
        <v>47358092</v>
      </c>
      <c r="Q93" s="73">
        <v>61787176</v>
      </c>
      <c r="R93" s="73">
        <v>91784139</v>
      </c>
      <c r="S93" s="73">
        <v>68719322</v>
      </c>
      <c r="T93" s="73">
        <v>82251477</v>
      </c>
      <c r="U93" s="73">
        <v>115000000</v>
      </c>
      <c r="V93" s="73">
        <v>111000000</v>
      </c>
      <c r="W93" s="73">
        <v>103000000</v>
      </c>
      <c r="X93" s="73">
        <v>101000000</v>
      </c>
      <c r="Y93" s="73">
        <v>90286087</v>
      </c>
      <c r="Z93" s="73">
        <v>91410752</v>
      </c>
      <c r="AA93" s="73">
        <v>108000000</v>
      </c>
    </row>
    <row r="94" spans="4:27" x14ac:dyDescent="0.25">
      <c r="D94" s="78" t="s">
        <v>22</v>
      </c>
      <c r="E94" s="73">
        <v>507000000</v>
      </c>
      <c r="F94" s="73">
        <v>520000000</v>
      </c>
      <c r="G94" s="73">
        <v>540000000</v>
      </c>
      <c r="H94" s="73">
        <v>549000000</v>
      </c>
      <c r="I94" s="73">
        <v>573000000</v>
      </c>
      <c r="J94" s="73">
        <v>613000000</v>
      </c>
      <c r="K94" s="73">
        <v>636000000</v>
      </c>
      <c r="L94" s="73">
        <v>709000000</v>
      </c>
      <c r="M94" s="73">
        <v>848000000</v>
      </c>
      <c r="N94" s="73">
        <v>1020000000</v>
      </c>
      <c r="O94" s="73">
        <v>1170000000</v>
      </c>
      <c r="P94" s="73">
        <v>1300000000</v>
      </c>
      <c r="Q94" s="73">
        <v>1520000000</v>
      </c>
      <c r="R94" s="73">
        <v>1750000000</v>
      </c>
      <c r="S94" s="73">
        <v>1490000000</v>
      </c>
      <c r="T94" s="73">
        <v>1760000000</v>
      </c>
      <c r="U94" s="73">
        <v>2070000000</v>
      </c>
      <c r="V94" s="73">
        <v>2020000000</v>
      </c>
      <c r="W94" s="73">
        <v>2080000000</v>
      </c>
      <c r="X94" s="73">
        <v>2130000000</v>
      </c>
      <c r="Y94" s="73">
        <v>1940000000</v>
      </c>
      <c r="Z94" s="73">
        <v>1900000000</v>
      </c>
      <c r="AA94" s="73">
        <v>2080000000</v>
      </c>
    </row>
    <row r="95" spans="4:27" x14ac:dyDescent="0.25">
      <c r="D95" s="78" t="s">
        <v>23</v>
      </c>
      <c r="E95" s="73">
        <v>827000000</v>
      </c>
      <c r="F95" s="73">
        <v>827000000</v>
      </c>
      <c r="G95" s="73">
        <v>850000000</v>
      </c>
      <c r="H95" s="73">
        <v>845000000</v>
      </c>
      <c r="I95" s="73">
        <v>834000000</v>
      </c>
      <c r="J95" s="73">
        <v>900000000</v>
      </c>
      <c r="K95" s="73">
        <v>858000000</v>
      </c>
      <c r="L95" s="73">
        <v>912000000</v>
      </c>
      <c r="M95" s="73">
        <v>1050000000</v>
      </c>
      <c r="N95" s="73">
        <v>1310000000</v>
      </c>
      <c r="O95" s="73">
        <v>1470000000</v>
      </c>
      <c r="P95" s="73">
        <v>1710000000</v>
      </c>
      <c r="Q95" s="73">
        <v>2020000000</v>
      </c>
      <c r="R95" s="73">
        <v>2230000000</v>
      </c>
      <c r="S95" s="73">
        <v>1590000000</v>
      </c>
      <c r="T95" s="73">
        <v>1960000000</v>
      </c>
      <c r="U95" s="73">
        <v>2350000000</v>
      </c>
      <c r="V95" s="73">
        <v>2220000000</v>
      </c>
      <c r="W95" s="73">
        <v>2240000000</v>
      </c>
      <c r="X95" s="73">
        <v>2330000000</v>
      </c>
      <c r="Y95" s="73">
        <v>2060000000</v>
      </c>
      <c r="Z95" s="73">
        <v>1960000000</v>
      </c>
      <c r="AA95" s="73">
        <v>2200000000</v>
      </c>
    </row>
    <row r="96" spans="4:27" x14ac:dyDescent="0.25">
      <c r="D96" s="78" t="s">
        <v>24</v>
      </c>
      <c r="E96" s="73">
        <v>1920000000</v>
      </c>
      <c r="F96" s="73">
        <v>2050000000</v>
      </c>
      <c r="G96" s="73">
        <v>2170000000</v>
      </c>
      <c r="H96" s="73">
        <v>2240000000</v>
      </c>
      <c r="I96" s="73">
        <v>2380000000</v>
      </c>
      <c r="J96" s="73">
        <v>2640000000</v>
      </c>
      <c r="K96" s="73">
        <v>2510000000</v>
      </c>
      <c r="L96" s="73">
        <v>2620000000</v>
      </c>
      <c r="M96" s="73">
        <v>2990000000</v>
      </c>
      <c r="N96" s="73">
        <v>3620000000</v>
      </c>
      <c r="O96" s="73">
        <v>3960000000</v>
      </c>
      <c r="P96" s="73">
        <v>4500000000</v>
      </c>
      <c r="Q96" s="73">
        <v>5110000000</v>
      </c>
      <c r="R96" s="73">
        <v>5500000000</v>
      </c>
      <c r="S96" s="73">
        <v>4320000000</v>
      </c>
      <c r="T96" s="73">
        <v>5290000000</v>
      </c>
      <c r="U96" s="73">
        <v>5980000000</v>
      </c>
      <c r="V96" s="73">
        <v>6040000000</v>
      </c>
      <c r="W96" s="73">
        <v>6240000000</v>
      </c>
      <c r="X96" s="73">
        <v>6430000000</v>
      </c>
      <c r="Y96" s="73">
        <v>6140000000</v>
      </c>
      <c r="Z96" s="73">
        <v>6110000000</v>
      </c>
      <c r="AA96" s="73">
        <v>6680000000</v>
      </c>
    </row>
    <row r="97" spans="4:27" x14ac:dyDescent="0.25">
      <c r="D97" s="78" t="s">
        <v>25</v>
      </c>
      <c r="E97" s="73">
        <v>652000000</v>
      </c>
      <c r="F97" s="73">
        <v>697000000</v>
      </c>
      <c r="G97" s="73">
        <v>729000000</v>
      </c>
      <c r="H97" s="73">
        <v>739000000</v>
      </c>
      <c r="I97" s="73">
        <v>771000000</v>
      </c>
      <c r="J97" s="73">
        <v>817000000</v>
      </c>
      <c r="K97" s="73">
        <v>815000000</v>
      </c>
      <c r="L97" s="73">
        <v>866000000</v>
      </c>
      <c r="M97" s="73">
        <v>992000000</v>
      </c>
      <c r="N97" s="73">
        <v>1150000000</v>
      </c>
      <c r="O97" s="73">
        <v>1260000000</v>
      </c>
      <c r="P97" s="73">
        <v>1390000000</v>
      </c>
      <c r="Q97" s="73">
        <v>1580000000</v>
      </c>
      <c r="R97" s="73">
        <v>1710000000</v>
      </c>
      <c r="S97" s="73">
        <v>1470000000</v>
      </c>
      <c r="T97" s="73">
        <v>1680000000</v>
      </c>
      <c r="U97" s="73">
        <v>1900000000</v>
      </c>
      <c r="V97" s="73">
        <v>1900000000</v>
      </c>
      <c r="W97" s="73">
        <v>1960000000</v>
      </c>
      <c r="X97" s="73">
        <v>2060000000</v>
      </c>
      <c r="Y97" s="73">
        <v>1980000000</v>
      </c>
      <c r="Z97" s="73">
        <v>1960000000</v>
      </c>
      <c r="AA97" s="73">
        <v>2050000000</v>
      </c>
    </row>
    <row r="98" spans="4:27" ht="15.75" thickBot="1" x14ac:dyDescent="0.3">
      <c r="D98" s="79" t="s">
        <v>26</v>
      </c>
      <c r="E98" s="74">
        <v>165000000</v>
      </c>
      <c r="F98" s="74">
        <v>149000000</v>
      </c>
      <c r="G98" s="74">
        <v>169000000</v>
      </c>
      <c r="H98" s="74">
        <v>165000000</v>
      </c>
      <c r="I98" s="74">
        <v>162000000</v>
      </c>
      <c r="J98" s="74">
        <v>259000000</v>
      </c>
      <c r="K98" s="74">
        <v>216000000</v>
      </c>
      <c r="L98" s="74">
        <v>214000000</v>
      </c>
      <c r="M98" s="74">
        <v>269000000</v>
      </c>
      <c r="N98" s="74">
        <v>335000000</v>
      </c>
      <c r="O98" s="74">
        <v>345000000</v>
      </c>
      <c r="P98" s="74">
        <v>416000000</v>
      </c>
      <c r="Q98" s="74">
        <v>488000000</v>
      </c>
      <c r="R98" s="74">
        <v>618000000</v>
      </c>
      <c r="S98" s="74">
        <v>541000000</v>
      </c>
      <c r="T98" s="74">
        <v>552000000</v>
      </c>
      <c r="U98" s="74">
        <v>639000000</v>
      </c>
      <c r="V98" s="74">
        <v>811000000</v>
      </c>
      <c r="W98" s="74">
        <v>873000000</v>
      </c>
      <c r="X98" s="74">
        <v>716000000</v>
      </c>
      <c r="Y98" s="74">
        <v>684000000</v>
      </c>
      <c r="Z98" s="74">
        <v>732000000</v>
      </c>
      <c r="AA98" s="74">
        <v>714000000</v>
      </c>
    </row>
    <row r="99" spans="4:27" x14ac:dyDescent="0.25">
      <c r="D99" s="1" t="s">
        <v>52</v>
      </c>
    </row>
    <row r="100" spans="4:27" ht="15.75" thickBot="1" x14ac:dyDescent="0.3"/>
    <row r="101" spans="4:27" ht="15.75" thickBot="1" x14ac:dyDescent="0.3">
      <c r="D101" s="75" t="s">
        <v>15</v>
      </c>
      <c r="E101" s="17">
        <v>1995</v>
      </c>
      <c r="F101" s="9">
        <v>1996</v>
      </c>
      <c r="G101" s="17">
        <v>1997</v>
      </c>
      <c r="H101" s="9">
        <v>1998</v>
      </c>
      <c r="I101" s="17">
        <v>1999</v>
      </c>
      <c r="J101" s="9">
        <v>2000</v>
      </c>
      <c r="K101" s="17">
        <v>2001</v>
      </c>
      <c r="L101" s="9">
        <v>2002</v>
      </c>
      <c r="M101" s="17">
        <v>2003</v>
      </c>
      <c r="N101" s="9">
        <v>2004</v>
      </c>
      <c r="O101" s="17">
        <v>2005</v>
      </c>
      <c r="P101" s="9">
        <v>2006</v>
      </c>
      <c r="Q101" s="17">
        <v>2007</v>
      </c>
      <c r="R101" s="9">
        <v>2008</v>
      </c>
      <c r="S101" s="17">
        <v>2009</v>
      </c>
      <c r="T101" s="9">
        <v>2010</v>
      </c>
      <c r="U101" s="17">
        <v>2011</v>
      </c>
      <c r="V101" s="9">
        <v>2012</v>
      </c>
      <c r="W101" s="17">
        <v>2013</v>
      </c>
      <c r="X101" s="9">
        <v>2014</v>
      </c>
      <c r="Y101" s="17">
        <v>2015</v>
      </c>
      <c r="Z101" s="10">
        <v>2016</v>
      </c>
      <c r="AA101" s="10">
        <v>2017</v>
      </c>
    </row>
    <row r="102" spans="4:27" ht="15.75" thickBot="1" x14ac:dyDescent="0.3">
      <c r="D102" s="76" t="s">
        <v>16</v>
      </c>
      <c r="E102" s="65">
        <f>+(A!D46+B!E46)/(E!E60+E!E88)</f>
        <v>2.9290129000969929E-5</v>
      </c>
      <c r="F102" s="65">
        <f>+(A!E46+B!F46)/(E!F60+E!F88)</f>
        <v>2.4120050046339204E-5</v>
      </c>
      <c r="G102" s="65">
        <f>+(A!F46+B!G46)/(E!G60+E!G88)</f>
        <v>2.6542896613190731E-5</v>
      </c>
      <c r="H102" s="65">
        <f>+(A!G46+B!H46)/(E!H60+E!H88)</f>
        <v>2.792653804347826E-5</v>
      </c>
      <c r="I102" s="65">
        <f>+(A!H46+B!I46)/(E!I60+E!I88)</f>
        <v>1.5122893449781661E-5</v>
      </c>
      <c r="J102" s="65">
        <f>+(A!I46+B!J46)/(E!J60+E!J88)</f>
        <v>1.5752192575406032E-5</v>
      </c>
      <c r="K102" s="65">
        <f>+(A!J46+B!K46)/(E!K60+E!K88)</f>
        <v>1.9227311646586346E-5</v>
      </c>
      <c r="L102" s="65">
        <f>+(A!K46+B!L46)/(E!L60+E!L88)</f>
        <v>1.715520428462127E-5</v>
      </c>
      <c r="M102" s="65">
        <f>+(A!L46+B!M46)/(E!M60+E!M88)</f>
        <v>1.8122318450426788E-5</v>
      </c>
      <c r="N102" s="65">
        <f>+(A!M46+B!N46)/(E!N60+E!N88)</f>
        <v>1.9196830381105745E-5</v>
      </c>
      <c r="O102" s="65">
        <f>+(A!N46+B!O46)/(E!O60+E!O88)</f>
        <v>2.1655365094339623E-5</v>
      </c>
      <c r="P102" s="65">
        <f>+(A!O46+B!P46)/(E!P60+E!P88)</f>
        <v>2.6107140163934423E-5</v>
      </c>
      <c r="Q102" s="65">
        <f>+(A!P46+B!Q46)/(E!Q60+E!Q88)</f>
        <v>2.7886179432624114E-5</v>
      </c>
      <c r="R102" s="65">
        <f>+(A!Q46+B!R46)/(E!R60+E!R88)</f>
        <v>3.2397741538461544E-5</v>
      </c>
      <c r="S102" s="65">
        <f>+(A!R46+B!S46)/(E!S60+E!S88)</f>
        <v>4.5290089285714288E-5</v>
      </c>
      <c r="T102" s="65">
        <f>+(A!S46+B!T46)/(E!T60+E!T88)</f>
        <v>5.3408644951140062E-5</v>
      </c>
      <c r="U102" s="65">
        <f>+(A!T46+B!U46)/(E!U60+E!U88)</f>
        <v>5.948495901639344E-5</v>
      </c>
      <c r="V102" s="65">
        <f>+(A!U46+B!V46)/(E!V60+E!V88)</f>
        <v>7.0290889189189191E-5</v>
      </c>
      <c r="W102" s="65">
        <f>+(A!V46+B!W46)/(E!W60+E!W88)</f>
        <v>5.7316685185185192E-5</v>
      </c>
      <c r="X102" s="65">
        <f>+(A!W46+B!X46)/(E!X60+E!X88)</f>
        <v>3.1938155672823222E-5</v>
      </c>
      <c r="Y102" s="65">
        <f>+(A!X46+B!Y46)/(E!Y60+E!Y88)</f>
        <v>1.9702175226586102E-5</v>
      </c>
      <c r="Z102" s="65">
        <f>+(A!Y46+B!Z46)/(E!Z60+E!Z88)</f>
        <v>2.140602492211838E-5</v>
      </c>
      <c r="AA102" s="65">
        <f>+(A!Z46+B!AA46)/(E!AA60+E!AA88)</f>
        <v>2.2946904494382025E-5</v>
      </c>
    </row>
    <row r="103" spans="4:27" x14ac:dyDescent="0.25">
      <c r="D103" s="77" t="s">
        <v>17</v>
      </c>
      <c r="E103" s="66">
        <f>+(A!D47+B!E47)/(E!E61+E!E89)</f>
        <v>5.3619986413043474E-5</v>
      </c>
      <c r="F103" s="66">
        <f>+(A!E47+B!F47)/(E!F61+E!F89)</f>
        <v>5.7801275159235665E-5</v>
      </c>
      <c r="G103" s="66">
        <f>+(A!F47+B!G47)/(E!G61+E!G89)</f>
        <v>1.0548884665792922E-4</v>
      </c>
      <c r="H103" s="66">
        <f>+(A!G47+B!H47)/(E!H61+E!H89)</f>
        <v>1.1391020270270271E-4</v>
      </c>
      <c r="I103" s="66">
        <f>+(A!H47+B!I47)/(E!I61+E!I89)</f>
        <v>5.115482458563536E-5</v>
      </c>
      <c r="J103" s="66">
        <f>+(A!I47+B!J47)/(E!J61+E!J89)</f>
        <v>4.9878637410071941E-5</v>
      </c>
      <c r="K103" s="66">
        <f>+(A!J47+B!K47)/(E!K61+E!K89)</f>
        <v>5.0233037447988908E-5</v>
      </c>
      <c r="L103" s="66">
        <f>+(A!K47+B!L47)/(E!L61+E!L89)</f>
        <v>5.623416120576671E-5</v>
      </c>
      <c r="M103" s="66">
        <f>+(A!L47+B!M47)/(E!M61+E!M89)</f>
        <v>9.5054018244013696E-5</v>
      </c>
      <c r="N103" s="66">
        <f>+(A!M47+B!N47)/(E!N61+E!N89)</f>
        <v>7.8619907462686565E-5</v>
      </c>
      <c r="O103" s="66">
        <f>+(A!N47+B!O47)/(E!O61+E!O89)</f>
        <v>8.3629577898550731E-5</v>
      </c>
      <c r="P103" s="66">
        <f>+(A!O47+B!P47)/(E!P61+E!P89)</f>
        <v>1.8851337345424568E-4</v>
      </c>
      <c r="Q103" s="66">
        <f>+(A!P47+B!Q47)/(E!Q61+E!Q89)</f>
        <v>1.7527998961937717E-4</v>
      </c>
      <c r="R103" s="66">
        <f>+(A!Q47+B!R47)/(E!R61+E!R89)</f>
        <v>2.7150866475315725E-4</v>
      </c>
      <c r="S103" s="66">
        <f>+(A!R47+B!S47)/(E!S61+E!S89)</f>
        <v>3.9066873697585767E-4</v>
      </c>
      <c r="T103" s="66">
        <f>+(A!S47+B!T47)/(E!T61+E!T89)</f>
        <v>5.3931896471257827E-4</v>
      </c>
      <c r="U103" s="66">
        <f>+(A!T47+B!U47)/(E!U61+E!U89)</f>
        <v>5.8343122037914693E-4</v>
      </c>
      <c r="V103" s="66">
        <f>+(A!U47+B!V47)/(E!V61+E!V89)</f>
        <v>7.1867414075829378E-4</v>
      </c>
      <c r="W103" s="66">
        <f>+(A!V47+B!W47)/(E!W61+E!W89)</f>
        <v>5.1339619733333332E-4</v>
      </c>
      <c r="X103" s="66">
        <f>+(A!W47+B!X47)/(E!X61+E!X89)</f>
        <v>1.7939565948275863E-4</v>
      </c>
      <c r="Y103" s="66">
        <f>+(A!X47+B!Y47)/(E!Y61+E!Y89)</f>
        <v>5.5377570754716989E-5</v>
      </c>
      <c r="Z103" s="66">
        <f>+(A!Y47+B!Z47)/(E!Z61+E!Z89)</f>
        <v>9.7359887383177574E-5</v>
      </c>
      <c r="AA103" s="66">
        <f>+(A!Z47+B!AA47)/(E!AA61+E!AA89)</f>
        <v>8.1583307359307366E-5</v>
      </c>
    </row>
    <row r="104" spans="4:27" x14ac:dyDescent="0.25">
      <c r="D104" s="78" t="s">
        <v>18</v>
      </c>
      <c r="E104" s="67">
        <f>+(A!D48+B!E48)/(E!E62+E!E90)</f>
        <v>6.425635695480379E-6</v>
      </c>
      <c r="F104" s="67">
        <f>+(A!E48+B!F48)/(E!F62+E!F90)</f>
        <v>8.3834511974286005E-6</v>
      </c>
      <c r="G104" s="67">
        <f>+(A!F48+B!G48)/(E!G62+E!G90)</f>
        <v>8.7431455395021477E-6</v>
      </c>
      <c r="H104" s="67">
        <f>+(A!G48+B!H48)/(E!H62+E!H90)</f>
        <v>2.9920965850346538E-5</v>
      </c>
      <c r="I104" s="67">
        <f>+(A!H48+B!I48)/(E!I62+E!I90)</f>
        <v>1.2377129719987265E-5</v>
      </c>
      <c r="J104" s="67">
        <f>+(A!I48+B!J48)/(E!J62+E!J90)</f>
        <v>7.6299715587776255E-6</v>
      </c>
      <c r="K104" s="67">
        <f>+(A!J48+B!K48)/(E!K62+E!K90)</f>
        <v>1.1409974881470298E-5</v>
      </c>
      <c r="L104" s="67">
        <f>+(A!K48+B!L48)/(E!L62+E!L90)</f>
        <v>1.7521424404014889E-5</v>
      </c>
      <c r="M104" s="67">
        <f>+(A!L48+B!M48)/(E!M62+E!M90)</f>
        <v>1.0549596984620729E-5</v>
      </c>
      <c r="N104" s="67">
        <f>+(A!M48+B!N48)/(E!N62+E!N90)</f>
        <v>1.9376832501961098E-5</v>
      </c>
      <c r="O104" s="67">
        <f>+(A!N48+B!O48)/(E!O62+E!O90)</f>
        <v>2.660551708179408E-5</v>
      </c>
      <c r="P104" s="67">
        <f>+(A!O48+B!P48)/(E!P62+E!P90)</f>
        <v>3.6069812702869333E-5</v>
      </c>
      <c r="Q104" s="67">
        <f>+(A!P48+B!Q48)/(E!Q62+E!Q90)</f>
        <v>4.5833063063063065E-5</v>
      </c>
      <c r="R104" s="67">
        <f>+(A!Q48+B!R48)/(E!R62+E!R90)</f>
        <v>3.507518106995885E-5</v>
      </c>
      <c r="S104" s="67">
        <f>+(A!R48+B!S48)/(E!S62+E!S90)</f>
        <v>4.3964210526315789E-5</v>
      </c>
      <c r="T104" s="67">
        <f>+(A!S48+B!T48)/(E!T62+E!T90)</f>
        <v>4.0445624999999993E-5</v>
      </c>
      <c r="U104" s="67">
        <f>+(A!T48+B!U48)/(E!U62+E!U90)</f>
        <v>4.2461265957446813E-5</v>
      </c>
      <c r="V104" s="67">
        <f>+(A!U48+B!V48)/(E!V62+E!V90)</f>
        <v>4.9702743055555561E-5</v>
      </c>
      <c r="W104" s="67">
        <f>+(A!V48+B!W48)/(E!W62+E!W90)</f>
        <v>4.0392822742474913E-5</v>
      </c>
      <c r="X104" s="67">
        <f>+(A!W48+B!X48)/(E!X62+E!X90)</f>
        <v>4.2877000000000003E-5</v>
      </c>
      <c r="Y104" s="67">
        <f>+(A!X48+B!Y48)/(E!Y62+E!Y90)</f>
        <v>5.0984771428571425E-5</v>
      </c>
      <c r="Z104" s="67">
        <f>+(A!Y48+B!Z48)/(E!Z62+E!Z90)</f>
        <v>4.6201643356643357E-5</v>
      </c>
      <c r="AA104" s="67">
        <f>+(A!Z48+B!AA48)/(E!AA62+E!AA90)</f>
        <v>2.8187574675324674E-5</v>
      </c>
    </row>
    <row r="105" spans="4:27" x14ac:dyDescent="0.25">
      <c r="D105" s="78" t="s">
        <v>19</v>
      </c>
      <c r="E105" s="67">
        <f>+(A!D49+B!E49)/(E!E63+E!E91)</f>
        <v>8.6209253863134657E-5</v>
      </c>
      <c r="F105" s="67">
        <f>+(A!E49+B!F49)/(E!F63+E!F91)</f>
        <v>5.9416527649769589E-5</v>
      </c>
      <c r="G105" s="67">
        <f>+(A!F49+B!G49)/(E!G63+E!G91)</f>
        <v>3.1724154545454548E-5</v>
      </c>
      <c r="H105" s="67">
        <f>+(A!G49+B!H49)/(E!H63+E!H91)</f>
        <v>2.5489339240506332E-5</v>
      </c>
      <c r="I105" s="67">
        <f>+(A!H49+B!I49)/(E!I63+E!I91)</f>
        <v>1.5502678851174935E-5</v>
      </c>
      <c r="J105" s="67">
        <f>+(A!I49+B!J49)/(E!J63+E!J91)</f>
        <v>1.3552622641509433E-5</v>
      </c>
      <c r="K105" s="67">
        <f>+(A!J49+B!K49)/(E!K63+E!K91)</f>
        <v>6.5180324189526179E-6</v>
      </c>
      <c r="L105" s="67">
        <f>+(A!K49+B!L49)/(E!L63+E!L91)</f>
        <v>4.3262929782082322E-6</v>
      </c>
      <c r="M105" s="67">
        <f>+(A!L49+B!M49)/(E!M63+E!M91)</f>
        <v>2.2163436734693878E-5</v>
      </c>
      <c r="N105" s="67">
        <f>+(A!M49+B!N49)/(E!N63+E!N91)</f>
        <v>3.4918965299684539E-5</v>
      </c>
      <c r="O105" s="67">
        <f>+(A!N49+B!O49)/(E!O63+E!O91)</f>
        <v>3.0860573793103444E-5</v>
      </c>
      <c r="P105" s="67">
        <f>+(A!O49+B!P49)/(E!P63+E!P91)</f>
        <v>1.7996270952927668E-5</v>
      </c>
      <c r="Q105" s="67">
        <f>+(A!P49+B!Q49)/(E!Q63+E!Q91)</f>
        <v>1.3403803921568628E-5</v>
      </c>
      <c r="R105" s="67">
        <f>+(A!Q49+B!R49)/(E!R63+E!R91)</f>
        <v>9.863190664556963E-6</v>
      </c>
      <c r="S105" s="67">
        <f>+(A!R49+B!S49)/(E!S63+E!S91)</f>
        <v>2.0245929193899782E-5</v>
      </c>
      <c r="T105" s="67">
        <f>+(A!S49+B!T49)/(E!T63+E!T91)</f>
        <v>5.3948344696969697E-5</v>
      </c>
      <c r="U105" s="67">
        <f>+(A!T49+B!U49)/(E!U63+E!U91)</f>
        <v>4.606459893364929E-5</v>
      </c>
      <c r="V105" s="67">
        <f>+(A!U49+B!V49)/(E!V63+E!V91)</f>
        <v>4.1062225765306123E-5</v>
      </c>
      <c r="W105" s="67">
        <f>+(A!V49+B!W49)/(E!W63+E!W91)</f>
        <v>1.9458178753180659E-5</v>
      </c>
      <c r="X105" s="67">
        <f>+(A!W49+B!X49)/(E!X63+E!X91)</f>
        <v>3.4447388157894733E-5</v>
      </c>
      <c r="Y105" s="67">
        <f>+(A!X49+B!Y49)/(E!Y63+E!Y91)</f>
        <v>8.1807418566775235E-6</v>
      </c>
      <c r="Z105" s="67">
        <f>+(A!Y49+B!Z49)/(E!Z63+E!Z91)</f>
        <v>1.4020040712468193E-5</v>
      </c>
      <c r="AA105" s="67">
        <f>+(A!Z49+B!AA49)/(E!AA63+E!AA91)</f>
        <v>8.317553672316384E-6</v>
      </c>
    </row>
    <row r="106" spans="4:27" x14ac:dyDescent="0.25">
      <c r="D106" s="78" t="s">
        <v>20</v>
      </c>
      <c r="E106" s="67">
        <f>+(A!D50+B!E50)/(E!E64+E!E92)</f>
        <v>8.5017069333333335E-5</v>
      </c>
      <c r="F106" s="67">
        <f>+(A!E50+B!F50)/(E!F64+E!F92)</f>
        <v>1.3163745892661555E-5</v>
      </c>
      <c r="G106" s="67">
        <f>+(A!F50+B!G50)/(E!G64+E!G92)</f>
        <v>4.0183743810548979E-5</v>
      </c>
      <c r="H106" s="67">
        <f>+(A!G50+B!H50)/(E!H64+E!H92)</f>
        <v>4.4566682608695656E-5</v>
      </c>
      <c r="I106" s="67">
        <f>+(A!H50+B!I50)/(E!I64+E!I92)</f>
        <v>1.91299880525687E-7</v>
      </c>
      <c r="J106" s="67">
        <f>+(A!I50+B!J50)/(E!J64+E!J92)</f>
        <v>6.392071428571429E-6</v>
      </c>
      <c r="K106" s="67">
        <f>+(A!J50+B!K50)/(E!K64+E!K92)</f>
        <v>2.5039404821280131E-5</v>
      </c>
      <c r="L106" s="67">
        <f>+(A!K50+B!L50)/(E!L64+E!L92)</f>
        <v>1.7676595061728396E-5</v>
      </c>
      <c r="M106" s="67">
        <f>+(A!L50+B!M50)/(E!M64+E!M92)</f>
        <v>9.8576598549769288E-6</v>
      </c>
      <c r="N106" s="67">
        <f>+(A!M50+B!N50)/(E!N64+E!N92)</f>
        <v>4.3390507317073172E-6</v>
      </c>
      <c r="O106" s="67">
        <f>+(A!N50+B!O50)/(E!O64+E!O92)</f>
        <v>4.4600742160278745E-6</v>
      </c>
      <c r="P106" s="67">
        <f>+(A!O50+B!P50)/(E!P64+E!P92)</f>
        <v>2.9417414084507045E-6</v>
      </c>
      <c r="Q106" s="67">
        <f>+(A!P50+B!Q50)/(E!Q64+E!Q92)</f>
        <v>5.8794725000000008E-6</v>
      </c>
      <c r="R106" s="67">
        <f>+(A!Q50+B!R50)/(E!R64+E!R92)</f>
        <v>9.2213309982486856E-6</v>
      </c>
      <c r="S106" s="67">
        <f>+(A!R50+B!S50)/(E!S64+E!S92)</f>
        <v>6.4589847222222222E-6</v>
      </c>
      <c r="T106" s="67">
        <f>+(A!S50+B!T50)/(E!T64+E!T92)</f>
        <v>8.1745387234042552E-6</v>
      </c>
      <c r="U106" s="67">
        <f>+(A!T50+B!U50)/(E!U64+E!U92)</f>
        <v>3.0166611111111112E-5</v>
      </c>
      <c r="V106" s="67">
        <f>+(A!U50+B!V50)/(E!V64+E!V92)</f>
        <v>1.7047331259259258E-5</v>
      </c>
      <c r="W106" s="67">
        <f>+(A!V50+B!W50)/(E!W64+E!W92)</f>
        <v>6.9949547799696515E-6</v>
      </c>
      <c r="X106" s="67">
        <f>+(A!W50+B!X50)/(E!X64+E!X92)</f>
        <v>1.2754616693679093E-5</v>
      </c>
      <c r="Y106" s="67">
        <f>+(A!X50+B!Y50)/(E!Y64+E!Y92)</f>
        <v>5.907896266666667E-6</v>
      </c>
      <c r="Z106" s="67">
        <f>+(A!Y50+B!Z50)/(E!Z64+E!Z92)</f>
        <v>1.4156930065359477E-5</v>
      </c>
      <c r="AA106" s="67">
        <f>+(A!Z50+B!AA50)/(E!AA64+E!AA92)</f>
        <v>1.9645228211586902E-5</v>
      </c>
    </row>
    <row r="107" spans="4:27" x14ac:dyDescent="0.25">
      <c r="D107" s="78" t="s">
        <v>21</v>
      </c>
      <c r="E107" s="67">
        <f>+(A!D51+B!E51)/(E!E65+E!E93)</f>
        <v>1.0545772593019494E-3</v>
      </c>
      <c r="F107" s="67">
        <f>+(A!E51+B!F51)/(E!F65+E!F93)</f>
        <v>1.0884192380317187E-3</v>
      </c>
      <c r="G107" s="67">
        <f>+(A!F51+B!G51)/(E!G65+E!G93)</f>
        <v>8.1493420318128887E-4</v>
      </c>
      <c r="H107" s="67">
        <f>+(A!G51+B!H51)/(E!H65+E!H93)</f>
        <v>8.6457554090126466E-4</v>
      </c>
      <c r="I107" s="67">
        <f>+(A!H51+B!I51)/(E!I65+E!I93)</f>
        <v>3.3992643911993621E-4</v>
      </c>
      <c r="J107" s="67">
        <f>+(A!I51+B!J51)/(E!J65+E!J93)</f>
        <v>7.9469445884174431E-4</v>
      </c>
      <c r="K107" s="67">
        <f>+(A!J51+B!K51)/(E!K65+E!K93)</f>
        <v>8.5154061121666389E-4</v>
      </c>
      <c r="L107" s="67">
        <f>+(A!K51+B!L51)/(E!L65+E!L93)</f>
        <v>7.4009722555598589E-4</v>
      </c>
      <c r="M107" s="67">
        <f>+(A!L51+B!M51)/(E!M65+E!M93)</f>
        <v>3.9710298842924837E-4</v>
      </c>
      <c r="N107" s="67">
        <f>+(A!M51+B!N51)/(E!N65+E!N93)</f>
        <v>6.8179811189112793E-4</v>
      </c>
      <c r="O107" s="67">
        <f>+(A!N51+B!O51)/(E!O65+E!O93)</f>
        <v>5.5995985324732323E-4</v>
      </c>
      <c r="P107" s="67">
        <f>+(A!O51+B!P51)/(E!P65+E!P93)</f>
        <v>7.0255879050027065E-4</v>
      </c>
      <c r="Q107" s="67">
        <f>+(A!P51+B!Q51)/(E!Q65+E!Q93)</f>
        <v>7.801105294181251E-4</v>
      </c>
      <c r="R107" s="67">
        <f>+(A!Q51+B!R51)/(E!R65+E!R93)</f>
        <v>4.681409031322731E-4</v>
      </c>
      <c r="S107" s="67">
        <f>+(A!R51+B!S51)/(E!S65+E!S93)</f>
        <v>6.2399790927833367E-4</v>
      </c>
      <c r="T107" s="67">
        <f>+(A!S51+B!T51)/(E!T65+E!T93)</f>
        <v>7.3664763396363527E-4</v>
      </c>
      <c r="U107" s="67">
        <f>+(A!T51+B!U51)/(E!U65+E!U93)</f>
        <v>6.7423170925110128E-4</v>
      </c>
      <c r="V107" s="67">
        <f>+(A!U51+B!V51)/(E!V65+E!V93)</f>
        <v>7.9060751818181823E-4</v>
      </c>
      <c r="W107" s="67">
        <f>+(A!V51+B!W51)/(E!W65+E!W93)</f>
        <v>3.3125450490196075E-4</v>
      </c>
      <c r="X107" s="67">
        <f>+(A!W51+B!X51)/(E!X65+E!X93)</f>
        <v>1.8733856431367676E-4</v>
      </c>
      <c r="Y107" s="67">
        <f>+(A!X51+B!Y51)/(E!Y65+E!Y93)</f>
        <v>9.327552524556589E-5</v>
      </c>
      <c r="Z107" s="67">
        <f>+(A!Y51+B!Z51)/(E!Z65+E!Z93)</f>
        <v>1.9175695650590057E-4</v>
      </c>
      <c r="AA107" s="67">
        <f>+(A!Z51+B!AA51)/(E!AA65+E!AA93)</f>
        <v>2.5150334433962261E-4</v>
      </c>
    </row>
    <row r="108" spans="4:27" x14ac:dyDescent="0.25">
      <c r="D108" s="78" t="s">
        <v>22</v>
      </c>
      <c r="E108" s="67">
        <f>+(A!D52+B!E52)/(E!E66+E!E94)</f>
        <v>3.2318773930753561E-5</v>
      </c>
      <c r="F108" s="67">
        <f>+(A!E52+B!F52)/(E!F66+E!F94)</f>
        <v>3.9470158259149356E-5</v>
      </c>
      <c r="G108" s="67">
        <f>+(A!F52+B!G52)/(E!G66+E!G94)</f>
        <v>4.5208135109419602E-5</v>
      </c>
      <c r="H108" s="67">
        <f>+(A!G52+B!H52)/(E!H66+E!H94)</f>
        <v>5.2586682286785379E-5</v>
      </c>
      <c r="I108" s="67">
        <f>+(A!H52+B!I52)/(E!I66+E!I94)</f>
        <v>3.9575040504050404E-5</v>
      </c>
      <c r="J108" s="67">
        <f>+(A!I52+B!J52)/(E!J66+E!J94)</f>
        <v>4.0342266217354674E-5</v>
      </c>
      <c r="K108" s="67">
        <f>+(A!J52+B!K52)/(E!K66+E!K94)</f>
        <v>4.3292654220779226E-5</v>
      </c>
      <c r="L108" s="67">
        <f>+(A!K52+B!L52)/(E!L66+E!L94)</f>
        <v>3.6795925145348834E-5</v>
      </c>
      <c r="M108" s="67">
        <f>+(A!L52+B!M52)/(E!M66+E!M94)</f>
        <v>3.7918125227963523E-5</v>
      </c>
      <c r="N108" s="67">
        <f>+(A!M52+B!N52)/(E!N66+E!N94)</f>
        <v>4.5143258370814596E-5</v>
      </c>
      <c r="O108" s="67">
        <f>+(A!N52+B!O52)/(E!O66+E!O94)</f>
        <v>4.5285219298245617E-5</v>
      </c>
      <c r="P108" s="67">
        <f>+(A!O52+B!P52)/(E!P66+E!P94)</f>
        <v>4.4691549019607842E-5</v>
      </c>
      <c r="Q108" s="67">
        <f>+(A!P52+B!Q52)/(E!Q66+E!Q94)</f>
        <v>4.3450391304347824E-5</v>
      </c>
      <c r="R108" s="67">
        <f>+(A!Q52+B!R52)/(E!R66+E!R94)</f>
        <v>4.5548037790697673E-5</v>
      </c>
      <c r="S108" s="67">
        <f>+(A!R52+B!S52)/(E!S66+E!S94)</f>
        <v>4.7606716723549486E-5</v>
      </c>
      <c r="T108" s="67">
        <f>+(A!S52+B!T52)/(E!T66+E!T94)</f>
        <v>4.5045563583815026E-5</v>
      </c>
      <c r="U108" s="67">
        <f>+(A!T52+B!U52)/(E!U66+E!U94)</f>
        <v>4.5445312039312035E-5</v>
      </c>
      <c r="V108" s="67">
        <f>+(A!U52+B!V52)/(E!V66+E!V94)</f>
        <v>5.1180824120603013E-5</v>
      </c>
      <c r="W108" s="67">
        <f>+(A!V52+B!W52)/(E!W66+E!W94)</f>
        <v>4.7536187804878047E-5</v>
      </c>
      <c r="X108" s="67">
        <f>+(A!W52+B!X52)/(E!X66+E!X94)</f>
        <v>4.3300415274463006E-5</v>
      </c>
      <c r="Y108" s="67">
        <f>+(A!X52+B!Y52)/(E!Y66+E!Y94)</f>
        <v>4.8321057894736836E-5</v>
      </c>
      <c r="Z108" s="67">
        <f>+(A!Y52+B!Z52)/(E!Z66+E!Z94)</f>
        <v>4.5183412868632712E-5</v>
      </c>
      <c r="AA108" s="67">
        <f>+(A!Z52+B!AA52)/(E!AA66+E!AA94)</f>
        <v>4.9613685365853657E-5</v>
      </c>
    </row>
    <row r="109" spans="4:27" x14ac:dyDescent="0.25">
      <c r="D109" s="78" t="s">
        <v>23</v>
      </c>
      <c r="E109" s="67">
        <f>+(A!D53+B!E53)/(E!E67+E!E95)</f>
        <v>1.6892066707095211E-5</v>
      </c>
      <c r="F109" s="67">
        <f>+(A!E53+B!F53)/(E!F67+E!F95)</f>
        <v>2.0726323636363637E-5</v>
      </c>
      <c r="G109" s="67">
        <f>+(A!F53+B!G53)/(E!G67+E!G95)</f>
        <v>1.8483298938679243E-5</v>
      </c>
      <c r="H109" s="67">
        <f>+(A!G53+B!H53)/(E!H67+E!H95)</f>
        <v>1.8716545454545455E-5</v>
      </c>
      <c r="I109" s="67">
        <f>+(A!H53+B!I53)/(E!I67+E!I95)</f>
        <v>1.7144068002428657E-5</v>
      </c>
      <c r="J109" s="67">
        <f>+(A!I53+B!J53)/(E!J67+E!J95)</f>
        <v>1.9110344438170526E-5</v>
      </c>
      <c r="K109" s="67">
        <f>+(A!J53+B!K53)/(E!K67+E!K95)</f>
        <v>2.2221810253388329E-5</v>
      </c>
      <c r="L109" s="67">
        <f>+(A!K53+B!L53)/(E!L67+E!L95)</f>
        <v>1.9484534702942813E-5</v>
      </c>
      <c r="M109" s="67">
        <f>+(A!L53+B!M53)/(E!M67+E!M95)</f>
        <v>1.6457337499999998E-5</v>
      </c>
      <c r="N109" s="67">
        <f>+(A!M53+B!N53)/(E!N67+E!N95)</f>
        <v>1.6546404999999998E-5</v>
      </c>
      <c r="O109" s="67">
        <f>+(A!N53+B!O53)/(E!O67+E!O95)</f>
        <v>3.0834972508591069E-5</v>
      </c>
      <c r="P109" s="67">
        <f>+(A!O53+B!P53)/(E!P67+E!P95)</f>
        <v>2.0321441520467838E-5</v>
      </c>
      <c r="Q109" s="67">
        <f>+(A!P53+B!Q53)/(E!Q67+E!Q95)</f>
        <v>2.4243811414392058E-5</v>
      </c>
      <c r="R109" s="67">
        <f>+(A!Q53+B!R53)/(E!R67+E!R95)</f>
        <v>2.0852627539503387E-5</v>
      </c>
      <c r="S109" s="67">
        <f>+(A!R53+B!S53)/(E!S67+E!S95)</f>
        <v>2.9328129337539432E-5</v>
      </c>
      <c r="T109" s="67">
        <f>+(A!S53+B!T53)/(E!T67+E!T95)</f>
        <v>2.7970564885496182E-5</v>
      </c>
      <c r="U109" s="67">
        <f>+(A!T53+B!U53)/(E!U67+E!U95)</f>
        <v>1.8865063424947145E-5</v>
      </c>
      <c r="V109" s="67">
        <f>+(A!U53+B!V53)/(E!V67+E!V95)</f>
        <v>2.3118928411633109E-5</v>
      </c>
      <c r="W109" s="67">
        <f>+(A!V53+B!W53)/(E!W67+E!W95)</f>
        <v>1.4137486784140969E-5</v>
      </c>
      <c r="X109" s="67">
        <f>+(A!W53+B!X53)/(E!X67+E!X95)</f>
        <v>1.0870384615384615E-5</v>
      </c>
      <c r="Y109" s="67">
        <f>+(A!X53+B!Y53)/(E!Y67+E!Y95)</f>
        <v>8.3192939759036139E-6</v>
      </c>
      <c r="Z109" s="67">
        <f>+(A!Y53+B!Z53)/(E!Z67+E!Z95)</f>
        <v>6.3841035353535348E-6</v>
      </c>
      <c r="AA109" s="67">
        <f>+(A!Z53+B!AA53)/(E!AA67+E!AA95)</f>
        <v>1.2012006756756756E-5</v>
      </c>
    </row>
    <row r="110" spans="4:27" x14ac:dyDescent="0.25">
      <c r="D110" s="78" t="s">
        <v>24</v>
      </c>
      <c r="E110" s="67">
        <f>+(A!D54+B!E54)/(E!E68+E!E96)</f>
        <v>3.7347440414507769E-6</v>
      </c>
      <c r="F110" s="67">
        <f>+(A!E54+B!F54)/(E!F68+E!F96)</f>
        <v>5.4474121951219507E-6</v>
      </c>
      <c r="G110" s="67">
        <f>+(A!F54+B!G54)/(E!G68+E!G96)</f>
        <v>3.386564367816092E-6</v>
      </c>
      <c r="H110" s="67">
        <f>+(A!G54+B!H54)/(E!H68+E!H96)</f>
        <v>3.0190674107142857E-6</v>
      </c>
      <c r="I110" s="67">
        <f>+(A!H54+B!I54)/(E!I68+E!I96)</f>
        <v>2.8070025316455695E-6</v>
      </c>
      <c r="J110" s="67">
        <f>+(A!I54+B!J54)/(E!J68+E!J96)</f>
        <v>2.5005433460076046E-6</v>
      </c>
      <c r="K110" s="67">
        <f>+(A!J54+B!K54)/(E!K68+E!K96)</f>
        <v>4.025561723446894E-6</v>
      </c>
      <c r="L110" s="67">
        <f>+(A!K54+B!L54)/(E!L68+E!L96)</f>
        <v>3.1593171153846155E-6</v>
      </c>
      <c r="M110" s="67">
        <f>+(A!L54+B!M54)/(E!M68+E!M96)</f>
        <v>3.8297161616161619E-6</v>
      </c>
      <c r="N110" s="67">
        <f>+(A!M54+B!N54)/(E!N68+E!N96)</f>
        <v>5.1930676016830296E-6</v>
      </c>
      <c r="O110" s="67">
        <f>+(A!N54+B!O54)/(E!O68+E!O96)</f>
        <v>7.424517396907217E-6</v>
      </c>
      <c r="P110" s="67">
        <f>+(A!O54+B!P54)/(E!P68+E!P96)</f>
        <v>9.3261244668911328E-6</v>
      </c>
      <c r="Q110" s="67">
        <f>+(A!P54+B!Q54)/(E!Q68+E!Q96)</f>
        <v>1.1136780058939097E-5</v>
      </c>
      <c r="R110" s="67">
        <f>+(A!Q54+B!R54)/(E!R68+E!R96)</f>
        <v>1.152389945155393E-5</v>
      </c>
      <c r="S110" s="67">
        <f>+(A!R54+B!S54)/(E!S68+E!S96)</f>
        <v>1.3602412529274005E-5</v>
      </c>
      <c r="T110" s="67">
        <f>+(A!S54+B!T54)/(E!T68+E!T96)</f>
        <v>1.3890636877394634E-5</v>
      </c>
      <c r="U110" s="67">
        <f>+(A!T54+B!U54)/(E!U68+E!U96)</f>
        <v>1.600867749576988E-5</v>
      </c>
      <c r="V110" s="67">
        <f>+(A!U54+B!V54)/(E!V68+E!V96)</f>
        <v>3.1375518456375844E-5</v>
      </c>
      <c r="W110" s="67">
        <f>+(A!V54+B!W54)/(E!W68+E!W96)</f>
        <v>4.5867161394971619E-5</v>
      </c>
      <c r="X110" s="67">
        <f>+(A!W54+B!X54)/(E!X68+E!X96)</f>
        <v>2.7708120472440945E-5</v>
      </c>
      <c r="Y110" s="67">
        <f>+(A!X54+B!Y54)/(E!Y68+E!Y96)</f>
        <v>1.9070965202982605E-5</v>
      </c>
      <c r="Z110" s="67">
        <f>+(A!Y54+B!Z54)/(E!Z68+E!Z96)</f>
        <v>1.2866982485404504E-5</v>
      </c>
      <c r="AA110" s="67">
        <f>+(A!Z54+B!AA54)/(E!AA68+E!AA96)</f>
        <v>1.5090046636085626E-5</v>
      </c>
    </row>
    <row r="111" spans="4:27" x14ac:dyDescent="0.25">
      <c r="D111" s="78" t="s">
        <v>25</v>
      </c>
      <c r="E111" s="67">
        <f>+(A!D55+B!E55)/(E!E69+E!E97)</f>
        <v>2.122901241272304E-5</v>
      </c>
      <c r="F111" s="67">
        <f>+(A!E55+B!F55)/(E!F69+E!F97)</f>
        <v>1.7304899343544859E-5</v>
      </c>
      <c r="G111" s="67">
        <f>+(A!F55+B!G55)/(E!G69+E!G97)</f>
        <v>1.8508736988202636E-5</v>
      </c>
      <c r="H111" s="67">
        <f>+(A!G55+B!H55)/(E!H69+E!H97)</f>
        <v>1.971169188445667E-5</v>
      </c>
      <c r="I111" s="67">
        <f>+(A!H55+B!I55)/(E!I69+E!I97)</f>
        <v>1.6814192052980133E-5</v>
      </c>
      <c r="J111" s="67">
        <f>+(A!I55+B!J55)/(E!J69+E!J97)</f>
        <v>1.6431322520274484E-5</v>
      </c>
      <c r="K111" s="67">
        <f>+(A!J55+B!K55)/(E!K69+E!K97)</f>
        <v>1.4955461973601509E-5</v>
      </c>
      <c r="L111" s="67">
        <f>+(A!K55+B!L55)/(E!L69+E!L97)</f>
        <v>9.3770721957040576E-6</v>
      </c>
      <c r="M111" s="67">
        <f>+(A!L55+B!M55)/(E!M69+E!M97)</f>
        <v>1.0397310416666666E-5</v>
      </c>
      <c r="N111" s="67">
        <f>+(A!M55+B!N55)/(E!N69+E!N97)</f>
        <v>9.2776197309417042E-6</v>
      </c>
      <c r="O111" s="67">
        <f>+(A!N55+B!O55)/(E!O69+E!O97)</f>
        <v>1.2600208163265306E-5</v>
      </c>
      <c r="P111" s="67">
        <f>+(A!O55+B!P55)/(E!P69+E!P97)</f>
        <v>1.5972327675276753E-5</v>
      </c>
      <c r="Q111" s="67">
        <f>+(A!P55+B!Q55)/(E!Q69+E!Q97)</f>
        <v>1.5244175404530744E-5</v>
      </c>
      <c r="R111" s="67">
        <f>+(A!Q55+B!R55)/(E!R69+E!R97)</f>
        <v>1.3521385074626865E-5</v>
      </c>
      <c r="S111" s="67">
        <f>+(A!R55+B!S55)/(E!S69+E!S97)</f>
        <v>1.424448620689655E-5</v>
      </c>
      <c r="T111" s="67">
        <f>+(A!S55+B!T55)/(E!T69+E!T97)</f>
        <v>1.2147705705705706E-5</v>
      </c>
      <c r="U111" s="67">
        <f>+(A!T55+B!U55)/(E!U69+E!U97)</f>
        <v>1.1427377952755905E-5</v>
      </c>
      <c r="V111" s="67">
        <f>+(A!U55+B!V55)/(E!V69+E!V97)</f>
        <v>8.987662467866324E-6</v>
      </c>
      <c r="W111" s="67">
        <f>+(A!V55+B!W55)/(E!W69+E!W97)</f>
        <v>7.3543555555555554E-6</v>
      </c>
      <c r="X111" s="67">
        <f>+(A!W55+B!X55)/(E!X69+E!X97)</f>
        <v>6.5547793427230046E-6</v>
      </c>
      <c r="Y111" s="67">
        <f>+(A!X55+B!Y55)/(E!Y69+E!Y97)</f>
        <v>5.6240222222222227E-6</v>
      </c>
      <c r="Z111" s="67">
        <f>+(A!Y55+B!Z55)/(E!Z69+E!Z97)</f>
        <v>5.5424557788944729E-6</v>
      </c>
      <c r="AA111" s="67">
        <f>+(A!Z55+B!AA55)/(E!AA69+E!AA97)</f>
        <v>5.1735002358490563E-6</v>
      </c>
    </row>
    <row r="112" spans="4:27" ht="15.75" thickBot="1" x14ac:dyDescent="0.3">
      <c r="D112" s="79" t="s">
        <v>26</v>
      </c>
      <c r="E112" s="68">
        <f>+(A!D56+B!E56)/(E!E70+E!E98)</f>
        <v>4.2623076923076927E-7</v>
      </c>
      <c r="F112" s="68">
        <f>+(A!E56+B!F56)/(E!F70+E!F98)</f>
        <v>5.1497651006711419E-7</v>
      </c>
      <c r="G112" s="68">
        <f>+(A!F56+B!G56)/(E!G70+E!G98)</f>
        <v>2.3571341463414636E-7</v>
      </c>
      <c r="H112" s="68">
        <f>+(A!G56+B!H56)/(E!H70+E!H98)</f>
        <v>2.7674922600619195E-7</v>
      </c>
      <c r="I112" s="68">
        <f>+(A!H56+B!I56)/(E!I70+E!I98)</f>
        <v>2.1174367088607597E-7</v>
      </c>
      <c r="J112" s="68">
        <f>+(A!I56+B!J56)/(E!J70+E!J98)</f>
        <v>0</v>
      </c>
      <c r="K112" s="68">
        <f>+(A!J56+B!K56)/(E!K70+E!K98)</f>
        <v>3.5496688741721854E-8</v>
      </c>
      <c r="L112" s="68">
        <f>+(A!K56+B!L56)/(E!L70+E!L98)</f>
        <v>3.0339414414414411E-7</v>
      </c>
      <c r="M112" s="68">
        <f>+(A!L56+B!M56)/(E!M70+E!M98)</f>
        <v>3.924028520499109E-7</v>
      </c>
      <c r="N112" s="68">
        <f>+(A!M56+B!N56)/(E!N70+E!N98)</f>
        <v>2.7308831521739132E-7</v>
      </c>
      <c r="O112" s="68">
        <f>+(A!N56+B!O56)/(E!O70+E!O98)</f>
        <v>3.4912302070645554E-7</v>
      </c>
      <c r="P112" s="68">
        <f>+(A!O56+B!P56)/(E!P70+E!P98)</f>
        <v>4.0158433079434163E-7</v>
      </c>
      <c r="Q112" s="68">
        <f>+(A!P56+B!Q56)/(E!Q70+E!Q98)</f>
        <v>4.417271844660194E-7</v>
      </c>
      <c r="R112" s="68">
        <f>+(A!Q56+B!R56)/(E!R70+E!R98)</f>
        <v>4.3180499219968796E-7</v>
      </c>
      <c r="S112" s="68">
        <f>+(A!R56+B!S56)/(E!S70+E!S98)</f>
        <v>5.7766694701429776E-7</v>
      </c>
      <c r="T112" s="68">
        <f>+(A!S56+B!T56)/(E!T70+E!T98)</f>
        <v>4.9807114933541827E-7</v>
      </c>
      <c r="U112" s="68">
        <f>+(A!T56+B!U56)/(E!U70+E!U98)</f>
        <v>6.057518644067797E-7</v>
      </c>
      <c r="V112" s="68">
        <f>+(A!U56+B!V56)/(E!V70+E!V98)</f>
        <v>3.7707392550143262E-7</v>
      </c>
      <c r="W112" s="68">
        <f>+(A!V56+B!W56)/(E!W70+E!W98)</f>
        <v>3.5998890649762284E-7</v>
      </c>
      <c r="X112" s="68">
        <f>+(A!W56+B!X56)/(E!X70+E!X98)</f>
        <v>5.0498842443729905E-7</v>
      </c>
      <c r="Y112" s="68">
        <f>+(A!X56+B!Y56)/(E!Y70+E!Y98)</f>
        <v>3.7256592292089246E-7</v>
      </c>
      <c r="Z112" s="68">
        <f>+(A!Y56+B!Z56)/(E!Z70+E!Z98)</f>
        <v>4.9039650872817954E-7</v>
      </c>
      <c r="AA112" s="68">
        <f>+(A!Z56+B!AA56)/(E!AA70+E!AA98)</f>
        <v>4.0082858990944375E-7</v>
      </c>
    </row>
    <row r="113" spans="4:4" x14ac:dyDescent="0.25">
      <c r="D113" s="1" t="s">
        <v>53</v>
      </c>
    </row>
  </sheetData>
  <mergeCells count="6">
    <mergeCell ref="E58:Z58"/>
    <mergeCell ref="B7:D16"/>
    <mergeCell ref="J7:K16"/>
    <mergeCell ref="D47:E47"/>
    <mergeCell ref="B17:D17"/>
    <mergeCell ref="D46:E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72"/>
  <sheetViews>
    <sheetView showGridLines="0" workbookViewId="0">
      <selection activeCell="Z60" sqref="Z60:AA71"/>
    </sheetView>
  </sheetViews>
  <sheetFormatPr baseColWidth="10" defaultRowHeight="15" x14ac:dyDescent="0.25"/>
  <cols>
    <col min="2" max="2" width="13.42578125" customWidth="1"/>
    <col min="4" max="4" width="31.7109375" customWidth="1"/>
  </cols>
  <sheetData>
    <row r="7" spans="2:16" x14ac:dyDescent="0.25">
      <c r="B7" s="201" t="s">
        <v>51</v>
      </c>
      <c r="C7" s="190"/>
      <c r="D7" s="190"/>
      <c r="E7" s="190"/>
    </row>
    <row r="8" spans="2:16" x14ac:dyDescent="0.25">
      <c r="B8" s="190"/>
      <c r="C8" s="190"/>
      <c r="D8" s="190"/>
      <c r="E8" s="190"/>
      <c r="M8" s="190" t="s">
        <v>11</v>
      </c>
      <c r="N8" s="203"/>
      <c r="O8" s="203"/>
      <c r="P8" s="203"/>
    </row>
    <row r="9" spans="2:16" x14ac:dyDescent="0.25">
      <c r="B9" s="190"/>
      <c r="C9" s="190"/>
      <c r="D9" s="190"/>
      <c r="E9" s="190"/>
      <c r="G9" s="190" t="s">
        <v>2</v>
      </c>
      <c r="H9" s="190"/>
      <c r="I9" s="190"/>
      <c r="J9" s="190"/>
      <c r="M9" s="203"/>
      <c r="N9" s="203"/>
      <c r="O9" s="203"/>
      <c r="P9" s="203"/>
    </row>
    <row r="10" spans="2:16" x14ac:dyDescent="0.25">
      <c r="B10" s="190"/>
      <c r="C10" s="190"/>
      <c r="D10" s="190"/>
      <c r="E10" s="190"/>
      <c r="G10" s="190"/>
      <c r="H10" s="190"/>
      <c r="I10" s="190"/>
      <c r="J10" s="190"/>
      <c r="M10" s="203"/>
      <c r="N10" s="203"/>
      <c r="O10" s="203"/>
      <c r="P10" s="203"/>
    </row>
    <row r="11" spans="2:16" x14ac:dyDescent="0.25">
      <c r="B11" s="190"/>
      <c r="C11" s="190"/>
      <c r="D11" s="190"/>
      <c r="E11" s="190"/>
      <c r="G11" s="190"/>
      <c r="H11" s="190"/>
      <c r="I11" s="190"/>
      <c r="J11" s="190"/>
      <c r="M11" s="203"/>
      <c r="N11" s="203"/>
      <c r="O11" s="203"/>
      <c r="P11" s="203"/>
    </row>
    <row r="12" spans="2:16" x14ac:dyDescent="0.25">
      <c r="B12" s="190"/>
      <c r="C12" s="190"/>
      <c r="D12" s="190"/>
      <c r="E12" s="190"/>
      <c r="G12" s="190"/>
      <c r="H12" s="190"/>
      <c r="I12" s="190"/>
      <c r="J12" s="190"/>
      <c r="M12" s="203"/>
      <c r="N12" s="203"/>
      <c r="O12" s="203"/>
      <c r="P12" s="203"/>
    </row>
    <row r="13" spans="2:16" x14ac:dyDescent="0.25">
      <c r="B13" s="190"/>
      <c r="C13" s="190"/>
      <c r="D13" s="190"/>
      <c r="E13" s="190"/>
      <c r="G13" s="190"/>
      <c r="H13" s="190"/>
      <c r="I13" s="190"/>
      <c r="J13" s="190"/>
      <c r="M13" s="203"/>
      <c r="N13" s="203"/>
      <c r="O13" s="203"/>
      <c r="P13" s="203"/>
    </row>
    <row r="14" spans="2:16" x14ac:dyDescent="0.25">
      <c r="B14" s="190"/>
      <c r="C14" s="190"/>
      <c r="D14" s="190"/>
      <c r="E14" s="190"/>
      <c r="G14" s="190"/>
      <c r="H14" s="190"/>
      <c r="I14" s="190"/>
      <c r="J14" s="190"/>
      <c r="M14" s="203"/>
      <c r="N14" s="203"/>
      <c r="O14" s="203"/>
      <c r="P14" s="203"/>
    </row>
    <row r="15" spans="2:16" x14ac:dyDescent="0.25">
      <c r="B15" s="190"/>
      <c r="C15" s="190"/>
      <c r="D15" s="190"/>
      <c r="E15" s="190"/>
      <c r="G15" s="190"/>
      <c r="H15" s="190"/>
      <c r="I15" s="190"/>
      <c r="J15" s="190"/>
      <c r="M15" s="203"/>
      <c r="N15" s="203"/>
      <c r="O15" s="203"/>
      <c r="P15" s="203"/>
    </row>
    <row r="16" spans="2:16" x14ac:dyDescent="0.25">
      <c r="B16" s="190"/>
      <c r="C16" s="190"/>
      <c r="D16" s="190"/>
      <c r="E16" s="190"/>
      <c r="G16" s="190"/>
      <c r="H16" s="190"/>
      <c r="I16" s="190"/>
      <c r="J16" s="190"/>
      <c r="M16" s="203"/>
      <c r="N16" s="203"/>
      <c r="O16" s="203"/>
      <c r="P16" s="203"/>
    </row>
    <row r="17" spans="3:16" x14ac:dyDescent="0.25">
      <c r="C17" s="191" t="s">
        <v>3</v>
      </c>
      <c r="D17" s="191"/>
      <c r="E17" s="191"/>
      <c r="H17" s="191" t="s">
        <v>3</v>
      </c>
      <c r="I17" s="191"/>
      <c r="J17" s="191"/>
      <c r="N17" s="191" t="s">
        <v>3</v>
      </c>
      <c r="O17" s="191"/>
      <c r="P17" s="191"/>
    </row>
    <row r="45" spans="3:27" ht="15.75" thickBot="1" x14ac:dyDescent="0.3"/>
    <row r="46" spans="3:27" ht="15.75" thickBot="1" x14ac:dyDescent="0.3">
      <c r="C46" s="7" t="s">
        <v>15</v>
      </c>
      <c r="D46" s="8"/>
      <c r="E46" s="17">
        <v>1995</v>
      </c>
      <c r="F46" s="9">
        <v>1996</v>
      </c>
      <c r="G46" s="17">
        <v>1997</v>
      </c>
      <c r="H46" s="9">
        <v>1998</v>
      </c>
      <c r="I46" s="17">
        <v>1999</v>
      </c>
      <c r="J46" s="9">
        <v>2000</v>
      </c>
      <c r="K46" s="17">
        <v>2001</v>
      </c>
      <c r="L46" s="9">
        <v>2002</v>
      </c>
      <c r="M46" s="17">
        <v>2003</v>
      </c>
      <c r="N46" s="9">
        <v>2004</v>
      </c>
      <c r="O46" s="17">
        <v>2005</v>
      </c>
      <c r="P46" s="9">
        <v>2006</v>
      </c>
      <c r="Q46" s="17">
        <v>2007</v>
      </c>
      <c r="R46" s="9">
        <v>2008</v>
      </c>
      <c r="S46" s="17">
        <v>2009</v>
      </c>
      <c r="T46" s="9">
        <v>2010</v>
      </c>
      <c r="U46" s="17">
        <v>2011</v>
      </c>
      <c r="V46" s="9">
        <v>2012</v>
      </c>
      <c r="W46" s="17">
        <v>2013</v>
      </c>
      <c r="X46" s="9">
        <v>2014</v>
      </c>
      <c r="Y46" s="17">
        <v>2015</v>
      </c>
      <c r="Z46" s="10">
        <v>2016</v>
      </c>
      <c r="AA46" s="10">
        <v>2017</v>
      </c>
    </row>
    <row r="47" spans="3:27" ht="15.75" thickBot="1" x14ac:dyDescent="0.3">
      <c r="C47" s="193" t="s">
        <v>27</v>
      </c>
      <c r="D47" s="209"/>
      <c r="E47" s="59">
        <f>+A!D46/A!D$46</f>
        <v>1</v>
      </c>
      <c r="F47" s="82">
        <f>+A!E46/A!E$46</f>
        <v>1</v>
      </c>
      <c r="G47" s="59">
        <f>+A!F46/A!F$46</f>
        <v>1</v>
      </c>
      <c r="H47" s="82">
        <f>+A!G46/A!G$46</f>
        <v>1</v>
      </c>
      <c r="I47" s="59">
        <f>+A!H46/A!H$46</f>
        <v>1</v>
      </c>
      <c r="J47" s="82">
        <f>+A!I46/A!I$46</f>
        <v>1</v>
      </c>
      <c r="K47" s="59">
        <f>+A!J46/A!J$46</f>
        <v>1</v>
      </c>
      <c r="L47" s="82">
        <f>+A!K46/A!K$46</f>
        <v>1</v>
      </c>
      <c r="M47" s="59">
        <f>+A!L46/A!L$46</f>
        <v>1</v>
      </c>
      <c r="N47" s="82">
        <f>+A!M46/A!M$46</f>
        <v>1</v>
      </c>
      <c r="O47" s="59">
        <f>+A!N46/A!N$46</f>
        <v>1</v>
      </c>
      <c r="P47" s="82">
        <f>+A!O46/A!O$46</f>
        <v>1</v>
      </c>
      <c r="Q47" s="59">
        <f>+A!P46/A!P$46</f>
        <v>1</v>
      </c>
      <c r="R47" s="82">
        <f>+A!Q46/A!Q$46</f>
        <v>1</v>
      </c>
      <c r="S47" s="59">
        <f>+A!R46/A!R$46</f>
        <v>1</v>
      </c>
      <c r="T47" s="82">
        <f>+A!S46/A!S$46</f>
        <v>1</v>
      </c>
      <c r="U47" s="59">
        <f>+A!T46/A!T$46</f>
        <v>1</v>
      </c>
      <c r="V47" s="82">
        <f>+A!U46/A!U$46</f>
        <v>1</v>
      </c>
      <c r="W47" s="59">
        <f>+A!V46/A!V$46</f>
        <v>1</v>
      </c>
      <c r="X47" s="82">
        <f>+A!W46/A!W$46</f>
        <v>1</v>
      </c>
      <c r="Y47" s="59">
        <f>+A!X46/A!X$46</f>
        <v>1</v>
      </c>
      <c r="Z47" s="83">
        <f>+A!Y46/A!Y$46</f>
        <v>1</v>
      </c>
      <c r="AA47" s="83">
        <f>+A!Z46/A!Z$46</f>
        <v>1</v>
      </c>
    </row>
    <row r="48" spans="3:27" x14ac:dyDescent="0.25">
      <c r="C48" s="188" t="s">
        <v>17</v>
      </c>
      <c r="D48" s="208"/>
      <c r="E48" s="61">
        <f>+A!D47/A!D$46</f>
        <v>0.20079985651679422</v>
      </c>
      <c r="F48" s="84">
        <f>+A!E47/A!E$46</f>
        <v>0.17882710802413887</v>
      </c>
      <c r="G48" s="61">
        <f>+A!F47/A!F$46</f>
        <v>0.12813240290656749</v>
      </c>
      <c r="H48" s="84">
        <f>+A!G47/A!G$46</f>
        <v>9.3424085254651179E-2</v>
      </c>
      <c r="I48" s="61">
        <f>+A!H47/A!H$46</f>
        <v>0.1076147077691436</v>
      </c>
      <c r="J48" s="84">
        <f>+A!I47/A!I$46</f>
        <v>8.6386340400524869E-2</v>
      </c>
      <c r="K48" s="61">
        <f>+A!J47/A!J$46</f>
        <v>0.11511628941333829</v>
      </c>
      <c r="L48" s="84">
        <f>+A!K47/A!K$46</f>
        <v>0.13373165973659626</v>
      </c>
      <c r="M48" s="61">
        <f>+A!L47/A!L$46</f>
        <v>0.10435026015416113</v>
      </c>
      <c r="N48" s="84">
        <f>+A!M47/A!M$46</f>
        <v>3.8117312018050117E-2</v>
      </c>
      <c r="O48" s="61">
        <f>+A!N47/A!N$46</f>
        <v>2.9520576653664636E-2</v>
      </c>
      <c r="P48" s="84">
        <f>+A!O47/A!O$46</f>
        <v>6.2567683835509813E-2</v>
      </c>
      <c r="Q48" s="61">
        <f>+A!P47/A!P$46</f>
        <v>4.6581616144333739E-2</v>
      </c>
      <c r="R48" s="84">
        <f>+A!Q47/A!Q$46</f>
        <v>3.5214155088540977E-2</v>
      </c>
      <c r="S48" s="61">
        <f>+A!R47/A!R$46</f>
        <v>6.7312551192483736E-2</v>
      </c>
      <c r="T48" s="84">
        <f>+A!S47/A!S$46</f>
        <v>1.987554301807606E-2</v>
      </c>
      <c r="U48" s="61">
        <f>+A!T47/A!T$46</f>
        <v>1.7149495740369763E-2</v>
      </c>
      <c r="V48" s="84">
        <f>+A!U47/A!U$46</f>
        <v>1.4554708729730038E-2</v>
      </c>
      <c r="W48" s="61">
        <f>+A!V47/A!V$46</f>
        <v>1.6226390258130177E-2</v>
      </c>
      <c r="X48" s="84">
        <f>+A!W47/A!W$46</f>
        <v>4.5514292064372838E-2</v>
      </c>
      <c r="Y48" s="61">
        <f>+A!X47/A!X$46</f>
        <v>5.4106321558694312E-2</v>
      </c>
      <c r="Z48" s="85">
        <f>+A!Y47/A!Y$46</f>
        <v>5.2768561296301447E-2</v>
      </c>
      <c r="AA48" s="85">
        <f>+A!Z47/A!Z$46</f>
        <v>4.2381456225501456E-2</v>
      </c>
    </row>
    <row r="49" spans="3:27" x14ac:dyDescent="0.25">
      <c r="C49" s="197" t="s">
        <v>18</v>
      </c>
      <c r="D49" s="207"/>
      <c r="E49" s="86">
        <f>+A!D48/A!D$46</f>
        <v>2.2628469896996978E-5</v>
      </c>
      <c r="F49" s="87">
        <f>+A!E48/A!E$46</f>
        <v>0</v>
      </c>
      <c r="G49" s="86">
        <f>+A!F48/A!F$46</f>
        <v>0</v>
      </c>
      <c r="H49" s="87">
        <f>+A!G48/A!G$46</f>
        <v>0</v>
      </c>
      <c r="I49" s="86">
        <f>+A!H48/A!H$46</f>
        <v>9.0103228582751153E-3</v>
      </c>
      <c r="J49" s="87">
        <f>+A!I48/A!I$46</f>
        <v>0</v>
      </c>
      <c r="K49" s="86">
        <f>+A!J48/A!J$46</f>
        <v>0</v>
      </c>
      <c r="L49" s="87">
        <f>+A!K48/A!K$46</f>
        <v>9.6895816924025668E-3</v>
      </c>
      <c r="M49" s="86">
        <f>+A!L48/A!L$46</f>
        <v>0</v>
      </c>
      <c r="N49" s="87">
        <f>+A!M48/A!M$46</f>
        <v>3.739346371059275E-5</v>
      </c>
      <c r="O49" s="86">
        <f>+A!N48/A!N$46</f>
        <v>4.442583460420064E-5</v>
      </c>
      <c r="P49" s="87">
        <f>+A!O48/A!O$46</f>
        <v>9.2641578290534311E-5</v>
      </c>
      <c r="Q49" s="86">
        <f>+A!P48/A!P$46</f>
        <v>0</v>
      </c>
      <c r="R49" s="87">
        <f>+A!Q48/A!Q$46</f>
        <v>1.8181982786717044E-6</v>
      </c>
      <c r="S49" s="86">
        <f>+A!R48/A!R$46</f>
        <v>1.5133956307294375E-4</v>
      </c>
      <c r="T49" s="87">
        <f>+A!S48/A!S$46</f>
        <v>2.4156634637803874E-4</v>
      </c>
      <c r="U49" s="86">
        <f>+A!T48/A!T$46</f>
        <v>7.7191608831464096E-4</v>
      </c>
      <c r="V49" s="87">
        <f>+A!U48/A!U$46</f>
        <v>1.119849965082745E-4</v>
      </c>
      <c r="W49" s="86">
        <f>+A!V48/A!V$46</f>
        <v>1.2907778914738777E-4</v>
      </c>
      <c r="X49" s="87">
        <f>+A!W48/A!W$46</f>
        <v>1.8822894152358195E-4</v>
      </c>
      <c r="Y49" s="86">
        <f>+A!X48/A!X$46</f>
        <v>5.6968835273868716E-4</v>
      </c>
      <c r="Z49" s="88">
        <f>+A!Y48/A!Y$46</f>
        <v>0</v>
      </c>
      <c r="AA49" s="88">
        <f>+A!Z48/A!Z$46</f>
        <v>3.1420642600827632E-4</v>
      </c>
    </row>
    <row r="50" spans="3:27" x14ac:dyDescent="0.25">
      <c r="C50" s="188" t="s">
        <v>19</v>
      </c>
      <c r="D50" s="208"/>
      <c r="E50" s="61">
        <f>+A!D49/A!D$46</f>
        <v>5.3447198787415939E-2</v>
      </c>
      <c r="F50" s="84">
        <f>+A!E49/A!E$46</f>
        <v>5.6650494880724989E-2</v>
      </c>
      <c r="G50" s="61">
        <f>+A!F49/A!F$46</f>
        <v>3.5429838320797699E-2</v>
      </c>
      <c r="H50" s="84">
        <f>+A!G49/A!G$46</f>
        <v>5.0964590622229362E-2</v>
      </c>
      <c r="I50" s="61">
        <f>+A!H49/A!H$46</f>
        <v>7.2340937956363469E-2</v>
      </c>
      <c r="J50" s="84">
        <f>+A!I49/A!I$46</f>
        <v>4.6351348812996261E-2</v>
      </c>
      <c r="K50" s="61">
        <f>+A!J49/A!J$46</f>
        <v>3.7721379293985342E-2</v>
      </c>
      <c r="L50" s="84">
        <f>+A!K49/A!K$46</f>
        <v>1.4085978666373589E-2</v>
      </c>
      <c r="M50" s="61">
        <f>+A!L49/A!L$46</f>
        <v>1.4707057366201708E-3</v>
      </c>
      <c r="N50" s="84">
        <f>+A!M49/A!M$46</f>
        <v>5.5529981495876122E-3</v>
      </c>
      <c r="O50" s="61">
        <f>+A!N49/A!N$46</f>
        <v>8.7384033798246358E-3</v>
      </c>
      <c r="P50" s="84">
        <f>+A!O49/A!O$46</f>
        <v>6.2608671189211531E-3</v>
      </c>
      <c r="Q50" s="61">
        <f>+A!P49/A!P$46</f>
        <v>9.393194968699425E-3</v>
      </c>
      <c r="R50" s="84">
        <f>+A!Q49/A!Q$46</f>
        <v>7.6781758869186294E-3</v>
      </c>
      <c r="S50" s="61">
        <f>+A!R49/A!R$46</f>
        <v>5.5509059326224507E-3</v>
      </c>
      <c r="T50" s="84">
        <f>+A!S49/A!S$46</f>
        <v>1.0133768054584056E-2</v>
      </c>
      <c r="U50" s="61">
        <f>+A!T49/A!T$46</f>
        <v>7.511930404472407E-3</v>
      </c>
      <c r="V50" s="84">
        <f>+A!U49/A!U$46</f>
        <v>6.2564158070916196E-3</v>
      </c>
      <c r="W50" s="61">
        <f>+A!V49/A!V$46</f>
        <v>2.9279255249746146E-3</v>
      </c>
      <c r="X50" s="84">
        <f>+A!W49/A!W$46</f>
        <v>5.7332336923689633E-3</v>
      </c>
      <c r="Y50" s="61">
        <f>+A!X49/A!X$46</f>
        <v>4.0919110838522369E-3</v>
      </c>
      <c r="Z50" s="85">
        <f>+A!Y49/A!Y$46</f>
        <v>7.805922521779151E-3</v>
      </c>
      <c r="AA50" s="85">
        <f>+A!Z49/A!Z$46</f>
        <v>5.3932230577196068E-3</v>
      </c>
    </row>
    <row r="51" spans="3:27" x14ac:dyDescent="0.25">
      <c r="C51" s="197" t="s">
        <v>20</v>
      </c>
      <c r="D51" s="207"/>
      <c r="E51" s="86">
        <f>+A!D50/A!D$46</f>
        <v>0.15394681374242239</v>
      </c>
      <c r="F51" s="87">
        <f>+A!E50/A!E$46</f>
        <v>0</v>
      </c>
      <c r="G51" s="86">
        <f>+A!F50/A!F$46</f>
        <v>0.36838980373463992</v>
      </c>
      <c r="H51" s="87">
        <f>+A!G50/A!G$46</f>
        <v>0.35414765509388108</v>
      </c>
      <c r="I51" s="86">
        <f>+A!H50/A!H$46</f>
        <v>1.8486918932432184E-4</v>
      </c>
      <c r="J51" s="87">
        <f>+A!I50/A!I$46</f>
        <v>0.14899698832629835</v>
      </c>
      <c r="K51" s="86">
        <f>+A!J50/A!J$46</f>
        <v>4.2789910810773661E-4</v>
      </c>
      <c r="L51" s="87">
        <f>+A!K50/A!K$46</f>
        <v>9.0830707844107003E-2</v>
      </c>
      <c r="M51" s="86">
        <f>+A!L50/A!L$46</f>
        <v>0</v>
      </c>
      <c r="N51" s="87">
        <f>+A!M50/A!M$46</f>
        <v>0.21828777008110173</v>
      </c>
      <c r="O51" s="86">
        <f>+A!N50/A!N$46</f>
        <v>0.24545410800732934</v>
      </c>
      <c r="P51" s="87">
        <f>+A!O50/A!O$46</f>
        <v>0.18634564334516199</v>
      </c>
      <c r="Q51" s="86">
        <f>+A!P50/A!P$46</f>
        <v>0.29800651621916796</v>
      </c>
      <c r="R51" s="87">
        <f>+A!Q50/A!Q$46</f>
        <v>0.3841853717272431</v>
      </c>
      <c r="S51" s="86">
        <f>+A!R50/A!R$46</f>
        <v>0.23122971002548529</v>
      </c>
      <c r="T51" s="87">
        <f>+A!S50/A!S$46</f>
        <v>0.2946243511394176</v>
      </c>
      <c r="U51" s="86">
        <f>+A!T50/A!T$46</f>
        <v>0.59159671023212157</v>
      </c>
      <c r="V51" s="87">
        <f>+A!U50/A!U$46</f>
        <v>0.39911653967748456</v>
      </c>
      <c r="W51" s="86">
        <f>+A!V50/A!V$46</f>
        <v>0.10638186139991229</v>
      </c>
      <c r="X51" s="87">
        <f>+A!W50/A!W$46</f>
        <v>0.39116114042166422</v>
      </c>
      <c r="Y51" s="86">
        <f>+A!X50/A!X$46</f>
        <v>0.14385390924786084</v>
      </c>
      <c r="Z51" s="88">
        <f>+A!Y50/A!Y$46</f>
        <v>0.24120840736816596</v>
      </c>
      <c r="AA51" s="88">
        <f>+A!Z50/A!Z$46</f>
        <v>0.28328978036501656</v>
      </c>
    </row>
    <row r="52" spans="3:27" x14ac:dyDescent="0.25">
      <c r="C52" s="188" t="s">
        <v>21</v>
      </c>
      <c r="D52" s="208"/>
      <c r="E52" s="61">
        <f>+A!D51/A!D$46</f>
        <v>0</v>
      </c>
      <c r="F52" s="84">
        <f>+A!E51/A!E$46</f>
        <v>7.1942054940322703E-4</v>
      </c>
      <c r="G52" s="61">
        <f>+A!F51/A!F$46</f>
        <v>1.0264994263353639E-5</v>
      </c>
      <c r="H52" s="84">
        <f>+A!G51/A!G$46</f>
        <v>5.6001199438099401E-4</v>
      </c>
      <c r="I52" s="61">
        <f>+A!H51/A!H$46</f>
        <v>5.4716343825641763E-4</v>
      </c>
      <c r="J52" s="84">
        <f>+A!I51/A!I$46</f>
        <v>2.0839315087975397E-4</v>
      </c>
      <c r="K52" s="61">
        <f>+A!J51/A!J$46</f>
        <v>0</v>
      </c>
      <c r="L52" s="84">
        <f>+A!K51/A!K$46</f>
        <v>0</v>
      </c>
      <c r="M52" s="61">
        <f>+A!L51/A!L$46</f>
        <v>0</v>
      </c>
      <c r="N52" s="84">
        <f>+A!M51/A!M$46</f>
        <v>2.7022349404634974E-3</v>
      </c>
      <c r="O52" s="61">
        <f>+A!N51/A!N$46</f>
        <v>3.7631910960919196E-2</v>
      </c>
      <c r="P52" s="84">
        <f>+A!O51/A!O$46</f>
        <v>1.3192399092573593E-2</v>
      </c>
      <c r="Q52" s="61">
        <f>+A!P51/A!P$46</f>
        <v>1.3939395329620137E-2</v>
      </c>
      <c r="R52" s="84">
        <f>+A!Q51/A!Q$46</f>
        <v>1.5590725830788361E-2</v>
      </c>
      <c r="S52" s="61">
        <f>+A!R51/A!R$46</f>
        <v>6.0418364629956011E-3</v>
      </c>
      <c r="T52" s="84">
        <f>+A!S51/A!S$46</f>
        <v>2.9254178478076796E-3</v>
      </c>
      <c r="U52" s="61">
        <f>+A!T51/A!T$46</f>
        <v>1.0719034756813688E-3</v>
      </c>
      <c r="V52" s="84">
        <f>+A!U51/A!U$46</f>
        <v>1.9793035907010823E-4</v>
      </c>
      <c r="W52" s="61">
        <f>+A!V51/A!V$46</f>
        <v>1.1509224510231149E-3</v>
      </c>
      <c r="X52" s="84">
        <f>+A!W51/A!W$46</f>
        <v>8.2896608577575498E-3</v>
      </c>
      <c r="Y52" s="61">
        <f>+A!X51/A!X$46</f>
        <v>1.951678113402671E-2</v>
      </c>
      <c r="Z52" s="85">
        <f>+A!Y51/A!Y$46</f>
        <v>3.4816110811913596E-2</v>
      </c>
      <c r="AA52" s="85">
        <f>+A!Z51/A!Z$46</f>
        <v>3.5172507408397564E-2</v>
      </c>
    </row>
    <row r="53" spans="3:27" x14ac:dyDescent="0.25">
      <c r="C53" s="197" t="s">
        <v>22</v>
      </c>
      <c r="D53" s="207"/>
      <c r="E53" s="86">
        <f>+A!D52/A!D$46</f>
        <v>0.15498673879771774</v>
      </c>
      <c r="F53" s="87">
        <f>+A!E52/A!E$46</f>
        <v>0.26462634748163977</v>
      </c>
      <c r="G53" s="86">
        <f>+A!F52/A!F$46</f>
        <v>0.14615123684312628</v>
      </c>
      <c r="H53" s="87">
        <f>+A!G52/A!G$46</f>
        <v>0.12985933483093159</v>
      </c>
      <c r="I53" s="86">
        <f>+A!H52/A!H$46</f>
        <v>0.20580650079526791</v>
      </c>
      <c r="J53" s="87">
        <f>+A!I52/A!I$46</f>
        <v>0.23398316432360777</v>
      </c>
      <c r="K53" s="86">
        <f>+A!J52/A!J$46</f>
        <v>0.27548842200545431</v>
      </c>
      <c r="L53" s="87">
        <f>+A!K52/A!K$46</f>
        <v>0.39520046831400851</v>
      </c>
      <c r="M53" s="86">
        <f>+A!L52/A!L$46</f>
        <v>0.43832290653023193</v>
      </c>
      <c r="N53" s="87">
        <f>+A!M52/A!M$46</f>
        <v>0.42086604802817579</v>
      </c>
      <c r="O53" s="86">
        <f>+A!N52/A!N$46</f>
        <v>0.36641710814619965</v>
      </c>
      <c r="P53" s="87">
        <f>+A!O52/A!O$46</f>
        <v>0.36401615112728902</v>
      </c>
      <c r="Q53" s="86">
        <f>+A!P52/A!P$46</f>
        <v>0.31297430888973021</v>
      </c>
      <c r="R53" s="87">
        <f>+A!Q52/A!Q$46</f>
        <v>0.35676181149885933</v>
      </c>
      <c r="S53" s="86">
        <f>+A!R52/A!R$46</f>
        <v>0.38613376611850031</v>
      </c>
      <c r="T53" s="87">
        <f>+A!S52/A!S$46</f>
        <v>0.40343980475892449</v>
      </c>
      <c r="U53" s="86">
        <f>+A!T52/A!T$46</f>
        <v>0.23164467099864208</v>
      </c>
      <c r="V53" s="87">
        <f>+A!U52/A!U$46</f>
        <v>0.31289461441671529</v>
      </c>
      <c r="W53" s="86">
        <f>+A!V52/A!V$46</f>
        <v>0.19442095469160375</v>
      </c>
      <c r="X53" s="87">
        <f>+A!W52/A!W$46</f>
        <v>0.35683766229569003</v>
      </c>
      <c r="Y53" s="86">
        <f>+A!X52/A!X$46</f>
        <v>0.52115419208081015</v>
      </c>
      <c r="Z53" s="88">
        <f>+A!Y52/A!Y$46</f>
        <v>0.43846665467354401</v>
      </c>
      <c r="AA53" s="88">
        <f>+A!Z52/A!Z$46</f>
        <v>0.41951599724373723</v>
      </c>
    </row>
    <row r="54" spans="3:27" x14ac:dyDescent="0.25">
      <c r="C54" s="188" t="s">
        <v>23</v>
      </c>
      <c r="D54" s="208"/>
      <c r="E54" s="61">
        <f>+A!D53/A!D$46</f>
        <v>0.101341709094364</v>
      </c>
      <c r="F54" s="84">
        <f>+A!E53/A!E$46</f>
        <v>0.11588806131558399</v>
      </c>
      <c r="G54" s="61">
        <f>+A!F53/A!F$46</f>
        <v>8.688170314656439E-2</v>
      </c>
      <c r="H54" s="84">
        <f>+A!G53/A!G$46</f>
        <v>0.11352584283931284</v>
      </c>
      <c r="I54" s="61">
        <f>+A!H53/A!H$46</f>
        <v>0.24454264680211929</v>
      </c>
      <c r="J54" s="84">
        <f>+A!I53/A!I$46</f>
        <v>0.18740839529760289</v>
      </c>
      <c r="K54" s="61">
        <f>+A!J53/A!J$46</f>
        <v>0.23369000577666493</v>
      </c>
      <c r="L54" s="84">
        <f>+A!K53/A!K$46</f>
        <v>0.10842942318612275</v>
      </c>
      <c r="M54" s="61">
        <f>+A!L53/A!L$46</f>
        <v>0.20487183842450238</v>
      </c>
      <c r="N54" s="84">
        <f>+A!M53/A!M$46</f>
        <v>0.15523826295116699</v>
      </c>
      <c r="O54" s="61">
        <f>+A!N53/A!N$46</f>
        <v>0.1644072453998684</v>
      </c>
      <c r="P54" s="84">
        <f>+A!O53/A!O$46</f>
        <v>0.1974271741857036</v>
      </c>
      <c r="Q54" s="61">
        <f>+A!P53/A!P$46</f>
        <v>0.16941913462687991</v>
      </c>
      <c r="R54" s="84">
        <f>+A!Q53/A!Q$46</f>
        <v>0.10373236121337953</v>
      </c>
      <c r="S54" s="61">
        <f>+A!R53/A!R$46</f>
        <v>0.14649588558242149</v>
      </c>
      <c r="T54" s="84">
        <f>+A!S53/A!S$46</f>
        <v>0.13302071445225738</v>
      </c>
      <c r="U54" s="61">
        <f>+A!T53/A!T$46</f>
        <v>8.584744610556283E-2</v>
      </c>
      <c r="V54" s="84">
        <f>+A!U53/A!U$46</f>
        <v>0.11046001618717451</v>
      </c>
      <c r="W54" s="61">
        <f>+A!V53/A!V$46</f>
        <v>5.2632164788371683E-2</v>
      </c>
      <c r="X54" s="84">
        <f>+A!W53/A!W$46</f>
        <v>8.196394130729541E-2</v>
      </c>
      <c r="Y54" s="61">
        <f>+A!X53/A!X$46</f>
        <v>9.3803694949297842E-2</v>
      </c>
      <c r="Z54" s="85">
        <f>+A!Y53/A!Y$46</f>
        <v>7.4438247997725471E-2</v>
      </c>
      <c r="AA54" s="85">
        <f>+A!Z53/A!Z$46</f>
        <v>7.3019689205013977E-2</v>
      </c>
    </row>
    <row r="55" spans="3:27" x14ac:dyDescent="0.25">
      <c r="C55" s="197" t="s">
        <v>24</v>
      </c>
      <c r="D55" s="207"/>
      <c r="E55" s="86">
        <f>+A!D54/A!D$46</f>
        <v>3.9648590856752597E-2</v>
      </c>
      <c r="F55" s="87">
        <f>+A!E54/A!E$46</f>
        <v>8.384975227811331E-2</v>
      </c>
      <c r="G55" s="86">
        <f>+A!F54/A!F$46</f>
        <v>4.6595480520344304E-2</v>
      </c>
      <c r="H55" s="87">
        <f>+A!G54/A!G$46</f>
        <v>4.342507011012306E-2</v>
      </c>
      <c r="I55" s="86">
        <f>+A!H54/A!H$46</f>
        <v>5.6411814032901061E-2</v>
      </c>
      <c r="J55" s="87">
        <f>+A!I54/A!I$46</f>
        <v>2.5499636398764559E-2</v>
      </c>
      <c r="K55" s="86">
        <f>+A!J54/A!J$46</f>
        <v>3.1330199072552807E-2</v>
      </c>
      <c r="L55" s="87">
        <f>+A!K54/A!K$46</f>
        <v>2.1374764163903801E-2</v>
      </c>
      <c r="M55" s="86">
        <f>+A!L54/A!L$46</f>
        <v>5.5037646024189341E-2</v>
      </c>
      <c r="N55" s="87">
        <f>+A!M54/A!M$46</f>
        <v>3.6498441939012055E-2</v>
      </c>
      <c r="O55" s="86">
        <f>+A!N54/A!N$46</f>
        <v>2.9965700300998224E-2</v>
      </c>
      <c r="P55" s="87">
        <f>+A!O54/A!O$46</f>
        <v>1.9858724523565973E-2</v>
      </c>
      <c r="Q55" s="86">
        <f>+A!P54/A!P$46</f>
        <v>2.3486846526117905E-2</v>
      </c>
      <c r="R55" s="87">
        <f>+A!Q54/A!Q$46</f>
        <v>1.105826684209891E-2</v>
      </c>
      <c r="S55" s="86">
        <f>+A!R54/A!R$46</f>
        <v>2.9253602809722452E-2</v>
      </c>
      <c r="T55" s="87">
        <f>+A!S54/A!S$46</f>
        <v>3.6308190369252293E-2</v>
      </c>
      <c r="U55" s="86">
        <f>+A!T54/A!T$46</f>
        <v>1.6147014163823366E-2</v>
      </c>
      <c r="V55" s="87">
        <f>+A!U54/A!U$46</f>
        <v>0.12078032866278186</v>
      </c>
      <c r="W55" s="86">
        <f>+A!V54/A!V$46</f>
        <v>0.6004532756369888</v>
      </c>
      <c r="X55" s="87">
        <f>+A!W54/A!W$46</f>
        <v>5.9192052986718015E-2</v>
      </c>
      <c r="Y55" s="86">
        <f>+A!X54/A!X$46</f>
        <v>9.0381422899976971E-2</v>
      </c>
      <c r="Z55" s="88">
        <f>+A!Y54/A!Y$46</f>
        <v>7.3017800707215905E-2</v>
      </c>
      <c r="AA55" s="88">
        <f>+A!Z54/A!Z$46</f>
        <v>8.842034513530915E-2</v>
      </c>
    </row>
    <row r="56" spans="3:27" x14ac:dyDescent="0.25">
      <c r="C56" s="188" t="s">
        <v>25</v>
      </c>
      <c r="D56" s="208"/>
      <c r="E56" s="61">
        <f>+A!D55/A!D$46</f>
        <v>0.29580644732530337</v>
      </c>
      <c r="F56" s="84">
        <f>+A!E55/A!E$46</f>
        <v>0.299438854301321</v>
      </c>
      <c r="G56" s="61">
        <f>+A!F55/A!F$46</f>
        <v>0.18840920302185468</v>
      </c>
      <c r="H56" s="84">
        <f>+A!G55/A!G$46</f>
        <v>0.21409344401409477</v>
      </c>
      <c r="I56" s="61">
        <f>+A!H55/A!H$46</f>
        <v>0.30354095754198818</v>
      </c>
      <c r="J56" s="84">
        <f>+A!I55/A!I$46</f>
        <v>0.2711658406254836</v>
      </c>
      <c r="K56" s="61">
        <f>+A!J55/A!J$46</f>
        <v>0.30622577837392406</v>
      </c>
      <c r="L56" s="84">
        <f>+A!K55/A!K$46</f>
        <v>0.22665703478467938</v>
      </c>
      <c r="M56" s="61">
        <f>+A!L55/A!L$46</f>
        <v>0.1959464314722773</v>
      </c>
      <c r="N56" s="84">
        <f>+A!M55/A!M$46</f>
        <v>0.12077901673625778</v>
      </c>
      <c r="O56" s="61">
        <f>+A!N55/A!N$46</f>
        <v>0.11539847968673562</v>
      </c>
      <c r="P56" s="84">
        <f>+A!O55/A!O$46</f>
        <v>0.14604915512912384</v>
      </c>
      <c r="Q56" s="61">
        <f>+A!P55/A!P$46</f>
        <v>0.12341647859155103</v>
      </c>
      <c r="R56" s="84">
        <f>+A!Q55/A!Q$46</f>
        <v>8.4188691259370146E-2</v>
      </c>
      <c r="S56" s="61">
        <f>+A!R55/A!R$46</f>
        <v>0.12486619584374088</v>
      </c>
      <c r="T56" s="84">
        <f>+A!S55/A!S$46</f>
        <v>9.7352633484273948E-2</v>
      </c>
      <c r="U56" s="61">
        <f>+A!T55/A!T$46</f>
        <v>4.6884302840790891E-2</v>
      </c>
      <c r="V56" s="84">
        <f>+A!U55/A!U$46</f>
        <v>3.4626250074153632E-2</v>
      </c>
      <c r="W56" s="61">
        <f>+A!V55/A!V$46</f>
        <v>2.5117493026395432E-2</v>
      </c>
      <c r="X56" s="84">
        <f>+A!W55/A!W$46</f>
        <v>4.8899399916766978E-2</v>
      </c>
      <c r="Y56" s="61">
        <f>+A!X55/A!X$46</f>
        <v>7.0288269236258111E-2</v>
      </c>
      <c r="Z56" s="85">
        <f>+A!Y55/A!Y$46</f>
        <v>7.4544256608938889E-2</v>
      </c>
      <c r="AA56" s="85">
        <f>+A!Z55/A!Z$46</f>
        <v>5.108582445015946E-2</v>
      </c>
    </row>
    <row r="57" spans="3:27" ht="15.75" thickBot="1" x14ac:dyDescent="0.3">
      <c r="C57" s="199" t="s">
        <v>26</v>
      </c>
      <c r="D57" s="228"/>
      <c r="E57" s="89">
        <f>+A!D56/A!D$46</f>
        <v>1.6409332775197229E-8</v>
      </c>
      <c r="F57" s="90">
        <f>+A!E56/A!E$46</f>
        <v>3.8830925104076591E-8</v>
      </c>
      <c r="G57" s="89">
        <f>+A!F56/A!F$46</f>
        <v>1.108530697986354E-8</v>
      </c>
      <c r="H57" s="90">
        <f>+A!G56/A!G$46</f>
        <v>1.1586534963296175E-8</v>
      </c>
      <c r="I57" s="89">
        <f>+A!H56/A!H$46</f>
        <v>3.9808180302394878E-8</v>
      </c>
      <c r="J57" s="90">
        <f>+A!I56/A!I$46</f>
        <v>0</v>
      </c>
      <c r="K57" s="89">
        <f>+A!J56/A!J$46</f>
        <v>0</v>
      </c>
      <c r="L57" s="90">
        <f>+A!K56/A!K$46</f>
        <v>0</v>
      </c>
      <c r="M57" s="89">
        <f>+A!L56/A!L$46</f>
        <v>0</v>
      </c>
      <c r="N57" s="90">
        <f>+A!M56/A!M$46</f>
        <v>1.9206042387513501E-3</v>
      </c>
      <c r="O57" s="89">
        <f>+A!N56/A!N$46</f>
        <v>2.4222104691325927E-3</v>
      </c>
      <c r="P57" s="90">
        <f>+A!O56/A!O$46</f>
        <v>4.189716355009092E-3</v>
      </c>
      <c r="Q57" s="89">
        <f>+A!P56/A!P$46</f>
        <v>2.7824142502961115E-3</v>
      </c>
      <c r="R57" s="90">
        <f>+A!Q56/A!Q$46</f>
        <v>1.5883734896128825E-3</v>
      </c>
      <c r="S57" s="89">
        <f>+A!R56/A!R$46</f>
        <v>2.9642470425642518E-3</v>
      </c>
      <c r="T57" s="90">
        <f>+A!S56/A!S$46</f>
        <v>2.07805654750948E-3</v>
      </c>
      <c r="U57" s="89">
        <f>+A!T56/A!T$46</f>
        <v>1.3747704746445123E-3</v>
      </c>
      <c r="V57" s="90">
        <f>+A!U56/A!U$46</f>
        <v>1.0012006817624384E-3</v>
      </c>
      <c r="W57" s="89">
        <f>+A!V56/A!V$46</f>
        <v>5.59957526770351E-4</v>
      </c>
      <c r="X57" s="90">
        <f>+A!W56/A!W$46</f>
        <v>2.2204422089864813E-3</v>
      </c>
      <c r="Y57" s="89">
        <f>+A!X56/A!X$46</f>
        <v>2.2335771365304541E-3</v>
      </c>
      <c r="Z57" s="91">
        <f>+A!Y56/A!Y$46</f>
        <v>2.9341231391033875E-3</v>
      </c>
      <c r="AA57" s="91">
        <f>+A!Z56/A!Z$46</f>
        <v>1.4069365946599291E-3</v>
      </c>
    </row>
    <row r="58" spans="3:27" x14ac:dyDescent="0.25">
      <c r="C58" s="1" t="s">
        <v>53</v>
      </c>
      <c r="AA58" s="1"/>
    </row>
    <row r="59" spans="3:27" ht="15.75" thickBot="1" x14ac:dyDescent="0.3"/>
    <row r="60" spans="3:27" ht="15.75" thickBot="1" x14ac:dyDescent="0.3">
      <c r="C60" s="7" t="s">
        <v>15</v>
      </c>
      <c r="D60" s="8"/>
      <c r="E60" s="17">
        <v>1995</v>
      </c>
      <c r="F60" s="9">
        <v>1996</v>
      </c>
      <c r="G60" s="17">
        <v>1997</v>
      </c>
      <c r="H60" s="9">
        <v>1998</v>
      </c>
      <c r="I60" s="17">
        <v>1999</v>
      </c>
      <c r="J60" s="9">
        <v>2000</v>
      </c>
      <c r="K60" s="17">
        <v>2001</v>
      </c>
      <c r="L60" s="9">
        <v>2002</v>
      </c>
      <c r="M60" s="17">
        <v>2003</v>
      </c>
      <c r="N60" s="9">
        <v>2004</v>
      </c>
      <c r="O60" s="17">
        <v>2005</v>
      </c>
      <c r="P60" s="9">
        <v>2006</v>
      </c>
      <c r="Q60" s="17">
        <v>2007</v>
      </c>
      <c r="R60" s="9">
        <v>2008</v>
      </c>
      <c r="S60" s="17">
        <v>2009</v>
      </c>
      <c r="T60" s="9">
        <v>2010</v>
      </c>
      <c r="U60" s="17">
        <v>2011</v>
      </c>
      <c r="V60" s="9">
        <v>2012</v>
      </c>
      <c r="W60" s="17">
        <v>2013</v>
      </c>
      <c r="X60" s="9">
        <v>2014</v>
      </c>
      <c r="Y60" s="17">
        <v>2015</v>
      </c>
      <c r="Z60" s="10">
        <v>2016</v>
      </c>
      <c r="AA60" s="10">
        <v>2017</v>
      </c>
    </row>
    <row r="61" spans="3:27" ht="15.75" thickBot="1" x14ac:dyDescent="0.3">
      <c r="C61" s="193" t="s">
        <v>27</v>
      </c>
      <c r="D61" s="209"/>
      <c r="E61" s="59">
        <f>+B!E46/B!E$46</f>
        <v>1</v>
      </c>
      <c r="F61" s="82">
        <f>+B!F46/B!F$46</f>
        <v>1</v>
      </c>
      <c r="G61" s="59">
        <f>+B!G46/B!G$46</f>
        <v>1</v>
      </c>
      <c r="H61" s="82">
        <f>+B!H46/B!H$46</f>
        <v>1</v>
      </c>
      <c r="I61" s="59">
        <f>+B!I46/B!I$46</f>
        <v>1</v>
      </c>
      <c r="J61" s="82">
        <f>+B!J46/B!J$46</f>
        <v>1</v>
      </c>
      <c r="K61" s="59">
        <f>+B!K46/B!K$46</f>
        <v>1</v>
      </c>
      <c r="L61" s="82">
        <f>+B!L46/B!L$46</f>
        <v>1</v>
      </c>
      <c r="M61" s="59">
        <f>+B!M46/B!M$46</f>
        <v>1</v>
      </c>
      <c r="N61" s="82">
        <f>+B!N46/B!N$46</f>
        <v>1</v>
      </c>
      <c r="O61" s="59">
        <f>+B!O46/B!O$46</f>
        <v>1</v>
      </c>
      <c r="P61" s="82">
        <f>+B!P46/B!P$46</f>
        <v>1</v>
      </c>
      <c r="Q61" s="59">
        <f>+B!Q46/B!Q$46</f>
        <v>1</v>
      </c>
      <c r="R61" s="82">
        <f>+B!R46/B!R$46</f>
        <v>1</v>
      </c>
      <c r="S61" s="59">
        <f>+B!S46/B!S$46</f>
        <v>1</v>
      </c>
      <c r="T61" s="82">
        <f>+B!T46/B!T$46</f>
        <v>1</v>
      </c>
      <c r="U61" s="59">
        <f>+B!U46/B!U$46</f>
        <v>1</v>
      </c>
      <c r="V61" s="82">
        <f>+B!V46/B!V$46</f>
        <v>1</v>
      </c>
      <c r="W61" s="59">
        <f>+B!W46/B!W$46</f>
        <v>1</v>
      </c>
      <c r="X61" s="82">
        <f>+B!X46/B!X$46</f>
        <v>1</v>
      </c>
      <c r="Y61" s="59">
        <f>+B!Y46/B!Y$46</f>
        <v>1</v>
      </c>
      <c r="Z61" s="83">
        <f>+B!Z46/B!Z$46</f>
        <v>1</v>
      </c>
      <c r="AA61" s="83">
        <f>+B!AA46/B!AA$46</f>
        <v>1</v>
      </c>
    </row>
    <row r="62" spans="3:27" x14ac:dyDescent="0.25">
      <c r="C62" s="188" t="s">
        <v>17</v>
      </c>
      <c r="D62" s="208"/>
      <c r="E62" s="61">
        <f>+B!E47/B!E$46</f>
        <v>0.11295779170537044</v>
      </c>
      <c r="F62" s="84">
        <f>+B!F47/B!F$46</f>
        <v>0.17323808383233533</v>
      </c>
      <c r="G62" s="61">
        <f>+B!G47/B!G$46</f>
        <v>0.33202616740317281</v>
      </c>
      <c r="H62" s="84">
        <f>+B!H47/B!H$46</f>
        <v>0.34337719632129277</v>
      </c>
      <c r="I62" s="61">
        <f>+B!I47/B!I$46</f>
        <v>0.25732515323448008</v>
      </c>
      <c r="J62" s="84">
        <f>+B!J47/B!J$46</f>
        <v>0.2019041567446018</v>
      </c>
      <c r="K62" s="61">
        <f>+B!K47/B!K$46</f>
        <v>0.15793501662279238</v>
      </c>
      <c r="L62" s="84">
        <f>+B!L47/B!L$46</f>
        <v>0.19493752729539465</v>
      </c>
      <c r="M62" s="61">
        <f>+B!M47/B!M$46</f>
        <v>0.31656513207664588</v>
      </c>
      <c r="N62" s="84">
        <f>+B!N47/B!N$46</f>
        <v>0.24160977946346285</v>
      </c>
      <c r="O62" s="61">
        <f>+B!O47/B!O$46</f>
        <v>0.22085446261628897</v>
      </c>
      <c r="P62" s="84">
        <f>+B!P47/B!P$46</f>
        <v>0.38486418446925608</v>
      </c>
      <c r="Q62" s="61">
        <f>+B!Q47/B!Q$46</f>
        <v>0.35074334552236353</v>
      </c>
      <c r="R62" s="84">
        <f>+B!R47/B!R$46</f>
        <v>0.50881333730561518</v>
      </c>
      <c r="S62" s="61">
        <f>+B!S47/B!S$46</f>
        <v>0.58335331305311855</v>
      </c>
      <c r="T62" s="84">
        <f>+B!T47/B!T$46</f>
        <v>0.62612811683583314</v>
      </c>
      <c r="U62" s="61">
        <f>+B!U47/B!U$46</f>
        <v>0.65484534430258023</v>
      </c>
      <c r="V62" s="84">
        <f>+B!V47/B!V$46</f>
        <v>0.65392452356962782</v>
      </c>
      <c r="W62" s="61">
        <f>+B!W47/B!W$46</f>
        <v>0.66229316227729884</v>
      </c>
      <c r="X62" s="84">
        <f>+B!X47/B!X$46</f>
        <v>0.40327978647306045</v>
      </c>
      <c r="Y62" s="61">
        <f>+B!Y47/B!Y$46</f>
        <v>0.21785000908297453</v>
      </c>
      <c r="Z62" s="85">
        <f>+B!Z47/B!Z$46</f>
        <v>0.38959366148954844</v>
      </c>
      <c r="AA62" s="85">
        <f>+B!AA47/B!AA$46</f>
        <v>0.3214064173218063</v>
      </c>
    </row>
    <row r="63" spans="3:27" x14ac:dyDescent="0.25">
      <c r="C63" s="197" t="s">
        <v>18</v>
      </c>
      <c r="D63" s="207"/>
      <c r="E63" s="86">
        <f>+B!E48/B!E$46</f>
        <v>2.9143674315041928E-3</v>
      </c>
      <c r="F63" s="87">
        <f>+B!F48/B!F$46</f>
        <v>4.7633293413173652E-3</v>
      </c>
      <c r="G63" s="86">
        <f>+B!G48/B!G$46</f>
        <v>5.056184483949561E-3</v>
      </c>
      <c r="H63" s="87">
        <f>+B!H48/B!H$46</f>
        <v>1.5899589147660449E-2</v>
      </c>
      <c r="I63" s="86">
        <f>+B!I48/B!I$46</f>
        <v>8.2123267722236781E-3</v>
      </c>
      <c r="J63" s="87">
        <f>+B!J48/B!J$46</f>
        <v>5.8717713956259673E-3</v>
      </c>
      <c r="K63" s="86">
        <f>+B!K48/B!K$46</f>
        <v>6.6095831325003393E-3</v>
      </c>
      <c r="L63" s="87">
        <f>+B!L48/B!L$46</f>
        <v>9.8688352670235624E-3</v>
      </c>
      <c r="M63" s="86">
        <f>+B!M48/B!M$46</f>
        <v>5.8641719612064352E-3</v>
      </c>
      <c r="N63" s="87">
        <f>+B!N48/B!N$46</f>
        <v>9.7287995376193186E-3</v>
      </c>
      <c r="O63" s="86">
        <f>+B!O48/B!O$46</f>
        <v>1.1183401771240727E-2</v>
      </c>
      <c r="P63" s="87">
        <f>+B!P48/B!P$46</f>
        <v>1.1652516601724365E-2</v>
      </c>
      <c r="Q63" s="86">
        <f>+B!Q48/B!Q$46</f>
        <v>1.4285032370706005E-2</v>
      </c>
      <c r="R63" s="87">
        <f>+B!R48/B!R$46</f>
        <v>9.2603580833870609E-3</v>
      </c>
      <c r="S63" s="86">
        <f>+B!S48/B!S$46</f>
        <v>9.5988200137332603E-3</v>
      </c>
      <c r="T63" s="87">
        <f>+B!T48/B!T$46</f>
        <v>6.4107143685361665E-3</v>
      </c>
      <c r="U63" s="86">
        <f>+B!U48/B!U$46</f>
        <v>6.2708745125273791E-3</v>
      </c>
      <c r="V63" s="87">
        <f>+B!V48/B!V$46</f>
        <v>6.1760208604503333E-3</v>
      </c>
      <c r="W63" s="86">
        <f>+B!W48/B!W$46</f>
        <v>6.9346685548976224E-3</v>
      </c>
      <c r="X63" s="87">
        <f>+B!X48/B!X$46</f>
        <v>1.2749119716565577E-2</v>
      </c>
      <c r="Y63" s="86">
        <f>+B!Y48/B!Y$46</f>
        <v>2.829562918492318E-2</v>
      </c>
      <c r="Z63" s="88">
        <f>+B!Z48/B!Z$46</f>
        <v>2.5862437130728354E-2</v>
      </c>
      <c r="AA63" s="88">
        <f>+B!AA48/B!AA$46</f>
        <v>1.5595529596642897E-2</v>
      </c>
    </row>
    <row r="64" spans="3:27" x14ac:dyDescent="0.25">
      <c r="C64" s="188" t="s">
        <v>19</v>
      </c>
      <c r="D64" s="208"/>
      <c r="E64" s="61">
        <f>+B!E49/B!E$46</f>
        <v>0.14850491805727092</v>
      </c>
      <c r="F64" s="84">
        <f>+B!F49/B!F$46</f>
        <v>0.10955195209580838</v>
      </c>
      <c r="G64" s="61">
        <f>+B!G49/B!G$46</f>
        <v>5.1842132389988915E-2</v>
      </c>
      <c r="H64" s="84">
        <f>+B!H49/B!H$46</f>
        <v>2.5538898540958435E-2</v>
      </c>
      <c r="I64" s="61">
        <f>+B!I49/B!I$46</f>
        <v>1.8736749102233882E-2</v>
      </c>
      <c r="J64" s="84">
        <f>+B!J49/B!J$46</f>
        <v>2.1351884295697496E-2</v>
      </c>
      <c r="K64" s="61">
        <f>+B!K49/B!K$46</f>
        <v>6.0032924251974349E-3</v>
      </c>
      <c r="L64" s="84">
        <f>+B!L49/B!L$46</f>
        <v>7.58918548173944E-3</v>
      </c>
      <c r="M64" s="61">
        <f>+B!M49/B!M$46</f>
        <v>4.2131856890875112E-2</v>
      </c>
      <c r="N64" s="84">
        <f>+B!N49/B!N$46</f>
        <v>6.8276502153636995E-2</v>
      </c>
      <c r="O64" s="61">
        <f>+B!O49/B!O$46</f>
        <v>5.333801784453867E-2</v>
      </c>
      <c r="P64" s="84">
        <f>+B!P49/B!P$46</f>
        <v>2.6209549326534069E-2</v>
      </c>
      <c r="Q64" s="61">
        <f>+B!Q49/B!Q$46</f>
        <v>1.9176930189512602E-2</v>
      </c>
      <c r="R64" s="84">
        <f>+B!R49/B!R$46</f>
        <v>1.2439826340878713E-2</v>
      </c>
      <c r="S64" s="61">
        <f>+B!S49/B!S$46</f>
        <v>1.7299419597132128E-2</v>
      </c>
      <c r="T64" s="84">
        <f>+B!T49/B!T$46</f>
        <v>4.6307734304756695E-2</v>
      </c>
      <c r="U64" s="61">
        <f>+B!U49/B!U$46</f>
        <v>4.031413537047919E-2</v>
      </c>
      <c r="V64" s="84">
        <f>+B!V49/B!V$46</f>
        <v>2.7062430000302701E-2</v>
      </c>
      <c r="W64" s="61">
        <f>+B!W49/B!W$46</f>
        <v>1.6913544211428027E-2</v>
      </c>
      <c r="X64" s="84">
        <f>+B!X49/B!X$46</f>
        <v>5.0733404403299598E-2</v>
      </c>
      <c r="Y64" s="61">
        <f>+B!Y49/B!Y$46</f>
        <v>1.8803027472059631E-2</v>
      </c>
      <c r="Z64" s="85">
        <f>+B!Z49/B!Z$46</f>
        <v>2.9660399752368907E-2</v>
      </c>
      <c r="AA64" s="85">
        <f>+B!AA49/B!AA$46</f>
        <v>1.8764238224172405E-2</v>
      </c>
    </row>
    <row r="65" spans="3:27" x14ac:dyDescent="0.25">
      <c r="C65" s="197" t="s">
        <v>20</v>
      </c>
      <c r="D65" s="207"/>
      <c r="E65" s="86">
        <f>+B!E50/B!E$46</f>
        <v>0.22561015730564557</v>
      </c>
      <c r="F65" s="87">
        <f>+B!F50/B!F$46</f>
        <v>5.7573652694610782E-2</v>
      </c>
      <c r="G65" s="86">
        <f>+B!G50/B!G$46</f>
        <v>1.9741823047777045E-2</v>
      </c>
      <c r="H65" s="87">
        <f>+B!H50/B!H$46</f>
        <v>8.358532066617448E-4</v>
      </c>
      <c r="I65" s="86">
        <f>+B!I50/B!I$46</f>
        <v>1.227096184229581E-3</v>
      </c>
      <c r="J65" s="87">
        <f>+B!J50/B!J$46</f>
        <v>5.6274771327279602E-4</v>
      </c>
      <c r="K65" s="86">
        <f>+B!K50/B!K$46</f>
        <v>0.14883408105001669</v>
      </c>
      <c r="L65" s="87">
        <f>+B!L50/B!L$46</f>
        <v>9.609385731649206E-2</v>
      </c>
      <c r="M65" s="86">
        <f>+B!M50/B!M$46</f>
        <v>5.8163392706078655E-2</v>
      </c>
      <c r="N65" s="87">
        <f>+B!N50/B!N$46</f>
        <v>2.9934200390483849E-3</v>
      </c>
      <c r="O65" s="86">
        <f>+B!O50/B!O$46</f>
        <v>2.8423381038270982E-3</v>
      </c>
      <c r="P65" s="87">
        <f>+B!P50/B!P$46</f>
        <v>1.5444763025032789E-3</v>
      </c>
      <c r="Q65" s="86">
        <f>+B!Q50/B!Q$46</f>
        <v>2.0111338269034164E-3</v>
      </c>
      <c r="R65" s="87">
        <f>+B!R50/B!R$46</f>
        <v>1.8801952850231718E-3</v>
      </c>
      <c r="S65" s="86">
        <f>+B!S50/B!S$46</f>
        <v>4.3757983896026173E-4</v>
      </c>
      <c r="T65" s="87">
        <f>+B!T50/B!T$46</f>
        <v>4.3080629419789656E-6</v>
      </c>
      <c r="U65" s="86">
        <f>+B!U50/B!U$46</f>
        <v>7.9571771996367335E-3</v>
      </c>
      <c r="V65" s="87">
        <f>+B!V50/B!V$46</f>
        <v>9.9398489087614751E-6</v>
      </c>
      <c r="W65" s="86">
        <f>+B!W50/B!W$46</f>
        <v>1.7693224000530704E-5</v>
      </c>
      <c r="X65" s="87">
        <f>+B!X50/B!X$46</f>
        <v>2.460533381417846E-5</v>
      </c>
      <c r="Y65" s="86">
        <f>+B!Y50/B!Y$46</f>
        <v>9.6193984418760424E-4</v>
      </c>
      <c r="Z65" s="88">
        <f>+B!Z50/B!Z$46</f>
        <v>1.5978312119694364E-3</v>
      </c>
      <c r="AA65" s="88">
        <f>+B!AA50/B!AA$46</f>
        <v>4.9993506644262775E-3</v>
      </c>
    </row>
    <row r="66" spans="3:27" x14ac:dyDescent="0.25">
      <c r="C66" s="188" t="s">
        <v>21</v>
      </c>
      <c r="D66" s="208"/>
      <c r="E66" s="61">
        <f>+B!E51/B!E$46</f>
        <v>0.23851650533126617</v>
      </c>
      <c r="F66" s="84">
        <f>+B!F51/B!F$46</f>
        <v>0.26696560479041914</v>
      </c>
      <c r="G66" s="61">
        <f>+B!G51/B!G$46</f>
        <v>0.21503686384222104</v>
      </c>
      <c r="H66" s="84">
        <f>+B!H51/B!H$46</f>
        <v>0.22494586758041263</v>
      </c>
      <c r="I66" s="61">
        <f>+B!I51/B!I$46</f>
        <v>0.14292794603152392</v>
      </c>
      <c r="J66" s="84">
        <f>+B!J51/B!J$46</f>
        <v>0.22161531554027122</v>
      </c>
      <c r="K66" s="61">
        <f>+B!K51/B!K$46</f>
        <v>0.16879423578411382</v>
      </c>
      <c r="L66" s="84">
        <f>+B!L51/B!L$46</f>
        <v>0.17921727465727402</v>
      </c>
      <c r="M66" s="61">
        <f>+B!M51/B!M$46</f>
        <v>0.10027300183388467</v>
      </c>
      <c r="N66" s="84">
        <f>+B!N51/B!N$46</f>
        <v>0.1652567417288294</v>
      </c>
      <c r="O66" s="61">
        <f>+B!O51/B!O$46</f>
        <v>0.1055384427052542</v>
      </c>
      <c r="P66" s="84">
        <f>+B!P51/B!P$46</f>
        <v>0.11011869189524498</v>
      </c>
      <c r="Q66" s="61">
        <f>+B!Q51/B!Q$46</f>
        <v>0.13404601674791283</v>
      </c>
      <c r="R66" s="84">
        <f>+B!R51/B!R$46</f>
        <v>9.0466925647272239E-2</v>
      </c>
      <c r="S66" s="61">
        <f>+B!S51/B!S$46</f>
        <v>7.9907923860964167E-2</v>
      </c>
      <c r="T66" s="84">
        <f>+B!T51/B!T$46</f>
        <v>7.9808754339038321E-2</v>
      </c>
      <c r="U66" s="61">
        <f>+B!U51/B!U$46</f>
        <v>8.1587371120252147E-2</v>
      </c>
      <c r="V66" s="84">
        <f>+B!V51/B!V$46</f>
        <v>7.5189555937055411E-2</v>
      </c>
      <c r="W66" s="61">
        <f>+B!W51/B!W$46</f>
        <v>3.8693855654165304E-2</v>
      </c>
      <c r="X66" s="84">
        <f>+B!X51/B!X$46</f>
        <v>3.5394230254801679E-2</v>
      </c>
      <c r="Y66" s="61">
        <f>+B!Y51/B!Y$46</f>
        <v>2.7248783968181076E-2</v>
      </c>
      <c r="Z66" s="85">
        <f>+B!Z51/B!Z$46</f>
        <v>5.6072725877742813E-2</v>
      </c>
      <c r="AA66" s="85">
        <f>+B!AA51/B!AA$46</f>
        <v>7.976615938685308E-2</v>
      </c>
    </row>
    <row r="67" spans="3:27" x14ac:dyDescent="0.25">
      <c r="C67" s="197" t="s">
        <v>22</v>
      </c>
      <c r="D67" s="207"/>
      <c r="E67" s="86">
        <f>+B!E52/B!E$46</f>
        <v>9.248246040184982E-2</v>
      </c>
      <c r="F67" s="87">
        <f>+B!F52/B!F$46</f>
        <v>0.12586663473053891</v>
      </c>
      <c r="G67" s="86">
        <f>+B!G52/B!G$46</f>
        <v>0.16536234271571826</v>
      </c>
      <c r="H67" s="87">
        <f>+B!H52/B!H$46</f>
        <v>0.20226047614907799</v>
      </c>
      <c r="I67" s="86">
        <f>+B!I52/B!I$46</f>
        <v>0.27358444208330551</v>
      </c>
      <c r="J67" s="87">
        <f>+B!J52/B!J$46</f>
        <v>0.23553652233403502</v>
      </c>
      <c r="K67" s="86">
        <f>+B!K52/B!K$46</f>
        <v>0.21315047025817854</v>
      </c>
      <c r="L67" s="87">
        <f>+B!L52/B!L$46</f>
        <v>0.21529920489285048</v>
      </c>
      <c r="M67" s="86">
        <f>+B!M52/B!M$46</f>
        <v>0.21038803288157149</v>
      </c>
      <c r="N67" s="87">
        <f>+B!N52/B!N$46</f>
        <v>0.23354339036215152</v>
      </c>
      <c r="O67" s="86">
        <f>+B!O52/B!O$46</f>
        <v>0.20861360652146141</v>
      </c>
      <c r="P67" s="87">
        <f>+B!P52/B!P$46</f>
        <v>0.1627282731765671</v>
      </c>
      <c r="Q67" s="86">
        <f>+B!Q52/B!Q$46</f>
        <v>0.14983156899858735</v>
      </c>
      <c r="R67" s="87">
        <f>+B!R52/B!R$46</f>
        <v>0.1188608634410782</v>
      </c>
      <c r="S67" s="86">
        <f>+B!S52/B!S$46</f>
        <v>9.7264664474971327E-2</v>
      </c>
      <c r="T67" s="87">
        <f>+B!T52/B!T$46</f>
        <v>6.841498135182536E-2</v>
      </c>
      <c r="U67" s="86">
        <f>+B!U52/B!U$46</f>
        <v>6.1035845931940808E-2</v>
      </c>
      <c r="V67" s="87">
        <f>+B!V52/B!V$46</f>
        <v>4.9083852610367087E-2</v>
      </c>
      <c r="W67" s="86">
        <f>+B!W52/B!W$46</f>
        <v>6.3862835980606214E-2</v>
      </c>
      <c r="X67" s="87">
        <f>+B!X52/B!X$46</f>
        <v>0.10864669177893542</v>
      </c>
      <c r="Y67" s="86">
        <f>+B!Y52/B!Y$46</f>
        <v>0.20958819129561901</v>
      </c>
      <c r="Z67" s="88">
        <f>+B!Z52/B!Z$46</f>
        <v>0.17864003712509149</v>
      </c>
      <c r="AA67" s="88">
        <f>+B!AA52/B!AA$46</f>
        <v>0.16687254957441311</v>
      </c>
    </row>
    <row r="68" spans="3:27" x14ac:dyDescent="0.25">
      <c r="C68" s="188" t="s">
        <v>23</v>
      </c>
      <c r="D68" s="208"/>
      <c r="E68" s="61">
        <f>+B!E53/B!E$46</f>
        <v>8.9939980990730597E-2</v>
      </c>
      <c r="F68" s="84">
        <f>+B!F53/B!F$46</f>
        <v>0.13523152095808383</v>
      </c>
      <c r="G68" s="61">
        <f>+B!G53/B!G$46</f>
        <v>0.1132462242620247</v>
      </c>
      <c r="H68" s="84">
        <f>+B!H53/B!H$46</f>
        <v>9.6827910031400635E-2</v>
      </c>
      <c r="I68" s="61">
        <f>+B!I53/B!I$46</f>
        <v>0.12976507571825358</v>
      </c>
      <c r="J68" s="84">
        <f>+B!J53/B!J$46</f>
        <v>0.15813352172568476</v>
      </c>
      <c r="K68" s="61">
        <f>+B!K53/B!K$46</f>
        <v>0.14356699170714224</v>
      </c>
      <c r="L68" s="84">
        <f>+B!L53/B!L$46</f>
        <v>0.15949022386723519</v>
      </c>
      <c r="M68" s="61">
        <f>+B!M53/B!M$46</f>
        <v>0.1180823750653917</v>
      </c>
      <c r="N68" s="84">
        <f>+B!N53/B!N$46</f>
        <v>0.1163383844750146</v>
      </c>
      <c r="O68" s="61">
        <f>+B!O53/B!O$46</f>
        <v>0.19902234915040001</v>
      </c>
      <c r="P68" s="84">
        <f>+B!P53/B!P$46</f>
        <v>0.10138428073646912</v>
      </c>
      <c r="Q68" s="61">
        <f>+B!Q53/B!Q$46</f>
        <v>0.11954126735027443</v>
      </c>
      <c r="R68" s="84">
        <f>+B!R53/B!R$46</f>
        <v>8.5429635525759079E-2</v>
      </c>
      <c r="S68" s="61">
        <f>+B!S53/B!S$46</f>
        <v>7.5310139595904574E-2</v>
      </c>
      <c r="T68" s="84">
        <f>+B!T53/B!T$46</f>
        <v>6.1341701214433796E-2</v>
      </c>
      <c r="U68" s="61">
        <f>+B!U53/B!U$46</f>
        <v>3.3669993055184574E-2</v>
      </c>
      <c r="V68" s="84">
        <f>+B!V53/B!V$46</f>
        <v>3.0919299808433262E-2</v>
      </c>
      <c r="W68" s="61">
        <f>+B!W53/B!W$46</f>
        <v>2.3877724547098574E-2</v>
      </c>
      <c r="X68" s="84">
        <f>+B!X53/B!X$46</f>
        <v>3.4070624788226693E-2</v>
      </c>
      <c r="Y68" s="61">
        <f>+B!Y53/B!Y$46</f>
        <v>4.0665284512461618E-2</v>
      </c>
      <c r="Z68" s="85">
        <f>+B!Z53/B!Z$46</f>
        <v>2.3808226433307829E-2</v>
      </c>
      <c r="AA68" s="85">
        <f>+B!AA53/B!AA$46</f>
        <v>6.1561655682375503E-2</v>
      </c>
    </row>
    <row r="69" spans="3:27" x14ac:dyDescent="0.25">
      <c r="C69" s="197" t="s">
        <v>24</v>
      </c>
      <c r="D69" s="207"/>
      <c r="E69" s="86">
        <f>+B!E54/B!E$46</f>
        <v>4.9783749854277477E-2</v>
      </c>
      <c r="F69" s="87">
        <f>+B!F54/B!F$46</f>
        <v>8.6302658682634731E-2</v>
      </c>
      <c r="G69" s="86">
        <f>+B!G54/B!G$46</f>
        <v>5.0713433120522081E-2</v>
      </c>
      <c r="H69" s="87">
        <f>+B!H54/B!H$46</f>
        <v>4.4042555491642196E-2</v>
      </c>
      <c r="I69" s="86">
        <f>+B!I54/B!I$46</f>
        <v>8.5188201392493432E-2</v>
      </c>
      <c r="J69" s="87">
        <f>+B!J54/B!J$46</f>
        <v>7.9359262996128624E-2</v>
      </c>
      <c r="K69" s="86">
        <f>+B!K54/B!K$46</f>
        <v>9.3558661772521104E-2</v>
      </c>
      <c r="L69" s="87">
        <f>+B!L54/B!L$46</f>
        <v>7.6490529859859158E-2</v>
      </c>
      <c r="M69" s="86">
        <f>+B!M54/B!M$46</f>
        <v>8.4434111421620384E-2</v>
      </c>
      <c r="N69" s="87">
        <f>+B!N54/B!N$46</f>
        <v>0.11111360104477616</v>
      </c>
      <c r="O69" s="86">
        <f>+B!O54/B!O$46</f>
        <v>0.13648980815202105</v>
      </c>
      <c r="P69" s="87">
        <f>+B!P54/B!P$46</f>
        <v>0.1401082092908888</v>
      </c>
      <c r="Q69" s="86">
        <f>+B!Q54/B!Q$46</f>
        <v>0.15672464669080885</v>
      </c>
      <c r="R69" s="87">
        <f>+B!R54/B!R$46</f>
        <v>0.13538538195945185</v>
      </c>
      <c r="S69" s="86">
        <f>+B!S54/B!S$46</f>
        <v>0.10863910296492649</v>
      </c>
      <c r="T69" s="87">
        <f>+B!T54/B!T$46</f>
        <v>9.2948876372110092E-2</v>
      </c>
      <c r="U69" s="86">
        <f>+B!U54/B!U$46</f>
        <v>9.8452748544259852E-2</v>
      </c>
      <c r="V69" s="87">
        <f>+B!V54/B!V$46</f>
        <v>0.14667218736351412</v>
      </c>
      <c r="W69" s="86">
        <f>+B!W54/B!W$46</f>
        <v>0.1762460161114941</v>
      </c>
      <c r="X69" s="87">
        <f>+B!X54/B!X$46</f>
        <v>0.33684419627199719</v>
      </c>
      <c r="Y69" s="86">
        <f>+B!Y54/B!Y$46</f>
        <v>0.43185545727243163</v>
      </c>
      <c r="Z69" s="88">
        <f>+B!Z54/B!Z$46</f>
        <v>0.27677158889245762</v>
      </c>
      <c r="AA69" s="88">
        <f>+B!AA54/B!AA$46</f>
        <v>0.31540913219746763</v>
      </c>
    </row>
    <row r="70" spans="3:27" x14ac:dyDescent="0.25">
      <c r="C70" s="188" t="s">
        <v>25</v>
      </c>
      <c r="D70" s="208"/>
      <c r="E70" s="61">
        <f>+B!E55/B!E$46</f>
        <v>3.8738240037039455E-2</v>
      </c>
      <c r="F70" s="84">
        <f>+B!F55/B!F$46</f>
        <v>3.977157844311377E-2</v>
      </c>
      <c r="G70" s="61">
        <f>+B!G55/B!G$46</f>
        <v>4.6602630613029376E-2</v>
      </c>
      <c r="H70" s="84">
        <f>+B!H55/B!H$46</f>
        <v>4.5869066886364489E-2</v>
      </c>
      <c r="I70" s="61">
        <f>+B!I55/B!I$46</f>
        <v>8.2489126738379479E-2</v>
      </c>
      <c r="J70" s="84">
        <f>+B!J55/B!J$46</f>
        <v>7.5664634546582774E-2</v>
      </c>
      <c r="K70" s="61">
        <f>+B!K55/B!K$46</f>
        <v>6.1468095361684773E-2</v>
      </c>
      <c r="L70" s="84">
        <f>+B!L55/B!L$46</f>
        <v>6.0375470949173955E-2</v>
      </c>
      <c r="M70" s="61">
        <f>+B!M55/B!M$46</f>
        <v>6.3241833573508044E-2</v>
      </c>
      <c r="N70" s="84">
        <f>+B!N55/B!N$46</f>
        <v>5.0731122334487108E-2</v>
      </c>
      <c r="O70" s="61">
        <f>+B!O55/B!O$46</f>
        <v>6.1700161812376336E-2</v>
      </c>
      <c r="P70" s="84">
        <f>+B!P55/B!P$46</f>
        <v>6.1125924909320617E-2</v>
      </c>
      <c r="Q70" s="61">
        <f>+B!Q55/B!Q$46</f>
        <v>5.3290925841221387E-2</v>
      </c>
      <c r="R70" s="84">
        <f>+B!R55/B!R$46</f>
        <v>3.7090779460347695E-2</v>
      </c>
      <c r="S70" s="61">
        <f>+B!S55/B!S$46</f>
        <v>2.7810734192365381E-2</v>
      </c>
      <c r="T70" s="84">
        <f>+B!T55/B!T$46</f>
        <v>1.839228153078688E-2</v>
      </c>
      <c r="U70" s="61">
        <f>+B!U55/B!U$46</f>
        <v>1.5613494310593515E-2</v>
      </c>
      <c r="V70" s="84">
        <f>+B!V55/B!V$46</f>
        <v>1.0802500313512157E-2</v>
      </c>
      <c r="W70" s="61">
        <f>+B!W55/B!W$46</f>
        <v>1.0907487258767438E-2</v>
      </c>
      <c r="X70" s="84">
        <f>+B!X55/B!X$46</f>
        <v>1.792133228445688E-2</v>
      </c>
      <c r="Y70" s="61">
        <f>+B!Y55/B!Y$46</f>
        <v>2.4303806454275947E-2</v>
      </c>
      <c r="Z70" s="85">
        <f>+B!Z55/B!Z$46</f>
        <v>1.7465261283880706E-2</v>
      </c>
      <c r="AA70" s="85">
        <f>+B!AA55/B!AA$46</f>
        <v>1.5178529193256777E-2</v>
      </c>
    </row>
    <row r="71" spans="3:27" ht="15.75" thickBot="1" x14ac:dyDescent="0.3">
      <c r="C71" s="199" t="s">
        <v>26</v>
      </c>
      <c r="D71" s="228"/>
      <c r="E71" s="89">
        <f>+B!E56/B!E$46</f>
        <v>5.5170442452984008E-4</v>
      </c>
      <c r="F71" s="90">
        <f>+B!F56/B!F$46</f>
        <v>7.3514251497005991E-4</v>
      </c>
      <c r="G71" s="89">
        <f>+B!G56/B!G$46</f>
        <v>3.72410065808678E-4</v>
      </c>
      <c r="H71" s="90">
        <f>+B!H56/B!H$46</f>
        <v>4.0264970705205676E-4</v>
      </c>
      <c r="I71" s="89">
        <f>+B!I56/B!I$46</f>
        <v>5.4434647345101789E-4</v>
      </c>
      <c r="J71" s="90">
        <f>+B!J56/B!J$46</f>
        <v>0</v>
      </c>
      <c r="K71" s="89">
        <f>+B!K56/B!K$46</f>
        <v>7.9492788550665524E-5</v>
      </c>
      <c r="L71" s="90">
        <f>+B!L56/B!L$46</f>
        <v>6.3807040861857108E-4</v>
      </c>
      <c r="M71" s="89">
        <f>+B!M56/B!M$46</f>
        <v>8.562199416968587E-4</v>
      </c>
      <c r="N71" s="90">
        <f>+B!N56/B!N$46</f>
        <v>4.0832422173232776E-4</v>
      </c>
      <c r="O71" s="89">
        <f>+B!O56/B!O$46</f>
        <v>4.1742832479256103E-4</v>
      </c>
      <c r="P71" s="90">
        <f>+B!P56/B!P$46</f>
        <v>2.6389841245130606E-4</v>
      </c>
      <c r="Q71" s="89">
        <f>+B!Q56/B!Q$46</f>
        <v>3.4926302837733146E-4</v>
      </c>
      <c r="R71" s="90">
        <f>+B!R56/B!R$46</f>
        <v>3.7271324884194292E-4</v>
      </c>
      <c r="S71" s="89">
        <f>+B!S56/B!S$46</f>
        <v>3.7844338482666555E-4</v>
      </c>
      <c r="T71" s="90">
        <f>+B!T56/B!T$46</f>
        <v>2.4256276076469111E-4</v>
      </c>
      <c r="U71" s="89">
        <f>+B!U56/B!U$46</f>
        <v>2.5313104332496392E-4</v>
      </c>
      <c r="V71" s="90">
        <f>+B!V56/B!V$46</f>
        <v>1.5973768762081027E-4</v>
      </c>
      <c r="W71" s="89">
        <f>+B!W56/B!W$46</f>
        <v>2.5322849998125229E-4</v>
      </c>
      <c r="X71" s="90">
        <f>+B!X56/B!X$46</f>
        <v>3.3554502275758079E-4</v>
      </c>
      <c r="Y71" s="89">
        <f>+B!Y56/B!Y$46</f>
        <v>4.2778117987739278E-4</v>
      </c>
      <c r="Z71" s="91">
        <f>+B!Z56/B!Z$46</f>
        <v>5.2761159106108906E-4</v>
      </c>
      <c r="AA71" s="91">
        <f>+B!AA56/B!AA$46</f>
        <v>4.4624771100141327E-4</v>
      </c>
    </row>
    <row r="72" spans="3:27" x14ac:dyDescent="0.25">
      <c r="C72" s="1" t="s">
        <v>53</v>
      </c>
    </row>
  </sheetData>
  <mergeCells count="28">
    <mergeCell ref="B7:E16"/>
    <mergeCell ref="G9:J16"/>
    <mergeCell ref="M8:P16"/>
    <mergeCell ref="C17:E17"/>
    <mergeCell ref="H17:J17"/>
    <mergeCell ref="N17:P17"/>
    <mergeCell ref="C47:D47"/>
    <mergeCell ref="C48:D48"/>
    <mergeCell ref="C49:D49"/>
    <mergeCell ref="C50:D50"/>
    <mergeCell ref="C51:D51"/>
    <mergeCell ref="C52:D52"/>
    <mergeCell ref="C53:D53"/>
    <mergeCell ref="C54:D54"/>
    <mergeCell ref="C55:D55"/>
    <mergeCell ref="C56:D56"/>
    <mergeCell ref="C57:D57"/>
    <mergeCell ref="C61:D61"/>
    <mergeCell ref="C62:D62"/>
    <mergeCell ref="C63:D63"/>
    <mergeCell ref="C64:D64"/>
    <mergeCell ref="C70:D70"/>
    <mergeCell ref="C71:D71"/>
    <mergeCell ref="C65:D65"/>
    <mergeCell ref="C66:D66"/>
    <mergeCell ref="C67:D67"/>
    <mergeCell ref="C68:D68"/>
    <mergeCell ref="C69:D6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INICIO</vt:lpstr>
      <vt:lpstr>INDICADORES</vt:lpstr>
      <vt:lpstr>FUENTE DE DATOS</vt:lpstr>
      <vt:lpstr>A</vt:lpstr>
      <vt:lpstr>B</vt:lpstr>
      <vt:lpstr>C</vt:lpstr>
      <vt:lpstr>D</vt:lpstr>
      <vt:lpstr>E</vt:lpstr>
      <vt:lpstr>F</vt:lpstr>
      <vt:lpstr>H</vt:lpstr>
      <vt:lpstr>I</vt:lpstr>
      <vt:lpstr>J</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OBSERVATORIO COLOMBIANO TRATADOS COMERCIALES</dc:creator>
  <cp:lastModifiedBy>Lenovo</cp:lastModifiedBy>
  <dcterms:created xsi:type="dcterms:W3CDTF">2017-09-28T16:39:19Z</dcterms:created>
  <dcterms:modified xsi:type="dcterms:W3CDTF">2019-01-05T22:15:22Z</dcterms:modified>
</cp:coreProperties>
</file>