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Users\Usuario\Desktop\ESCRITORIO\OBSERVATORIO\2021\"/>
    </mc:Choice>
  </mc:AlternateContent>
  <bookViews>
    <workbookView xWindow="0" yWindow="0" windowWidth="20490" windowHeight="8205" tabRatio="664" activeTab="11"/>
  </bookViews>
  <sheets>
    <sheet name="INICIO" sheetId="3" r:id="rId1"/>
    <sheet name="INDICADORES" sheetId="4" r:id="rId2"/>
    <sheet name="FUENTE DE DATOS" sheetId="17" r:id="rId3"/>
    <sheet name="A" sheetId="5" r:id="rId4"/>
    <sheet name="B" sheetId="6" r:id="rId5"/>
    <sheet name="C" sheetId="7" r:id="rId6"/>
    <sheet name="D" sheetId="8" r:id="rId7"/>
    <sheet name="E" sheetId="9" r:id="rId8"/>
    <sheet name="F" sheetId="10" r:id="rId9"/>
    <sheet name="H" sheetId="2" r:id="rId10"/>
    <sheet name="I" sheetId="12" r:id="rId11"/>
    <sheet name="J" sheetId="13" r:id="rId12"/>
  </sheets>
  <calcPr calcId="162913"/>
</workbook>
</file>

<file path=xl/calcChain.xml><?xml version="1.0" encoding="utf-8"?>
<calcChain xmlns="http://schemas.openxmlformats.org/spreadsheetml/2006/main">
  <c r="AE55" i="13" l="1"/>
  <c r="AE68" i="13" l="1"/>
  <c r="AE47" i="13"/>
  <c r="AE60" i="13" s="1"/>
  <c r="AE48" i="13"/>
  <c r="AE61" i="13" s="1"/>
  <c r="AE49" i="13"/>
  <c r="AE62" i="13" s="1"/>
  <c r="AE50" i="13"/>
  <c r="AE63" i="13" s="1"/>
  <c r="AE51" i="13"/>
  <c r="AE64" i="13" s="1"/>
  <c r="AE52" i="13"/>
  <c r="AE65" i="13" s="1"/>
  <c r="AE53" i="13"/>
  <c r="AE66" i="13" s="1"/>
  <c r="AE54" i="13"/>
  <c r="AE67" i="13" s="1"/>
  <c r="AE46" i="13"/>
  <c r="AE59" i="13" s="1"/>
  <c r="AE49" i="12"/>
  <c r="AE63" i="12" s="1"/>
  <c r="AE50" i="12"/>
  <c r="AE64" i="12" s="1"/>
  <c r="AE51" i="12"/>
  <c r="AE65" i="12" s="1"/>
  <c r="AE52" i="12"/>
  <c r="AE66" i="12" s="1"/>
  <c r="AE53" i="12"/>
  <c r="AE67" i="12" s="1"/>
  <c r="AE54" i="12"/>
  <c r="AE68" i="12" s="1"/>
  <c r="AE55" i="12"/>
  <c r="AE69" i="12" s="1"/>
  <c r="AE56" i="12"/>
  <c r="AE70" i="12" s="1"/>
  <c r="AE48" i="12"/>
  <c r="AE62" i="12" s="1"/>
  <c r="AE47" i="12"/>
  <c r="AE61" i="12" s="1"/>
  <c r="AE46" i="2"/>
  <c r="AE47" i="2"/>
  <c r="AE48" i="2"/>
  <c r="AE49" i="2"/>
  <c r="AE50" i="2"/>
  <c r="AE51" i="2"/>
  <c r="AE52" i="2"/>
  <c r="AE53" i="2"/>
  <c r="AE45" i="2"/>
  <c r="AE44" i="2"/>
  <c r="AD64" i="10"/>
  <c r="AD65" i="10"/>
  <c r="AD66" i="10"/>
  <c r="AD67" i="10"/>
  <c r="AD68" i="10"/>
  <c r="AD69" i="10"/>
  <c r="AD70" i="10"/>
  <c r="AD71" i="10"/>
  <c r="AD63" i="10"/>
  <c r="AD62" i="10"/>
  <c r="AD61" i="10"/>
  <c r="AC50" i="10"/>
  <c r="AD50" i="10"/>
  <c r="AC51" i="10"/>
  <c r="AD51" i="10"/>
  <c r="AC52" i="10"/>
  <c r="AD52" i="10"/>
  <c r="AC53" i="10"/>
  <c r="AD53" i="10"/>
  <c r="AC54" i="10"/>
  <c r="AD54" i="10"/>
  <c r="AC55" i="10"/>
  <c r="AD55" i="10"/>
  <c r="AC56" i="10"/>
  <c r="AD56" i="10"/>
  <c r="AC57" i="10"/>
  <c r="AD57" i="10"/>
  <c r="AD49" i="10"/>
  <c r="AD48" i="10"/>
  <c r="AD47" i="10"/>
  <c r="AD105" i="9"/>
  <c r="AD106" i="9"/>
  <c r="AD107" i="9"/>
  <c r="AD108" i="9"/>
  <c r="AD109" i="9"/>
  <c r="AD110" i="9"/>
  <c r="AD111" i="9"/>
  <c r="AD112" i="9"/>
  <c r="AD104" i="9"/>
  <c r="AD103" i="9"/>
  <c r="AD102" i="9"/>
  <c r="AD77" i="9"/>
  <c r="AD78" i="9"/>
  <c r="AD79" i="9"/>
  <c r="AD80" i="9"/>
  <c r="AD81" i="9"/>
  <c r="AD82" i="9"/>
  <c r="AD83" i="9"/>
  <c r="AD84" i="9"/>
  <c r="AD76" i="9"/>
  <c r="AD75" i="9"/>
  <c r="AD74" i="9"/>
  <c r="AD49" i="9"/>
  <c r="AE49" i="9"/>
  <c r="AD50" i="9"/>
  <c r="AE50" i="9"/>
  <c r="AD51" i="9"/>
  <c r="AE51" i="9"/>
  <c r="AD52" i="9"/>
  <c r="AE52" i="9"/>
  <c r="AD53" i="9"/>
  <c r="AE53" i="9"/>
  <c r="AD54" i="9"/>
  <c r="AE54" i="9"/>
  <c r="AD55" i="9"/>
  <c r="AE55" i="9"/>
  <c r="AD56" i="9"/>
  <c r="AE56" i="9"/>
  <c r="AE48" i="9"/>
  <c r="AE47" i="9"/>
  <c r="AD47" i="9"/>
  <c r="AE46" i="9"/>
  <c r="AF115" i="8"/>
  <c r="AG115" i="8"/>
  <c r="AF116" i="8"/>
  <c r="AG116" i="8"/>
  <c r="AF117" i="8"/>
  <c r="AG117" i="8"/>
  <c r="AF118" i="8"/>
  <c r="AG118" i="8"/>
  <c r="AF119" i="8"/>
  <c r="AG119" i="8"/>
  <c r="AF120" i="8"/>
  <c r="AG120" i="8"/>
  <c r="AF121" i="8"/>
  <c r="AG121" i="8"/>
  <c r="AF122" i="8"/>
  <c r="AG122" i="8"/>
  <c r="AG114" i="8"/>
  <c r="AG113" i="8"/>
  <c r="AG112" i="8"/>
  <c r="AF101" i="8"/>
  <c r="AG101" i="8"/>
  <c r="AF102" i="8"/>
  <c r="AG102" i="8"/>
  <c r="AF103" i="8"/>
  <c r="AG103" i="8"/>
  <c r="AF104" i="8"/>
  <c r="AG104" i="8"/>
  <c r="AF105" i="8"/>
  <c r="AG105" i="8"/>
  <c r="AF106" i="8"/>
  <c r="AG106" i="8"/>
  <c r="AF107" i="8"/>
  <c r="AG107" i="8"/>
  <c r="AF108" i="8"/>
  <c r="AG108" i="8"/>
  <c r="AG100" i="8"/>
  <c r="AG99" i="8"/>
  <c r="AG98" i="8"/>
  <c r="AF69" i="8"/>
  <c r="AG69" i="8"/>
  <c r="AF70" i="8"/>
  <c r="AG70" i="8"/>
  <c r="AF71" i="8"/>
  <c r="AG71" i="8"/>
  <c r="AF72" i="8"/>
  <c r="AG72" i="8"/>
  <c r="AF73" i="8"/>
  <c r="AG73" i="8"/>
  <c r="AF74" i="8"/>
  <c r="AG74" i="8"/>
  <c r="AF75" i="8"/>
  <c r="AG75" i="8"/>
  <c r="AF76" i="8"/>
  <c r="AG76" i="8"/>
  <c r="AG68" i="8"/>
  <c r="AG67" i="8"/>
  <c r="AG66" i="8"/>
  <c r="AG48" i="8"/>
  <c r="AG49" i="8"/>
  <c r="AG50" i="8"/>
  <c r="AG51" i="8"/>
  <c r="AG52" i="8"/>
  <c r="AG53" i="8"/>
  <c r="AG54" i="8"/>
  <c r="AG55" i="8"/>
  <c r="AG56" i="8"/>
  <c r="AF48" i="8"/>
  <c r="AF49" i="8"/>
  <c r="AF50" i="8"/>
  <c r="AF51" i="8"/>
  <c r="AF52" i="8"/>
  <c r="AF53" i="8"/>
  <c r="AF54" i="8"/>
  <c r="AF55" i="8"/>
  <c r="AF56" i="8"/>
  <c r="AG47" i="8"/>
  <c r="AG46" i="8"/>
  <c r="AF46" i="8"/>
  <c r="AC56" i="7" l="1"/>
  <c r="AC55" i="7"/>
  <c r="AC54" i="7"/>
  <c r="AC53" i="7"/>
  <c r="AC52" i="7"/>
  <c r="AC51" i="7"/>
  <c r="AC50" i="7"/>
  <c r="AC49" i="7"/>
  <c r="AC48" i="7"/>
  <c r="AC47" i="7"/>
  <c r="AC46" i="7"/>
  <c r="AG129" i="8" l="1"/>
  <c r="AG143" i="8"/>
  <c r="AG83" i="8"/>
  <c r="AG133" i="8"/>
  <c r="AG147" i="8"/>
  <c r="AG87" i="8"/>
  <c r="AG140" i="8"/>
  <c r="AG126" i="8"/>
  <c r="AG80" i="8"/>
  <c r="AG144" i="8"/>
  <c r="AG84" i="8"/>
  <c r="AG130" i="8"/>
  <c r="AG148" i="8"/>
  <c r="AG88" i="8"/>
  <c r="AG134" i="8"/>
  <c r="AG127" i="8"/>
  <c r="AG81" i="8"/>
  <c r="AG141" i="8"/>
  <c r="AG85" i="8"/>
  <c r="AG145" i="8"/>
  <c r="AG131" i="8"/>
  <c r="AG89" i="8"/>
  <c r="AG149" i="8"/>
  <c r="AG135" i="8"/>
  <c r="AG128" i="8"/>
  <c r="AG142" i="8"/>
  <c r="AG82" i="8"/>
  <c r="AG132" i="8"/>
  <c r="AG86" i="8"/>
  <c r="AG146" i="8"/>
  <c r="AG90" i="8"/>
  <c r="AG136" i="8"/>
  <c r="AG150" i="8"/>
  <c r="AD55" i="13"/>
  <c r="AD68" i="13" s="1"/>
  <c r="AD54" i="13"/>
  <c r="AD67" i="13" s="1"/>
  <c r="AD53" i="13"/>
  <c r="AD66" i="13" s="1"/>
  <c r="AD52" i="13"/>
  <c r="AD65" i="13" s="1"/>
  <c r="AD51" i="13"/>
  <c r="AD64" i="13" s="1"/>
  <c r="AD50" i="13"/>
  <c r="AD63" i="13" s="1"/>
  <c r="AD49" i="13"/>
  <c r="AD62" i="13" s="1"/>
  <c r="AD48" i="13"/>
  <c r="AD61" i="13" s="1"/>
  <c r="AD47" i="13"/>
  <c r="AD60" i="13" s="1"/>
  <c r="AD46" i="13"/>
  <c r="AD59" i="13" s="1"/>
  <c r="AD56" i="12"/>
  <c r="AD70" i="12" s="1"/>
  <c r="AD55" i="12"/>
  <c r="AD69" i="12" s="1"/>
  <c r="AD54" i="12"/>
  <c r="AD68" i="12" s="1"/>
  <c r="AD53" i="12"/>
  <c r="AD67" i="12" s="1"/>
  <c r="AD52" i="12"/>
  <c r="AD66" i="12" s="1"/>
  <c r="AD51" i="12"/>
  <c r="AD65" i="12" s="1"/>
  <c r="AD50" i="12"/>
  <c r="AD64" i="12" s="1"/>
  <c r="AD49" i="12"/>
  <c r="AD63" i="12" s="1"/>
  <c r="AD48" i="12"/>
  <c r="AD62" i="12" s="1"/>
  <c r="AD47" i="12"/>
  <c r="AD61" i="12" s="1"/>
  <c r="AD53" i="2"/>
  <c r="AD52" i="2"/>
  <c r="AD51" i="2"/>
  <c r="AD50" i="2"/>
  <c r="AD49" i="2"/>
  <c r="AD48" i="2"/>
  <c r="AD47" i="2"/>
  <c r="AD46" i="2"/>
  <c r="AD45" i="2"/>
  <c r="AD44" i="2"/>
  <c r="AC71" i="10"/>
  <c r="AC70" i="10"/>
  <c r="AC69" i="10"/>
  <c r="AC68" i="10"/>
  <c r="AC67" i="10"/>
  <c r="AC66" i="10"/>
  <c r="AC65" i="10"/>
  <c r="AC64" i="10"/>
  <c r="AC63" i="10"/>
  <c r="AC62" i="10"/>
  <c r="AC61" i="10"/>
  <c r="AC49" i="10"/>
  <c r="AC48" i="10"/>
  <c r="AC47" i="10"/>
  <c r="AC112" i="9"/>
  <c r="AC111" i="9"/>
  <c r="AC110" i="9"/>
  <c r="AC109" i="9"/>
  <c r="AC108" i="9"/>
  <c r="AC107" i="9"/>
  <c r="AC106" i="9"/>
  <c r="AC105" i="9"/>
  <c r="AC104" i="9"/>
  <c r="AC103" i="9"/>
  <c r="AC102" i="9"/>
  <c r="AC84" i="9"/>
  <c r="AC83" i="9"/>
  <c r="AC82" i="9"/>
  <c r="AC81" i="9"/>
  <c r="AC80" i="9"/>
  <c r="AC79" i="9"/>
  <c r="AC78" i="9"/>
  <c r="AC77" i="9"/>
  <c r="AC76" i="9"/>
  <c r="AC75" i="9"/>
  <c r="AC74" i="9"/>
  <c r="AD48" i="9"/>
  <c r="AD46" i="9"/>
  <c r="AF114" i="8"/>
  <c r="AF113" i="8"/>
  <c r="AF112" i="8"/>
  <c r="AF100" i="8"/>
  <c r="AF99" i="8"/>
  <c r="AF98" i="8"/>
  <c r="AF68" i="8"/>
  <c r="AF67" i="8"/>
  <c r="AF66" i="8"/>
  <c r="AF47" i="8"/>
  <c r="AE56" i="8"/>
  <c r="AE55" i="8"/>
  <c r="AE54" i="8"/>
  <c r="AE53" i="8"/>
  <c r="AE52" i="8"/>
  <c r="AE51" i="8"/>
  <c r="AE50" i="8"/>
  <c r="AE49" i="8"/>
  <c r="AE48" i="8"/>
  <c r="AE47" i="8"/>
  <c r="AE46" i="8"/>
  <c r="AB56" i="7"/>
  <c r="AB55" i="7"/>
  <c r="AB54" i="7"/>
  <c r="AB53" i="7"/>
  <c r="AB52" i="7"/>
  <c r="AB51" i="7"/>
  <c r="AB50" i="7"/>
  <c r="AB49" i="7"/>
  <c r="AB48" i="7"/>
  <c r="AB47" i="7"/>
  <c r="AF141" i="8" s="1"/>
  <c r="AB46" i="7"/>
  <c r="AF126" i="8" s="1"/>
  <c r="AF145" i="8" l="1"/>
  <c r="AF85" i="8"/>
  <c r="AF146" i="8"/>
  <c r="AF86" i="8"/>
  <c r="AF149" i="8"/>
  <c r="AF89" i="8"/>
  <c r="AF128" i="8"/>
  <c r="AF82" i="8"/>
  <c r="AF136" i="8"/>
  <c r="AF90" i="8"/>
  <c r="AF129" i="8"/>
  <c r="AF83" i="8"/>
  <c r="AF147" i="8"/>
  <c r="AF87" i="8"/>
  <c r="AF130" i="8"/>
  <c r="AF84" i="8"/>
  <c r="AF134" i="8"/>
  <c r="AF88" i="8"/>
  <c r="AF127" i="8"/>
  <c r="AF131" i="8"/>
  <c r="AF135" i="8"/>
  <c r="AF142" i="8"/>
  <c r="AF132" i="8"/>
  <c r="AF143" i="8"/>
  <c r="AF80" i="8"/>
  <c r="AF133" i="8"/>
  <c r="AF140" i="8"/>
  <c r="AF144" i="8"/>
  <c r="AF148" i="8"/>
  <c r="AF150" i="8"/>
  <c r="AF81" i="8"/>
  <c r="AC46" i="13"/>
  <c r="AC59" i="13" s="1"/>
  <c r="AC47" i="13"/>
  <c r="AC60" i="13" s="1"/>
  <c r="AC48" i="13"/>
  <c r="AC61" i="13" s="1"/>
  <c r="AC49" i="13"/>
  <c r="AC62" i="13" s="1"/>
  <c r="AC50" i="13"/>
  <c r="AC63" i="13" s="1"/>
  <c r="AC51" i="13"/>
  <c r="AC64" i="13" s="1"/>
  <c r="AC52" i="13"/>
  <c r="AC65" i="13" s="1"/>
  <c r="AC53" i="13"/>
  <c r="AC66" i="13" s="1"/>
  <c r="AC54" i="13"/>
  <c r="AC67" i="13" s="1"/>
  <c r="AC55" i="13"/>
  <c r="AC68" i="13" s="1"/>
  <c r="AC47" i="12"/>
  <c r="AC61" i="12" s="1"/>
  <c r="AC48" i="12"/>
  <c r="AC62" i="12" s="1"/>
  <c r="AC49" i="12"/>
  <c r="AC63" i="12" s="1"/>
  <c r="AC50" i="12"/>
  <c r="AC64" i="12" s="1"/>
  <c r="AC51" i="12"/>
  <c r="AC65" i="12" s="1"/>
  <c r="AC52" i="12"/>
  <c r="AC66" i="12" s="1"/>
  <c r="AC53" i="12"/>
  <c r="AC67" i="12" s="1"/>
  <c r="AC54" i="12"/>
  <c r="AC68" i="12" s="1"/>
  <c r="AC55" i="12"/>
  <c r="AC69" i="12" s="1"/>
  <c r="AC56" i="12"/>
  <c r="AC70" i="12" s="1"/>
  <c r="AC44" i="2"/>
  <c r="AC45" i="2"/>
  <c r="AC46" i="2"/>
  <c r="AC47" i="2"/>
  <c r="AC48" i="2"/>
  <c r="AC49" i="2"/>
  <c r="AC50" i="2"/>
  <c r="AC51" i="2"/>
  <c r="AC52" i="2"/>
  <c r="AC53" i="2"/>
  <c r="AB61" i="10"/>
  <c r="AB62" i="10"/>
  <c r="AB63" i="10"/>
  <c r="AB64" i="10"/>
  <c r="AB65" i="10"/>
  <c r="AB66" i="10"/>
  <c r="AB67" i="10"/>
  <c r="AB68" i="10"/>
  <c r="AB69" i="10"/>
  <c r="AB70" i="10"/>
  <c r="AB71" i="10"/>
  <c r="AB47" i="10"/>
  <c r="AB48" i="10"/>
  <c r="AB49" i="10"/>
  <c r="AB50" i="10"/>
  <c r="AB51" i="10"/>
  <c r="AB52" i="10"/>
  <c r="AB53" i="10"/>
  <c r="AB54" i="10"/>
  <c r="AB55" i="10"/>
  <c r="AB56" i="10"/>
  <c r="AB57" i="10"/>
  <c r="AB102" i="9"/>
  <c r="AB103" i="9"/>
  <c r="AB104" i="9"/>
  <c r="AB105" i="9"/>
  <c r="AB106" i="9"/>
  <c r="AB107" i="9"/>
  <c r="AB108" i="9"/>
  <c r="AB109" i="9"/>
  <c r="AB110" i="9"/>
  <c r="AB111" i="9"/>
  <c r="AB112" i="9"/>
  <c r="AB74" i="9"/>
  <c r="AB75" i="9"/>
  <c r="AB76" i="9"/>
  <c r="AB77" i="9"/>
  <c r="AB78" i="9"/>
  <c r="AB79" i="9"/>
  <c r="AB80" i="9"/>
  <c r="AB81" i="9"/>
  <c r="AB82" i="9"/>
  <c r="AB83" i="9"/>
  <c r="AB84" i="9"/>
  <c r="AC46" i="9"/>
  <c r="AC47" i="9"/>
  <c r="AC48" i="9"/>
  <c r="AC49" i="9"/>
  <c r="AC50" i="9"/>
  <c r="AC51" i="9"/>
  <c r="AC52" i="9"/>
  <c r="AC53" i="9"/>
  <c r="AC54" i="9"/>
  <c r="AC55" i="9"/>
  <c r="AC56" i="9"/>
  <c r="L112" i="8" l="1"/>
  <c r="M112" i="8"/>
  <c r="N112" i="8"/>
  <c r="O112" i="8"/>
  <c r="P112" i="8"/>
  <c r="Q112" i="8"/>
  <c r="R112" i="8"/>
  <c r="S112" i="8"/>
  <c r="T112" i="8"/>
  <c r="U112" i="8"/>
  <c r="V112" i="8"/>
  <c r="W112" i="8"/>
  <c r="X112" i="8"/>
  <c r="Y112" i="8"/>
  <c r="Z112" i="8"/>
  <c r="AA112" i="8"/>
  <c r="AB112" i="8"/>
  <c r="AC112" i="8"/>
  <c r="AD112" i="8"/>
  <c r="AE112" i="8"/>
  <c r="I112" i="8"/>
  <c r="J112" i="8"/>
  <c r="K112" i="8"/>
  <c r="I113" i="8"/>
  <c r="J113" i="8"/>
  <c r="K113" i="8"/>
  <c r="L113" i="8"/>
  <c r="M113" i="8"/>
  <c r="N113" i="8"/>
  <c r="O113" i="8"/>
  <c r="P113" i="8"/>
  <c r="Q113" i="8"/>
  <c r="R113" i="8"/>
  <c r="S113" i="8"/>
  <c r="T113" i="8"/>
  <c r="U113" i="8"/>
  <c r="V113" i="8"/>
  <c r="W113" i="8"/>
  <c r="X113" i="8"/>
  <c r="Y113" i="8"/>
  <c r="Z113" i="8"/>
  <c r="AA113" i="8"/>
  <c r="AB113" i="8"/>
  <c r="AC113" i="8"/>
  <c r="AD113" i="8"/>
  <c r="AE113" i="8"/>
  <c r="I114" i="8"/>
  <c r="J114" i="8"/>
  <c r="K114" i="8"/>
  <c r="L114" i="8"/>
  <c r="M114" i="8"/>
  <c r="N114" i="8"/>
  <c r="O114" i="8"/>
  <c r="P114" i="8"/>
  <c r="Q114" i="8"/>
  <c r="R114" i="8"/>
  <c r="S114" i="8"/>
  <c r="T114" i="8"/>
  <c r="U114" i="8"/>
  <c r="V114" i="8"/>
  <c r="W114" i="8"/>
  <c r="X114" i="8"/>
  <c r="Y114" i="8"/>
  <c r="Z114" i="8"/>
  <c r="AA114" i="8"/>
  <c r="AB114" i="8"/>
  <c r="AC114" i="8"/>
  <c r="AD114" i="8"/>
  <c r="AE114" i="8"/>
  <c r="I115" i="8"/>
  <c r="J115" i="8"/>
  <c r="K115" i="8"/>
  <c r="L115" i="8"/>
  <c r="M115" i="8"/>
  <c r="N115" i="8"/>
  <c r="O115" i="8"/>
  <c r="P115" i="8"/>
  <c r="Q115" i="8"/>
  <c r="R115" i="8"/>
  <c r="S115" i="8"/>
  <c r="T115" i="8"/>
  <c r="U115" i="8"/>
  <c r="V115" i="8"/>
  <c r="W115" i="8"/>
  <c r="X115" i="8"/>
  <c r="Y115" i="8"/>
  <c r="Z115" i="8"/>
  <c r="AA115" i="8"/>
  <c r="AB115" i="8"/>
  <c r="AC115" i="8"/>
  <c r="AD115" i="8"/>
  <c r="AE115" i="8"/>
  <c r="I116" i="8"/>
  <c r="J116" i="8"/>
  <c r="K116" i="8"/>
  <c r="L116" i="8"/>
  <c r="M116" i="8"/>
  <c r="N116" i="8"/>
  <c r="O116" i="8"/>
  <c r="P116" i="8"/>
  <c r="Q116" i="8"/>
  <c r="R116" i="8"/>
  <c r="S116" i="8"/>
  <c r="T116" i="8"/>
  <c r="U116" i="8"/>
  <c r="V116" i="8"/>
  <c r="W116" i="8"/>
  <c r="X116" i="8"/>
  <c r="Y116" i="8"/>
  <c r="Z116" i="8"/>
  <c r="AA116" i="8"/>
  <c r="AB116" i="8"/>
  <c r="AC116" i="8"/>
  <c r="AD116" i="8"/>
  <c r="AE116" i="8"/>
  <c r="I117" i="8"/>
  <c r="J117" i="8"/>
  <c r="K117" i="8"/>
  <c r="L117" i="8"/>
  <c r="M117" i="8"/>
  <c r="N117" i="8"/>
  <c r="O117" i="8"/>
  <c r="P117" i="8"/>
  <c r="Q117" i="8"/>
  <c r="R117" i="8"/>
  <c r="S117" i="8"/>
  <c r="T117" i="8"/>
  <c r="U117" i="8"/>
  <c r="V117" i="8"/>
  <c r="W117" i="8"/>
  <c r="X117" i="8"/>
  <c r="Y117" i="8"/>
  <c r="Z117" i="8"/>
  <c r="AA117" i="8"/>
  <c r="AB117" i="8"/>
  <c r="AC117" i="8"/>
  <c r="AD117" i="8"/>
  <c r="AE117" i="8"/>
  <c r="I118" i="8"/>
  <c r="J118" i="8"/>
  <c r="K118" i="8"/>
  <c r="L118" i="8"/>
  <c r="M118" i="8"/>
  <c r="N118" i="8"/>
  <c r="O118" i="8"/>
  <c r="P118" i="8"/>
  <c r="Q118" i="8"/>
  <c r="R118" i="8"/>
  <c r="S118" i="8"/>
  <c r="T118" i="8"/>
  <c r="U118" i="8"/>
  <c r="V118" i="8"/>
  <c r="W118" i="8"/>
  <c r="X118" i="8"/>
  <c r="Y118" i="8"/>
  <c r="Z118" i="8"/>
  <c r="AA118" i="8"/>
  <c r="AB118" i="8"/>
  <c r="AC118" i="8"/>
  <c r="AD118" i="8"/>
  <c r="AE118" i="8"/>
  <c r="I119" i="8"/>
  <c r="J119" i="8"/>
  <c r="K119" i="8"/>
  <c r="L119" i="8"/>
  <c r="M119" i="8"/>
  <c r="N119" i="8"/>
  <c r="O119" i="8"/>
  <c r="P119" i="8"/>
  <c r="Q119" i="8"/>
  <c r="R119" i="8"/>
  <c r="S119" i="8"/>
  <c r="T119" i="8"/>
  <c r="U119" i="8"/>
  <c r="V119" i="8"/>
  <c r="W119" i="8"/>
  <c r="X119" i="8"/>
  <c r="Y119" i="8"/>
  <c r="Z119" i="8"/>
  <c r="AA119" i="8"/>
  <c r="AB119" i="8"/>
  <c r="AC119" i="8"/>
  <c r="AD119" i="8"/>
  <c r="AE119" i="8"/>
  <c r="I120" i="8"/>
  <c r="J120" i="8"/>
  <c r="K120" i="8"/>
  <c r="L120" i="8"/>
  <c r="M120" i="8"/>
  <c r="N120" i="8"/>
  <c r="O120" i="8"/>
  <c r="P120" i="8"/>
  <c r="Q120" i="8"/>
  <c r="R120" i="8"/>
  <c r="S120" i="8"/>
  <c r="T120" i="8"/>
  <c r="U120" i="8"/>
  <c r="V120" i="8"/>
  <c r="W120" i="8"/>
  <c r="X120" i="8"/>
  <c r="Y120" i="8"/>
  <c r="Z120" i="8"/>
  <c r="AA120" i="8"/>
  <c r="AB120" i="8"/>
  <c r="AC120" i="8"/>
  <c r="AD120" i="8"/>
  <c r="AE120" i="8"/>
  <c r="I121" i="8"/>
  <c r="J121" i="8"/>
  <c r="K121" i="8"/>
  <c r="L121" i="8"/>
  <c r="M121" i="8"/>
  <c r="N121" i="8"/>
  <c r="O121" i="8"/>
  <c r="P121" i="8"/>
  <c r="Q121" i="8"/>
  <c r="R121" i="8"/>
  <c r="S121" i="8"/>
  <c r="T121" i="8"/>
  <c r="U121" i="8"/>
  <c r="V121" i="8"/>
  <c r="W121" i="8"/>
  <c r="X121" i="8"/>
  <c r="Y121" i="8"/>
  <c r="Z121" i="8"/>
  <c r="AA121" i="8"/>
  <c r="AB121" i="8"/>
  <c r="AC121" i="8"/>
  <c r="AD121" i="8"/>
  <c r="AE121" i="8"/>
  <c r="I122" i="8"/>
  <c r="J122" i="8"/>
  <c r="K122" i="8"/>
  <c r="L122" i="8"/>
  <c r="M122" i="8"/>
  <c r="N122" i="8"/>
  <c r="O122" i="8"/>
  <c r="P122" i="8"/>
  <c r="Q122" i="8"/>
  <c r="R122" i="8"/>
  <c r="S122" i="8"/>
  <c r="T122" i="8"/>
  <c r="U122" i="8"/>
  <c r="V122" i="8"/>
  <c r="W122" i="8"/>
  <c r="X122" i="8"/>
  <c r="Y122" i="8"/>
  <c r="Z122" i="8"/>
  <c r="AA122" i="8"/>
  <c r="AB122" i="8"/>
  <c r="AC122" i="8"/>
  <c r="AD122" i="8"/>
  <c r="AE122" i="8"/>
  <c r="I98" i="8"/>
  <c r="J98" i="8"/>
  <c r="K98" i="8"/>
  <c r="L98" i="8"/>
  <c r="M98" i="8"/>
  <c r="N98" i="8"/>
  <c r="O98" i="8"/>
  <c r="P98" i="8"/>
  <c r="Q98" i="8"/>
  <c r="R98" i="8"/>
  <c r="S98" i="8"/>
  <c r="T98" i="8"/>
  <c r="U98" i="8"/>
  <c r="V98" i="8"/>
  <c r="W98" i="8"/>
  <c r="X98" i="8"/>
  <c r="Y98" i="8"/>
  <c r="Z98" i="8"/>
  <c r="AA98" i="8"/>
  <c r="AB98" i="8"/>
  <c r="AC98" i="8"/>
  <c r="AD98" i="8"/>
  <c r="AE98" i="8"/>
  <c r="I99" i="8"/>
  <c r="J99" i="8"/>
  <c r="K99" i="8"/>
  <c r="L99" i="8"/>
  <c r="M99" i="8"/>
  <c r="N99" i="8"/>
  <c r="O99" i="8"/>
  <c r="P99" i="8"/>
  <c r="Q99" i="8"/>
  <c r="R99" i="8"/>
  <c r="S99" i="8"/>
  <c r="T99" i="8"/>
  <c r="U99" i="8"/>
  <c r="V99" i="8"/>
  <c r="W99" i="8"/>
  <c r="X99" i="8"/>
  <c r="Y99" i="8"/>
  <c r="Z99" i="8"/>
  <c r="AA99" i="8"/>
  <c r="AB99" i="8"/>
  <c r="AC99" i="8"/>
  <c r="AD99" i="8"/>
  <c r="AE99" i="8"/>
  <c r="I100" i="8"/>
  <c r="J100" i="8"/>
  <c r="K100" i="8"/>
  <c r="L100" i="8"/>
  <c r="M100" i="8"/>
  <c r="N100" i="8"/>
  <c r="O100" i="8"/>
  <c r="P100" i="8"/>
  <c r="Q100" i="8"/>
  <c r="R100" i="8"/>
  <c r="S100" i="8"/>
  <c r="T100" i="8"/>
  <c r="U100" i="8"/>
  <c r="V100" i="8"/>
  <c r="W100" i="8"/>
  <c r="X100" i="8"/>
  <c r="Y100" i="8"/>
  <c r="Z100" i="8"/>
  <c r="AA100" i="8"/>
  <c r="AB100" i="8"/>
  <c r="AC100" i="8"/>
  <c r="AD100" i="8"/>
  <c r="AE100" i="8"/>
  <c r="I101" i="8"/>
  <c r="J101" i="8"/>
  <c r="K101" i="8"/>
  <c r="L101" i="8"/>
  <c r="M101" i="8"/>
  <c r="N101" i="8"/>
  <c r="O101" i="8"/>
  <c r="P101" i="8"/>
  <c r="Q101" i="8"/>
  <c r="R101" i="8"/>
  <c r="S101" i="8"/>
  <c r="T101" i="8"/>
  <c r="U101" i="8"/>
  <c r="V101" i="8"/>
  <c r="W101" i="8"/>
  <c r="X101" i="8"/>
  <c r="Y101" i="8"/>
  <c r="Z101" i="8"/>
  <c r="AA101" i="8"/>
  <c r="AB101" i="8"/>
  <c r="AC101" i="8"/>
  <c r="AD101" i="8"/>
  <c r="AE101" i="8"/>
  <c r="I102" i="8"/>
  <c r="J102" i="8"/>
  <c r="K102" i="8"/>
  <c r="L102" i="8"/>
  <c r="M102" i="8"/>
  <c r="N102" i="8"/>
  <c r="O102" i="8"/>
  <c r="P102" i="8"/>
  <c r="Q102" i="8"/>
  <c r="R102" i="8"/>
  <c r="S102" i="8"/>
  <c r="T102" i="8"/>
  <c r="U102" i="8"/>
  <c r="V102" i="8"/>
  <c r="W102" i="8"/>
  <c r="X102" i="8"/>
  <c r="Y102" i="8"/>
  <c r="Z102" i="8"/>
  <c r="AA102" i="8"/>
  <c r="AB102" i="8"/>
  <c r="AC102" i="8"/>
  <c r="AD102" i="8"/>
  <c r="AE102" i="8"/>
  <c r="I103" i="8"/>
  <c r="J103" i="8"/>
  <c r="K103" i="8"/>
  <c r="L103" i="8"/>
  <c r="M103" i="8"/>
  <c r="N103" i="8"/>
  <c r="O103" i="8"/>
  <c r="P103" i="8"/>
  <c r="Q103" i="8"/>
  <c r="R103" i="8"/>
  <c r="S103" i="8"/>
  <c r="T103" i="8"/>
  <c r="U103" i="8"/>
  <c r="V103" i="8"/>
  <c r="W103" i="8"/>
  <c r="X103" i="8"/>
  <c r="Y103" i="8"/>
  <c r="Z103" i="8"/>
  <c r="AA103" i="8"/>
  <c r="AB103" i="8"/>
  <c r="AC103" i="8"/>
  <c r="AD103" i="8"/>
  <c r="AE103" i="8"/>
  <c r="I104" i="8"/>
  <c r="J104" i="8"/>
  <c r="K104" i="8"/>
  <c r="L104" i="8"/>
  <c r="M104" i="8"/>
  <c r="N104" i="8"/>
  <c r="O104" i="8"/>
  <c r="P104" i="8"/>
  <c r="Q104" i="8"/>
  <c r="R104" i="8"/>
  <c r="S104" i="8"/>
  <c r="T104" i="8"/>
  <c r="U104" i="8"/>
  <c r="V104" i="8"/>
  <c r="W104" i="8"/>
  <c r="X104" i="8"/>
  <c r="Y104" i="8"/>
  <c r="Z104" i="8"/>
  <c r="AA104" i="8"/>
  <c r="AB104" i="8"/>
  <c r="AC104" i="8"/>
  <c r="AD104" i="8"/>
  <c r="AE104" i="8"/>
  <c r="I105" i="8"/>
  <c r="J105" i="8"/>
  <c r="K105" i="8"/>
  <c r="L105" i="8"/>
  <c r="M105" i="8"/>
  <c r="N105" i="8"/>
  <c r="O105" i="8"/>
  <c r="P105" i="8"/>
  <c r="Q105" i="8"/>
  <c r="R105" i="8"/>
  <c r="S105" i="8"/>
  <c r="T105" i="8"/>
  <c r="U105" i="8"/>
  <c r="V105" i="8"/>
  <c r="W105" i="8"/>
  <c r="X105" i="8"/>
  <c r="Y105" i="8"/>
  <c r="Z105" i="8"/>
  <c r="AA105" i="8"/>
  <c r="AB105" i="8"/>
  <c r="AC105" i="8"/>
  <c r="AD105" i="8"/>
  <c r="AE105" i="8"/>
  <c r="I106" i="8"/>
  <c r="J106" i="8"/>
  <c r="K106" i="8"/>
  <c r="L106" i="8"/>
  <c r="M106" i="8"/>
  <c r="N106" i="8"/>
  <c r="O106" i="8"/>
  <c r="P106" i="8"/>
  <c r="Q106" i="8"/>
  <c r="R106" i="8"/>
  <c r="S106" i="8"/>
  <c r="T106" i="8"/>
  <c r="U106" i="8"/>
  <c r="V106" i="8"/>
  <c r="W106" i="8"/>
  <c r="X106" i="8"/>
  <c r="Y106" i="8"/>
  <c r="Z106" i="8"/>
  <c r="AA106" i="8"/>
  <c r="AB106" i="8"/>
  <c r="AC106" i="8"/>
  <c r="AD106" i="8"/>
  <c r="AE106" i="8"/>
  <c r="I107" i="8"/>
  <c r="J107" i="8"/>
  <c r="K107" i="8"/>
  <c r="L107" i="8"/>
  <c r="M107" i="8"/>
  <c r="N107" i="8"/>
  <c r="O107" i="8"/>
  <c r="P107" i="8"/>
  <c r="Q107" i="8"/>
  <c r="R107" i="8"/>
  <c r="S107" i="8"/>
  <c r="T107" i="8"/>
  <c r="U107" i="8"/>
  <c r="V107" i="8"/>
  <c r="W107" i="8"/>
  <c r="X107" i="8"/>
  <c r="Y107" i="8"/>
  <c r="Z107" i="8"/>
  <c r="AA107" i="8"/>
  <c r="AB107" i="8"/>
  <c r="AC107" i="8"/>
  <c r="AD107" i="8"/>
  <c r="AE107" i="8"/>
  <c r="I108" i="8"/>
  <c r="J108" i="8"/>
  <c r="K108" i="8"/>
  <c r="L108" i="8"/>
  <c r="M108" i="8"/>
  <c r="N108" i="8"/>
  <c r="O108" i="8"/>
  <c r="P108" i="8"/>
  <c r="Q108" i="8"/>
  <c r="R108" i="8"/>
  <c r="S108" i="8"/>
  <c r="T108" i="8"/>
  <c r="U108" i="8"/>
  <c r="V108" i="8"/>
  <c r="W108" i="8"/>
  <c r="X108" i="8"/>
  <c r="Y108" i="8"/>
  <c r="Z108" i="8"/>
  <c r="AA108" i="8"/>
  <c r="AB108" i="8"/>
  <c r="AC108" i="8"/>
  <c r="AD108" i="8"/>
  <c r="AE108" i="8"/>
  <c r="H100" i="8"/>
  <c r="H101" i="8"/>
  <c r="H102" i="8"/>
  <c r="H103" i="8"/>
  <c r="H104" i="8"/>
  <c r="H105" i="8"/>
  <c r="H106" i="8"/>
  <c r="H107" i="8"/>
  <c r="H108" i="8"/>
  <c r="AE66" i="8"/>
  <c r="AE67" i="8"/>
  <c r="AE68" i="8"/>
  <c r="AE69" i="8"/>
  <c r="AE70" i="8"/>
  <c r="AE71" i="8"/>
  <c r="AE72" i="8"/>
  <c r="AE73" i="8"/>
  <c r="AE74" i="8"/>
  <c r="AE75" i="8"/>
  <c r="AE76" i="8"/>
  <c r="AA46" i="7" l="1"/>
  <c r="AA47" i="7"/>
  <c r="AA48" i="7"/>
  <c r="AA49" i="7"/>
  <c r="AA50" i="7"/>
  <c r="AA51" i="7"/>
  <c r="AA52" i="7"/>
  <c r="AA53" i="7"/>
  <c r="AA54" i="7"/>
  <c r="AA55" i="7"/>
  <c r="AA56" i="7"/>
  <c r="AE150" i="8" l="1"/>
  <c r="AE90" i="8"/>
  <c r="AE136" i="8"/>
  <c r="AE142" i="8"/>
  <c r="AE82" i="8"/>
  <c r="AE128" i="8"/>
  <c r="AE145" i="8"/>
  <c r="AE131" i="8"/>
  <c r="AE85" i="8"/>
  <c r="AE141" i="8"/>
  <c r="AE127" i="8"/>
  <c r="AE81" i="8"/>
  <c r="AE147" i="8"/>
  <c r="AE133" i="8"/>
  <c r="AE87" i="8"/>
  <c r="AE129" i="8"/>
  <c r="AE83" i="8"/>
  <c r="AE143" i="8"/>
  <c r="AE146" i="8"/>
  <c r="AE86" i="8"/>
  <c r="AE132" i="8"/>
  <c r="AE149" i="8"/>
  <c r="AE135" i="8"/>
  <c r="AE89" i="8"/>
  <c r="AE148" i="8"/>
  <c r="AE134" i="8"/>
  <c r="AE88" i="8"/>
  <c r="AE144" i="8"/>
  <c r="AE130" i="8"/>
  <c r="AE84" i="8"/>
  <c r="AE140" i="8"/>
  <c r="AE126" i="8"/>
  <c r="AE80" i="8"/>
  <c r="AA102" i="9"/>
  <c r="AA103" i="9"/>
  <c r="AA104" i="9"/>
  <c r="AA105" i="9"/>
  <c r="AA106" i="9"/>
  <c r="AA107" i="9"/>
  <c r="AA108" i="9"/>
  <c r="AA109" i="9"/>
  <c r="AA110" i="9"/>
  <c r="AA111" i="9"/>
  <c r="AA112" i="9"/>
  <c r="AB46" i="13" l="1"/>
  <c r="AB59" i="13" s="1"/>
  <c r="AB47" i="13"/>
  <c r="AB60" i="13" s="1"/>
  <c r="AB48" i="13"/>
  <c r="AB61" i="13" s="1"/>
  <c r="AB49" i="13"/>
  <c r="AB62" i="13" s="1"/>
  <c r="AB50" i="13"/>
  <c r="AB63" i="13" s="1"/>
  <c r="AB51" i="13"/>
  <c r="AB64" i="13" s="1"/>
  <c r="AB52" i="13"/>
  <c r="AB65" i="13" s="1"/>
  <c r="AB53" i="13"/>
  <c r="AB66" i="13" s="1"/>
  <c r="AB54" i="13"/>
  <c r="AB67" i="13" s="1"/>
  <c r="AB55" i="13"/>
  <c r="AB68" i="13" s="1"/>
  <c r="AB47" i="12"/>
  <c r="AB61" i="12" s="1"/>
  <c r="AB48" i="12"/>
  <c r="AB62" i="12" s="1"/>
  <c r="AB49" i="12"/>
  <c r="AB63" i="12" s="1"/>
  <c r="AB50" i="12"/>
  <c r="AB64" i="12" s="1"/>
  <c r="AB51" i="12"/>
  <c r="AB65" i="12" s="1"/>
  <c r="AB52" i="12"/>
  <c r="AB66" i="12" s="1"/>
  <c r="AB53" i="12"/>
  <c r="AB67" i="12" s="1"/>
  <c r="AB54" i="12"/>
  <c r="AB68" i="12" s="1"/>
  <c r="AB55" i="12"/>
  <c r="AB69" i="12" s="1"/>
  <c r="AB56" i="12"/>
  <c r="AB70" i="12" s="1"/>
  <c r="AB44" i="2"/>
  <c r="AB45" i="2"/>
  <c r="AB46" i="2"/>
  <c r="AB47" i="2"/>
  <c r="AB48" i="2"/>
  <c r="AB49" i="2"/>
  <c r="AB50" i="2"/>
  <c r="AB51" i="2"/>
  <c r="AB52" i="2"/>
  <c r="AB53" i="2"/>
  <c r="AA61" i="10"/>
  <c r="AA62" i="10"/>
  <c r="AA63" i="10"/>
  <c r="AA64" i="10"/>
  <c r="AA65" i="10"/>
  <c r="AA66" i="10"/>
  <c r="AA67" i="10"/>
  <c r="AA68" i="10"/>
  <c r="AA69" i="10"/>
  <c r="AA70" i="10"/>
  <c r="AA71" i="10"/>
  <c r="AA47" i="10"/>
  <c r="AA48" i="10"/>
  <c r="AA49" i="10"/>
  <c r="AA50" i="10"/>
  <c r="AA51" i="10"/>
  <c r="AA52" i="10"/>
  <c r="AA53" i="10"/>
  <c r="AA54" i="10"/>
  <c r="AA55" i="10"/>
  <c r="AA56" i="10"/>
  <c r="AA57" i="10"/>
  <c r="AA74" i="9"/>
  <c r="AA75" i="9"/>
  <c r="AA76" i="9"/>
  <c r="AA77" i="9"/>
  <c r="AA78" i="9"/>
  <c r="AA79" i="9"/>
  <c r="AA80" i="9"/>
  <c r="AA81" i="9"/>
  <c r="AA82" i="9"/>
  <c r="AA83" i="9"/>
  <c r="AA84" i="9"/>
  <c r="AA46" i="9"/>
  <c r="AB46" i="9"/>
  <c r="AB47" i="9"/>
  <c r="AB48" i="9"/>
  <c r="AB49" i="9"/>
  <c r="AB50" i="9"/>
  <c r="AB51" i="9"/>
  <c r="AB52" i="9"/>
  <c r="AB53" i="9"/>
  <c r="AB54" i="9"/>
  <c r="AB55" i="9"/>
  <c r="AB56" i="9"/>
  <c r="AD46" i="8"/>
  <c r="AD47" i="8"/>
  <c r="AD48" i="8"/>
  <c r="AD49" i="8"/>
  <c r="AD50" i="8"/>
  <c r="AD51" i="8"/>
  <c r="AD52" i="8"/>
  <c r="AD53" i="8"/>
  <c r="AD54" i="8"/>
  <c r="AD55" i="8"/>
  <c r="AD56" i="8"/>
  <c r="AD66" i="8"/>
  <c r="AD67" i="8"/>
  <c r="AD68" i="8"/>
  <c r="AD69" i="8"/>
  <c r="AD70" i="8"/>
  <c r="AD71" i="8"/>
  <c r="AD72" i="8"/>
  <c r="AD73" i="8"/>
  <c r="AD74" i="8"/>
  <c r="AD75" i="8"/>
  <c r="AD76" i="8"/>
  <c r="Z46" i="7"/>
  <c r="Z47" i="7"/>
  <c r="Z48" i="7"/>
  <c r="Z49" i="7"/>
  <c r="Z50" i="7"/>
  <c r="Z51" i="7"/>
  <c r="Z52" i="7"/>
  <c r="Z53" i="7"/>
  <c r="Z54" i="7"/>
  <c r="Z55" i="7"/>
  <c r="Z56" i="7"/>
  <c r="AD90" i="8" l="1"/>
  <c r="AD136" i="8"/>
  <c r="AD150" i="8"/>
  <c r="AD89" i="8"/>
  <c r="AD149" i="8"/>
  <c r="AD135" i="8"/>
  <c r="AD145" i="8"/>
  <c r="AD131" i="8"/>
  <c r="AD81" i="8"/>
  <c r="AD141" i="8"/>
  <c r="AD127" i="8"/>
  <c r="AD132" i="8"/>
  <c r="AD146" i="8"/>
  <c r="AD88" i="8"/>
  <c r="AD148" i="8"/>
  <c r="AD134" i="8"/>
  <c r="AD84" i="8"/>
  <c r="AD144" i="8"/>
  <c r="AD130" i="8"/>
  <c r="AD80" i="8"/>
  <c r="AD140" i="8"/>
  <c r="AD126" i="8"/>
  <c r="AD82" i="8"/>
  <c r="AD142" i="8"/>
  <c r="AD128" i="8"/>
  <c r="AD147" i="8"/>
  <c r="AD133" i="8"/>
  <c r="AD83" i="8"/>
  <c r="AD143" i="8"/>
  <c r="AD129" i="8"/>
  <c r="AD87" i="8"/>
  <c r="AD86" i="8"/>
  <c r="AD85" i="8"/>
  <c r="F50" i="13"/>
  <c r="G50" i="13"/>
  <c r="H50" i="13"/>
  <c r="F55" i="13"/>
  <c r="I55" i="13"/>
  <c r="H71" i="8" l="1"/>
  <c r="H67" i="8" l="1"/>
  <c r="D46" i="7"/>
  <c r="H80" i="8" s="1"/>
  <c r="K68" i="13" l="1"/>
  <c r="F47" i="13"/>
  <c r="F60" i="13" s="1"/>
  <c r="G47" i="13"/>
  <c r="G60" i="13" s="1"/>
  <c r="H47" i="13"/>
  <c r="H60" i="13" s="1"/>
  <c r="I47" i="13"/>
  <c r="I60" i="13" s="1"/>
  <c r="J47" i="13"/>
  <c r="J60" i="13" s="1"/>
  <c r="K47" i="13"/>
  <c r="K60" i="13" s="1"/>
  <c r="L47" i="13"/>
  <c r="L60" i="13" s="1"/>
  <c r="M47" i="13"/>
  <c r="M60" i="13" s="1"/>
  <c r="N47" i="13"/>
  <c r="N60" i="13" s="1"/>
  <c r="O47" i="13"/>
  <c r="O60" i="13" s="1"/>
  <c r="P47" i="13"/>
  <c r="P60" i="13" s="1"/>
  <c r="Q47" i="13"/>
  <c r="Q60" i="13" s="1"/>
  <c r="R47" i="13"/>
  <c r="R60" i="13" s="1"/>
  <c r="S47" i="13"/>
  <c r="S60" i="13" s="1"/>
  <c r="T47" i="13"/>
  <c r="T60" i="13" s="1"/>
  <c r="U47" i="13"/>
  <c r="U60" i="13" s="1"/>
  <c r="V47" i="13"/>
  <c r="V60" i="13" s="1"/>
  <c r="W47" i="13"/>
  <c r="W60" i="13" s="1"/>
  <c r="X47" i="13"/>
  <c r="X60" i="13" s="1"/>
  <c r="Y47" i="13"/>
  <c r="Y60" i="13" s="1"/>
  <c r="Z47" i="13"/>
  <c r="Z60" i="13" s="1"/>
  <c r="AA47" i="13"/>
  <c r="AA60" i="13" s="1"/>
  <c r="F48" i="13"/>
  <c r="F61" i="13" s="1"/>
  <c r="G48" i="13"/>
  <c r="G61" i="13" s="1"/>
  <c r="H48" i="13"/>
  <c r="H61" i="13" s="1"/>
  <c r="I48" i="13"/>
  <c r="I61" i="13" s="1"/>
  <c r="J48" i="13"/>
  <c r="J61" i="13" s="1"/>
  <c r="K48" i="13"/>
  <c r="K61" i="13" s="1"/>
  <c r="L48" i="13"/>
  <c r="L61" i="13" s="1"/>
  <c r="M48" i="13"/>
  <c r="M61" i="13" s="1"/>
  <c r="N48" i="13"/>
  <c r="N61" i="13" s="1"/>
  <c r="O48" i="13"/>
  <c r="O61" i="13" s="1"/>
  <c r="P48" i="13"/>
  <c r="P61" i="13" s="1"/>
  <c r="Q48" i="13"/>
  <c r="Q61" i="13" s="1"/>
  <c r="R48" i="13"/>
  <c r="R61" i="13" s="1"/>
  <c r="S48" i="13"/>
  <c r="S61" i="13" s="1"/>
  <c r="T48" i="13"/>
  <c r="T61" i="13" s="1"/>
  <c r="U48" i="13"/>
  <c r="U61" i="13" s="1"/>
  <c r="V48" i="13"/>
  <c r="V61" i="13" s="1"/>
  <c r="W48" i="13"/>
  <c r="W61" i="13" s="1"/>
  <c r="X48" i="13"/>
  <c r="X61" i="13" s="1"/>
  <c r="Y48" i="13"/>
  <c r="Y61" i="13" s="1"/>
  <c r="Z48" i="13"/>
  <c r="Z61" i="13" s="1"/>
  <c r="AA48" i="13"/>
  <c r="AA61" i="13" s="1"/>
  <c r="F49" i="13"/>
  <c r="F62" i="13" s="1"/>
  <c r="G49" i="13"/>
  <c r="G62" i="13" s="1"/>
  <c r="H49" i="13"/>
  <c r="H62" i="13" s="1"/>
  <c r="I49" i="13"/>
  <c r="I62" i="13" s="1"/>
  <c r="J49" i="13"/>
  <c r="J62" i="13" s="1"/>
  <c r="K49" i="13"/>
  <c r="K62" i="13" s="1"/>
  <c r="L49" i="13"/>
  <c r="L62" i="13" s="1"/>
  <c r="M49" i="13"/>
  <c r="M62" i="13" s="1"/>
  <c r="N49" i="13"/>
  <c r="N62" i="13" s="1"/>
  <c r="O49" i="13"/>
  <c r="O62" i="13" s="1"/>
  <c r="P49" i="13"/>
  <c r="P62" i="13" s="1"/>
  <c r="Q49" i="13"/>
  <c r="Q62" i="13" s="1"/>
  <c r="R49" i="13"/>
  <c r="R62" i="13" s="1"/>
  <c r="S49" i="13"/>
  <c r="S62" i="13" s="1"/>
  <c r="T49" i="13"/>
  <c r="T62" i="13" s="1"/>
  <c r="U49" i="13"/>
  <c r="U62" i="13" s="1"/>
  <c r="V49" i="13"/>
  <c r="V62" i="13" s="1"/>
  <c r="W49" i="13"/>
  <c r="W62" i="13" s="1"/>
  <c r="X49" i="13"/>
  <c r="X62" i="13" s="1"/>
  <c r="Y49" i="13"/>
  <c r="Y62" i="13" s="1"/>
  <c r="Z49" i="13"/>
  <c r="Z62" i="13" s="1"/>
  <c r="AA49" i="13"/>
  <c r="AA62" i="13" s="1"/>
  <c r="F63" i="13"/>
  <c r="G63" i="13"/>
  <c r="H63" i="13"/>
  <c r="I50" i="13"/>
  <c r="I63" i="13" s="1"/>
  <c r="J50" i="13"/>
  <c r="J63" i="13" s="1"/>
  <c r="K50" i="13"/>
  <c r="K63" i="13" s="1"/>
  <c r="L50" i="13"/>
  <c r="L63" i="13" s="1"/>
  <c r="M50" i="13"/>
  <c r="M63" i="13" s="1"/>
  <c r="N50" i="13"/>
  <c r="N63" i="13" s="1"/>
  <c r="O50" i="13"/>
  <c r="O63" i="13" s="1"/>
  <c r="P50" i="13"/>
  <c r="P63" i="13" s="1"/>
  <c r="Q50" i="13"/>
  <c r="Q63" i="13" s="1"/>
  <c r="R50" i="13"/>
  <c r="R63" i="13" s="1"/>
  <c r="S50" i="13"/>
  <c r="S63" i="13" s="1"/>
  <c r="T50" i="13"/>
  <c r="T63" i="13" s="1"/>
  <c r="U50" i="13"/>
  <c r="U63" i="13" s="1"/>
  <c r="V50" i="13"/>
  <c r="V63" i="13" s="1"/>
  <c r="W50" i="13"/>
  <c r="W63" i="13" s="1"/>
  <c r="X50" i="13"/>
  <c r="X63" i="13" s="1"/>
  <c r="Y50" i="13"/>
  <c r="Y63" i="13" s="1"/>
  <c r="Z50" i="13"/>
  <c r="Z63" i="13" s="1"/>
  <c r="AA50" i="13"/>
  <c r="AA63" i="13" s="1"/>
  <c r="F51" i="13"/>
  <c r="F64" i="13" s="1"/>
  <c r="G51" i="13"/>
  <c r="G64" i="13" s="1"/>
  <c r="H51" i="13"/>
  <c r="H64" i="13" s="1"/>
  <c r="I51" i="13"/>
  <c r="I64" i="13" s="1"/>
  <c r="J51" i="13"/>
  <c r="J64" i="13" s="1"/>
  <c r="K51" i="13"/>
  <c r="K64" i="13" s="1"/>
  <c r="L51" i="13"/>
  <c r="L64" i="13" s="1"/>
  <c r="M51" i="13"/>
  <c r="M64" i="13" s="1"/>
  <c r="N51" i="13"/>
  <c r="N64" i="13" s="1"/>
  <c r="O51" i="13"/>
  <c r="O64" i="13" s="1"/>
  <c r="P51" i="13"/>
  <c r="P64" i="13" s="1"/>
  <c r="Q51" i="13"/>
  <c r="Q64" i="13" s="1"/>
  <c r="R51" i="13"/>
  <c r="R64" i="13" s="1"/>
  <c r="S51" i="13"/>
  <c r="S64" i="13" s="1"/>
  <c r="T51" i="13"/>
  <c r="T64" i="13" s="1"/>
  <c r="U51" i="13"/>
  <c r="U64" i="13" s="1"/>
  <c r="V51" i="13"/>
  <c r="V64" i="13" s="1"/>
  <c r="W51" i="13"/>
  <c r="W64" i="13" s="1"/>
  <c r="X51" i="13"/>
  <c r="X64" i="13" s="1"/>
  <c r="Y51" i="13"/>
  <c r="Y64" i="13" s="1"/>
  <c r="Z51" i="13"/>
  <c r="Z64" i="13" s="1"/>
  <c r="AA51" i="13"/>
  <c r="AA64" i="13" s="1"/>
  <c r="F52" i="13"/>
  <c r="F65" i="13" s="1"/>
  <c r="G52" i="13"/>
  <c r="G65" i="13" s="1"/>
  <c r="H52" i="13"/>
  <c r="H65" i="13" s="1"/>
  <c r="I52" i="13"/>
  <c r="I65" i="13" s="1"/>
  <c r="J52" i="13"/>
  <c r="J65" i="13" s="1"/>
  <c r="K52" i="13"/>
  <c r="K65" i="13" s="1"/>
  <c r="L52" i="13"/>
  <c r="L65" i="13" s="1"/>
  <c r="M52" i="13"/>
  <c r="M65" i="13" s="1"/>
  <c r="N52" i="13"/>
  <c r="N65" i="13" s="1"/>
  <c r="O52" i="13"/>
  <c r="O65" i="13" s="1"/>
  <c r="P52" i="13"/>
  <c r="P65" i="13" s="1"/>
  <c r="Q52" i="13"/>
  <c r="Q65" i="13" s="1"/>
  <c r="R52" i="13"/>
  <c r="R65" i="13" s="1"/>
  <c r="S52" i="13"/>
  <c r="S65" i="13" s="1"/>
  <c r="T52" i="13"/>
  <c r="T65" i="13" s="1"/>
  <c r="U52" i="13"/>
  <c r="U65" i="13" s="1"/>
  <c r="V52" i="13"/>
  <c r="V65" i="13" s="1"/>
  <c r="W52" i="13"/>
  <c r="W65" i="13" s="1"/>
  <c r="X52" i="13"/>
  <c r="X65" i="13" s="1"/>
  <c r="Y52" i="13"/>
  <c r="Y65" i="13" s="1"/>
  <c r="Z52" i="13"/>
  <c r="Z65" i="13" s="1"/>
  <c r="AA52" i="13"/>
  <c r="AA65" i="13" s="1"/>
  <c r="F53" i="13"/>
  <c r="F66" i="13" s="1"/>
  <c r="G53" i="13"/>
  <c r="G66" i="13" s="1"/>
  <c r="H53" i="13"/>
  <c r="H66" i="13" s="1"/>
  <c r="I53" i="13"/>
  <c r="I66" i="13" s="1"/>
  <c r="J53" i="13"/>
  <c r="J66" i="13" s="1"/>
  <c r="K53" i="13"/>
  <c r="K66" i="13" s="1"/>
  <c r="L53" i="13"/>
  <c r="L66" i="13" s="1"/>
  <c r="M53" i="13"/>
  <c r="M66" i="13" s="1"/>
  <c r="N53" i="13"/>
  <c r="N66" i="13" s="1"/>
  <c r="O53" i="13"/>
  <c r="O66" i="13" s="1"/>
  <c r="P53" i="13"/>
  <c r="P66" i="13" s="1"/>
  <c r="Q53" i="13"/>
  <c r="Q66" i="13" s="1"/>
  <c r="R53" i="13"/>
  <c r="R66" i="13" s="1"/>
  <c r="S53" i="13"/>
  <c r="S66" i="13" s="1"/>
  <c r="T53" i="13"/>
  <c r="T66" i="13" s="1"/>
  <c r="U53" i="13"/>
  <c r="U66" i="13" s="1"/>
  <c r="V53" i="13"/>
  <c r="V66" i="13" s="1"/>
  <c r="W53" i="13"/>
  <c r="W66" i="13" s="1"/>
  <c r="X53" i="13"/>
  <c r="X66" i="13" s="1"/>
  <c r="Y53" i="13"/>
  <c r="Y66" i="13" s="1"/>
  <c r="Z53" i="13"/>
  <c r="Z66" i="13" s="1"/>
  <c r="AA53" i="13"/>
  <c r="AA66" i="13" s="1"/>
  <c r="F54" i="13"/>
  <c r="F67" i="13" s="1"/>
  <c r="G54" i="13"/>
  <c r="G67" i="13" s="1"/>
  <c r="H54" i="13"/>
  <c r="H67" i="13" s="1"/>
  <c r="I54" i="13"/>
  <c r="I67" i="13" s="1"/>
  <c r="J54" i="13"/>
  <c r="J67" i="13" s="1"/>
  <c r="K54" i="13"/>
  <c r="K67" i="13" s="1"/>
  <c r="L54" i="13"/>
  <c r="L67" i="13" s="1"/>
  <c r="M54" i="13"/>
  <c r="M67" i="13" s="1"/>
  <c r="N54" i="13"/>
  <c r="N67" i="13" s="1"/>
  <c r="O54" i="13"/>
  <c r="O67" i="13" s="1"/>
  <c r="P54" i="13"/>
  <c r="P67" i="13" s="1"/>
  <c r="Q54" i="13"/>
  <c r="Q67" i="13" s="1"/>
  <c r="R54" i="13"/>
  <c r="R67" i="13" s="1"/>
  <c r="S54" i="13"/>
  <c r="S67" i="13" s="1"/>
  <c r="T54" i="13"/>
  <c r="T67" i="13" s="1"/>
  <c r="U54" i="13"/>
  <c r="U67" i="13" s="1"/>
  <c r="V54" i="13"/>
  <c r="V67" i="13" s="1"/>
  <c r="W54" i="13"/>
  <c r="W67" i="13" s="1"/>
  <c r="X54" i="13"/>
  <c r="X67" i="13" s="1"/>
  <c r="Y54" i="13"/>
  <c r="Y67" i="13" s="1"/>
  <c r="Z54" i="13"/>
  <c r="Z67" i="13" s="1"/>
  <c r="AA54" i="13"/>
  <c r="AA67" i="13" s="1"/>
  <c r="F68" i="13"/>
  <c r="G55" i="13"/>
  <c r="G68" i="13" s="1"/>
  <c r="H55" i="13"/>
  <c r="H68" i="13" s="1"/>
  <c r="I68" i="13"/>
  <c r="J55" i="13"/>
  <c r="J68" i="13" s="1"/>
  <c r="L55" i="13"/>
  <c r="L68" i="13" s="1"/>
  <c r="M55" i="13"/>
  <c r="M68" i="13" s="1"/>
  <c r="N55" i="13"/>
  <c r="N68" i="13" s="1"/>
  <c r="O55" i="13"/>
  <c r="O68" i="13" s="1"/>
  <c r="P55" i="13"/>
  <c r="P68" i="13" s="1"/>
  <c r="Q55" i="13"/>
  <c r="Q68" i="13" s="1"/>
  <c r="R55" i="13"/>
  <c r="R68" i="13" s="1"/>
  <c r="S55" i="13"/>
  <c r="S68" i="13" s="1"/>
  <c r="T55" i="13"/>
  <c r="T68" i="13" s="1"/>
  <c r="U55" i="13"/>
  <c r="U68" i="13" s="1"/>
  <c r="V55" i="13"/>
  <c r="V68" i="13" s="1"/>
  <c r="W55" i="13"/>
  <c r="W68" i="13" s="1"/>
  <c r="X55" i="13"/>
  <c r="X68" i="13" s="1"/>
  <c r="Y55" i="13"/>
  <c r="Y68" i="13" s="1"/>
  <c r="Z55" i="13"/>
  <c r="Z68" i="13" s="1"/>
  <c r="AA55" i="13"/>
  <c r="AA68" i="13" s="1"/>
  <c r="E63" i="10"/>
  <c r="E62" i="10"/>
  <c r="E52" i="10"/>
  <c r="E49" i="10"/>
  <c r="E48" i="10"/>
  <c r="H99" i="8"/>
  <c r="H68" i="8"/>
  <c r="I68" i="8"/>
  <c r="J68" i="8"/>
  <c r="K68" i="8"/>
  <c r="L68" i="8"/>
  <c r="M68" i="8"/>
  <c r="N68" i="8"/>
  <c r="O68" i="8"/>
  <c r="P68" i="8"/>
  <c r="Q68" i="8"/>
  <c r="R68" i="8"/>
  <c r="S68" i="8"/>
  <c r="T68" i="8"/>
  <c r="U68" i="8"/>
  <c r="V68" i="8"/>
  <c r="W68" i="8"/>
  <c r="X68" i="8"/>
  <c r="Y68" i="8"/>
  <c r="Z68" i="8"/>
  <c r="AA68" i="8"/>
  <c r="AB68" i="8"/>
  <c r="AC68" i="8"/>
  <c r="H69" i="8"/>
  <c r="I69" i="8"/>
  <c r="J69" i="8"/>
  <c r="K69" i="8"/>
  <c r="L69" i="8"/>
  <c r="M69" i="8"/>
  <c r="N69" i="8"/>
  <c r="O69" i="8"/>
  <c r="P69" i="8"/>
  <c r="Q69" i="8"/>
  <c r="R69" i="8"/>
  <c r="S69" i="8"/>
  <c r="T69" i="8"/>
  <c r="U69" i="8"/>
  <c r="V69" i="8"/>
  <c r="W69" i="8"/>
  <c r="X69" i="8"/>
  <c r="Y69" i="8"/>
  <c r="Z69" i="8"/>
  <c r="AA69" i="8"/>
  <c r="AB69" i="8"/>
  <c r="AC69" i="8"/>
  <c r="H70" i="8"/>
  <c r="I70" i="8"/>
  <c r="J70" i="8"/>
  <c r="K70" i="8"/>
  <c r="L70" i="8"/>
  <c r="M70" i="8"/>
  <c r="N70" i="8"/>
  <c r="O70" i="8"/>
  <c r="P70" i="8"/>
  <c r="Q70" i="8"/>
  <c r="R70" i="8"/>
  <c r="S70" i="8"/>
  <c r="T70" i="8"/>
  <c r="U70" i="8"/>
  <c r="V70" i="8"/>
  <c r="W70" i="8"/>
  <c r="X70" i="8"/>
  <c r="Y70" i="8"/>
  <c r="Z70" i="8"/>
  <c r="AA70" i="8"/>
  <c r="AB70" i="8"/>
  <c r="AC70" i="8"/>
  <c r="I71" i="8"/>
  <c r="J71" i="8"/>
  <c r="K71" i="8"/>
  <c r="L71" i="8"/>
  <c r="M71" i="8"/>
  <c r="N71" i="8"/>
  <c r="O71" i="8"/>
  <c r="P71" i="8"/>
  <c r="Q71" i="8"/>
  <c r="R71" i="8"/>
  <c r="S71" i="8"/>
  <c r="T71" i="8"/>
  <c r="U71" i="8"/>
  <c r="V71" i="8"/>
  <c r="W71" i="8"/>
  <c r="X71" i="8"/>
  <c r="Y71" i="8"/>
  <c r="Z71" i="8"/>
  <c r="AA71" i="8"/>
  <c r="AB71" i="8"/>
  <c r="AC71" i="8"/>
  <c r="H72" i="8"/>
  <c r="I72" i="8"/>
  <c r="J72" i="8"/>
  <c r="K72" i="8"/>
  <c r="L72" i="8"/>
  <c r="M72" i="8"/>
  <c r="N72" i="8"/>
  <c r="O72" i="8"/>
  <c r="P72" i="8"/>
  <c r="Q72" i="8"/>
  <c r="R72" i="8"/>
  <c r="S72" i="8"/>
  <c r="T72" i="8"/>
  <c r="U72" i="8"/>
  <c r="V72" i="8"/>
  <c r="W72" i="8"/>
  <c r="X72" i="8"/>
  <c r="Y72" i="8"/>
  <c r="Z72" i="8"/>
  <c r="AA72" i="8"/>
  <c r="AB72" i="8"/>
  <c r="AC72" i="8"/>
  <c r="H73" i="8"/>
  <c r="I73" i="8"/>
  <c r="J73" i="8"/>
  <c r="K73" i="8"/>
  <c r="L73" i="8"/>
  <c r="M73" i="8"/>
  <c r="N73" i="8"/>
  <c r="O73" i="8"/>
  <c r="P73" i="8"/>
  <c r="Q73" i="8"/>
  <c r="R73" i="8"/>
  <c r="S73" i="8"/>
  <c r="T73" i="8"/>
  <c r="U73" i="8"/>
  <c r="V73" i="8"/>
  <c r="W73" i="8"/>
  <c r="X73" i="8"/>
  <c r="Y73" i="8"/>
  <c r="Z73" i="8"/>
  <c r="AA73" i="8"/>
  <c r="AB73" i="8"/>
  <c r="AC73" i="8"/>
  <c r="H74" i="8"/>
  <c r="I74" i="8"/>
  <c r="J74" i="8"/>
  <c r="K74" i="8"/>
  <c r="L74" i="8"/>
  <c r="M74" i="8"/>
  <c r="N74" i="8"/>
  <c r="O74" i="8"/>
  <c r="P74" i="8"/>
  <c r="Q74" i="8"/>
  <c r="R74" i="8"/>
  <c r="S74" i="8"/>
  <c r="T74" i="8"/>
  <c r="U74" i="8"/>
  <c r="V74" i="8"/>
  <c r="W74" i="8"/>
  <c r="X74" i="8"/>
  <c r="Y74" i="8"/>
  <c r="Z74" i="8"/>
  <c r="AA74" i="8"/>
  <c r="AB74" i="8"/>
  <c r="AC74" i="8"/>
  <c r="H75" i="8"/>
  <c r="I75" i="8"/>
  <c r="J75" i="8"/>
  <c r="K75" i="8"/>
  <c r="L75" i="8"/>
  <c r="M75" i="8"/>
  <c r="N75" i="8"/>
  <c r="O75" i="8"/>
  <c r="P75" i="8"/>
  <c r="Q75" i="8"/>
  <c r="R75" i="8"/>
  <c r="S75" i="8"/>
  <c r="T75" i="8"/>
  <c r="U75" i="8"/>
  <c r="V75" i="8"/>
  <c r="W75" i="8"/>
  <c r="X75" i="8"/>
  <c r="Y75" i="8"/>
  <c r="Z75" i="8"/>
  <c r="AA75" i="8"/>
  <c r="AB75" i="8"/>
  <c r="AC75" i="8"/>
  <c r="H76" i="8"/>
  <c r="I76" i="8"/>
  <c r="J76" i="8"/>
  <c r="K76" i="8"/>
  <c r="L76" i="8"/>
  <c r="M76" i="8"/>
  <c r="N76" i="8"/>
  <c r="O76" i="8"/>
  <c r="P76" i="8"/>
  <c r="Q76" i="8"/>
  <c r="R76" i="8"/>
  <c r="S76" i="8"/>
  <c r="T76" i="8"/>
  <c r="U76" i="8"/>
  <c r="V76" i="8"/>
  <c r="W76" i="8"/>
  <c r="X76" i="8"/>
  <c r="Y76" i="8"/>
  <c r="Z76" i="8"/>
  <c r="AA76" i="8"/>
  <c r="AB76" i="8"/>
  <c r="AC76" i="8"/>
  <c r="I67" i="8"/>
  <c r="J67" i="8"/>
  <c r="K67" i="8"/>
  <c r="L67" i="8"/>
  <c r="M67" i="8"/>
  <c r="N67" i="8"/>
  <c r="O67" i="8"/>
  <c r="P67" i="8"/>
  <c r="Q67" i="8"/>
  <c r="R67" i="8"/>
  <c r="S67" i="8"/>
  <c r="T67" i="8"/>
  <c r="U67" i="8"/>
  <c r="V67" i="8"/>
  <c r="W67" i="8"/>
  <c r="X67" i="8"/>
  <c r="Y67" i="8"/>
  <c r="Z67" i="8"/>
  <c r="AA67" i="8"/>
  <c r="AB67" i="8"/>
  <c r="AC67" i="8"/>
  <c r="I47" i="8" l="1"/>
  <c r="H47" i="8"/>
  <c r="H48" i="8"/>
  <c r="I48" i="8"/>
  <c r="J48" i="8"/>
  <c r="K48" i="8"/>
  <c r="L48" i="8"/>
  <c r="M48" i="8"/>
  <c r="N48" i="8"/>
  <c r="O48" i="8"/>
  <c r="P48" i="8"/>
  <c r="Q48" i="8"/>
  <c r="R48" i="8"/>
  <c r="S48" i="8"/>
  <c r="T48" i="8"/>
  <c r="U48" i="8"/>
  <c r="V48" i="8"/>
  <c r="W48" i="8"/>
  <c r="X48" i="8"/>
  <c r="Y48" i="8"/>
  <c r="Z48" i="8"/>
  <c r="AA48" i="8"/>
  <c r="AB48" i="8"/>
  <c r="AC48" i="8"/>
  <c r="H49" i="8"/>
  <c r="I49" i="8"/>
  <c r="J49" i="8"/>
  <c r="K49" i="8"/>
  <c r="L49" i="8"/>
  <c r="M49" i="8"/>
  <c r="N49" i="8"/>
  <c r="O49" i="8"/>
  <c r="P49" i="8"/>
  <c r="Q49" i="8"/>
  <c r="R49" i="8"/>
  <c r="S49" i="8"/>
  <c r="T49" i="8"/>
  <c r="U49" i="8"/>
  <c r="V49" i="8"/>
  <c r="W49" i="8"/>
  <c r="X49" i="8"/>
  <c r="Y49" i="8"/>
  <c r="Z49" i="8"/>
  <c r="AA49" i="8"/>
  <c r="AB49" i="8"/>
  <c r="AC49" i="8"/>
  <c r="H50" i="8"/>
  <c r="I50" i="8"/>
  <c r="J50" i="8"/>
  <c r="K50" i="8"/>
  <c r="L50" i="8"/>
  <c r="M50" i="8"/>
  <c r="N50" i="8"/>
  <c r="O50" i="8"/>
  <c r="P50" i="8"/>
  <c r="Q50" i="8"/>
  <c r="R50" i="8"/>
  <c r="S50" i="8"/>
  <c r="T50" i="8"/>
  <c r="U50" i="8"/>
  <c r="V50" i="8"/>
  <c r="W50" i="8"/>
  <c r="X50" i="8"/>
  <c r="Y50" i="8"/>
  <c r="Z50" i="8"/>
  <c r="AA50" i="8"/>
  <c r="AB50" i="8"/>
  <c r="AC50" i="8"/>
  <c r="H51" i="8"/>
  <c r="I51" i="8"/>
  <c r="J51" i="8"/>
  <c r="K51" i="8"/>
  <c r="L51" i="8"/>
  <c r="M51" i="8"/>
  <c r="N51" i="8"/>
  <c r="O51" i="8"/>
  <c r="P51" i="8"/>
  <c r="Q51" i="8"/>
  <c r="R51" i="8"/>
  <c r="S51" i="8"/>
  <c r="T51" i="8"/>
  <c r="U51" i="8"/>
  <c r="V51" i="8"/>
  <c r="W51" i="8"/>
  <c r="X51" i="8"/>
  <c r="Y51" i="8"/>
  <c r="Z51" i="8"/>
  <c r="AA51" i="8"/>
  <c r="AB51" i="8"/>
  <c r="AC51" i="8"/>
  <c r="H52" i="8"/>
  <c r="I52" i="8"/>
  <c r="J52" i="8"/>
  <c r="K52" i="8"/>
  <c r="L52" i="8"/>
  <c r="M52" i="8"/>
  <c r="N52" i="8"/>
  <c r="O52" i="8"/>
  <c r="P52" i="8"/>
  <c r="Q52" i="8"/>
  <c r="R52" i="8"/>
  <c r="S52" i="8"/>
  <c r="T52" i="8"/>
  <c r="U52" i="8"/>
  <c r="V52" i="8"/>
  <c r="W52" i="8"/>
  <c r="X52" i="8"/>
  <c r="Y52" i="8"/>
  <c r="Z52" i="8"/>
  <c r="AA52" i="8"/>
  <c r="AB52" i="8"/>
  <c r="AC52" i="8"/>
  <c r="H53" i="8"/>
  <c r="I53" i="8"/>
  <c r="J53" i="8"/>
  <c r="K53" i="8"/>
  <c r="L53" i="8"/>
  <c r="M53" i="8"/>
  <c r="N53" i="8"/>
  <c r="O53" i="8"/>
  <c r="P53" i="8"/>
  <c r="Q53" i="8"/>
  <c r="R53" i="8"/>
  <c r="S53" i="8"/>
  <c r="T53" i="8"/>
  <c r="U53" i="8"/>
  <c r="V53" i="8"/>
  <c r="W53" i="8"/>
  <c r="X53" i="8"/>
  <c r="Y53" i="8"/>
  <c r="Z53" i="8"/>
  <c r="AA53" i="8"/>
  <c r="AB53" i="8"/>
  <c r="AC53" i="8"/>
  <c r="H54" i="8"/>
  <c r="I54" i="8"/>
  <c r="J54" i="8"/>
  <c r="K54" i="8"/>
  <c r="L54" i="8"/>
  <c r="M54" i="8"/>
  <c r="N54" i="8"/>
  <c r="O54" i="8"/>
  <c r="P54" i="8"/>
  <c r="Q54" i="8"/>
  <c r="R54" i="8"/>
  <c r="S54" i="8"/>
  <c r="T54" i="8"/>
  <c r="U54" i="8"/>
  <c r="V54" i="8"/>
  <c r="W54" i="8"/>
  <c r="X54" i="8"/>
  <c r="Y54" i="8"/>
  <c r="Z54" i="8"/>
  <c r="AA54" i="8"/>
  <c r="AB54" i="8"/>
  <c r="AC54" i="8"/>
  <c r="H55" i="8"/>
  <c r="I55" i="8"/>
  <c r="J55" i="8"/>
  <c r="K55" i="8"/>
  <c r="L55" i="8"/>
  <c r="M55" i="8"/>
  <c r="N55" i="8"/>
  <c r="O55" i="8"/>
  <c r="P55" i="8"/>
  <c r="Q55" i="8"/>
  <c r="R55" i="8"/>
  <c r="S55" i="8"/>
  <c r="T55" i="8"/>
  <c r="U55" i="8"/>
  <c r="V55" i="8"/>
  <c r="W55" i="8"/>
  <c r="X55" i="8"/>
  <c r="Y55" i="8"/>
  <c r="Z55" i="8"/>
  <c r="AA55" i="8"/>
  <c r="AB55" i="8"/>
  <c r="AC55" i="8"/>
  <c r="H56" i="8"/>
  <c r="I56" i="8"/>
  <c r="J56" i="8"/>
  <c r="K56" i="8"/>
  <c r="L56" i="8"/>
  <c r="M56" i="8"/>
  <c r="N56" i="8"/>
  <c r="O56" i="8"/>
  <c r="P56" i="8"/>
  <c r="Q56" i="8"/>
  <c r="R56" i="8"/>
  <c r="S56" i="8"/>
  <c r="T56" i="8"/>
  <c r="U56" i="8"/>
  <c r="V56" i="8"/>
  <c r="W56" i="8"/>
  <c r="X56" i="8"/>
  <c r="Y56" i="8"/>
  <c r="Z56" i="8"/>
  <c r="AA56" i="8"/>
  <c r="AB56" i="8"/>
  <c r="AC56" i="8"/>
  <c r="J47" i="8"/>
  <c r="K47" i="8"/>
  <c r="L47" i="8"/>
  <c r="M47" i="8"/>
  <c r="N47" i="8"/>
  <c r="O47" i="8"/>
  <c r="P47" i="8"/>
  <c r="Q47" i="8"/>
  <c r="R47" i="8"/>
  <c r="S47" i="8"/>
  <c r="T47" i="8"/>
  <c r="U47" i="8"/>
  <c r="V47" i="8"/>
  <c r="W47" i="8"/>
  <c r="X47" i="8"/>
  <c r="Y47" i="8"/>
  <c r="Z47" i="8"/>
  <c r="AA47" i="8"/>
  <c r="AB47" i="8"/>
  <c r="AC47" i="8"/>
  <c r="H51" i="7"/>
  <c r="L145" i="8" l="1"/>
  <c r="L131" i="8"/>
  <c r="F46" i="13"/>
  <c r="F59" i="13" s="1"/>
  <c r="G46" i="13"/>
  <c r="G59" i="13" s="1"/>
  <c r="H46" i="13"/>
  <c r="H59" i="13" s="1"/>
  <c r="I46" i="13"/>
  <c r="I59" i="13" s="1"/>
  <c r="J46" i="13"/>
  <c r="J59" i="13" s="1"/>
  <c r="K46" i="13"/>
  <c r="K59" i="13" s="1"/>
  <c r="L46" i="13"/>
  <c r="L59" i="13" s="1"/>
  <c r="M46" i="13"/>
  <c r="M59" i="13" s="1"/>
  <c r="N46" i="13"/>
  <c r="N59" i="13" s="1"/>
  <c r="O46" i="13"/>
  <c r="O59" i="13" s="1"/>
  <c r="P46" i="13"/>
  <c r="P59" i="13" s="1"/>
  <c r="Q46" i="13"/>
  <c r="Q59" i="13" s="1"/>
  <c r="R46" i="13"/>
  <c r="R59" i="13" s="1"/>
  <c r="S46" i="13"/>
  <c r="S59" i="13" s="1"/>
  <c r="T46" i="13"/>
  <c r="T59" i="13" s="1"/>
  <c r="U46" i="13"/>
  <c r="U59" i="13" s="1"/>
  <c r="V46" i="13"/>
  <c r="V59" i="13" s="1"/>
  <c r="W46" i="13"/>
  <c r="W59" i="13" s="1"/>
  <c r="X46" i="13"/>
  <c r="X59" i="13" s="1"/>
  <c r="Y46" i="13"/>
  <c r="Y59" i="13" s="1"/>
  <c r="Z46" i="13"/>
  <c r="Z59" i="13" s="1"/>
  <c r="AA46" i="13"/>
  <c r="AA59" i="13" s="1"/>
  <c r="F45" i="2" l="1"/>
  <c r="G45" i="2"/>
  <c r="H45" i="2"/>
  <c r="I45" i="2"/>
  <c r="J45" i="2"/>
  <c r="K45" i="2"/>
  <c r="L45" i="2"/>
  <c r="M45" i="2"/>
  <c r="N45" i="2"/>
  <c r="O45" i="2"/>
  <c r="P45" i="2"/>
  <c r="Q45" i="2"/>
  <c r="R45" i="2"/>
  <c r="S45" i="2"/>
  <c r="T45" i="2"/>
  <c r="U45" i="2"/>
  <c r="V45" i="2"/>
  <c r="W45" i="2"/>
  <c r="X45" i="2"/>
  <c r="Y45" i="2"/>
  <c r="Z45" i="2"/>
  <c r="AA45" i="2"/>
  <c r="F46" i="2"/>
  <c r="G46" i="2"/>
  <c r="H46" i="2"/>
  <c r="I46" i="2"/>
  <c r="J46" i="2"/>
  <c r="K46" i="2"/>
  <c r="L46" i="2"/>
  <c r="M46" i="2"/>
  <c r="N46" i="2"/>
  <c r="O46" i="2"/>
  <c r="P46" i="2"/>
  <c r="Q46" i="2"/>
  <c r="R46" i="2"/>
  <c r="S46" i="2"/>
  <c r="T46" i="2"/>
  <c r="U46" i="2"/>
  <c r="V46" i="2"/>
  <c r="W46" i="2"/>
  <c r="X46" i="2"/>
  <c r="Y46" i="2"/>
  <c r="Z46" i="2"/>
  <c r="AA46" i="2"/>
  <c r="F47" i="2"/>
  <c r="G47" i="2"/>
  <c r="H47" i="2"/>
  <c r="I47" i="2"/>
  <c r="J47" i="2"/>
  <c r="K47" i="2"/>
  <c r="L47" i="2"/>
  <c r="M47" i="2"/>
  <c r="N47" i="2"/>
  <c r="O47" i="2"/>
  <c r="P47" i="2"/>
  <c r="Q47" i="2"/>
  <c r="R47" i="2"/>
  <c r="S47" i="2"/>
  <c r="T47" i="2"/>
  <c r="U47" i="2"/>
  <c r="V47" i="2"/>
  <c r="W47" i="2"/>
  <c r="X47" i="2"/>
  <c r="Y47" i="2"/>
  <c r="Z47" i="2"/>
  <c r="AA47" i="2"/>
  <c r="F48" i="2"/>
  <c r="G48" i="2"/>
  <c r="H48" i="2"/>
  <c r="I48" i="2"/>
  <c r="J48" i="2"/>
  <c r="K48" i="2"/>
  <c r="L48" i="2"/>
  <c r="M48" i="2"/>
  <c r="N48" i="2"/>
  <c r="O48" i="2"/>
  <c r="P48" i="2"/>
  <c r="Q48" i="2"/>
  <c r="R48" i="2"/>
  <c r="S48" i="2"/>
  <c r="T48" i="2"/>
  <c r="U48" i="2"/>
  <c r="V48" i="2"/>
  <c r="W48" i="2"/>
  <c r="X48" i="2"/>
  <c r="Y48" i="2"/>
  <c r="Z48" i="2"/>
  <c r="AA48" i="2"/>
  <c r="F49" i="2"/>
  <c r="G49" i="2"/>
  <c r="H49" i="2"/>
  <c r="I49" i="2"/>
  <c r="J49" i="2"/>
  <c r="K49" i="2"/>
  <c r="L49" i="2"/>
  <c r="M49" i="2"/>
  <c r="N49" i="2"/>
  <c r="O49" i="2"/>
  <c r="P49" i="2"/>
  <c r="Q49" i="2"/>
  <c r="R49" i="2"/>
  <c r="S49" i="2"/>
  <c r="T49" i="2"/>
  <c r="U49" i="2"/>
  <c r="V49" i="2"/>
  <c r="W49" i="2"/>
  <c r="X49" i="2"/>
  <c r="Y49" i="2"/>
  <c r="Z49" i="2"/>
  <c r="AA49" i="2"/>
  <c r="F50" i="2"/>
  <c r="G50" i="2"/>
  <c r="H50" i="2"/>
  <c r="I50" i="2"/>
  <c r="J50" i="2"/>
  <c r="K50" i="2"/>
  <c r="L50" i="2"/>
  <c r="M50" i="2"/>
  <c r="N50" i="2"/>
  <c r="O50" i="2"/>
  <c r="P50" i="2"/>
  <c r="Q50" i="2"/>
  <c r="R50" i="2"/>
  <c r="S50" i="2"/>
  <c r="T50" i="2"/>
  <c r="U50" i="2"/>
  <c r="V50" i="2"/>
  <c r="W50" i="2"/>
  <c r="X50" i="2"/>
  <c r="Y50" i="2"/>
  <c r="Z50" i="2"/>
  <c r="AA50" i="2"/>
  <c r="F51" i="2"/>
  <c r="G51" i="2"/>
  <c r="H51" i="2"/>
  <c r="I51" i="2"/>
  <c r="J51" i="2"/>
  <c r="K51" i="2"/>
  <c r="L51" i="2"/>
  <c r="M51" i="2"/>
  <c r="N51" i="2"/>
  <c r="O51" i="2"/>
  <c r="P51" i="2"/>
  <c r="Q51" i="2"/>
  <c r="R51" i="2"/>
  <c r="S51" i="2"/>
  <c r="T51" i="2"/>
  <c r="U51" i="2"/>
  <c r="V51" i="2"/>
  <c r="W51" i="2"/>
  <c r="X51" i="2"/>
  <c r="Y51" i="2"/>
  <c r="Z51" i="2"/>
  <c r="AA51" i="2"/>
  <c r="F52" i="2"/>
  <c r="G52" i="2"/>
  <c r="H52" i="2"/>
  <c r="I52" i="2"/>
  <c r="J52" i="2"/>
  <c r="K52" i="2"/>
  <c r="L52" i="2"/>
  <c r="M52" i="2"/>
  <c r="N52" i="2"/>
  <c r="O52" i="2"/>
  <c r="P52" i="2"/>
  <c r="Q52" i="2"/>
  <c r="R52" i="2"/>
  <c r="S52" i="2"/>
  <c r="T52" i="2"/>
  <c r="U52" i="2"/>
  <c r="V52" i="2"/>
  <c r="W52" i="2"/>
  <c r="X52" i="2"/>
  <c r="Y52" i="2"/>
  <c r="Z52" i="2"/>
  <c r="AA52" i="2"/>
  <c r="F53" i="2"/>
  <c r="G53" i="2"/>
  <c r="H53" i="2"/>
  <c r="I53" i="2"/>
  <c r="J53" i="2"/>
  <c r="K53" i="2"/>
  <c r="L53" i="2"/>
  <c r="M53" i="2"/>
  <c r="N53" i="2"/>
  <c r="O53" i="2"/>
  <c r="P53" i="2"/>
  <c r="Q53" i="2"/>
  <c r="R53" i="2"/>
  <c r="S53" i="2"/>
  <c r="T53" i="2"/>
  <c r="U53" i="2"/>
  <c r="V53" i="2"/>
  <c r="W53" i="2"/>
  <c r="X53" i="2"/>
  <c r="Y53" i="2"/>
  <c r="Z53" i="2"/>
  <c r="AA53" i="2"/>
  <c r="G44" i="2"/>
  <c r="H44" i="2"/>
  <c r="I44" i="2"/>
  <c r="J44" i="2"/>
  <c r="K44" i="2"/>
  <c r="L44" i="2"/>
  <c r="M44" i="2"/>
  <c r="N44" i="2"/>
  <c r="O44" i="2"/>
  <c r="P44" i="2"/>
  <c r="Q44" i="2"/>
  <c r="R44" i="2"/>
  <c r="S44" i="2"/>
  <c r="T44" i="2"/>
  <c r="U44" i="2"/>
  <c r="V44" i="2"/>
  <c r="W44" i="2"/>
  <c r="X44" i="2"/>
  <c r="Y44" i="2"/>
  <c r="Z44" i="2"/>
  <c r="AA44" i="2"/>
  <c r="F44" i="2"/>
  <c r="F48" i="12" l="1"/>
  <c r="F62" i="12" s="1"/>
  <c r="F47" i="12"/>
  <c r="F61" i="12" s="1"/>
  <c r="G48" i="12"/>
  <c r="G62" i="12" s="1"/>
  <c r="H48" i="12"/>
  <c r="H62" i="12" s="1"/>
  <c r="I48" i="12"/>
  <c r="I62" i="12" s="1"/>
  <c r="J48" i="12"/>
  <c r="J62" i="12" s="1"/>
  <c r="K48" i="12"/>
  <c r="K62" i="12" s="1"/>
  <c r="L48" i="12"/>
  <c r="L62" i="12" s="1"/>
  <c r="M48" i="12"/>
  <c r="M62" i="12" s="1"/>
  <c r="N48" i="12"/>
  <c r="N62" i="12" s="1"/>
  <c r="O48" i="12"/>
  <c r="O62" i="12" s="1"/>
  <c r="P48" i="12"/>
  <c r="P62" i="12" s="1"/>
  <c r="Q48" i="12"/>
  <c r="Q62" i="12" s="1"/>
  <c r="R48" i="12"/>
  <c r="R62" i="12" s="1"/>
  <c r="S48" i="12"/>
  <c r="S62" i="12" s="1"/>
  <c r="T48" i="12"/>
  <c r="T62" i="12" s="1"/>
  <c r="U48" i="12"/>
  <c r="U62" i="12" s="1"/>
  <c r="V48" i="12"/>
  <c r="V62" i="12" s="1"/>
  <c r="W48" i="12"/>
  <c r="W62" i="12" s="1"/>
  <c r="X48" i="12"/>
  <c r="X62" i="12" s="1"/>
  <c r="Y48" i="12"/>
  <c r="Y62" i="12" s="1"/>
  <c r="Z48" i="12"/>
  <c r="Z62" i="12" s="1"/>
  <c r="AA48" i="12"/>
  <c r="AA62" i="12" s="1"/>
  <c r="F49" i="12"/>
  <c r="F63" i="12" s="1"/>
  <c r="G49" i="12"/>
  <c r="G63" i="12" s="1"/>
  <c r="H49" i="12"/>
  <c r="H63" i="12" s="1"/>
  <c r="I49" i="12"/>
  <c r="I63" i="12" s="1"/>
  <c r="J49" i="12"/>
  <c r="J63" i="12" s="1"/>
  <c r="K49" i="12"/>
  <c r="K63" i="12" s="1"/>
  <c r="L49" i="12"/>
  <c r="L63" i="12" s="1"/>
  <c r="M49" i="12"/>
  <c r="M63" i="12" s="1"/>
  <c r="N49" i="12"/>
  <c r="N63" i="12" s="1"/>
  <c r="O49" i="12"/>
  <c r="O63" i="12" s="1"/>
  <c r="P49" i="12"/>
  <c r="P63" i="12" s="1"/>
  <c r="Q49" i="12"/>
  <c r="Q63" i="12" s="1"/>
  <c r="R49" i="12"/>
  <c r="R63" i="12" s="1"/>
  <c r="S49" i="12"/>
  <c r="S63" i="12" s="1"/>
  <c r="T49" i="12"/>
  <c r="T63" i="12" s="1"/>
  <c r="U49" i="12"/>
  <c r="U63" i="12" s="1"/>
  <c r="V49" i="12"/>
  <c r="V63" i="12" s="1"/>
  <c r="W49" i="12"/>
  <c r="W63" i="12" s="1"/>
  <c r="X49" i="12"/>
  <c r="X63" i="12" s="1"/>
  <c r="Y49" i="12"/>
  <c r="Y63" i="12" s="1"/>
  <c r="Z49" i="12"/>
  <c r="Z63" i="12" s="1"/>
  <c r="AA49" i="12"/>
  <c r="AA63" i="12" s="1"/>
  <c r="F50" i="12"/>
  <c r="F64" i="12" s="1"/>
  <c r="G50" i="12"/>
  <c r="G64" i="12" s="1"/>
  <c r="H50" i="12"/>
  <c r="H64" i="12" s="1"/>
  <c r="I50" i="12"/>
  <c r="I64" i="12" s="1"/>
  <c r="J50" i="12"/>
  <c r="J64" i="12" s="1"/>
  <c r="K50" i="12"/>
  <c r="K64" i="12" s="1"/>
  <c r="L50" i="12"/>
  <c r="L64" i="12" s="1"/>
  <c r="M50" i="12"/>
  <c r="M64" i="12" s="1"/>
  <c r="N50" i="12"/>
  <c r="N64" i="12" s="1"/>
  <c r="O50" i="12"/>
  <c r="O64" i="12" s="1"/>
  <c r="P50" i="12"/>
  <c r="P64" i="12" s="1"/>
  <c r="Q50" i="12"/>
  <c r="Q64" i="12" s="1"/>
  <c r="R50" i="12"/>
  <c r="R64" i="12" s="1"/>
  <c r="S50" i="12"/>
  <c r="S64" i="12" s="1"/>
  <c r="T50" i="12"/>
  <c r="T64" i="12" s="1"/>
  <c r="U50" i="12"/>
  <c r="U64" i="12" s="1"/>
  <c r="V50" i="12"/>
  <c r="V64" i="12" s="1"/>
  <c r="W50" i="12"/>
  <c r="W64" i="12" s="1"/>
  <c r="X50" i="12"/>
  <c r="X64" i="12" s="1"/>
  <c r="Y50" i="12"/>
  <c r="Y64" i="12" s="1"/>
  <c r="Z50" i="12"/>
  <c r="Z64" i="12" s="1"/>
  <c r="AA50" i="12"/>
  <c r="AA64" i="12" s="1"/>
  <c r="F51" i="12"/>
  <c r="F65" i="12" s="1"/>
  <c r="G51" i="12"/>
  <c r="G65" i="12" s="1"/>
  <c r="H51" i="12"/>
  <c r="H65" i="12" s="1"/>
  <c r="I51" i="12"/>
  <c r="I65" i="12" s="1"/>
  <c r="J51" i="12"/>
  <c r="J65" i="12" s="1"/>
  <c r="K51" i="12"/>
  <c r="K65" i="12" s="1"/>
  <c r="L51" i="12"/>
  <c r="L65" i="12" s="1"/>
  <c r="M51" i="12"/>
  <c r="M65" i="12" s="1"/>
  <c r="N51" i="12"/>
  <c r="N65" i="12" s="1"/>
  <c r="O51" i="12"/>
  <c r="O65" i="12" s="1"/>
  <c r="P51" i="12"/>
  <c r="P65" i="12" s="1"/>
  <c r="Q51" i="12"/>
  <c r="Q65" i="12" s="1"/>
  <c r="R51" i="12"/>
  <c r="R65" i="12" s="1"/>
  <c r="S51" i="12"/>
  <c r="S65" i="12" s="1"/>
  <c r="T51" i="12"/>
  <c r="T65" i="12" s="1"/>
  <c r="U51" i="12"/>
  <c r="U65" i="12" s="1"/>
  <c r="V51" i="12"/>
  <c r="V65" i="12" s="1"/>
  <c r="W51" i="12"/>
  <c r="W65" i="12" s="1"/>
  <c r="X51" i="12"/>
  <c r="X65" i="12" s="1"/>
  <c r="Y51" i="12"/>
  <c r="Y65" i="12" s="1"/>
  <c r="Z51" i="12"/>
  <c r="Z65" i="12" s="1"/>
  <c r="AA51" i="12"/>
  <c r="AA65" i="12" s="1"/>
  <c r="F52" i="12"/>
  <c r="F66" i="12" s="1"/>
  <c r="G52" i="12"/>
  <c r="G66" i="12" s="1"/>
  <c r="H52" i="12"/>
  <c r="H66" i="12" s="1"/>
  <c r="I52" i="12"/>
  <c r="I66" i="12" s="1"/>
  <c r="J52" i="12"/>
  <c r="J66" i="12" s="1"/>
  <c r="K52" i="12"/>
  <c r="K66" i="12" s="1"/>
  <c r="L52" i="12"/>
  <c r="L66" i="12" s="1"/>
  <c r="M52" i="12"/>
  <c r="M66" i="12" s="1"/>
  <c r="N52" i="12"/>
  <c r="N66" i="12" s="1"/>
  <c r="O52" i="12"/>
  <c r="O66" i="12" s="1"/>
  <c r="P52" i="12"/>
  <c r="P66" i="12" s="1"/>
  <c r="Q52" i="12"/>
  <c r="Q66" i="12" s="1"/>
  <c r="R52" i="12"/>
  <c r="R66" i="12" s="1"/>
  <c r="S52" i="12"/>
  <c r="S66" i="12" s="1"/>
  <c r="T52" i="12"/>
  <c r="T66" i="12" s="1"/>
  <c r="U52" i="12"/>
  <c r="U66" i="12" s="1"/>
  <c r="V52" i="12"/>
  <c r="V66" i="12" s="1"/>
  <c r="W52" i="12"/>
  <c r="W66" i="12" s="1"/>
  <c r="X52" i="12"/>
  <c r="X66" i="12" s="1"/>
  <c r="Y52" i="12"/>
  <c r="Y66" i="12" s="1"/>
  <c r="Z52" i="12"/>
  <c r="Z66" i="12" s="1"/>
  <c r="AA52" i="12"/>
  <c r="AA66" i="12" s="1"/>
  <c r="F53" i="12"/>
  <c r="F67" i="12" s="1"/>
  <c r="G53" i="12"/>
  <c r="G67" i="12" s="1"/>
  <c r="H53" i="12"/>
  <c r="H67" i="12" s="1"/>
  <c r="I53" i="12"/>
  <c r="I67" i="12" s="1"/>
  <c r="J53" i="12"/>
  <c r="J67" i="12" s="1"/>
  <c r="K53" i="12"/>
  <c r="K67" i="12" s="1"/>
  <c r="L53" i="12"/>
  <c r="L67" i="12" s="1"/>
  <c r="M53" i="12"/>
  <c r="M67" i="12" s="1"/>
  <c r="N53" i="12"/>
  <c r="N67" i="12" s="1"/>
  <c r="O53" i="12"/>
  <c r="O67" i="12" s="1"/>
  <c r="P53" i="12"/>
  <c r="P67" i="12" s="1"/>
  <c r="Q53" i="12"/>
  <c r="Q67" i="12" s="1"/>
  <c r="R53" i="12"/>
  <c r="R67" i="12" s="1"/>
  <c r="S53" i="12"/>
  <c r="S67" i="12" s="1"/>
  <c r="T53" i="12"/>
  <c r="T67" i="12" s="1"/>
  <c r="U53" i="12"/>
  <c r="U67" i="12" s="1"/>
  <c r="V53" i="12"/>
  <c r="V67" i="12" s="1"/>
  <c r="W53" i="12"/>
  <c r="W67" i="12" s="1"/>
  <c r="X53" i="12"/>
  <c r="X67" i="12" s="1"/>
  <c r="Y53" i="12"/>
  <c r="Y67" i="12" s="1"/>
  <c r="Z53" i="12"/>
  <c r="Z67" i="12" s="1"/>
  <c r="AA53" i="12"/>
  <c r="AA67" i="12" s="1"/>
  <c r="F54" i="12"/>
  <c r="F68" i="12" s="1"/>
  <c r="G54" i="12"/>
  <c r="G68" i="12" s="1"/>
  <c r="H54" i="12"/>
  <c r="H68" i="12" s="1"/>
  <c r="I54" i="12"/>
  <c r="I68" i="12" s="1"/>
  <c r="J54" i="12"/>
  <c r="J68" i="12" s="1"/>
  <c r="K54" i="12"/>
  <c r="K68" i="12" s="1"/>
  <c r="L54" i="12"/>
  <c r="L68" i="12" s="1"/>
  <c r="M54" i="12"/>
  <c r="M68" i="12" s="1"/>
  <c r="N54" i="12"/>
  <c r="N68" i="12" s="1"/>
  <c r="O54" i="12"/>
  <c r="O68" i="12" s="1"/>
  <c r="P54" i="12"/>
  <c r="P68" i="12" s="1"/>
  <c r="Q54" i="12"/>
  <c r="Q68" i="12" s="1"/>
  <c r="R54" i="12"/>
  <c r="R68" i="12" s="1"/>
  <c r="S54" i="12"/>
  <c r="S68" i="12" s="1"/>
  <c r="T54" i="12"/>
  <c r="T68" i="12" s="1"/>
  <c r="U54" i="12"/>
  <c r="U68" i="12" s="1"/>
  <c r="V54" i="12"/>
  <c r="V68" i="12" s="1"/>
  <c r="W54" i="12"/>
  <c r="W68" i="12" s="1"/>
  <c r="X54" i="12"/>
  <c r="X68" i="12" s="1"/>
  <c r="Y54" i="12"/>
  <c r="Y68" i="12" s="1"/>
  <c r="Z54" i="12"/>
  <c r="Z68" i="12" s="1"/>
  <c r="AA54" i="12"/>
  <c r="AA68" i="12" s="1"/>
  <c r="F55" i="12"/>
  <c r="F69" i="12" s="1"/>
  <c r="G55" i="12"/>
  <c r="G69" i="12" s="1"/>
  <c r="H55" i="12"/>
  <c r="H69" i="12" s="1"/>
  <c r="I55" i="12"/>
  <c r="I69" i="12" s="1"/>
  <c r="J55" i="12"/>
  <c r="J69" i="12" s="1"/>
  <c r="K55" i="12"/>
  <c r="K69" i="12" s="1"/>
  <c r="L55" i="12"/>
  <c r="L69" i="12" s="1"/>
  <c r="M55" i="12"/>
  <c r="M69" i="12" s="1"/>
  <c r="N55" i="12"/>
  <c r="N69" i="12" s="1"/>
  <c r="O55" i="12"/>
  <c r="O69" i="12" s="1"/>
  <c r="P55" i="12"/>
  <c r="P69" i="12" s="1"/>
  <c r="Q55" i="12"/>
  <c r="Q69" i="12" s="1"/>
  <c r="R55" i="12"/>
  <c r="R69" i="12" s="1"/>
  <c r="S55" i="12"/>
  <c r="S69" i="12" s="1"/>
  <c r="T55" i="12"/>
  <c r="T69" i="12" s="1"/>
  <c r="U55" i="12"/>
  <c r="U69" i="12" s="1"/>
  <c r="V55" i="12"/>
  <c r="V69" i="12" s="1"/>
  <c r="W55" i="12"/>
  <c r="W69" i="12" s="1"/>
  <c r="X55" i="12"/>
  <c r="X69" i="12" s="1"/>
  <c r="Y55" i="12"/>
  <c r="Y69" i="12" s="1"/>
  <c r="Z55" i="12"/>
  <c r="Z69" i="12" s="1"/>
  <c r="AA55" i="12"/>
  <c r="AA69" i="12" s="1"/>
  <c r="F56" i="12"/>
  <c r="F70" i="12" s="1"/>
  <c r="G56" i="12"/>
  <c r="G70" i="12" s="1"/>
  <c r="H56" i="12"/>
  <c r="H70" i="12" s="1"/>
  <c r="I56" i="12"/>
  <c r="I70" i="12" s="1"/>
  <c r="J56" i="12"/>
  <c r="J70" i="12" s="1"/>
  <c r="K56" i="12"/>
  <c r="K70" i="12" s="1"/>
  <c r="L56" i="12"/>
  <c r="L70" i="12" s="1"/>
  <c r="M56" i="12"/>
  <c r="M70" i="12" s="1"/>
  <c r="N56" i="12"/>
  <c r="N70" i="12" s="1"/>
  <c r="O56" i="12"/>
  <c r="O70" i="12" s="1"/>
  <c r="P56" i="12"/>
  <c r="P70" i="12" s="1"/>
  <c r="Q56" i="12"/>
  <c r="Q70" i="12" s="1"/>
  <c r="R56" i="12"/>
  <c r="R70" i="12" s="1"/>
  <c r="S56" i="12"/>
  <c r="S70" i="12" s="1"/>
  <c r="T56" i="12"/>
  <c r="T70" i="12" s="1"/>
  <c r="U56" i="12"/>
  <c r="U70" i="12" s="1"/>
  <c r="V56" i="12"/>
  <c r="V70" i="12" s="1"/>
  <c r="W56" i="12"/>
  <c r="W70" i="12" s="1"/>
  <c r="X56" i="12"/>
  <c r="X70" i="12" s="1"/>
  <c r="Y56" i="12"/>
  <c r="Y70" i="12" s="1"/>
  <c r="Z56" i="12"/>
  <c r="Z70" i="12" s="1"/>
  <c r="AA56" i="12"/>
  <c r="AA70" i="12" s="1"/>
  <c r="G47" i="12"/>
  <c r="G61" i="12" s="1"/>
  <c r="H47" i="12"/>
  <c r="H61" i="12" s="1"/>
  <c r="I47" i="12"/>
  <c r="I61" i="12" s="1"/>
  <c r="J47" i="12"/>
  <c r="J61" i="12" s="1"/>
  <c r="K47" i="12"/>
  <c r="K61" i="12" s="1"/>
  <c r="L47" i="12"/>
  <c r="L61" i="12" s="1"/>
  <c r="M47" i="12"/>
  <c r="M61" i="12" s="1"/>
  <c r="N47" i="12"/>
  <c r="N61" i="12" s="1"/>
  <c r="O47" i="12"/>
  <c r="O61" i="12" s="1"/>
  <c r="P47" i="12"/>
  <c r="P61" i="12" s="1"/>
  <c r="Q47" i="12"/>
  <c r="Q61" i="12" s="1"/>
  <c r="R47" i="12"/>
  <c r="R61" i="12" s="1"/>
  <c r="S47" i="12"/>
  <c r="S61" i="12" s="1"/>
  <c r="T47" i="12"/>
  <c r="T61" i="12" s="1"/>
  <c r="U47" i="12"/>
  <c r="U61" i="12" s="1"/>
  <c r="V47" i="12"/>
  <c r="V61" i="12" s="1"/>
  <c r="W47" i="12"/>
  <c r="W61" i="12" s="1"/>
  <c r="X47" i="12"/>
  <c r="X61" i="12" s="1"/>
  <c r="Y47" i="12"/>
  <c r="Y61" i="12" s="1"/>
  <c r="Z47" i="12"/>
  <c r="Z61" i="12" s="1"/>
  <c r="AA47" i="12"/>
  <c r="AA61" i="12" s="1"/>
  <c r="F62" i="10"/>
  <c r="G62" i="10"/>
  <c r="H62" i="10"/>
  <c r="I62" i="10"/>
  <c r="J62" i="10"/>
  <c r="K62" i="10"/>
  <c r="L62" i="10"/>
  <c r="M62" i="10"/>
  <c r="N62" i="10"/>
  <c r="O62" i="10"/>
  <c r="P62" i="10"/>
  <c r="Q62" i="10"/>
  <c r="R62" i="10"/>
  <c r="S62" i="10"/>
  <c r="T62" i="10"/>
  <c r="U62" i="10"/>
  <c r="V62" i="10"/>
  <c r="W62" i="10"/>
  <c r="X62" i="10"/>
  <c r="Y62" i="10"/>
  <c r="Z62" i="10"/>
  <c r="F63" i="10"/>
  <c r="G63" i="10"/>
  <c r="H63" i="10"/>
  <c r="I63" i="10"/>
  <c r="J63" i="10"/>
  <c r="K63" i="10"/>
  <c r="L63" i="10"/>
  <c r="M63" i="10"/>
  <c r="N63" i="10"/>
  <c r="O63" i="10"/>
  <c r="P63" i="10"/>
  <c r="Q63" i="10"/>
  <c r="R63" i="10"/>
  <c r="S63" i="10"/>
  <c r="T63" i="10"/>
  <c r="U63" i="10"/>
  <c r="V63" i="10"/>
  <c r="W63" i="10"/>
  <c r="X63" i="10"/>
  <c r="Y63" i="10"/>
  <c r="Z63" i="10"/>
  <c r="E64" i="10"/>
  <c r="F64" i="10"/>
  <c r="G64" i="10"/>
  <c r="H64" i="10"/>
  <c r="I64" i="10"/>
  <c r="J64" i="10"/>
  <c r="K64" i="10"/>
  <c r="L64" i="10"/>
  <c r="M64" i="10"/>
  <c r="N64" i="10"/>
  <c r="O64" i="10"/>
  <c r="P64" i="10"/>
  <c r="Q64" i="10"/>
  <c r="R64" i="10"/>
  <c r="S64" i="10"/>
  <c r="T64" i="10"/>
  <c r="U64" i="10"/>
  <c r="V64" i="10"/>
  <c r="W64" i="10"/>
  <c r="X64" i="10"/>
  <c r="Y64" i="10"/>
  <c r="Z64" i="10"/>
  <c r="E65" i="10"/>
  <c r="F65" i="10"/>
  <c r="G65" i="10"/>
  <c r="H65" i="10"/>
  <c r="I65" i="10"/>
  <c r="J65" i="10"/>
  <c r="K65" i="10"/>
  <c r="L65" i="10"/>
  <c r="M65" i="10"/>
  <c r="N65" i="10"/>
  <c r="O65" i="10"/>
  <c r="P65" i="10"/>
  <c r="Q65" i="10"/>
  <c r="R65" i="10"/>
  <c r="S65" i="10"/>
  <c r="T65" i="10"/>
  <c r="U65" i="10"/>
  <c r="V65" i="10"/>
  <c r="W65" i="10"/>
  <c r="X65" i="10"/>
  <c r="Y65" i="10"/>
  <c r="Z65" i="10"/>
  <c r="E66" i="10"/>
  <c r="F66" i="10"/>
  <c r="G66" i="10"/>
  <c r="H66" i="10"/>
  <c r="I66" i="10"/>
  <c r="J66" i="10"/>
  <c r="K66" i="10"/>
  <c r="L66" i="10"/>
  <c r="M66" i="10"/>
  <c r="N66" i="10"/>
  <c r="O66" i="10"/>
  <c r="P66" i="10"/>
  <c r="Q66" i="10"/>
  <c r="R66" i="10"/>
  <c r="S66" i="10"/>
  <c r="T66" i="10"/>
  <c r="U66" i="10"/>
  <c r="V66" i="10"/>
  <c r="W66" i="10"/>
  <c r="X66" i="10"/>
  <c r="Y66" i="10"/>
  <c r="Z66" i="10"/>
  <c r="E67" i="10"/>
  <c r="F67" i="10"/>
  <c r="G67" i="10"/>
  <c r="H67" i="10"/>
  <c r="I67" i="10"/>
  <c r="J67" i="10"/>
  <c r="K67" i="10"/>
  <c r="L67" i="10"/>
  <c r="M67" i="10"/>
  <c r="N67" i="10"/>
  <c r="O67" i="10"/>
  <c r="P67" i="10"/>
  <c r="Q67" i="10"/>
  <c r="R67" i="10"/>
  <c r="S67" i="10"/>
  <c r="T67" i="10"/>
  <c r="U67" i="10"/>
  <c r="V67" i="10"/>
  <c r="W67" i="10"/>
  <c r="X67" i="10"/>
  <c r="Y67" i="10"/>
  <c r="Z67" i="10"/>
  <c r="E68" i="10"/>
  <c r="F68" i="10"/>
  <c r="G68" i="10"/>
  <c r="H68" i="10"/>
  <c r="I68" i="10"/>
  <c r="J68" i="10"/>
  <c r="K68" i="10"/>
  <c r="L68" i="10"/>
  <c r="M68" i="10"/>
  <c r="N68" i="10"/>
  <c r="O68" i="10"/>
  <c r="P68" i="10"/>
  <c r="Q68" i="10"/>
  <c r="R68" i="10"/>
  <c r="S68" i="10"/>
  <c r="T68" i="10"/>
  <c r="U68" i="10"/>
  <c r="V68" i="10"/>
  <c r="W68" i="10"/>
  <c r="X68" i="10"/>
  <c r="Y68" i="10"/>
  <c r="Z68" i="10"/>
  <c r="E69" i="10"/>
  <c r="F69" i="10"/>
  <c r="G69" i="10"/>
  <c r="H69" i="10"/>
  <c r="I69" i="10"/>
  <c r="J69" i="10"/>
  <c r="K69" i="10"/>
  <c r="L69" i="10"/>
  <c r="M69" i="10"/>
  <c r="N69" i="10"/>
  <c r="O69" i="10"/>
  <c r="P69" i="10"/>
  <c r="Q69" i="10"/>
  <c r="R69" i="10"/>
  <c r="S69" i="10"/>
  <c r="T69" i="10"/>
  <c r="U69" i="10"/>
  <c r="V69" i="10"/>
  <c r="W69" i="10"/>
  <c r="X69" i="10"/>
  <c r="Y69" i="10"/>
  <c r="Z69" i="10"/>
  <c r="E70" i="10"/>
  <c r="F70" i="10"/>
  <c r="G70" i="10"/>
  <c r="H70" i="10"/>
  <c r="I70" i="10"/>
  <c r="J70" i="10"/>
  <c r="K70" i="10"/>
  <c r="L70" i="10"/>
  <c r="M70" i="10"/>
  <c r="N70" i="10"/>
  <c r="O70" i="10"/>
  <c r="P70" i="10"/>
  <c r="Q70" i="10"/>
  <c r="R70" i="10"/>
  <c r="S70" i="10"/>
  <c r="T70" i="10"/>
  <c r="U70" i="10"/>
  <c r="V70" i="10"/>
  <c r="W70" i="10"/>
  <c r="X70" i="10"/>
  <c r="Y70" i="10"/>
  <c r="Z70" i="10"/>
  <c r="E71" i="10"/>
  <c r="F71" i="10"/>
  <c r="G71" i="10"/>
  <c r="H71" i="10"/>
  <c r="I71" i="10"/>
  <c r="J71" i="10"/>
  <c r="K71" i="10"/>
  <c r="L71" i="10"/>
  <c r="M71" i="10"/>
  <c r="N71" i="10"/>
  <c r="O71" i="10"/>
  <c r="P71" i="10"/>
  <c r="Q71" i="10"/>
  <c r="R71" i="10"/>
  <c r="S71" i="10"/>
  <c r="T71" i="10"/>
  <c r="U71" i="10"/>
  <c r="V71" i="10"/>
  <c r="W71" i="10"/>
  <c r="X71" i="10"/>
  <c r="Y71" i="10"/>
  <c r="Z71" i="10"/>
  <c r="F61" i="10"/>
  <c r="G61" i="10"/>
  <c r="H61" i="10"/>
  <c r="I61" i="10"/>
  <c r="J61" i="10"/>
  <c r="K61" i="10"/>
  <c r="L61" i="10"/>
  <c r="M61" i="10"/>
  <c r="N61" i="10"/>
  <c r="O61" i="10"/>
  <c r="P61" i="10"/>
  <c r="Q61" i="10"/>
  <c r="R61" i="10"/>
  <c r="S61" i="10"/>
  <c r="T61" i="10"/>
  <c r="U61" i="10"/>
  <c r="V61" i="10"/>
  <c r="W61" i="10"/>
  <c r="X61" i="10"/>
  <c r="Y61" i="10"/>
  <c r="Z61" i="10"/>
  <c r="E61" i="10"/>
  <c r="F48" i="10"/>
  <c r="G48" i="10"/>
  <c r="H48" i="10"/>
  <c r="I48" i="10"/>
  <c r="J48" i="10"/>
  <c r="K48" i="10"/>
  <c r="L48" i="10"/>
  <c r="M48" i="10"/>
  <c r="N48" i="10"/>
  <c r="O48" i="10"/>
  <c r="P48" i="10"/>
  <c r="Q48" i="10"/>
  <c r="R48" i="10"/>
  <c r="S48" i="10"/>
  <c r="T48" i="10"/>
  <c r="U48" i="10"/>
  <c r="V48" i="10"/>
  <c r="W48" i="10"/>
  <c r="X48" i="10"/>
  <c r="Y48" i="10"/>
  <c r="Z48" i="10"/>
  <c r="F49" i="10"/>
  <c r="G49" i="10"/>
  <c r="H49" i="10"/>
  <c r="I49" i="10"/>
  <c r="J49" i="10"/>
  <c r="K49" i="10"/>
  <c r="L49" i="10"/>
  <c r="M49" i="10"/>
  <c r="N49" i="10"/>
  <c r="O49" i="10"/>
  <c r="P49" i="10"/>
  <c r="Q49" i="10"/>
  <c r="R49" i="10"/>
  <c r="S49" i="10"/>
  <c r="T49" i="10"/>
  <c r="U49" i="10"/>
  <c r="V49" i="10"/>
  <c r="W49" i="10"/>
  <c r="X49" i="10"/>
  <c r="Y49" i="10"/>
  <c r="Z49" i="10"/>
  <c r="E50" i="10"/>
  <c r="F50" i="10"/>
  <c r="G50" i="10"/>
  <c r="H50" i="10"/>
  <c r="I50" i="10"/>
  <c r="J50" i="10"/>
  <c r="K50" i="10"/>
  <c r="L50" i="10"/>
  <c r="M50" i="10"/>
  <c r="N50" i="10"/>
  <c r="O50" i="10"/>
  <c r="P50" i="10"/>
  <c r="Q50" i="10"/>
  <c r="R50" i="10"/>
  <c r="S50" i="10"/>
  <c r="T50" i="10"/>
  <c r="U50" i="10"/>
  <c r="V50" i="10"/>
  <c r="W50" i="10"/>
  <c r="X50" i="10"/>
  <c r="Y50" i="10"/>
  <c r="Z50" i="10"/>
  <c r="E51" i="10"/>
  <c r="F51" i="10"/>
  <c r="G51" i="10"/>
  <c r="H51" i="10"/>
  <c r="I51" i="10"/>
  <c r="J51" i="10"/>
  <c r="K51" i="10"/>
  <c r="L51" i="10"/>
  <c r="M51" i="10"/>
  <c r="N51" i="10"/>
  <c r="O51" i="10"/>
  <c r="P51" i="10"/>
  <c r="Q51" i="10"/>
  <c r="R51" i="10"/>
  <c r="S51" i="10"/>
  <c r="T51" i="10"/>
  <c r="U51" i="10"/>
  <c r="V51" i="10"/>
  <c r="W51" i="10"/>
  <c r="X51" i="10"/>
  <c r="Y51" i="10"/>
  <c r="Z51" i="10"/>
  <c r="F52" i="10"/>
  <c r="G52" i="10"/>
  <c r="H52" i="10"/>
  <c r="I52" i="10"/>
  <c r="J52" i="10"/>
  <c r="K52" i="10"/>
  <c r="L52" i="10"/>
  <c r="M52" i="10"/>
  <c r="N52" i="10"/>
  <c r="O52" i="10"/>
  <c r="P52" i="10"/>
  <c r="Q52" i="10"/>
  <c r="R52" i="10"/>
  <c r="S52" i="10"/>
  <c r="T52" i="10"/>
  <c r="U52" i="10"/>
  <c r="V52" i="10"/>
  <c r="W52" i="10"/>
  <c r="X52" i="10"/>
  <c r="Y52" i="10"/>
  <c r="Z52" i="10"/>
  <c r="E53" i="10"/>
  <c r="F53" i="10"/>
  <c r="G53" i="10"/>
  <c r="H53" i="10"/>
  <c r="I53" i="10"/>
  <c r="J53" i="10"/>
  <c r="K53" i="10"/>
  <c r="L53" i="10"/>
  <c r="M53" i="10"/>
  <c r="N53" i="10"/>
  <c r="O53" i="10"/>
  <c r="P53" i="10"/>
  <c r="Q53" i="10"/>
  <c r="R53" i="10"/>
  <c r="S53" i="10"/>
  <c r="T53" i="10"/>
  <c r="U53" i="10"/>
  <c r="V53" i="10"/>
  <c r="W53" i="10"/>
  <c r="X53" i="10"/>
  <c r="Y53" i="10"/>
  <c r="Z53" i="10"/>
  <c r="E54" i="10"/>
  <c r="F54" i="10"/>
  <c r="G54" i="10"/>
  <c r="H54" i="10"/>
  <c r="I54" i="10"/>
  <c r="J54" i="10"/>
  <c r="K54" i="10"/>
  <c r="L54" i="10"/>
  <c r="M54" i="10"/>
  <c r="N54" i="10"/>
  <c r="O54" i="10"/>
  <c r="P54" i="10"/>
  <c r="Q54" i="10"/>
  <c r="R54" i="10"/>
  <c r="S54" i="10"/>
  <c r="T54" i="10"/>
  <c r="U54" i="10"/>
  <c r="V54" i="10"/>
  <c r="W54" i="10"/>
  <c r="X54" i="10"/>
  <c r="Y54" i="10"/>
  <c r="Z54" i="10"/>
  <c r="E55" i="10"/>
  <c r="F55" i="10"/>
  <c r="G55" i="10"/>
  <c r="H55" i="10"/>
  <c r="I55" i="10"/>
  <c r="J55" i="10"/>
  <c r="K55" i="10"/>
  <c r="L55" i="10"/>
  <c r="M55" i="10"/>
  <c r="N55" i="10"/>
  <c r="O55" i="10"/>
  <c r="P55" i="10"/>
  <c r="Q55" i="10"/>
  <c r="R55" i="10"/>
  <c r="S55" i="10"/>
  <c r="T55" i="10"/>
  <c r="U55" i="10"/>
  <c r="V55" i="10"/>
  <c r="W55" i="10"/>
  <c r="X55" i="10"/>
  <c r="Y55" i="10"/>
  <c r="Z55" i="10"/>
  <c r="E56" i="10"/>
  <c r="F56" i="10"/>
  <c r="G56" i="10"/>
  <c r="H56" i="10"/>
  <c r="I56" i="10"/>
  <c r="J56" i="10"/>
  <c r="K56" i="10"/>
  <c r="L56" i="10"/>
  <c r="M56" i="10"/>
  <c r="N56" i="10"/>
  <c r="O56" i="10"/>
  <c r="P56" i="10"/>
  <c r="Q56" i="10"/>
  <c r="R56" i="10"/>
  <c r="S56" i="10"/>
  <c r="T56" i="10"/>
  <c r="U56" i="10"/>
  <c r="V56" i="10"/>
  <c r="W56" i="10"/>
  <c r="X56" i="10"/>
  <c r="Y56" i="10"/>
  <c r="Z56" i="10"/>
  <c r="E57" i="10"/>
  <c r="F57" i="10"/>
  <c r="G57" i="10"/>
  <c r="H57" i="10"/>
  <c r="I57" i="10"/>
  <c r="J57" i="10"/>
  <c r="K57" i="10"/>
  <c r="L57" i="10"/>
  <c r="M57" i="10"/>
  <c r="N57" i="10"/>
  <c r="O57" i="10"/>
  <c r="P57" i="10"/>
  <c r="Q57" i="10"/>
  <c r="R57" i="10"/>
  <c r="S57" i="10"/>
  <c r="T57" i="10"/>
  <c r="U57" i="10"/>
  <c r="V57" i="10"/>
  <c r="W57" i="10"/>
  <c r="X57" i="10"/>
  <c r="Y57" i="10"/>
  <c r="Z57" i="10"/>
  <c r="F47" i="10"/>
  <c r="G47" i="10"/>
  <c r="H47" i="10"/>
  <c r="I47" i="10"/>
  <c r="J47" i="10"/>
  <c r="K47" i="10"/>
  <c r="L47" i="10"/>
  <c r="M47" i="10"/>
  <c r="N47" i="10"/>
  <c r="O47" i="10"/>
  <c r="P47" i="10"/>
  <c r="Q47" i="10"/>
  <c r="R47" i="10"/>
  <c r="S47" i="10"/>
  <c r="T47" i="10"/>
  <c r="U47" i="10"/>
  <c r="V47" i="10"/>
  <c r="W47" i="10"/>
  <c r="X47" i="10"/>
  <c r="Y47" i="10"/>
  <c r="Z47" i="10"/>
  <c r="E47" i="10"/>
  <c r="E103" i="9"/>
  <c r="F103" i="9"/>
  <c r="G103" i="9"/>
  <c r="H103" i="9"/>
  <c r="I103" i="9"/>
  <c r="J103" i="9"/>
  <c r="K103" i="9"/>
  <c r="L103" i="9"/>
  <c r="M103" i="9"/>
  <c r="N103" i="9"/>
  <c r="O103" i="9"/>
  <c r="P103" i="9"/>
  <c r="Q103" i="9"/>
  <c r="R103" i="9"/>
  <c r="S103" i="9"/>
  <c r="T103" i="9"/>
  <c r="U103" i="9"/>
  <c r="V103" i="9"/>
  <c r="W103" i="9"/>
  <c r="X103" i="9"/>
  <c r="Y103" i="9"/>
  <c r="Z103" i="9"/>
  <c r="E104" i="9"/>
  <c r="F104" i="9"/>
  <c r="G104" i="9"/>
  <c r="H104" i="9"/>
  <c r="I104" i="9"/>
  <c r="J104" i="9"/>
  <c r="K104" i="9"/>
  <c r="L104" i="9"/>
  <c r="M104" i="9"/>
  <c r="N104" i="9"/>
  <c r="O104" i="9"/>
  <c r="P104" i="9"/>
  <c r="Q104" i="9"/>
  <c r="R104" i="9"/>
  <c r="S104" i="9"/>
  <c r="T104" i="9"/>
  <c r="U104" i="9"/>
  <c r="V104" i="9"/>
  <c r="W104" i="9"/>
  <c r="X104" i="9"/>
  <c r="Y104" i="9"/>
  <c r="Z104" i="9"/>
  <c r="E105" i="9"/>
  <c r="F105" i="9"/>
  <c r="G105" i="9"/>
  <c r="H105" i="9"/>
  <c r="I105" i="9"/>
  <c r="J105" i="9"/>
  <c r="K105" i="9"/>
  <c r="L105" i="9"/>
  <c r="M105" i="9"/>
  <c r="N105" i="9"/>
  <c r="O105" i="9"/>
  <c r="P105" i="9"/>
  <c r="Q105" i="9"/>
  <c r="R105" i="9"/>
  <c r="S105" i="9"/>
  <c r="T105" i="9"/>
  <c r="U105" i="9"/>
  <c r="V105" i="9"/>
  <c r="W105" i="9"/>
  <c r="X105" i="9"/>
  <c r="Y105" i="9"/>
  <c r="Z105" i="9"/>
  <c r="E106" i="9"/>
  <c r="F106" i="9"/>
  <c r="G106" i="9"/>
  <c r="H106" i="9"/>
  <c r="I106" i="9"/>
  <c r="J106" i="9"/>
  <c r="K106" i="9"/>
  <c r="L106" i="9"/>
  <c r="M106" i="9"/>
  <c r="N106" i="9"/>
  <c r="O106" i="9"/>
  <c r="P106" i="9"/>
  <c r="Q106" i="9"/>
  <c r="R106" i="9"/>
  <c r="S106" i="9"/>
  <c r="T106" i="9"/>
  <c r="U106" i="9"/>
  <c r="V106" i="9"/>
  <c r="W106" i="9"/>
  <c r="X106" i="9"/>
  <c r="Y106" i="9"/>
  <c r="Z106" i="9"/>
  <c r="E107" i="9"/>
  <c r="F107" i="9"/>
  <c r="G107" i="9"/>
  <c r="H107" i="9"/>
  <c r="I107" i="9"/>
  <c r="J107" i="9"/>
  <c r="K107" i="9"/>
  <c r="L107" i="9"/>
  <c r="M107" i="9"/>
  <c r="N107" i="9"/>
  <c r="O107" i="9"/>
  <c r="P107" i="9"/>
  <c r="Q107" i="9"/>
  <c r="R107" i="9"/>
  <c r="S107" i="9"/>
  <c r="T107" i="9"/>
  <c r="U107" i="9"/>
  <c r="V107" i="9"/>
  <c r="W107" i="9"/>
  <c r="X107" i="9"/>
  <c r="Y107" i="9"/>
  <c r="Z107" i="9"/>
  <c r="E108" i="9"/>
  <c r="F108" i="9"/>
  <c r="G108" i="9"/>
  <c r="H108" i="9"/>
  <c r="I108" i="9"/>
  <c r="J108" i="9"/>
  <c r="K108" i="9"/>
  <c r="L108" i="9"/>
  <c r="M108" i="9"/>
  <c r="N108" i="9"/>
  <c r="O108" i="9"/>
  <c r="P108" i="9"/>
  <c r="Q108" i="9"/>
  <c r="R108" i="9"/>
  <c r="S108" i="9"/>
  <c r="T108" i="9"/>
  <c r="U108" i="9"/>
  <c r="V108" i="9"/>
  <c r="W108" i="9"/>
  <c r="X108" i="9"/>
  <c r="Y108" i="9"/>
  <c r="Z108" i="9"/>
  <c r="E109" i="9"/>
  <c r="F109" i="9"/>
  <c r="G109" i="9"/>
  <c r="H109" i="9"/>
  <c r="I109" i="9"/>
  <c r="J109" i="9"/>
  <c r="K109" i="9"/>
  <c r="L109" i="9"/>
  <c r="M109" i="9"/>
  <c r="N109" i="9"/>
  <c r="O109" i="9"/>
  <c r="P109" i="9"/>
  <c r="Q109" i="9"/>
  <c r="R109" i="9"/>
  <c r="S109" i="9"/>
  <c r="T109" i="9"/>
  <c r="U109" i="9"/>
  <c r="V109" i="9"/>
  <c r="W109" i="9"/>
  <c r="X109" i="9"/>
  <c r="Y109" i="9"/>
  <c r="Z109" i="9"/>
  <c r="E110" i="9"/>
  <c r="F110" i="9"/>
  <c r="G110" i="9"/>
  <c r="H110" i="9"/>
  <c r="I110" i="9"/>
  <c r="J110" i="9"/>
  <c r="K110" i="9"/>
  <c r="L110" i="9"/>
  <c r="M110" i="9"/>
  <c r="N110" i="9"/>
  <c r="O110" i="9"/>
  <c r="P110" i="9"/>
  <c r="Q110" i="9"/>
  <c r="R110" i="9"/>
  <c r="S110" i="9"/>
  <c r="T110" i="9"/>
  <c r="U110" i="9"/>
  <c r="V110" i="9"/>
  <c r="W110" i="9"/>
  <c r="X110" i="9"/>
  <c r="Y110" i="9"/>
  <c r="Z110" i="9"/>
  <c r="E111" i="9"/>
  <c r="F111" i="9"/>
  <c r="G111" i="9"/>
  <c r="H111" i="9"/>
  <c r="I111" i="9"/>
  <c r="J111" i="9"/>
  <c r="K111" i="9"/>
  <c r="L111" i="9"/>
  <c r="M111" i="9"/>
  <c r="N111" i="9"/>
  <c r="O111" i="9"/>
  <c r="P111" i="9"/>
  <c r="Q111" i="9"/>
  <c r="R111" i="9"/>
  <c r="S111" i="9"/>
  <c r="T111" i="9"/>
  <c r="U111" i="9"/>
  <c r="V111" i="9"/>
  <c r="W111" i="9"/>
  <c r="X111" i="9"/>
  <c r="Y111" i="9"/>
  <c r="Z111" i="9"/>
  <c r="E112" i="9"/>
  <c r="F112" i="9"/>
  <c r="G112" i="9"/>
  <c r="H112" i="9"/>
  <c r="I112" i="9"/>
  <c r="J112" i="9"/>
  <c r="K112" i="9"/>
  <c r="L112" i="9"/>
  <c r="M112" i="9"/>
  <c r="N112" i="9"/>
  <c r="O112" i="9"/>
  <c r="P112" i="9"/>
  <c r="Q112" i="9"/>
  <c r="R112" i="9"/>
  <c r="S112" i="9"/>
  <c r="T112" i="9"/>
  <c r="U112" i="9"/>
  <c r="V112" i="9"/>
  <c r="W112" i="9"/>
  <c r="X112" i="9"/>
  <c r="Y112" i="9"/>
  <c r="Z112" i="9"/>
  <c r="F102" i="9"/>
  <c r="G102" i="9"/>
  <c r="H102" i="9"/>
  <c r="I102" i="9"/>
  <c r="J102" i="9"/>
  <c r="K102" i="9"/>
  <c r="L102" i="9"/>
  <c r="M102" i="9"/>
  <c r="N102" i="9"/>
  <c r="O102" i="9"/>
  <c r="P102" i="9"/>
  <c r="Q102" i="9"/>
  <c r="R102" i="9"/>
  <c r="S102" i="9"/>
  <c r="T102" i="9"/>
  <c r="U102" i="9"/>
  <c r="V102" i="9"/>
  <c r="W102" i="9"/>
  <c r="X102" i="9"/>
  <c r="Y102" i="9"/>
  <c r="Z102" i="9"/>
  <c r="E102" i="9"/>
  <c r="E75" i="9"/>
  <c r="F75" i="9"/>
  <c r="G75" i="9"/>
  <c r="H75" i="9"/>
  <c r="I75" i="9"/>
  <c r="J75" i="9"/>
  <c r="K75" i="9"/>
  <c r="L75" i="9"/>
  <c r="M75" i="9"/>
  <c r="N75" i="9"/>
  <c r="O75" i="9"/>
  <c r="P75" i="9"/>
  <c r="Q75" i="9"/>
  <c r="R75" i="9"/>
  <c r="S75" i="9"/>
  <c r="T75" i="9"/>
  <c r="U75" i="9"/>
  <c r="V75" i="9"/>
  <c r="W75" i="9"/>
  <c r="X75" i="9"/>
  <c r="Y75" i="9"/>
  <c r="Z75" i="9"/>
  <c r="E76" i="9"/>
  <c r="F76" i="9"/>
  <c r="G76" i="9"/>
  <c r="H76" i="9"/>
  <c r="I76" i="9"/>
  <c r="J76" i="9"/>
  <c r="K76" i="9"/>
  <c r="L76" i="9"/>
  <c r="M76" i="9"/>
  <c r="N76" i="9"/>
  <c r="O76" i="9"/>
  <c r="P76" i="9"/>
  <c r="Q76" i="9"/>
  <c r="R76" i="9"/>
  <c r="S76" i="9"/>
  <c r="T76" i="9"/>
  <c r="U76" i="9"/>
  <c r="V76" i="9"/>
  <c r="W76" i="9"/>
  <c r="X76" i="9"/>
  <c r="Y76" i="9"/>
  <c r="Z76" i="9"/>
  <c r="E77" i="9"/>
  <c r="F77" i="9"/>
  <c r="G77" i="9"/>
  <c r="H77" i="9"/>
  <c r="I77" i="9"/>
  <c r="J77" i="9"/>
  <c r="K77" i="9"/>
  <c r="L77" i="9"/>
  <c r="M77" i="9"/>
  <c r="N77" i="9"/>
  <c r="O77" i="9"/>
  <c r="P77" i="9"/>
  <c r="Q77" i="9"/>
  <c r="R77" i="9"/>
  <c r="S77" i="9"/>
  <c r="T77" i="9"/>
  <c r="U77" i="9"/>
  <c r="V77" i="9"/>
  <c r="W77" i="9"/>
  <c r="X77" i="9"/>
  <c r="Y77" i="9"/>
  <c r="Z77" i="9"/>
  <c r="E78" i="9"/>
  <c r="F78" i="9"/>
  <c r="G78" i="9"/>
  <c r="H78" i="9"/>
  <c r="I78" i="9"/>
  <c r="J78" i="9"/>
  <c r="K78" i="9"/>
  <c r="L78" i="9"/>
  <c r="M78" i="9"/>
  <c r="N78" i="9"/>
  <c r="O78" i="9"/>
  <c r="P78" i="9"/>
  <c r="Q78" i="9"/>
  <c r="R78" i="9"/>
  <c r="S78" i="9"/>
  <c r="T78" i="9"/>
  <c r="U78" i="9"/>
  <c r="V78" i="9"/>
  <c r="W78" i="9"/>
  <c r="X78" i="9"/>
  <c r="Y78" i="9"/>
  <c r="Z78" i="9"/>
  <c r="E79" i="9"/>
  <c r="F79" i="9"/>
  <c r="G79" i="9"/>
  <c r="H79" i="9"/>
  <c r="I79" i="9"/>
  <c r="J79" i="9"/>
  <c r="K79" i="9"/>
  <c r="L79" i="9"/>
  <c r="M79" i="9"/>
  <c r="N79" i="9"/>
  <c r="O79" i="9"/>
  <c r="P79" i="9"/>
  <c r="Q79" i="9"/>
  <c r="R79" i="9"/>
  <c r="S79" i="9"/>
  <c r="T79" i="9"/>
  <c r="U79" i="9"/>
  <c r="V79" i="9"/>
  <c r="W79" i="9"/>
  <c r="X79" i="9"/>
  <c r="Y79" i="9"/>
  <c r="Z79" i="9"/>
  <c r="E80" i="9"/>
  <c r="F80" i="9"/>
  <c r="G80" i="9"/>
  <c r="H80" i="9"/>
  <c r="I80" i="9"/>
  <c r="J80" i="9"/>
  <c r="K80" i="9"/>
  <c r="L80" i="9"/>
  <c r="M80" i="9"/>
  <c r="N80" i="9"/>
  <c r="O80" i="9"/>
  <c r="P80" i="9"/>
  <c r="Q80" i="9"/>
  <c r="R80" i="9"/>
  <c r="S80" i="9"/>
  <c r="T80" i="9"/>
  <c r="U80" i="9"/>
  <c r="V80" i="9"/>
  <c r="W80" i="9"/>
  <c r="X80" i="9"/>
  <c r="Y80" i="9"/>
  <c r="Z80" i="9"/>
  <c r="E81" i="9"/>
  <c r="F81" i="9"/>
  <c r="G81" i="9"/>
  <c r="H81" i="9"/>
  <c r="I81" i="9"/>
  <c r="J81" i="9"/>
  <c r="K81" i="9"/>
  <c r="L81" i="9"/>
  <c r="M81" i="9"/>
  <c r="N81" i="9"/>
  <c r="O81" i="9"/>
  <c r="P81" i="9"/>
  <c r="Q81" i="9"/>
  <c r="R81" i="9"/>
  <c r="S81" i="9"/>
  <c r="T81" i="9"/>
  <c r="U81" i="9"/>
  <c r="V81" i="9"/>
  <c r="W81" i="9"/>
  <c r="X81" i="9"/>
  <c r="Y81" i="9"/>
  <c r="Z81" i="9"/>
  <c r="E82" i="9"/>
  <c r="F82" i="9"/>
  <c r="G82" i="9"/>
  <c r="H82" i="9"/>
  <c r="I82" i="9"/>
  <c r="J82" i="9"/>
  <c r="K82" i="9"/>
  <c r="L82" i="9"/>
  <c r="M82" i="9"/>
  <c r="N82" i="9"/>
  <c r="O82" i="9"/>
  <c r="P82" i="9"/>
  <c r="Q82" i="9"/>
  <c r="R82" i="9"/>
  <c r="S82" i="9"/>
  <c r="T82" i="9"/>
  <c r="U82" i="9"/>
  <c r="V82" i="9"/>
  <c r="W82" i="9"/>
  <c r="X82" i="9"/>
  <c r="Y82" i="9"/>
  <c r="Z82" i="9"/>
  <c r="E83" i="9"/>
  <c r="F83" i="9"/>
  <c r="G83" i="9"/>
  <c r="H83" i="9"/>
  <c r="I83" i="9"/>
  <c r="J83" i="9"/>
  <c r="K83" i="9"/>
  <c r="L83" i="9"/>
  <c r="M83" i="9"/>
  <c r="N83" i="9"/>
  <c r="O83" i="9"/>
  <c r="P83" i="9"/>
  <c r="Q83" i="9"/>
  <c r="R83" i="9"/>
  <c r="S83" i="9"/>
  <c r="T83" i="9"/>
  <c r="U83" i="9"/>
  <c r="V83" i="9"/>
  <c r="W83" i="9"/>
  <c r="X83" i="9"/>
  <c r="Y83" i="9"/>
  <c r="Z83" i="9"/>
  <c r="E84" i="9"/>
  <c r="F84" i="9"/>
  <c r="G84" i="9"/>
  <c r="H84" i="9"/>
  <c r="I84" i="9"/>
  <c r="J84" i="9"/>
  <c r="K84" i="9"/>
  <c r="L84" i="9"/>
  <c r="M84" i="9"/>
  <c r="N84" i="9"/>
  <c r="O84" i="9"/>
  <c r="P84" i="9"/>
  <c r="Q84" i="9"/>
  <c r="R84" i="9"/>
  <c r="S84" i="9"/>
  <c r="T84" i="9"/>
  <c r="U84" i="9"/>
  <c r="V84" i="9"/>
  <c r="W84" i="9"/>
  <c r="X84" i="9"/>
  <c r="Y84" i="9"/>
  <c r="Z84" i="9"/>
  <c r="F74" i="9"/>
  <c r="G74" i="9"/>
  <c r="H74" i="9"/>
  <c r="I74" i="9"/>
  <c r="J74" i="9"/>
  <c r="K74" i="9"/>
  <c r="L74" i="9"/>
  <c r="M74" i="9"/>
  <c r="N74" i="9"/>
  <c r="O74" i="9"/>
  <c r="P74" i="9"/>
  <c r="Q74" i="9"/>
  <c r="R74" i="9"/>
  <c r="S74" i="9"/>
  <c r="T74" i="9"/>
  <c r="U74" i="9"/>
  <c r="V74" i="9"/>
  <c r="W74" i="9"/>
  <c r="X74" i="9"/>
  <c r="Y74" i="9"/>
  <c r="Z74" i="9"/>
  <c r="E74" i="9"/>
  <c r="F47" i="9"/>
  <c r="G47" i="9"/>
  <c r="H47" i="9"/>
  <c r="I47" i="9"/>
  <c r="J47" i="9"/>
  <c r="K47" i="9"/>
  <c r="L47" i="9"/>
  <c r="M47" i="9"/>
  <c r="N47" i="9"/>
  <c r="O47" i="9"/>
  <c r="P47" i="9"/>
  <c r="Q47" i="9"/>
  <c r="R47" i="9"/>
  <c r="S47" i="9"/>
  <c r="T47" i="9"/>
  <c r="U47" i="9"/>
  <c r="V47" i="9"/>
  <c r="W47" i="9"/>
  <c r="X47" i="9"/>
  <c r="Y47" i="9"/>
  <c r="Z47" i="9"/>
  <c r="AA47" i="9"/>
  <c r="F48" i="9"/>
  <c r="G48" i="9"/>
  <c r="H48" i="9"/>
  <c r="I48" i="9"/>
  <c r="J48" i="9"/>
  <c r="K48" i="9"/>
  <c r="L48" i="9"/>
  <c r="M48" i="9"/>
  <c r="N48" i="9"/>
  <c r="O48" i="9"/>
  <c r="P48" i="9"/>
  <c r="Q48" i="9"/>
  <c r="R48" i="9"/>
  <c r="S48" i="9"/>
  <c r="T48" i="9"/>
  <c r="U48" i="9"/>
  <c r="V48" i="9"/>
  <c r="W48" i="9"/>
  <c r="X48" i="9"/>
  <c r="Y48" i="9"/>
  <c r="Z48" i="9"/>
  <c r="AA48" i="9"/>
  <c r="F49" i="9"/>
  <c r="G49" i="9"/>
  <c r="H49" i="9"/>
  <c r="I49" i="9"/>
  <c r="J49" i="9"/>
  <c r="K49" i="9"/>
  <c r="L49" i="9"/>
  <c r="M49" i="9"/>
  <c r="N49" i="9"/>
  <c r="O49" i="9"/>
  <c r="P49" i="9"/>
  <c r="Q49" i="9"/>
  <c r="R49" i="9"/>
  <c r="S49" i="9"/>
  <c r="T49" i="9"/>
  <c r="U49" i="9"/>
  <c r="V49" i="9"/>
  <c r="W49" i="9"/>
  <c r="X49" i="9"/>
  <c r="Y49" i="9"/>
  <c r="Z49" i="9"/>
  <c r="AA49" i="9"/>
  <c r="F50" i="9"/>
  <c r="G50" i="9"/>
  <c r="H50" i="9"/>
  <c r="I50" i="9"/>
  <c r="J50" i="9"/>
  <c r="K50" i="9"/>
  <c r="L50" i="9"/>
  <c r="M50" i="9"/>
  <c r="N50" i="9"/>
  <c r="O50" i="9"/>
  <c r="P50" i="9"/>
  <c r="Q50" i="9"/>
  <c r="R50" i="9"/>
  <c r="S50" i="9"/>
  <c r="T50" i="9"/>
  <c r="U50" i="9"/>
  <c r="V50" i="9"/>
  <c r="W50" i="9"/>
  <c r="X50" i="9"/>
  <c r="Y50" i="9"/>
  <c r="Z50" i="9"/>
  <c r="AA50" i="9"/>
  <c r="F51" i="9"/>
  <c r="G51" i="9"/>
  <c r="H51" i="9"/>
  <c r="I51" i="9"/>
  <c r="J51" i="9"/>
  <c r="K51" i="9"/>
  <c r="L51" i="9"/>
  <c r="M51" i="9"/>
  <c r="N51" i="9"/>
  <c r="O51" i="9"/>
  <c r="P51" i="9"/>
  <c r="Q51" i="9"/>
  <c r="R51" i="9"/>
  <c r="S51" i="9"/>
  <c r="T51" i="9"/>
  <c r="U51" i="9"/>
  <c r="V51" i="9"/>
  <c r="W51" i="9"/>
  <c r="X51" i="9"/>
  <c r="Y51" i="9"/>
  <c r="Z51" i="9"/>
  <c r="AA51" i="9"/>
  <c r="F52" i="9"/>
  <c r="G52" i="9"/>
  <c r="H52" i="9"/>
  <c r="I52" i="9"/>
  <c r="J52" i="9"/>
  <c r="K52" i="9"/>
  <c r="L52" i="9"/>
  <c r="M52" i="9"/>
  <c r="N52" i="9"/>
  <c r="O52" i="9"/>
  <c r="P52" i="9"/>
  <c r="Q52" i="9"/>
  <c r="R52" i="9"/>
  <c r="S52" i="9"/>
  <c r="T52" i="9"/>
  <c r="U52" i="9"/>
  <c r="V52" i="9"/>
  <c r="W52" i="9"/>
  <c r="X52" i="9"/>
  <c r="Y52" i="9"/>
  <c r="Z52" i="9"/>
  <c r="AA52" i="9"/>
  <c r="F53" i="9"/>
  <c r="G53" i="9"/>
  <c r="H53" i="9"/>
  <c r="I53" i="9"/>
  <c r="J53" i="9"/>
  <c r="K53" i="9"/>
  <c r="L53" i="9"/>
  <c r="M53" i="9"/>
  <c r="N53" i="9"/>
  <c r="O53" i="9"/>
  <c r="P53" i="9"/>
  <c r="Q53" i="9"/>
  <c r="R53" i="9"/>
  <c r="S53" i="9"/>
  <c r="T53" i="9"/>
  <c r="U53" i="9"/>
  <c r="V53" i="9"/>
  <c r="W53" i="9"/>
  <c r="X53" i="9"/>
  <c r="Y53" i="9"/>
  <c r="Z53" i="9"/>
  <c r="AA53" i="9"/>
  <c r="F54" i="9"/>
  <c r="G54" i="9"/>
  <c r="H54" i="9"/>
  <c r="I54" i="9"/>
  <c r="J54" i="9"/>
  <c r="K54" i="9"/>
  <c r="L54" i="9"/>
  <c r="M54" i="9"/>
  <c r="N54" i="9"/>
  <c r="O54" i="9"/>
  <c r="P54" i="9"/>
  <c r="Q54" i="9"/>
  <c r="R54" i="9"/>
  <c r="S54" i="9"/>
  <c r="T54" i="9"/>
  <c r="U54" i="9"/>
  <c r="V54" i="9"/>
  <c r="W54" i="9"/>
  <c r="X54" i="9"/>
  <c r="Y54" i="9"/>
  <c r="Z54" i="9"/>
  <c r="AA54" i="9"/>
  <c r="F55" i="9"/>
  <c r="G55" i="9"/>
  <c r="H55" i="9"/>
  <c r="I55" i="9"/>
  <c r="J55" i="9"/>
  <c r="K55" i="9"/>
  <c r="L55" i="9"/>
  <c r="M55" i="9"/>
  <c r="N55" i="9"/>
  <c r="O55" i="9"/>
  <c r="P55" i="9"/>
  <c r="Q55" i="9"/>
  <c r="R55" i="9"/>
  <c r="S55" i="9"/>
  <c r="T55" i="9"/>
  <c r="U55" i="9"/>
  <c r="V55" i="9"/>
  <c r="W55" i="9"/>
  <c r="X55" i="9"/>
  <c r="Y55" i="9"/>
  <c r="Z55" i="9"/>
  <c r="AA55" i="9"/>
  <c r="F56" i="9"/>
  <c r="G56" i="9"/>
  <c r="H56" i="9"/>
  <c r="I56" i="9"/>
  <c r="J56" i="9"/>
  <c r="K56" i="9"/>
  <c r="L56" i="9"/>
  <c r="M56" i="9"/>
  <c r="N56" i="9"/>
  <c r="O56" i="9"/>
  <c r="P56" i="9"/>
  <c r="Q56" i="9"/>
  <c r="R56" i="9"/>
  <c r="S56" i="9"/>
  <c r="T56" i="9"/>
  <c r="U56" i="9"/>
  <c r="V56" i="9"/>
  <c r="W56" i="9"/>
  <c r="X56" i="9"/>
  <c r="Y56" i="9"/>
  <c r="Z56" i="9"/>
  <c r="AA56" i="9"/>
  <c r="G46" i="9"/>
  <c r="H46" i="9"/>
  <c r="I46" i="9"/>
  <c r="J46" i="9"/>
  <c r="K46" i="9"/>
  <c r="L46" i="9"/>
  <c r="M46" i="9"/>
  <c r="N46" i="9"/>
  <c r="O46" i="9"/>
  <c r="P46" i="9"/>
  <c r="Q46" i="9"/>
  <c r="R46" i="9"/>
  <c r="S46" i="9"/>
  <c r="T46" i="9"/>
  <c r="U46" i="9"/>
  <c r="V46" i="9"/>
  <c r="W46" i="9"/>
  <c r="X46" i="9"/>
  <c r="Y46" i="9"/>
  <c r="Z46" i="9"/>
  <c r="F46" i="9"/>
  <c r="H113" i="8"/>
  <c r="H114" i="8"/>
  <c r="H115" i="8"/>
  <c r="H116" i="8"/>
  <c r="H117" i="8"/>
  <c r="H118" i="8"/>
  <c r="H119" i="8"/>
  <c r="H120" i="8"/>
  <c r="H121" i="8"/>
  <c r="H122" i="8"/>
  <c r="H112" i="8"/>
  <c r="H98" i="8"/>
  <c r="I66" i="8"/>
  <c r="J66" i="8"/>
  <c r="K66" i="8"/>
  <c r="L66" i="8"/>
  <c r="M66" i="8"/>
  <c r="N66" i="8"/>
  <c r="O66" i="8"/>
  <c r="P66" i="8"/>
  <c r="Q66" i="8"/>
  <c r="R66" i="8"/>
  <c r="S66" i="8"/>
  <c r="T66" i="8"/>
  <c r="U66" i="8"/>
  <c r="V66" i="8"/>
  <c r="W66" i="8"/>
  <c r="X66" i="8"/>
  <c r="Y66" i="8"/>
  <c r="Z66" i="8"/>
  <c r="AA66" i="8"/>
  <c r="AB66" i="8"/>
  <c r="AC66" i="8"/>
  <c r="H66" i="8"/>
  <c r="I46" i="8" l="1"/>
  <c r="J46" i="8"/>
  <c r="K46" i="8"/>
  <c r="L46" i="8"/>
  <c r="M46" i="8"/>
  <c r="N46" i="8"/>
  <c r="O46" i="8"/>
  <c r="P46" i="8"/>
  <c r="Q46" i="8"/>
  <c r="R46" i="8"/>
  <c r="S46" i="8"/>
  <c r="T46" i="8"/>
  <c r="U46" i="8"/>
  <c r="V46" i="8"/>
  <c r="W46" i="8"/>
  <c r="X46" i="8"/>
  <c r="Y46" i="8"/>
  <c r="Z46" i="8"/>
  <c r="AA46" i="8"/>
  <c r="AB46" i="8"/>
  <c r="AC46" i="8"/>
  <c r="H46" i="8"/>
  <c r="D47" i="7"/>
  <c r="E47" i="7"/>
  <c r="F47" i="7"/>
  <c r="G47" i="7"/>
  <c r="H47" i="7"/>
  <c r="I47" i="7"/>
  <c r="J47" i="7"/>
  <c r="K47" i="7"/>
  <c r="L47" i="7"/>
  <c r="M47" i="7"/>
  <c r="N47" i="7"/>
  <c r="O47" i="7"/>
  <c r="P47" i="7"/>
  <c r="Q47" i="7"/>
  <c r="R47" i="7"/>
  <c r="S47" i="7"/>
  <c r="T47" i="7"/>
  <c r="U47" i="7"/>
  <c r="V47" i="7"/>
  <c r="W47" i="7"/>
  <c r="X47" i="7"/>
  <c r="Y47" i="7"/>
  <c r="D48" i="7"/>
  <c r="E48" i="7"/>
  <c r="F48" i="7"/>
  <c r="G48" i="7"/>
  <c r="H48" i="7"/>
  <c r="I48" i="7"/>
  <c r="J48" i="7"/>
  <c r="K48" i="7"/>
  <c r="L48" i="7"/>
  <c r="M48" i="7"/>
  <c r="N48" i="7"/>
  <c r="O48" i="7"/>
  <c r="P48" i="7"/>
  <c r="Q48" i="7"/>
  <c r="R48" i="7"/>
  <c r="S48" i="7"/>
  <c r="T48" i="7"/>
  <c r="U48" i="7"/>
  <c r="V48" i="7"/>
  <c r="W48" i="7"/>
  <c r="X48" i="7"/>
  <c r="Y48" i="7"/>
  <c r="D49" i="7"/>
  <c r="E49" i="7"/>
  <c r="F49" i="7"/>
  <c r="G49" i="7"/>
  <c r="H49" i="7"/>
  <c r="I49" i="7"/>
  <c r="J49" i="7"/>
  <c r="K49" i="7"/>
  <c r="L49" i="7"/>
  <c r="M49" i="7"/>
  <c r="N49" i="7"/>
  <c r="O49" i="7"/>
  <c r="P49" i="7"/>
  <c r="Q49" i="7"/>
  <c r="R49" i="7"/>
  <c r="S49" i="7"/>
  <c r="T49" i="7"/>
  <c r="U49" i="7"/>
  <c r="V49" i="7"/>
  <c r="W49" i="7"/>
  <c r="X49" i="7"/>
  <c r="Y49" i="7"/>
  <c r="D50" i="7"/>
  <c r="E50" i="7"/>
  <c r="F50" i="7"/>
  <c r="G50" i="7"/>
  <c r="H50" i="7"/>
  <c r="I50" i="7"/>
  <c r="J50" i="7"/>
  <c r="K50" i="7"/>
  <c r="L50" i="7"/>
  <c r="M50" i="7"/>
  <c r="N50" i="7"/>
  <c r="O50" i="7"/>
  <c r="P50" i="7"/>
  <c r="Q50" i="7"/>
  <c r="R50" i="7"/>
  <c r="S50" i="7"/>
  <c r="T50" i="7"/>
  <c r="U50" i="7"/>
  <c r="V50" i="7"/>
  <c r="W50" i="7"/>
  <c r="X50" i="7"/>
  <c r="Y50" i="7"/>
  <c r="D51" i="7"/>
  <c r="E51" i="7"/>
  <c r="F51" i="7"/>
  <c r="G51" i="7"/>
  <c r="I51" i="7"/>
  <c r="J51" i="7"/>
  <c r="K51" i="7"/>
  <c r="L51" i="7"/>
  <c r="M51" i="7"/>
  <c r="N51" i="7"/>
  <c r="O51" i="7"/>
  <c r="P51" i="7"/>
  <c r="Q51" i="7"/>
  <c r="R51" i="7"/>
  <c r="S51" i="7"/>
  <c r="T51" i="7"/>
  <c r="U51" i="7"/>
  <c r="V51" i="7"/>
  <c r="W51" i="7"/>
  <c r="X51" i="7"/>
  <c r="Y51" i="7"/>
  <c r="D52" i="7"/>
  <c r="E52" i="7"/>
  <c r="F52" i="7"/>
  <c r="G52" i="7"/>
  <c r="H52" i="7"/>
  <c r="I52" i="7"/>
  <c r="J52" i="7"/>
  <c r="K52" i="7"/>
  <c r="L52" i="7"/>
  <c r="M52" i="7"/>
  <c r="N52" i="7"/>
  <c r="O52" i="7"/>
  <c r="P52" i="7"/>
  <c r="Q52" i="7"/>
  <c r="R52" i="7"/>
  <c r="S52" i="7"/>
  <c r="T52" i="7"/>
  <c r="U52" i="7"/>
  <c r="V52" i="7"/>
  <c r="W52" i="7"/>
  <c r="X52" i="7"/>
  <c r="Y52" i="7"/>
  <c r="D53" i="7"/>
  <c r="E53" i="7"/>
  <c r="F53" i="7"/>
  <c r="G53" i="7"/>
  <c r="H53" i="7"/>
  <c r="I53" i="7"/>
  <c r="J53" i="7"/>
  <c r="K53" i="7"/>
  <c r="L53" i="7"/>
  <c r="M53" i="7"/>
  <c r="N53" i="7"/>
  <c r="O53" i="7"/>
  <c r="P53" i="7"/>
  <c r="Q53" i="7"/>
  <c r="R53" i="7"/>
  <c r="S53" i="7"/>
  <c r="T53" i="7"/>
  <c r="U53" i="7"/>
  <c r="V53" i="7"/>
  <c r="W53" i="7"/>
  <c r="X53" i="7"/>
  <c r="Y53" i="7"/>
  <c r="D54" i="7"/>
  <c r="E54" i="7"/>
  <c r="F54" i="7"/>
  <c r="G54" i="7"/>
  <c r="H54" i="7"/>
  <c r="I54" i="7"/>
  <c r="J54" i="7"/>
  <c r="K54" i="7"/>
  <c r="L54" i="7"/>
  <c r="M54" i="7"/>
  <c r="N54" i="7"/>
  <c r="O54" i="7"/>
  <c r="P54" i="7"/>
  <c r="Q54" i="7"/>
  <c r="R54" i="7"/>
  <c r="S54" i="7"/>
  <c r="T54" i="7"/>
  <c r="U54" i="7"/>
  <c r="V54" i="7"/>
  <c r="W54" i="7"/>
  <c r="X54" i="7"/>
  <c r="Y54" i="7"/>
  <c r="D55" i="7"/>
  <c r="E55" i="7"/>
  <c r="F55" i="7"/>
  <c r="G55" i="7"/>
  <c r="H55" i="7"/>
  <c r="I55" i="7"/>
  <c r="J55" i="7"/>
  <c r="K55" i="7"/>
  <c r="L55" i="7"/>
  <c r="M55" i="7"/>
  <c r="N55" i="7"/>
  <c r="O55" i="7"/>
  <c r="P55" i="7"/>
  <c r="Q55" i="7"/>
  <c r="R55" i="7"/>
  <c r="S55" i="7"/>
  <c r="T55" i="7"/>
  <c r="U55" i="7"/>
  <c r="V55" i="7"/>
  <c r="W55" i="7"/>
  <c r="X55" i="7"/>
  <c r="Y55" i="7"/>
  <c r="D56" i="7"/>
  <c r="E56" i="7"/>
  <c r="F56" i="7"/>
  <c r="G56" i="7"/>
  <c r="H56" i="7"/>
  <c r="I56" i="7"/>
  <c r="J56" i="7"/>
  <c r="K56" i="7"/>
  <c r="L56" i="7"/>
  <c r="M56" i="7"/>
  <c r="N56" i="7"/>
  <c r="O56" i="7"/>
  <c r="P56" i="7"/>
  <c r="Q56" i="7"/>
  <c r="R56" i="7"/>
  <c r="S56" i="7"/>
  <c r="T56" i="7"/>
  <c r="U56" i="7"/>
  <c r="V56" i="7"/>
  <c r="W56" i="7"/>
  <c r="X56" i="7"/>
  <c r="Y56" i="7"/>
  <c r="E46" i="7"/>
  <c r="F46" i="7"/>
  <c r="G46" i="7"/>
  <c r="H46" i="7"/>
  <c r="I46" i="7"/>
  <c r="J46" i="7"/>
  <c r="K46" i="7"/>
  <c r="L46" i="7"/>
  <c r="M46" i="7"/>
  <c r="N46" i="7"/>
  <c r="O46" i="7"/>
  <c r="P46" i="7"/>
  <c r="Q46" i="7"/>
  <c r="R46" i="7"/>
  <c r="S46" i="7"/>
  <c r="T46" i="7"/>
  <c r="U46" i="7"/>
  <c r="V46" i="7"/>
  <c r="W46" i="7"/>
  <c r="X46" i="7"/>
  <c r="Y46" i="7"/>
  <c r="AB140" i="8" l="1"/>
  <c r="AB126" i="8"/>
  <c r="T126" i="8"/>
  <c r="T140" i="8"/>
  <c r="L126" i="8"/>
  <c r="L140" i="8"/>
  <c r="AA140" i="8"/>
  <c r="AA126" i="8"/>
  <c r="W140" i="8"/>
  <c r="W126" i="8"/>
  <c r="S140" i="8"/>
  <c r="S126" i="8"/>
  <c r="O140" i="8"/>
  <c r="O126" i="8"/>
  <c r="K140" i="8"/>
  <c r="K126" i="8"/>
  <c r="AB150" i="8"/>
  <c r="AB136" i="8"/>
  <c r="X150" i="8"/>
  <c r="X136" i="8"/>
  <c r="T150" i="8"/>
  <c r="T136" i="8"/>
  <c r="P150" i="8"/>
  <c r="P136" i="8"/>
  <c r="L150" i="8"/>
  <c r="L136" i="8"/>
  <c r="Z149" i="8"/>
  <c r="Z135" i="8"/>
  <c r="V149" i="8"/>
  <c r="V135" i="8"/>
  <c r="R149" i="8"/>
  <c r="R135" i="8"/>
  <c r="N149" i="8"/>
  <c r="N135" i="8"/>
  <c r="J149" i="8"/>
  <c r="J135" i="8"/>
  <c r="AB134" i="8"/>
  <c r="AB148" i="8"/>
  <c r="X148" i="8"/>
  <c r="X134" i="8"/>
  <c r="T148" i="8"/>
  <c r="T134" i="8"/>
  <c r="P134" i="8"/>
  <c r="P148" i="8"/>
  <c r="L134" i="8"/>
  <c r="L148" i="8"/>
  <c r="Z147" i="8"/>
  <c r="Z133" i="8"/>
  <c r="V147" i="8"/>
  <c r="V133" i="8"/>
  <c r="R147" i="8"/>
  <c r="R133" i="8"/>
  <c r="N147" i="8"/>
  <c r="N133" i="8"/>
  <c r="J147" i="8"/>
  <c r="J133" i="8"/>
  <c r="AB146" i="8"/>
  <c r="AB132" i="8"/>
  <c r="X146" i="8"/>
  <c r="X132" i="8"/>
  <c r="T146" i="8"/>
  <c r="T132" i="8"/>
  <c r="P146" i="8"/>
  <c r="P132" i="8"/>
  <c r="L146" i="8"/>
  <c r="L132" i="8"/>
  <c r="Z145" i="8"/>
  <c r="Z131" i="8"/>
  <c r="V145" i="8"/>
  <c r="V131" i="8"/>
  <c r="R145" i="8"/>
  <c r="R131" i="8"/>
  <c r="N145" i="8"/>
  <c r="N131" i="8"/>
  <c r="I145" i="8"/>
  <c r="I131" i="8"/>
  <c r="AA144" i="8"/>
  <c r="AA130" i="8"/>
  <c r="W144" i="8"/>
  <c r="W130" i="8"/>
  <c r="S144" i="8"/>
  <c r="S130" i="8"/>
  <c r="O144" i="8"/>
  <c r="O130" i="8"/>
  <c r="K144" i="8"/>
  <c r="K130" i="8"/>
  <c r="AC143" i="8"/>
  <c r="AC129" i="8"/>
  <c r="Y143" i="8"/>
  <c r="Y129" i="8"/>
  <c r="U143" i="8"/>
  <c r="U129" i="8"/>
  <c r="Q143" i="8"/>
  <c r="Q129" i="8"/>
  <c r="M143" i="8"/>
  <c r="M129" i="8"/>
  <c r="I143" i="8"/>
  <c r="I129" i="8"/>
  <c r="AA142" i="8"/>
  <c r="AA128" i="8"/>
  <c r="W142" i="8"/>
  <c r="W128" i="8"/>
  <c r="S142" i="8"/>
  <c r="S128" i="8"/>
  <c r="O142" i="8"/>
  <c r="O128" i="8"/>
  <c r="K142" i="8"/>
  <c r="K128" i="8"/>
  <c r="AC127" i="8"/>
  <c r="AC141" i="8"/>
  <c r="Y141" i="8"/>
  <c r="Y127" i="8"/>
  <c r="U141" i="8"/>
  <c r="U127" i="8"/>
  <c r="Q141" i="8"/>
  <c r="Q127" i="8"/>
  <c r="M127" i="8"/>
  <c r="M141" i="8"/>
  <c r="I141" i="8"/>
  <c r="I127" i="8"/>
  <c r="V140" i="8"/>
  <c r="V126" i="8"/>
  <c r="N140" i="8"/>
  <c r="N126" i="8"/>
  <c r="AA150" i="8"/>
  <c r="AA136" i="8"/>
  <c r="W150" i="8"/>
  <c r="W136" i="8"/>
  <c r="S150" i="8"/>
  <c r="S136" i="8"/>
  <c r="O150" i="8"/>
  <c r="O136" i="8"/>
  <c r="K150" i="8"/>
  <c r="K136" i="8"/>
  <c r="AC149" i="8"/>
  <c r="AC135" i="8"/>
  <c r="Y135" i="8"/>
  <c r="Y149" i="8"/>
  <c r="U135" i="8"/>
  <c r="U149" i="8"/>
  <c r="Q149" i="8"/>
  <c r="Q135" i="8"/>
  <c r="M149" i="8"/>
  <c r="M135" i="8"/>
  <c r="I135" i="8"/>
  <c r="I149" i="8"/>
  <c r="AA148" i="8"/>
  <c r="AA134" i="8"/>
  <c r="W148" i="8"/>
  <c r="W134" i="8"/>
  <c r="S148" i="8"/>
  <c r="S134" i="8"/>
  <c r="O148" i="8"/>
  <c r="O134" i="8"/>
  <c r="K148" i="8"/>
  <c r="K134" i="8"/>
  <c r="AC147" i="8"/>
  <c r="AC133" i="8"/>
  <c r="Y147" i="8"/>
  <c r="Y133" i="8"/>
  <c r="U147" i="8"/>
  <c r="U133" i="8"/>
  <c r="Q147" i="8"/>
  <c r="Q133" i="8"/>
  <c r="M147" i="8"/>
  <c r="M133" i="8"/>
  <c r="I147" i="8"/>
  <c r="I133" i="8"/>
  <c r="AA146" i="8"/>
  <c r="AA132" i="8"/>
  <c r="W146" i="8"/>
  <c r="W132" i="8"/>
  <c r="S146" i="8"/>
  <c r="S132" i="8"/>
  <c r="O146" i="8"/>
  <c r="O132" i="8"/>
  <c r="K146" i="8"/>
  <c r="K132" i="8"/>
  <c r="AC145" i="8"/>
  <c r="AC131" i="8"/>
  <c r="Y145" i="8"/>
  <c r="Y131" i="8"/>
  <c r="U131" i="8"/>
  <c r="U145" i="8"/>
  <c r="Q131" i="8"/>
  <c r="Q145" i="8"/>
  <c r="M145" i="8"/>
  <c r="M131" i="8"/>
  <c r="Z144" i="8"/>
  <c r="Z130" i="8"/>
  <c r="V144" i="8"/>
  <c r="V130" i="8"/>
  <c r="R144" i="8"/>
  <c r="R130" i="8"/>
  <c r="N144" i="8"/>
  <c r="N130" i="8"/>
  <c r="J144" i="8"/>
  <c r="J130" i="8"/>
  <c r="AB143" i="8"/>
  <c r="AB129" i="8"/>
  <c r="X143" i="8"/>
  <c r="X129" i="8"/>
  <c r="T143" i="8"/>
  <c r="T129" i="8"/>
  <c r="P143" i="8"/>
  <c r="P129" i="8"/>
  <c r="L143" i="8"/>
  <c r="L129" i="8"/>
  <c r="Z142" i="8"/>
  <c r="Z128" i="8"/>
  <c r="V128" i="8"/>
  <c r="V142" i="8"/>
  <c r="R142" i="8"/>
  <c r="R128" i="8"/>
  <c r="N142" i="8"/>
  <c r="N128" i="8"/>
  <c r="J142" i="8"/>
  <c r="J128" i="8"/>
  <c r="AB141" i="8"/>
  <c r="AB127" i="8"/>
  <c r="X141" i="8"/>
  <c r="X127" i="8"/>
  <c r="T141" i="8"/>
  <c r="T127" i="8"/>
  <c r="P141" i="8"/>
  <c r="P127" i="8"/>
  <c r="L141" i="8"/>
  <c r="L127" i="8"/>
  <c r="Z140" i="8"/>
  <c r="Z126" i="8"/>
  <c r="R140" i="8"/>
  <c r="R126" i="8"/>
  <c r="J140" i="8"/>
  <c r="J126" i="8"/>
  <c r="AC140" i="8"/>
  <c r="AC126" i="8"/>
  <c r="Y140" i="8"/>
  <c r="Y126" i="8"/>
  <c r="U140" i="8"/>
  <c r="U126" i="8"/>
  <c r="Q140" i="8"/>
  <c r="Q126" i="8"/>
  <c r="M140" i="8"/>
  <c r="M126" i="8"/>
  <c r="I140" i="8"/>
  <c r="I126" i="8"/>
  <c r="Z150" i="8"/>
  <c r="Z136" i="8"/>
  <c r="V150" i="8"/>
  <c r="V136" i="8"/>
  <c r="R136" i="8"/>
  <c r="R150" i="8"/>
  <c r="N136" i="8"/>
  <c r="N150" i="8"/>
  <c r="J150" i="8"/>
  <c r="J136" i="8"/>
  <c r="AB149" i="8"/>
  <c r="AB135" i="8"/>
  <c r="X149" i="8"/>
  <c r="X135" i="8"/>
  <c r="T149" i="8"/>
  <c r="T135" i="8"/>
  <c r="P149" i="8"/>
  <c r="P135" i="8"/>
  <c r="L149" i="8"/>
  <c r="L135" i="8"/>
  <c r="Z148" i="8"/>
  <c r="Z134" i="8"/>
  <c r="V148" i="8"/>
  <c r="V134" i="8"/>
  <c r="R148" i="8"/>
  <c r="R134" i="8"/>
  <c r="N148" i="8"/>
  <c r="N134" i="8"/>
  <c r="J148" i="8"/>
  <c r="J134" i="8"/>
  <c r="AB147" i="8"/>
  <c r="AB133" i="8"/>
  <c r="X147" i="8"/>
  <c r="X133" i="8"/>
  <c r="T147" i="8"/>
  <c r="T133" i="8"/>
  <c r="P147" i="8"/>
  <c r="P133" i="8"/>
  <c r="L147" i="8"/>
  <c r="L133" i="8"/>
  <c r="Z132" i="8"/>
  <c r="Z146" i="8"/>
  <c r="V146" i="8"/>
  <c r="V132" i="8"/>
  <c r="R146" i="8"/>
  <c r="R132" i="8"/>
  <c r="N132" i="8"/>
  <c r="N146" i="8"/>
  <c r="J132" i="8"/>
  <c r="J146" i="8"/>
  <c r="AB145" i="8"/>
  <c r="AB131" i="8"/>
  <c r="X145" i="8"/>
  <c r="X131" i="8"/>
  <c r="T145" i="8"/>
  <c r="T131" i="8"/>
  <c r="P145" i="8"/>
  <c r="P131" i="8"/>
  <c r="K145" i="8"/>
  <c r="K131" i="8"/>
  <c r="AC144" i="8"/>
  <c r="AC130" i="8"/>
  <c r="Y144" i="8"/>
  <c r="Y130" i="8"/>
  <c r="U144" i="8"/>
  <c r="U130" i="8"/>
  <c r="Q144" i="8"/>
  <c r="Q130" i="8"/>
  <c r="M144" i="8"/>
  <c r="M130" i="8"/>
  <c r="I144" i="8"/>
  <c r="I130" i="8"/>
  <c r="AA143" i="8"/>
  <c r="AA129" i="8"/>
  <c r="W143" i="8"/>
  <c r="W129" i="8"/>
  <c r="S143" i="8"/>
  <c r="S129" i="8"/>
  <c r="O129" i="8"/>
  <c r="O143" i="8"/>
  <c r="K143" i="8"/>
  <c r="K129" i="8"/>
  <c r="AC142" i="8"/>
  <c r="AC128" i="8"/>
  <c r="Y142" i="8"/>
  <c r="Y128" i="8"/>
  <c r="U142" i="8"/>
  <c r="U128" i="8"/>
  <c r="Q142" i="8"/>
  <c r="Q128" i="8"/>
  <c r="M142" i="8"/>
  <c r="M128" i="8"/>
  <c r="I142" i="8"/>
  <c r="I128" i="8"/>
  <c r="AA141" i="8"/>
  <c r="AA127" i="8"/>
  <c r="W141" i="8"/>
  <c r="W127" i="8"/>
  <c r="S141" i="8"/>
  <c r="S127" i="8"/>
  <c r="O141" i="8"/>
  <c r="O127" i="8"/>
  <c r="K141" i="8"/>
  <c r="K127" i="8"/>
  <c r="X140" i="8"/>
  <c r="X126" i="8"/>
  <c r="P126" i="8"/>
  <c r="P140" i="8"/>
  <c r="AC150" i="8"/>
  <c r="AC136" i="8"/>
  <c r="Y150" i="8"/>
  <c r="Y136" i="8"/>
  <c r="U150" i="8"/>
  <c r="U136" i="8"/>
  <c r="Q150" i="8"/>
  <c r="Q136" i="8"/>
  <c r="M150" i="8"/>
  <c r="M136" i="8"/>
  <c r="I150" i="8"/>
  <c r="I136" i="8"/>
  <c r="AA149" i="8"/>
  <c r="AA135" i="8"/>
  <c r="W149" i="8"/>
  <c r="W135" i="8"/>
  <c r="S149" i="8"/>
  <c r="S135" i="8"/>
  <c r="O149" i="8"/>
  <c r="O135" i="8"/>
  <c r="K149" i="8"/>
  <c r="K135" i="8"/>
  <c r="AC148" i="8"/>
  <c r="AC134" i="8"/>
  <c r="Y148" i="8"/>
  <c r="Y134" i="8"/>
  <c r="U148" i="8"/>
  <c r="U134" i="8"/>
  <c r="Q148" i="8"/>
  <c r="Q134" i="8"/>
  <c r="M148" i="8"/>
  <c r="M134" i="8"/>
  <c r="I148" i="8"/>
  <c r="I134" i="8"/>
  <c r="AA147" i="8"/>
  <c r="AA133" i="8"/>
  <c r="W133" i="8"/>
  <c r="W147" i="8"/>
  <c r="S133" i="8"/>
  <c r="S147" i="8"/>
  <c r="O147" i="8"/>
  <c r="O133" i="8"/>
  <c r="K147" i="8"/>
  <c r="K133" i="8"/>
  <c r="AC146" i="8"/>
  <c r="AC132" i="8"/>
  <c r="Y146" i="8"/>
  <c r="Y132" i="8"/>
  <c r="U146" i="8"/>
  <c r="U132" i="8"/>
  <c r="Q146" i="8"/>
  <c r="Q132" i="8"/>
  <c r="M146" i="8"/>
  <c r="M132" i="8"/>
  <c r="I146" i="8"/>
  <c r="I132" i="8"/>
  <c r="AA145" i="8"/>
  <c r="AA131" i="8"/>
  <c r="W145" i="8"/>
  <c r="W131" i="8"/>
  <c r="S145" i="8"/>
  <c r="S131" i="8"/>
  <c r="O145" i="8"/>
  <c r="O131" i="8"/>
  <c r="J145" i="8"/>
  <c r="J131" i="8"/>
  <c r="AB130" i="8"/>
  <c r="AB144" i="8"/>
  <c r="X130" i="8"/>
  <c r="X144" i="8"/>
  <c r="T144" i="8"/>
  <c r="T130" i="8"/>
  <c r="P144" i="8"/>
  <c r="P130" i="8"/>
  <c r="L130" i="8"/>
  <c r="L144" i="8"/>
  <c r="Z143" i="8"/>
  <c r="Z129" i="8"/>
  <c r="V143" i="8"/>
  <c r="V129" i="8"/>
  <c r="R143" i="8"/>
  <c r="R129" i="8"/>
  <c r="N143" i="8"/>
  <c r="N129" i="8"/>
  <c r="J143" i="8"/>
  <c r="J129" i="8"/>
  <c r="AB142" i="8"/>
  <c r="AB128" i="8"/>
  <c r="X142" i="8"/>
  <c r="X128" i="8"/>
  <c r="T142" i="8"/>
  <c r="T128" i="8"/>
  <c r="P142" i="8"/>
  <c r="P128" i="8"/>
  <c r="L142" i="8"/>
  <c r="L128" i="8"/>
  <c r="Z141" i="8"/>
  <c r="Z127" i="8"/>
  <c r="V141" i="8"/>
  <c r="V127" i="8"/>
  <c r="R141" i="8"/>
  <c r="R127" i="8"/>
  <c r="N141" i="8"/>
  <c r="N127" i="8"/>
  <c r="J141" i="8"/>
  <c r="J127" i="8"/>
  <c r="H131" i="8"/>
  <c r="H85" i="8"/>
  <c r="AA80" i="8"/>
  <c r="P90" i="8"/>
  <c r="AB88" i="8"/>
  <c r="R87" i="8"/>
  <c r="P86" i="8"/>
  <c r="AB84" i="8"/>
  <c r="R83" i="8"/>
  <c r="P82" i="8"/>
  <c r="O90" i="8"/>
  <c r="S88" i="8"/>
  <c r="Q87" i="8"/>
  <c r="W86" i="8"/>
  <c r="M85" i="8"/>
  <c r="Y83" i="8"/>
  <c r="I83" i="8"/>
  <c r="U81" i="8"/>
  <c r="I80" i="8"/>
  <c r="AB89" i="8"/>
  <c r="L89" i="8"/>
  <c r="J88" i="8"/>
  <c r="V86" i="8"/>
  <c r="T85" i="8"/>
  <c r="R84" i="8"/>
  <c r="H143" i="8"/>
  <c r="H83" i="8"/>
  <c r="H129" i="8"/>
  <c r="AB81" i="8"/>
  <c r="X80" i="8"/>
  <c r="U90" i="8"/>
  <c r="K89" i="8"/>
  <c r="I88" i="8"/>
  <c r="U86" i="8"/>
  <c r="K85" i="8"/>
  <c r="Q84" i="8"/>
  <c r="AC82" i="8"/>
  <c r="U82" i="8"/>
  <c r="M82" i="8"/>
  <c r="S81" i="8"/>
  <c r="W80" i="8"/>
  <c r="O80" i="8"/>
  <c r="AB90" i="8"/>
  <c r="T90" i="8"/>
  <c r="L90" i="8"/>
  <c r="Z89" i="8"/>
  <c r="R89" i="8"/>
  <c r="J89" i="8"/>
  <c r="X88" i="8"/>
  <c r="P88" i="8"/>
  <c r="H134" i="8"/>
  <c r="H148" i="8"/>
  <c r="H88" i="8"/>
  <c r="V87" i="8"/>
  <c r="N87" i="8"/>
  <c r="AB86" i="8"/>
  <c r="T86" i="8"/>
  <c r="L86" i="8"/>
  <c r="Z85" i="8"/>
  <c r="R85" i="8"/>
  <c r="J85" i="8"/>
  <c r="X84" i="8"/>
  <c r="P84" i="8"/>
  <c r="H130" i="8"/>
  <c r="H84" i="8"/>
  <c r="H144" i="8"/>
  <c r="V83" i="8"/>
  <c r="N83" i="8"/>
  <c r="AB82" i="8"/>
  <c r="T82" i="8"/>
  <c r="L82" i="8"/>
  <c r="Z81" i="8"/>
  <c r="R81" i="8"/>
  <c r="J81" i="8"/>
  <c r="S80" i="8"/>
  <c r="H150" i="8"/>
  <c r="H136" i="8"/>
  <c r="H90" i="8"/>
  <c r="L88" i="8"/>
  <c r="X86" i="8"/>
  <c r="N85" i="8"/>
  <c r="Z83" i="8"/>
  <c r="R80" i="8"/>
  <c r="AC89" i="8"/>
  <c r="AA88" i="8"/>
  <c r="I87" i="8"/>
  <c r="U85" i="8"/>
  <c r="S84" i="8"/>
  <c r="W82" i="8"/>
  <c r="L85" i="8"/>
  <c r="X83" i="8"/>
  <c r="N82" i="8"/>
  <c r="M90" i="8"/>
  <c r="Y88" i="8"/>
  <c r="O87" i="8"/>
  <c r="M86" i="8"/>
  <c r="Y84" i="8"/>
  <c r="O83" i="8"/>
  <c r="AA81" i="8"/>
  <c r="H126" i="8"/>
  <c r="H140" i="8"/>
  <c r="AA90" i="8"/>
  <c r="Q89" i="8"/>
  <c r="O88" i="8"/>
  <c r="AA86" i="8"/>
  <c r="Y85" i="8"/>
  <c r="W84" i="8"/>
  <c r="U83" i="8"/>
  <c r="K82" i="8"/>
  <c r="I81" i="8"/>
  <c r="K80" i="8"/>
  <c r="V89" i="8"/>
  <c r="T88" i="8"/>
  <c r="J87" i="8"/>
  <c r="V85" i="8"/>
  <c r="L84" i="8"/>
  <c r="X82" i="8"/>
  <c r="N81" i="8"/>
  <c r="Z80" i="8"/>
  <c r="W90" i="8"/>
  <c r="M89" i="8"/>
  <c r="Y87" i="8"/>
  <c r="AC85" i="8"/>
  <c r="AA84" i="8"/>
  <c r="Q83" i="8"/>
  <c r="AC81" i="8"/>
  <c r="Y80" i="8"/>
  <c r="V90" i="8"/>
  <c r="T89" i="8"/>
  <c r="R88" i="8"/>
  <c r="P87" i="8"/>
  <c r="AB85" i="8"/>
  <c r="J84" i="8"/>
  <c r="V82" i="8"/>
  <c r="L81" i="8"/>
  <c r="AC90" i="8"/>
  <c r="S89" i="8"/>
  <c r="W87" i="8"/>
  <c r="AA85" i="8"/>
  <c r="W83" i="8"/>
  <c r="N80" i="8"/>
  <c r="S90" i="8"/>
  <c r="I89" i="8"/>
  <c r="AC87" i="8"/>
  <c r="M87" i="8"/>
  <c r="K86" i="8"/>
  <c r="Q85" i="8"/>
  <c r="O84" i="8"/>
  <c r="M83" i="8"/>
  <c r="AA82" i="8"/>
  <c r="Y81" i="8"/>
  <c r="Q81" i="8"/>
  <c r="AC80" i="8"/>
  <c r="U80" i="8"/>
  <c r="M80" i="8"/>
  <c r="Z90" i="8"/>
  <c r="R90" i="8"/>
  <c r="J90" i="8"/>
  <c r="X89" i="8"/>
  <c r="P89" i="8"/>
  <c r="H89" i="8"/>
  <c r="H135" i="8"/>
  <c r="H149" i="8"/>
  <c r="V88" i="8"/>
  <c r="N88" i="8"/>
  <c r="AB87" i="8"/>
  <c r="T87" i="8"/>
  <c r="L87" i="8"/>
  <c r="Z86" i="8"/>
  <c r="R86" i="8"/>
  <c r="J86" i="8"/>
  <c r="X85" i="8"/>
  <c r="P85" i="8"/>
  <c r="H145" i="8"/>
  <c r="V84" i="8"/>
  <c r="N84" i="8"/>
  <c r="AB83" i="8"/>
  <c r="T83" i="8"/>
  <c r="L83" i="8"/>
  <c r="Z82" i="8"/>
  <c r="R82" i="8"/>
  <c r="J82" i="8"/>
  <c r="X81" i="8"/>
  <c r="P81" i="8"/>
  <c r="H127" i="8"/>
  <c r="H81" i="8"/>
  <c r="H141" i="8"/>
  <c r="X90" i="8"/>
  <c r="N89" i="8"/>
  <c r="Z87" i="8"/>
  <c r="H146" i="8"/>
  <c r="H132" i="8"/>
  <c r="H86" i="8"/>
  <c r="T84" i="8"/>
  <c r="J83" i="8"/>
  <c r="V81" i="8"/>
  <c r="J80" i="8"/>
  <c r="U89" i="8"/>
  <c r="K88" i="8"/>
  <c r="O86" i="8"/>
  <c r="K84" i="8"/>
  <c r="O82" i="8"/>
  <c r="M81" i="8"/>
  <c r="Q80" i="8"/>
  <c r="N90" i="8"/>
  <c r="Z88" i="8"/>
  <c r="X87" i="8"/>
  <c r="H147" i="8"/>
  <c r="H87" i="8"/>
  <c r="H133" i="8"/>
  <c r="N86" i="8"/>
  <c r="Z84" i="8"/>
  <c r="P83" i="8"/>
  <c r="T81" i="8"/>
  <c r="P80" i="8"/>
  <c r="AA89" i="8"/>
  <c r="Q88" i="8"/>
  <c r="AC86" i="8"/>
  <c r="S85" i="8"/>
  <c r="I84" i="8"/>
  <c r="K81" i="8"/>
  <c r="V80" i="8"/>
  <c r="K90" i="8"/>
  <c r="Y89" i="8"/>
  <c r="W88" i="8"/>
  <c r="U87" i="8"/>
  <c r="S86" i="8"/>
  <c r="I85" i="8"/>
  <c r="AC83" i="8"/>
  <c r="S82" i="8"/>
  <c r="AB80" i="8"/>
  <c r="T80" i="8"/>
  <c r="L80" i="8"/>
  <c r="Y90" i="8"/>
  <c r="Q90" i="8"/>
  <c r="I90" i="8"/>
  <c r="W89" i="8"/>
  <c r="O89" i="8"/>
  <c r="AC88" i="8"/>
  <c r="U88" i="8"/>
  <c r="M88" i="8"/>
  <c r="AA87" i="8"/>
  <c r="S87" i="8"/>
  <c r="K87" i="8"/>
  <c r="Y86" i="8"/>
  <c r="Q86" i="8"/>
  <c r="I86" i="8"/>
  <c r="W85" i="8"/>
  <c r="O85" i="8"/>
  <c r="AC84" i="8"/>
  <c r="U84" i="8"/>
  <c r="M84" i="8"/>
  <c r="AA83" i="8"/>
  <c r="S83" i="8"/>
  <c r="K83" i="8"/>
  <c r="Y82" i="8"/>
  <c r="Q82" i="8"/>
  <c r="I82" i="8"/>
  <c r="W81" i="8"/>
  <c r="O81" i="8"/>
  <c r="H128" i="8"/>
  <c r="H142" i="8"/>
  <c r="H82" i="8"/>
</calcChain>
</file>

<file path=xl/sharedStrings.xml><?xml version="1.0" encoding="utf-8"?>
<sst xmlns="http://schemas.openxmlformats.org/spreadsheetml/2006/main" count="374" uniqueCount="64">
  <si>
    <t>X</t>
  </si>
  <si>
    <t>M</t>
  </si>
  <si>
    <t>Peso relativo de los primeros productos sobre el total (importaciones o exportaciones)</t>
  </si>
  <si>
    <t>(Durán, J. &amp; Álvarez, M., 2008)</t>
  </si>
  <si>
    <t>Corresponden a la proporción
de la producción doméstica que no es consumida al interior de la economía. Su análisis es
importante al menos desde tres ámbitos: a) desde la estructura; b) desde su evolución (o
dinamismo); y c) desde su registro y valoración.</t>
  </si>
  <si>
    <r>
      <t xml:space="preserve">Valor de las importaciones de bienes y servicios   </t>
    </r>
    <r>
      <rPr>
        <sz val="11"/>
        <rFont val="Calibri"/>
        <family val="2"/>
        <scheme val="minor"/>
      </rPr>
      <t>El concepto de importaciones es exactamente el inverso del concepto de exportación, esto es el
conjunto de bienes y servicios comprados por los residentes de una economía a los residentes de
otra economía.</t>
    </r>
  </si>
  <si>
    <t>Si las exportaciones miden la parte del producto doméstico que es consumido
fuera de un país, las importaciones evalúan la proporción de consumo doméstico de bienes
importados. Aquí nuevamente, cabe destacar la importancia del indicador tanto en el ámbito
estructura como en el de su dinamismo.</t>
  </si>
  <si>
    <t>Puede ser superavitario cuando las
exportaciones exceden a las importaciones, y deficitario en el caso en que las exportaciones no
alcancen a cubrir el total del consumo de bienes importados, en cuyo caso, los residentes de una
economía estarían tomando prestado parte de la producción de otras economías. En términos
prácticos, un saldo neto negativo implica que las importaciones retrajeron renta nacional que fue
captada por ciudadanos residentes en otros países.</t>
  </si>
  <si>
    <r>
      <rPr>
        <b/>
        <sz val="11"/>
        <color rgb="FF083E28"/>
        <rFont val="Calibri"/>
        <family val="2"/>
        <scheme val="minor"/>
      </rPr>
      <t xml:space="preserve">Indicadores relativos de comercio exterior     </t>
    </r>
    <r>
      <rPr>
        <sz val="11"/>
        <color theme="1"/>
        <rFont val="Calibri"/>
        <family val="2"/>
        <scheme val="minor"/>
      </rPr>
      <t>Dividiendo el total de las exportaciones, importaciones, y/o la suma del intercambio comercial para la población total del país informante, o alternativamente para el total del PIB del mismo, se obtiene el total del comercio respectivo por habitante, o un índice de apertura.</t>
    </r>
  </si>
  <si>
    <r>
      <rPr>
        <b/>
        <sz val="11"/>
        <color theme="1"/>
        <rFont val="Calibri"/>
        <family val="2"/>
        <scheme val="minor"/>
      </rPr>
      <t xml:space="preserve">Indicadores Per cápita: </t>
    </r>
    <r>
      <rPr>
        <sz val="11"/>
        <color theme="1"/>
        <rFont val="Calibri"/>
        <family val="2"/>
        <scheme val="minor"/>
      </rPr>
      <t xml:space="preserve"> la media sirve para establecer el monto de comercio que correspondería a cada individuo.  Arroja luces sobre la evolución del crecimiento del volumen exportado, importado, y/o comerciado en términos relativos.                                                                                                                             </t>
    </r>
    <r>
      <rPr>
        <b/>
        <sz val="11"/>
        <color theme="1"/>
        <rFont val="Calibri"/>
        <family val="2"/>
        <scheme val="minor"/>
      </rPr>
      <t>Indicadores de apertura:</t>
    </r>
    <r>
      <rPr>
        <sz val="11"/>
        <color theme="1"/>
        <rFont val="Calibri"/>
        <family val="2"/>
        <scheme val="minor"/>
      </rPr>
      <t xml:space="preserve"> los índices dan cuenta del nivel o grado de internacionalización de la economía analizada. Bajos números son indicativos de una escasa apertura del país considerado.</t>
    </r>
  </si>
  <si>
    <r>
      <t xml:space="preserve">Proporciones de comercio en los intercambios comerciales mundiales                                                             </t>
    </r>
    <r>
      <rPr>
        <sz val="11"/>
        <rFont val="Calibri"/>
        <family val="2"/>
        <scheme val="minor"/>
      </rPr>
      <t xml:space="preserve">      Un índice simple y muy útil para medir el dinamismo y adaptación de una economía al desarrollo y dinamismo del comercio internacional es aquel que relaciona las exportaciones/importaciones del país con el total de las exportaciones mundiales de bienes y/o servicios.</t>
    </r>
  </si>
  <si>
    <t>A mayor número de
países, mayor diversificación. Inversamente si pocos países suman el total convenido como
umbral, habría mayor concentración o dependencia comercial respecto a un particular mercado.</t>
  </si>
  <si>
    <t>El índice puede tomar valores positivos o negativos. Un índice negativo/positivo será
indicativo de un déficit/superávit en el total del comercio, y expresa una ventaja/desventaja en los
intercambios comerciales. En otras palabras, un índice de VCR mayor que cero será indicativo de la existencia de un sector competitivo con potencial; y un índice negativo, de un sector importador neto carente de competitividad frente a terceros mercados.</t>
  </si>
  <si>
    <t>¿Qué información se debe extraer?</t>
  </si>
  <si>
    <t>PRODUCT</t>
  </si>
  <si>
    <t>Total all products</t>
  </si>
  <si>
    <t xml:space="preserve">    Food and live animals</t>
  </si>
  <si>
    <t xml:space="preserve">    Beverages and tobacco</t>
  </si>
  <si>
    <t xml:space="preserve">    Crude materials, inedible, except fuels</t>
  </si>
  <si>
    <t xml:space="preserve">    Mineral fuels, lubricants and related materials</t>
  </si>
  <si>
    <t xml:space="preserve">    Animal and vegetable oils, fats and waxes</t>
  </si>
  <si>
    <t xml:space="preserve">    Chemicals and related products, n.e.s.</t>
  </si>
  <si>
    <t xml:space="preserve">    Manufactured goods</t>
  </si>
  <si>
    <t xml:space="preserve">    Machinery and transport equipment</t>
  </si>
  <si>
    <t xml:space="preserve">    Miscellaneous manufactured articles</t>
  </si>
  <si>
    <t xml:space="preserve">    Commodities and transactions, n.e.s.</t>
  </si>
  <si>
    <t xml:space="preserve">    Total all products</t>
  </si>
  <si>
    <t>Food and live animals</t>
  </si>
  <si>
    <t>Beverages and tobacco</t>
  </si>
  <si>
    <t>Crude materials, inedible, except fuels</t>
  </si>
  <si>
    <t>Mineral fuels, lubricants and related materials</t>
  </si>
  <si>
    <t>Animal and vegetable oils, fats and waxes</t>
  </si>
  <si>
    <t>Chemicals and related products, n.e.s.</t>
  </si>
  <si>
    <t>Manufactured goods</t>
  </si>
  <si>
    <t>Machinery and transport equipment</t>
  </si>
  <si>
    <t>Miscellaneous manufactured articles</t>
  </si>
  <si>
    <t>Commodities and transactions, n.e.s.</t>
  </si>
  <si>
    <t>Colombia</t>
  </si>
  <si>
    <t>País</t>
  </si>
  <si>
    <t>Xi = exportaciones del país i; Mi = importaciones del país i; Ni = Población del país i;                                                   PIBi = Producto Interno
Bruto del país i. (Durán, J. &amp; Álvarez, M., 2008)</t>
  </si>
  <si>
    <t>https://datos.bancomundial.org/indicador/NY.GDP.MKTP.CD?locations=CO</t>
  </si>
  <si>
    <t>Fuente:</t>
  </si>
  <si>
    <t>El valor resultante indicará
el peso específico del país en la exportación/importación de un producto en particular en su total
mundial.</t>
  </si>
  <si>
    <r>
      <rPr>
        <b/>
        <sz val="11"/>
        <color rgb="FF083E28"/>
        <rFont val="Calibri"/>
        <family val="2"/>
        <scheme val="minor"/>
      </rPr>
      <t xml:space="preserve">Indice de Balassa      </t>
    </r>
    <r>
      <rPr>
        <sz val="11"/>
        <color theme="1"/>
        <rFont val="Calibri"/>
        <family val="2"/>
        <scheme val="minor"/>
      </rPr>
      <t xml:space="preserve">                                                                                       Este indicador forma parte de la familia de índices de VCR, y mide el grado de importancia de un
producto dentro de las exportaciones de un mercado a otro mercado, versus la importancia de las exportaciones del mismo producto en las exportaciones del mismo producto hacia el mundo.</t>
    </r>
  </si>
  <si>
    <r>
      <rPr>
        <b/>
        <sz val="11"/>
        <color rgb="FF083E28"/>
        <rFont val="Calibri"/>
        <family val="2"/>
        <scheme val="minor"/>
      </rPr>
      <t xml:space="preserve">Ventajas Comparativas Reveladas </t>
    </r>
    <r>
      <rPr>
        <sz val="11"/>
        <color theme="1"/>
        <rFont val="Calibri"/>
        <family val="2"/>
        <scheme val="minor"/>
      </rPr>
      <t xml:space="preserve">                                                                 Este índice es utilizado para analizar las ventajas o desventajas comparativas de los intercambios comerciales de un país con sus socios comerciales o diversos grupos de países.</t>
    </r>
  </si>
  <si>
    <t>El índice arroja resultados que van entre 0 y 1. Un IGLL elevado y más bien cercano a uno es indicativo de un comercio en sectores similares, o lo que es lo mismo, comercio intraindustrial.</t>
  </si>
  <si>
    <r>
      <t xml:space="preserve">Índice de Grubel Lloyd                                                                        </t>
    </r>
    <r>
      <rPr>
        <sz val="11"/>
        <rFont val="Calibri"/>
        <family val="2"/>
        <scheme val="minor"/>
      </rPr>
      <t xml:space="preserve">mide el comercio intrasectorial de un producto determinado.      </t>
    </r>
    <r>
      <rPr>
        <b/>
        <sz val="11"/>
        <color rgb="FF083E28"/>
        <rFont val="Calibri"/>
        <family val="2"/>
        <scheme val="minor"/>
      </rPr>
      <t xml:space="preserve">                                                       </t>
    </r>
    <r>
      <rPr>
        <sz val="11"/>
        <rFont val="Calibri"/>
        <family val="2"/>
        <scheme val="minor"/>
      </rPr>
      <t xml:space="preserve"> </t>
    </r>
  </si>
  <si>
    <t>donde Xkij y Mkij son las exportaciones e importaciones del producto o grupo k, del país i respecto del país j, en un año o período dado.</t>
  </si>
  <si>
    <r>
      <rPr>
        <b/>
        <sz val="11"/>
        <color rgb="FF083E28"/>
        <rFont val="Calibri"/>
        <family val="2"/>
        <scheme val="minor"/>
      </rPr>
      <t>Valor de las exportaciones de bienes y servicios</t>
    </r>
    <r>
      <rPr>
        <sz val="11"/>
        <color rgb="FF083E28"/>
        <rFont val="Calibri"/>
        <family val="2"/>
        <scheme val="minor"/>
      </rPr>
      <t xml:space="preserve"> </t>
    </r>
    <r>
      <rPr>
        <sz val="11"/>
        <color theme="1"/>
        <rFont val="Calibri"/>
        <family val="2"/>
        <scheme val="minor"/>
      </rPr>
      <t xml:space="preserve">                                                                             Las exportaciones corresponden al conjunto de bienes y servicios vendidos por los residentes de una economía a los residentes de otra economía. </t>
    </r>
  </si>
  <si>
    <r>
      <t xml:space="preserve">Saldo comercial                                                                                                                   </t>
    </r>
    <r>
      <rPr>
        <sz val="11"/>
        <rFont val="Calibri"/>
        <family val="2"/>
        <scheme val="minor"/>
      </rPr>
      <t>El saldo comercial indica el balance del comercio en un período determinado, y es la expresión del flujo comercial neto en el comercio de un país.</t>
    </r>
  </si>
  <si>
    <r>
      <t xml:space="preserve">Peso relativo de los primeros productos sobre el total (importaciones o exportaciones)                                                                                                                                       </t>
    </r>
    <r>
      <rPr>
        <sz val="11"/>
        <rFont val="Calibri"/>
        <family val="2"/>
        <scheme val="minor"/>
      </rPr>
      <t>La concentración del destino/origen para las exportaciones/importaciones puede ser medida por el número de destinos u orígenes que representen un valor seleccionado como umbral. Aquí vale la regla del 80%, 90%, o incluso del total de las exportaciones o importaciones.</t>
    </r>
  </si>
  <si>
    <t>Fuente: UNCTAD STAT</t>
  </si>
  <si>
    <t>Fuente: elaboración propia con datos de UNCTAD STAT</t>
  </si>
  <si>
    <t>Merchandise trade matrix – product groups, exports in thousands of dollars, annual, 1995-2017</t>
  </si>
  <si>
    <t>ooo</t>
  </si>
  <si>
    <t>Fuente: elaboración propia con datos de Datos macro - Banco Mundial</t>
  </si>
  <si>
    <t>Fuente: https://datos.bancomundial.org/indicador/SP.POP.TOTL?end=2020&amp;locations=CO&amp;start=1995</t>
  </si>
  <si>
    <t>..</t>
  </si>
  <si>
    <t>Estadísticas de población Colombia- Malasia (1995-2020)</t>
  </si>
  <si>
    <t>Malasia</t>
  </si>
  <si>
    <t>Producto interno bruto (PIB) (1995- 2020 a precios actuales)  millones de dólares</t>
  </si>
  <si>
    <t>Merchandise trade matrix – product groups, exports in thousands of dollars, annual, 1995-2020</t>
  </si>
  <si>
    <t>Merchandise trade matrix – product groups, imports in thousands of dollars, annual, 1995-2020</t>
  </si>
  <si>
    <t>Merchandise trade matrix – product groups, exports/ imports per capita in dollars, annual, 1995-2020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</si>
</sst>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1" formatCode="_-* #,##0_-;\-* #,##0_-;_-* &quot;-&quot;_-;_-@_-"/>
    <numFmt numFmtId="164" formatCode="_(* #,##0.00_);_(* \(#,##0.00\);_(* &quot;-&quot;??_);_(@_)"/>
    <numFmt numFmtId="165" formatCode="#,##0.0000000_);\(#,##0.0000000\)"/>
    <numFmt numFmtId="166" formatCode="_(* #,##0_);_(* \(#,##0\);_(* &quot;-&quot;??_);_(@_)"/>
    <numFmt numFmtId="167" formatCode="0.0%"/>
    <numFmt numFmtId="168" formatCode="0.00000%"/>
    <numFmt numFmtId="169" formatCode="#,##0.00000_);\(#,##0.00000\)"/>
    <numFmt numFmtId="170" formatCode="#,##0.00000_);[Red]\(#,##0.00000\)"/>
    <numFmt numFmtId="171" formatCode="0.0000%"/>
  </numFmts>
  <fonts count="27"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b/>
      <sz val="20"/>
      <color rgb="FF083E28"/>
      <name val="Calibri"/>
      <family val="2"/>
      <scheme val="minor"/>
    </font>
    <font>
      <sz val="11"/>
      <color theme="1"/>
      <name val="Calibri"/>
      <family val="2"/>
      <scheme val="minor"/>
    </font>
    <font>
      <sz val="11"/>
      <color theme="0"/>
      <name val="Calibri"/>
      <family val="2"/>
      <scheme val="minor"/>
    </font>
    <font>
      <sz val="9"/>
      <color theme="1"/>
      <name val="Calibri"/>
      <family val="2"/>
      <scheme val="minor"/>
    </font>
    <font>
      <sz val="8"/>
      <color theme="1"/>
      <name val="Calibri"/>
      <family val="2"/>
      <scheme val="minor"/>
    </font>
    <font>
      <b/>
      <sz val="11"/>
      <color rgb="FF083E28"/>
      <name val="Calibri"/>
      <family val="2"/>
      <scheme val="minor"/>
    </font>
    <font>
      <sz val="11"/>
      <color rgb="FF083E28"/>
      <name val="Calibri"/>
      <family val="2"/>
      <scheme val="minor"/>
    </font>
    <font>
      <b/>
      <sz val="11"/>
      <name val="Calibri"/>
      <family val="2"/>
      <scheme val="minor"/>
    </font>
    <font>
      <sz val="11"/>
      <name val="Calibri"/>
      <family val="2"/>
      <scheme val="minor"/>
    </font>
    <font>
      <sz val="10"/>
      <name val="Arial"/>
      <family val="2"/>
    </font>
    <font>
      <b/>
      <sz val="10"/>
      <color rgb="FF002060"/>
      <name val="Arial"/>
      <family val="2"/>
    </font>
    <font>
      <b/>
      <sz val="11"/>
      <color rgb="FF002060"/>
      <name val="Calibri"/>
      <family val="2"/>
      <scheme val="minor"/>
    </font>
    <font>
      <b/>
      <sz val="10"/>
      <color theme="0"/>
      <name val="Arial"/>
      <family val="2"/>
    </font>
    <font>
      <sz val="9"/>
      <name val="Arial"/>
      <family val="2"/>
    </font>
    <font>
      <b/>
      <sz val="14"/>
      <color theme="1"/>
      <name val="Calibri"/>
      <family val="2"/>
      <scheme val="minor"/>
    </font>
    <font>
      <b/>
      <sz val="12"/>
      <color theme="1"/>
      <name val="Calibri"/>
      <family val="2"/>
      <scheme val="minor"/>
    </font>
    <font>
      <u/>
      <sz val="10"/>
      <color indexed="12"/>
      <name val="Arial"/>
      <family val="2"/>
    </font>
    <font>
      <u/>
      <sz val="11"/>
      <color theme="10"/>
      <name val="Calibri"/>
      <family val="2"/>
      <scheme val="minor"/>
    </font>
    <font>
      <b/>
      <sz val="9"/>
      <color theme="0"/>
      <name val="Calibri"/>
      <family val="2"/>
      <scheme val="minor"/>
    </font>
    <font>
      <b/>
      <sz val="9"/>
      <color theme="0"/>
      <name val="Arial"/>
      <family val="2"/>
    </font>
    <font>
      <sz val="9"/>
      <color theme="0"/>
      <name val="Calibri"/>
      <family val="2"/>
      <scheme val="minor"/>
    </font>
    <font>
      <b/>
      <sz val="18"/>
      <name val="Arial"/>
      <family val="2"/>
    </font>
    <font>
      <sz val="11"/>
      <name val="Calibri"/>
      <family val="2"/>
    </font>
  </fonts>
  <fills count="5">
    <fill>
      <patternFill patternType="none"/>
    </fill>
    <fill>
      <patternFill patternType="gray125"/>
    </fill>
    <fill>
      <patternFill patternType="solid">
        <fgColor rgb="FF0070C0"/>
        <bgColor indexed="64"/>
      </patternFill>
    </fill>
    <fill>
      <patternFill patternType="solid">
        <fgColor rgb="FF002060"/>
        <bgColor indexed="64"/>
      </patternFill>
    </fill>
    <fill>
      <patternFill patternType="solid">
        <fgColor theme="0" tint="-4.9989318521683403E-2"/>
        <bgColor indexed="64"/>
      </patternFill>
    </fill>
  </fills>
  <borders count="2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11">
    <xf numFmtId="0" fontId="0" fillId="0" borderId="0"/>
    <xf numFmtId="164" fontId="5" fillId="0" borderId="0" applyFont="0" applyFill="0" applyBorder="0" applyAlignment="0" applyProtection="0"/>
    <xf numFmtId="0" fontId="13" fillId="0" borderId="0"/>
    <xf numFmtId="9" fontId="5" fillId="0" borderId="0" applyFont="0" applyFill="0" applyBorder="0" applyAlignment="0" applyProtection="0"/>
    <xf numFmtId="0" fontId="20" fillId="0" borderId="0" applyNumberFormat="0" applyFill="0" applyBorder="0" applyAlignment="0" applyProtection="0">
      <alignment vertical="top"/>
      <protection locked="0"/>
    </xf>
    <xf numFmtId="164" fontId="13" fillId="0" borderId="0" applyFont="0" applyFill="0" applyBorder="0" applyAlignment="0" applyProtection="0"/>
    <xf numFmtId="0" fontId="17" fillId="0" borderId="0"/>
    <xf numFmtId="9" fontId="13" fillId="0" borderId="0" applyFont="0" applyFill="0" applyBorder="0" applyAlignment="0" applyProtection="0"/>
    <xf numFmtId="0" fontId="21" fillId="0" borderId="0" applyNumberFormat="0" applyFill="0" applyBorder="0" applyAlignment="0" applyProtection="0"/>
    <xf numFmtId="41" fontId="5" fillId="0" borderId="0" applyFont="0" applyFill="0" applyBorder="0" applyAlignment="0" applyProtection="0"/>
    <xf numFmtId="0" fontId="26" fillId="0" borderId="0"/>
  </cellStyleXfs>
  <cellXfs count="250">
    <xf numFmtId="0" fontId="0" fillId="0" borderId="0" xfId="0"/>
    <xf numFmtId="0" fontId="0" fillId="0" borderId="0" xfId="0"/>
    <xf numFmtId="0" fontId="8" fillId="0" borderId="0" xfId="0" applyFont="1" applyAlignment="1">
      <alignment horizontal="right"/>
    </xf>
    <xf numFmtId="0" fontId="7" fillId="0" borderId="0" xfId="0" applyFont="1"/>
    <xf numFmtId="0" fontId="14" fillId="0" borderId="0" xfId="0" applyFont="1" applyAlignment="1">
      <alignment horizontal="left" vertical="center"/>
    </xf>
    <xf numFmtId="0" fontId="15" fillId="0" borderId="0" xfId="0" applyFont="1" applyAlignment="1">
      <alignment horizontal="left" vertical="center"/>
    </xf>
    <xf numFmtId="0" fontId="16" fillId="3" borderId="4" xfId="0" applyFont="1" applyFill="1" applyBorder="1" applyAlignment="1">
      <alignment horizontal="center"/>
    </xf>
    <xf numFmtId="0" fontId="6" fillId="3" borderId="5" xfId="0" applyFont="1" applyFill="1" applyBorder="1"/>
    <xf numFmtId="0" fontId="16" fillId="3" borderId="5" xfId="0" applyNumberFormat="1" applyFont="1" applyFill="1" applyBorder="1" applyAlignment="1">
      <alignment horizontal="center"/>
    </xf>
    <xf numFmtId="0" fontId="16" fillId="3" borderId="6" xfId="0" applyNumberFormat="1" applyFont="1" applyFill="1" applyBorder="1" applyAlignment="1">
      <alignment horizontal="center"/>
    </xf>
    <xf numFmtId="39" fontId="0" fillId="4" borderId="0" xfId="0" applyNumberFormat="1" applyFill="1" applyBorder="1" applyAlignment="1">
      <alignment horizontal="center"/>
    </xf>
    <xf numFmtId="39" fontId="0" fillId="4" borderId="8" xfId="0" applyNumberFormat="1" applyFill="1" applyBorder="1" applyAlignment="1">
      <alignment horizontal="center"/>
    </xf>
    <xf numFmtId="0" fontId="16" fillId="3" borderId="13" xfId="0" applyNumberFormat="1" applyFont="1" applyFill="1" applyBorder="1" applyAlignment="1">
      <alignment horizontal="center"/>
    </xf>
    <xf numFmtId="39" fontId="0" fillId="4" borderId="14" xfId="0" applyNumberFormat="1" applyFill="1" applyBorder="1" applyAlignment="1">
      <alignment horizontal="center"/>
    </xf>
    <xf numFmtId="0" fontId="0" fillId="4" borderId="7" xfId="0" applyFill="1" applyBorder="1" applyAlignment="1">
      <alignment horizontal="center"/>
    </xf>
    <xf numFmtId="0" fontId="0" fillId="0" borderId="7" xfId="0" applyFill="1" applyBorder="1" applyAlignment="1">
      <alignment horizontal="left"/>
    </xf>
    <xf numFmtId="0" fontId="0" fillId="0" borderId="8" xfId="0" applyFill="1" applyBorder="1" applyAlignment="1">
      <alignment horizontal="left"/>
    </xf>
    <xf numFmtId="39" fontId="0" fillId="0" borderId="14" xfId="0" applyNumberFormat="1" applyFill="1" applyBorder="1" applyAlignment="1">
      <alignment horizontal="left"/>
    </xf>
    <xf numFmtId="0" fontId="0" fillId="4" borderId="7" xfId="0" applyFill="1" applyBorder="1" applyAlignment="1">
      <alignment horizontal="left"/>
    </xf>
    <xf numFmtId="0" fontId="0" fillId="4" borderId="8" xfId="0" applyFill="1" applyBorder="1" applyAlignment="1">
      <alignment horizontal="left"/>
    </xf>
    <xf numFmtId="39" fontId="0" fillId="4" borderId="14" xfId="0" applyNumberFormat="1" applyFill="1" applyBorder="1" applyAlignment="1">
      <alignment horizontal="left"/>
    </xf>
    <xf numFmtId="0" fontId="0" fillId="0" borderId="9" xfId="0" applyFill="1" applyBorder="1" applyAlignment="1">
      <alignment horizontal="left"/>
    </xf>
    <xf numFmtId="0" fontId="0" fillId="0" borderId="10" xfId="0" applyFill="1" applyBorder="1" applyAlignment="1">
      <alignment horizontal="left"/>
    </xf>
    <xf numFmtId="39" fontId="0" fillId="0" borderId="15" xfId="0" applyNumberFormat="1" applyFill="1" applyBorder="1" applyAlignment="1">
      <alignment horizontal="left"/>
    </xf>
    <xf numFmtId="40" fontId="0" fillId="4" borderId="0" xfId="0" applyNumberFormat="1" applyFill="1" applyBorder="1" applyAlignment="1">
      <alignment horizontal="center"/>
    </xf>
    <xf numFmtId="40" fontId="0" fillId="4" borderId="14" xfId="0" applyNumberFormat="1" applyFill="1" applyBorder="1" applyAlignment="1">
      <alignment horizontal="center"/>
    </xf>
    <xf numFmtId="40" fontId="0" fillId="4" borderId="8" xfId="0" applyNumberFormat="1" applyFill="1" applyBorder="1" applyAlignment="1">
      <alignment horizontal="center"/>
    </xf>
    <xf numFmtId="40" fontId="0" fillId="0" borderId="0" xfId="0" applyNumberFormat="1" applyFill="1" applyBorder="1" applyAlignment="1">
      <alignment horizontal="center"/>
    </xf>
    <xf numFmtId="40" fontId="0" fillId="0" borderId="14" xfId="0" applyNumberFormat="1" applyFill="1" applyBorder="1" applyAlignment="1">
      <alignment horizontal="center"/>
    </xf>
    <xf numFmtId="40" fontId="0" fillId="0" borderId="8" xfId="0" applyNumberFormat="1" applyFill="1" applyBorder="1" applyAlignment="1">
      <alignment horizontal="center"/>
    </xf>
    <xf numFmtId="40" fontId="0" fillId="0" borderId="3" xfId="0" applyNumberFormat="1" applyFill="1" applyBorder="1" applyAlignment="1">
      <alignment horizontal="center"/>
    </xf>
    <xf numFmtId="40" fontId="0" fillId="0" borderId="15" xfId="0" applyNumberFormat="1" applyFill="1" applyBorder="1" applyAlignment="1">
      <alignment horizontal="center"/>
    </xf>
    <xf numFmtId="40" fontId="0" fillId="0" borderId="10" xfId="0" applyNumberFormat="1" applyFill="1" applyBorder="1" applyAlignment="1">
      <alignment horizontal="center"/>
    </xf>
    <xf numFmtId="0" fontId="6" fillId="3" borderId="6" xfId="0" applyFont="1" applyFill="1" applyBorder="1"/>
    <xf numFmtId="3" fontId="17" fillId="4" borderId="0" xfId="2" applyNumberFormat="1" applyFont="1" applyFill="1" applyBorder="1" applyAlignment="1">
      <alignment horizontal="center"/>
    </xf>
    <xf numFmtId="3" fontId="17" fillId="4" borderId="8" xfId="2" applyNumberFormat="1" applyFont="1" applyFill="1" applyBorder="1" applyAlignment="1">
      <alignment horizontal="center"/>
    </xf>
    <xf numFmtId="3" fontId="17" fillId="0" borderId="3" xfId="2" applyNumberFormat="1" applyFont="1" applyFill="1" applyBorder="1" applyAlignment="1">
      <alignment horizontal="center"/>
    </xf>
    <xf numFmtId="3" fontId="17" fillId="0" borderId="10" xfId="2" applyNumberFormat="1" applyFont="1" applyFill="1" applyBorder="1" applyAlignment="1">
      <alignment horizontal="center"/>
    </xf>
    <xf numFmtId="3" fontId="17" fillId="4" borderId="14" xfId="2" applyNumberFormat="1" applyFont="1" applyFill="1" applyBorder="1" applyAlignment="1">
      <alignment horizontal="center"/>
    </xf>
    <xf numFmtId="3" fontId="17" fillId="0" borderId="15" xfId="2" applyNumberFormat="1" applyFont="1" applyFill="1" applyBorder="1" applyAlignment="1">
      <alignment horizontal="center"/>
    </xf>
    <xf numFmtId="0" fontId="3" fillId="4" borderId="7" xfId="0" applyFont="1" applyFill="1" applyBorder="1" applyAlignment="1">
      <alignment horizontal="left"/>
    </xf>
    <xf numFmtId="0" fontId="3" fillId="4" borderId="0" xfId="0" applyFont="1" applyFill="1" applyBorder="1" applyAlignment="1">
      <alignment horizontal="left"/>
    </xf>
    <xf numFmtId="0" fontId="3" fillId="0" borderId="7" xfId="0" applyFont="1" applyFill="1" applyBorder="1" applyAlignment="1">
      <alignment horizontal="left"/>
    </xf>
    <xf numFmtId="0" fontId="3" fillId="0" borderId="0" xfId="0" applyFont="1" applyFill="1" applyBorder="1" applyAlignment="1">
      <alignment horizontal="left"/>
    </xf>
    <xf numFmtId="0" fontId="3" fillId="0" borderId="9" xfId="0" applyFont="1" applyFill="1" applyBorder="1" applyAlignment="1">
      <alignment horizontal="left"/>
    </xf>
    <xf numFmtId="0" fontId="3" fillId="0" borderId="3" xfId="0" applyFont="1" applyFill="1" applyBorder="1" applyAlignment="1">
      <alignment horizontal="left"/>
    </xf>
    <xf numFmtId="0" fontId="0" fillId="0" borderId="9" xfId="0" applyBorder="1" applyAlignment="1">
      <alignment horizontal="center"/>
    </xf>
    <xf numFmtId="0" fontId="16" fillId="3" borderId="1" xfId="0" applyFont="1" applyFill="1" applyBorder="1" applyAlignment="1">
      <alignment horizontal="center"/>
    </xf>
    <xf numFmtId="0" fontId="16" fillId="3" borderId="12" xfId="0" applyFont="1" applyFill="1" applyBorder="1" applyAlignment="1">
      <alignment horizontal="center"/>
    </xf>
    <xf numFmtId="167" fontId="1" fillId="2" borderId="12" xfId="3" applyNumberFormat="1" applyFont="1" applyFill="1" applyBorder="1" applyAlignment="1">
      <alignment horizontal="center"/>
    </xf>
    <xf numFmtId="167" fontId="0" fillId="4" borderId="14" xfId="3" applyNumberFormat="1" applyFont="1" applyFill="1" applyBorder="1" applyAlignment="1">
      <alignment horizontal="center"/>
    </xf>
    <xf numFmtId="168" fontId="1" fillId="2" borderId="12" xfId="3" applyNumberFormat="1" applyFont="1" applyFill="1" applyBorder="1" applyAlignment="1">
      <alignment horizontal="center"/>
    </xf>
    <xf numFmtId="168" fontId="0" fillId="4" borderId="13" xfId="3" applyNumberFormat="1" applyFont="1" applyFill="1" applyBorder="1" applyAlignment="1">
      <alignment horizontal="center"/>
    </xf>
    <xf numFmtId="168" fontId="0" fillId="4" borderId="14" xfId="3" applyNumberFormat="1" applyFont="1" applyFill="1" applyBorder="1" applyAlignment="1">
      <alignment horizontal="center"/>
    </xf>
    <xf numFmtId="168" fontId="0" fillId="4" borderId="15" xfId="3" applyNumberFormat="1" applyFont="1" applyFill="1" applyBorder="1" applyAlignment="1">
      <alignment horizontal="center"/>
    </xf>
    <xf numFmtId="0" fontId="8" fillId="0" borderId="0" xfId="0" applyFont="1"/>
    <xf numFmtId="10" fontId="0" fillId="0" borderId="0" xfId="0" applyNumberFormat="1"/>
    <xf numFmtId="0" fontId="16" fillId="3" borderId="13" xfId="0" applyNumberFormat="1" applyFont="1" applyFill="1" applyBorder="1" applyAlignment="1">
      <alignment horizontal="left"/>
    </xf>
    <xf numFmtId="37" fontId="1" fillId="2" borderId="12" xfId="0" applyNumberFormat="1" applyFont="1" applyFill="1" applyBorder="1" applyAlignment="1">
      <alignment horizontal="left"/>
    </xf>
    <xf numFmtId="37" fontId="0" fillId="4" borderId="13" xfId="0" applyNumberFormat="1" applyFill="1" applyBorder="1" applyAlignment="1">
      <alignment horizontal="left"/>
    </xf>
    <xf numFmtId="37" fontId="0" fillId="4" borderId="14" xfId="0" applyNumberFormat="1" applyFill="1" applyBorder="1" applyAlignment="1">
      <alignment horizontal="left"/>
    </xf>
    <xf numFmtId="37" fontId="0" fillId="4" borderId="15" xfId="0" applyNumberFormat="1" applyFill="1" applyBorder="1" applyAlignment="1">
      <alignment horizontal="left"/>
    </xf>
    <xf numFmtId="0" fontId="0" fillId="0" borderId="0" xfId="0" applyAlignment="1">
      <alignment vertical="center" wrapText="1"/>
    </xf>
    <xf numFmtId="0" fontId="8" fillId="0" borderId="0" xfId="0" applyFont="1" applyAlignment="1"/>
    <xf numFmtId="167" fontId="1" fillId="2" borderId="2" xfId="3" applyNumberFormat="1" applyFont="1" applyFill="1" applyBorder="1" applyAlignment="1">
      <alignment horizontal="center"/>
    </xf>
    <xf numFmtId="167" fontId="1" fillId="2" borderId="11" xfId="3" applyNumberFormat="1" applyFont="1" applyFill="1" applyBorder="1" applyAlignment="1">
      <alignment horizontal="center"/>
    </xf>
    <xf numFmtId="167" fontId="0" fillId="4" borderId="0" xfId="3" applyNumberFormat="1" applyFont="1" applyFill="1" applyBorder="1" applyAlignment="1">
      <alignment horizontal="center"/>
    </xf>
    <xf numFmtId="167" fontId="0" fillId="4" borderId="8" xfId="3" applyNumberFormat="1" applyFont="1" applyFill="1" applyBorder="1" applyAlignment="1">
      <alignment horizontal="center"/>
    </xf>
    <xf numFmtId="167" fontId="0" fillId="0" borderId="14" xfId="3" applyNumberFormat="1" applyFont="1" applyFill="1" applyBorder="1" applyAlignment="1">
      <alignment horizontal="center"/>
    </xf>
    <xf numFmtId="167" fontId="0" fillId="0" borderId="0" xfId="3" applyNumberFormat="1" applyFont="1" applyFill="1" applyBorder="1" applyAlignment="1">
      <alignment horizontal="center"/>
    </xf>
    <xf numFmtId="167" fontId="0" fillId="0" borderId="8" xfId="3" applyNumberFormat="1" applyFont="1" applyFill="1" applyBorder="1" applyAlignment="1">
      <alignment horizontal="center"/>
    </xf>
    <xf numFmtId="167" fontId="0" fillId="0" borderId="15" xfId="3" applyNumberFormat="1" applyFont="1" applyFill="1" applyBorder="1" applyAlignment="1">
      <alignment horizontal="center"/>
    </xf>
    <xf numFmtId="167" fontId="0" fillId="0" borderId="3" xfId="3" applyNumberFormat="1" applyFont="1" applyFill="1" applyBorder="1" applyAlignment="1">
      <alignment horizontal="center"/>
    </xf>
    <xf numFmtId="167" fontId="0" fillId="0" borderId="10" xfId="3" applyNumberFormat="1" applyFont="1" applyFill="1" applyBorder="1" applyAlignment="1">
      <alignment horizontal="center"/>
    </xf>
    <xf numFmtId="164" fontId="0" fillId="4" borderId="14" xfId="1" applyFont="1" applyFill="1" applyBorder="1" applyAlignment="1">
      <alignment horizontal="center"/>
    </xf>
    <xf numFmtId="166" fontId="1" fillId="2" borderId="12" xfId="1" applyNumberFormat="1" applyFont="1" applyFill="1" applyBorder="1" applyAlignment="1">
      <alignment horizontal="center"/>
    </xf>
    <xf numFmtId="166" fontId="1" fillId="2" borderId="2" xfId="1" applyNumberFormat="1" applyFont="1" applyFill="1" applyBorder="1" applyAlignment="1">
      <alignment horizontal="center"/>
    </xf>
    <xf numFmtId="166" fontId="1" fillId="2" borderId="11" xfId="1" applyNumberFormat="1" applyFont="1" applyFill="1" applyBorder="1" applyAlignment="1">
      <alignment horizontal="center"/>
    </xf>
    <xf numFmtId="166" fontId="0" fillId="4" borderId="14" xfId="1" applyNumberFormat="1" applyFont="1" applyFill="1" applyBorder="1" applyAlignment="1">
      <alignment horizontal="center"/>
    </xf>
    <xf numFmtId="166" fontId="0" fillId="4" borderId="0" xfId="1" applyNumberFormat="1" applyFont="1" applyFill="1" applyBorder="1" applyAlignment="1">
      <alignment horizontal="center"/>
    </xf>
    <xf numFmtId="166" fontId="0" fillId="4" borderId="8" xfId="1" applyNumberFormat="1" applyFont="1" applyFill="1" applyBorder="1" applyAlignment="1">
      <alignment horizontal="center"/>
    </xf>
    <xf numFmtId="166" fontId="0" fillId="0" borderId="14" xfId="1" applyNumberFormat="1" applyFont="1" applyFill="1" applyBorder="1" applyAlignment="1">
      <alignment horizontal="center"/>
    </xf>
    <xf numFmtId="166" fontId="0" fillId="0" borderId="0" xfId="1" applyNumberFormat="1" applyFont="1" applyFill="1" applyBorder="1" applyAlignment="1">
      <alignment horizontal="center"/>
    </xf>
    <xf numFmtId="166" fontId="0" fillId="0" borderId="8" xfId="1" applyNumberFormat="1" applyFont="1" applyFill="1" applyBorder="1" applyAlignment="1">
      <alignment horizontal="center"/>
    </xf>
    <xf numFmtId="166" fontId="0" fillId="0" borderId="15" xfId="1" applyNumberFormat="1" applyFont="1" applyFill="1" applyBorder="1" applyAlignment="1">
      <alignment horizontal="center"/>
    </xf>
    <xf numFmtId="166" fontId="0" fillId="0" borderId="3" xfId="1" applyNumberFormat="1" applyFont="1" applyFill="1" applyBorder="1" applyAlignment="1">
      <alignment horizontal="center"/>
    </xf>
    <xf numFmtId="166" fontId="0" fillId="0" borderId="10" xfId="1" applyNumberFormat="1" applyFont="1" applyFill="1" applyBorder="1" applyAlignment="1">
      <alignment horizontal="center"/>
    </xf>
    <xf numFmtId="0" fontId="23" fillId="3" borderId="4" xfId="0" applyFont="1" applyFill="1" applyBorder="1" applyAlignment="1">
      <alignment horizontal="center"/>
    </xf>
    <xf numFmtId="0" fontId="24" fillId="3" borderId="5" xfId="0" applyFont="1" applyFill="1" applyBorder="1"/>
    <xf numFmtId="164" fontId="0" fillId="4" borderId="13" xfId="1" applyFont="1" applyFill="1" applyBorder="1" applyAlignment="1">
      <alignment horizontal="center"/>
    </xf>
    <xf numFmtId="164" fontId="0" fillId="4" borderId="15" xfId="1" applyFont="1" applyFill="1" applyBorder="1" applyAlignment="1">
      <alignment horizontal="center"/>
    </xf>
    <xf numFmtId="164" fontId="0" fillId="4" borderId="0" xfId="1" applyFont="1" applyFill="1" applyBorder="1" applyAlignment="1">
      <alignment horizontal="center"/>
    </xf>
    <xf numFmtId="167" fontId="1" fillId="2" borderId="13" xfId="3" applyNumberFormat="1" applyFont="1" applyFill="1" applyBorder="1" applyAlignment="1">
      <alignment horizontal="center"/>
    </xf>
    <xf numFmtId="167" fontId="1" fillId="2" borderId="6" xfId="3" applyNumberFormat="1" applyFont="1" applyFill="1" applyBorder="1" applyAlignment="1">
      <alignment horizontal="center"/>
    </xf>
    <xf numFmtId="164" fontId="0" fillId="4" borderId="4" xfId="1" applyFont="1" applyFill="1" applyBorder="1" applyAlignment="1">
      <alignment horizontal="center"/>
    </xf>
    <xf numFmtId="164" fontId="0" fillId="4" borderId="5" xfId="1" applyFont="1" applyFill="1" applyBorder="1" applyAlignment="1">
      <alignment horizontal="center"/>
    </xf>
    <xf numFmtId="164" fontId="0" fillId="4" borderId="7" xfId="1" applyFont="1" applyFill="1" applyBorder="1" applyAlignment="1">
      <alignment horizontal="center"/>
    </xf>
    <xf numFmtId="164" fontId="0" fillId="4" borderId="9" xfId="1" applyFont="1" applyFill="1" applyBorder="1" applyAlignment="1">
      <alignment horizontal="center"/>
    </xf>
    <xf numFmtId="164" fontId="0" fillId="4" borderId="3" xfId="1" applyFont="1" applyFill="1" applyBorder="1" applyAlignment="1">
      <alignment horizontal="center"/>
    </xf>
    <xf numFmtId="167" fontId="1" fillId="2" borderId="4" xfId="3" applyNumberFormat="1" applyFont="1" applyFill="1" applyBorder="1" applyAlignment="1">
      <alignment horizontal="center"/>
    </xf>
    <xf numFmtId="0" fontId="16" fillId="3" borderId="4" xfId="0" applyNumberFormat="1" applyFont="1" applyFill="1" applyBorder="1" applyAlignment="1">
      <alignment horizontal="center"/>
    </xf>
    <xf numFmtId="40" fontId="0" fillId="4" borderId="4" xfId="1" applyNumberFormat="1" applyFont="1" applyFill="1" applyBorder="1" applyAlignment="1">
      <alignment horizontal="center"/>
    </xf>
    <xf numFmtId="40" fontId="0" fillId="4" borderId="13" xfId="1" applyNumberFormat="1" applyFont="1" applyFill="1" applyBorder="1" applyAlignment="1">
      <alignment horizontal="center"/>
    </xf>
    <xf numFmtId="40" fontId="0" fillId="4" borderId="5" xfId="1" applyNumberFormat="1" applyFont="1" applyFill="1" applyBorder="1" applyAlignment="1">
      <alignment horizontal="center"/>
    </xf>
    <xf numFmtId="40" fontId="0" fillId="4" borderId="7" xfId="1" applyNumberFormat="1" applyFont="1" applyFill="1" applyBorder="1" applyAlignment="1">
      <alignment horizontal="center"/>
    </xf>
    <xf numFmtId="40" fontId="0" fillId="4" borderId="14" xfId="1" applyNumberFormat="1" applyFont="1" applyFill="1" applyBorder="1" applyAlignment="1">
      <alignment horizontal="center"/>
    </xf>
    <xf numFmtId="40" fontId="0" fillId="4" borderId="0" xfId="1" applyNumberFormat="1" applyFont="1" applyFill="1" applyBorder="1" applyAlignment="1">
      <alignment horizontal="center"/>
    </xf>
    <xf numFmtId="40" fontId="0" fillId="4" borderId="9" xfId="1" applyNumberFormat="1" applyFont="1" applyFill="1" applyBorder="1" applyAlignment="1">
      <alignment horizontal="center"/>
    </xf>
    <xf numFmtId="40" fontId="0" fillId="4" borderId="15" xfId="1" applyNumberFormat="1" applyFont="1" applyFill="1" applyBorder="1" applyAlignment="1">
      <alignment horizontal="center"/>
    </xf>
    <xf numFmtId="40" fontId="0" fillId="4" borderId="3" xfId="1" applyNumberFormat="1" applyFont="1" applyFill="1" applyBorder="1" applyAlignment="1">
      <alignment horizontal="center"/>
    </xf>
    <xf numFmtId="40" fontId="8" fillId="4" borderId="13" xfId="1" applyNumberFormat="1" applyFont="1" applyFill="1" applyBorder="1" applyAlignment="1">
      <alignment horizontal="center"/>
    </xf>
    <xf numFmtId="40" fontId="8" fillId="4" borderId="14" xfId="1" applyNumberFormat="1" applyFont="1" applyFill="1" applyBorder="1" applyAlignment="1">
      <alignment horizontal="center"/>
    </xf>
    <xf numFmtId="40" fontId="8" fillId="4" borderId="15" xfId="1" applyNumberFormat="1" applyFont="1" applyFill="1" applyBorder="1" applyAlignment="1">
      <alignment horizontal="center"/>
    </xf>
    <xf numFmtId="0" fontId="0" fillId="0" borderId="0" xfId="0" applyAlignment="1">
      <alignment vertical="center"/>
    </xf>
    <xf numFmtId="0" fontId="8" fillId="0" borderId="0" xfId="0" applyFont="1" applyAlignment="1">
      <alignment horizontal="right"/>
    </xf>
    <xf numFmtId="0" fontId="7" fillId="0" borderId="0" xfId="0" applyFont="1" applyFill="1" applyBorder="1" applyAlignment="1">
      <alignment horizontal="left"/>
    </xf>
    <xf numFmtId="165" fontId="1" fillId="2" borderId="13" xfId="0" applyNumberFormat="1" applyFont="1" applyFill="1" applyBorder="1" applyAlignment="1">
      <alignment horizontal="center"/>
    </xf>
    <xf numFmtId="169" fontId="0" fillId="4" borderId="5" xfId="0" applyNumberFormat="1" applyFill="1" applyBorder="1" applyAlignment="1">
      <alignment horizontal="center"/>
    </xf>
    <xf numFmtId="169" fontId="0" fillId="4" borderId="6" xfId="0" applyNumberFormat="1" applyFill="1" applyBorder="1" applyAlignment="1">
      <alignment horizontal="center"/>
    </xf>
    <xf numFmtId="169" fontId="0" fillId="4" borderId="0" xfId="0" applyNumberFormat="1" applyFill="1" applyBorder="1" applyAlignment="1">
      <alignment horizontal="center"/>
    </xf>
    <xf numFmtId="169" fontId="0" fillId="4" borderId="8" xfId="0" applyNumberFormat="1" applyFill="1" applyBorder="1" applyAlignment="1">
      <alignment horizontal="center"/>
    </xf>
    <xf numFmtId="169" fontId="0" fillId="4" borderId="3" xfId="0" applyNumberFormat="1" applyFill="1" applyBorder="1" applyAlignment="1">
      <alignment horizontal="center"/>
    </xf>
    <xf numFmtId="169" fontId="0" fillId="4" borderId="10" xfId="0" applyNumberFormat="1" applyFill="1" applyBorder="1" applyAlignment="1">
      <alignment horizontal="center"/>
    </xf>
    <xf numFmtId="165" fontId="1" fillId="2" borderId="6" xfId="0" applyNumberFormat="1" applyFont="1" applyFill="1" applyBorder="1" applyAlignment="1">
      <alignment horizontal="center"/>
    </xf>
    <xf numFmtId="169" fontId="0" fillId="4" borderId="13" xfId="0" applyNumberFormat="1" applyFill="1" applyBorder="1" applyAlignment="1">
      <alignment horizontal="center"/>
    </xf>
    <xf numFmtId="169" fontId="0" fillId="4" borderId="14" xfId="0" applyNumberFormat="1" applyFill="1" applyBorder="1" applyAlignment="1">
      <alignment horizontal="center"/>
    </xf>
    <xf numFmtId="169" fontId="0" fillId="4" borderId="15" xfId="0" applyNumberFormat="1" applyFill="1" applyBorder="1" applyAlignment="1">
      <alignment horizontal="center"/>
    </xf>
    <xf numFmtId="165" fontId="1" fillId="2" borderId="5" xfId="0" applyNumberFormat="1" applyFont="1" applyFill="1" applyBorder="1" applyAlignment="1">
      <alignment horizontal="center"/>
    </xf>
    <xf numFmtId="0" fontId="8" fillId="0" borderId="0" xfId="0" applyFont="1" applyBorder="1" applyAlignment="1">
      <alignment horizontal="left"/>
    </xf>
    <xf numFmtId="40" fontId="0" fillId="4" borderId="13" xfId="0" applyNumberFormat="1" applyFill="1" applyBorder="1" applyAlignment="1">
      <alignment horizontal="center"/>
    </xf>
    <xf numFmtId="40" fontId="0" fillId="4" borderId="15" xfId="0" applyNumberFormat="1" applyFill="1" applyBorder="1" applyAlignment="1">
      <alignment horizontal="center"/>
    </xf>
    <xf numFmtId="39" fontId="1" fillId="2" borderId="13" xfId="0" applyNumberFormat="1" applyFont="1" applyFill="1" applyBorder="1" applyAlignment="1">
      <alignment horizontal="center"/>
    </xf>
    <xf numFmtId="39" fontId="1" fillId="2" borderId="5" xfId="0" applyNumberFormat="1" applyFont="1" applyFill="1" applyBorder="1" applyAlignment="1">
      <alignment horizontal="center"/>
    </xf>
    <xf numFmtId="39" fontId="1" fillId="2" borderId="6" xfId="0" applyNumberFormat="1" applyFont="1" applyFill="1" applyBorder="1" applyAlignment="1">
      <alignment horizontal="center"/>
    </xf>
    <xf numFmtId="39" fontId="0" fillId="4" borderId="13" xfId="0" applyNumberFormat="1" applyFill="1" applyBorder="1" applyAlignment="1">
      <alignment horizontal="center"/>
    </xf>
    <xf numFmtId="39" fontId="0" fillId="4" borderId="5" xfId="0" applyNumberFormat="1" applyFill="1" applyBorder="1" applyAlignment="1">
      <alignment horizontal="center"/>
    </xf>
    <xf numFmtId="39" fontId="0" fillId="4" borderId="6" xfId="0" applyNumberFormat="1" applyFill="1" applyBorder="1" applyAlignment="1">
      <alignment horizontal="center"/>
    </xf>
    <xf numFmtId="39" fontId="0" fillId="4" borderId="15" xfId="0" applyNumberFormat="1" applyFill="1" applyBorder="1" applyAlignment="1">
      <alignment horizontal="center"/>
    </xf>
    <xf numFmtId="39" fontId="0" fillId="4" borderId="3" xfId="0" applyNumberFormat="1" applyFill="1" applyBorder="1" applyAlignment="1">
      <alignment horizontal="center"/>
    </xf>
    <xf numFmtId="39" fontId="0" fillId="4" borderId="10" xfId="0" applyNumberFormat="1" applyFill="1" applyBorder="1" applyAlignment="1">
      <alignment horizontal="center"/>
    </xf>
    <xf numFmtId="40" fontId="8" fillId="4" borderId="0" xfId="1" applyNumberFormat="1" applyFont="1" applyFill="1" applyBorder="1" applyAlignment="1">
      <alignment horizontal="center"/>
    </xf>
    <xf numFmtId="40" fontId="8" fillId="4" borderId="5" xfId="1" applyNumberFormat="1" applyFont="1" applyFill="1" applyBorder="1" applyAlignment="1">
      <alignment horizontal="center"/>
    </xf>
    <xf numFmtId="40" fontId="8" fillId="4" borderId="6" xfId="1" applyNumberFormat="1" applyFont="1" applyFill="1" applyBorder="1" applyAlignment="1">
      <alignment horizontal="center"/>
    </xf>
    <xf numFmtId="40" fontId="8" fillId="4" borderId="8" xfId="1" applyNumberFormat="1" applyFont="1" applyFill="1" applyBorder="1" applyAlignment="1">
      <alignment horizontal="center"/>
    </xf>
    <xf numFmtId="40" fontId="8" fillId="4" borderId="3" xfId="1" applyNumberFormat="1" applyFont="1" applyFill="1" applyBorder="1" applyAlignment="1">
      <alignment horizontal="center"/>
    </xf>
    <xf numFmtId="40" fontId="8" fillId="4" borderId="10" xfId="1" applyNumberFormat="1" applyFont="1" applyFill="1" applyBorder="1" applyAlignment="1">
      <alignment horizontal="center"/>
    </xf>
    <xf numFmtId="168" fontId="0" fillId="4" borderId="0" xfId="3" applyNumberFormat="1" applyFont="1" applyFill="1" applyBorder="1" applyAlignment="1">
      <alignment horizontal="center"/>
    </xf>
    <xf numFmtId="40" fontId="2" fillId="4" borderId="2" xfId="0" applyNumberFormat="1" applyFont="1" applyFill="1" applyBorder="1" applyAlignment="1">
      <alignment horizontal="center"/>
    </xf>
    <xf numFmtId="40" fontId="2" fillId="4" borderId="12" xfId="0" applyNumberFormat="1" applyFont="1" applyFill="1" applyBorder="1" applyAlignment="1">
      <alignment horizontal="center"/>
    </xf>
    <xf numFmtId="40" fontId="2" fillId="4" borderId="11" xfId="0" applyNumberFormat="1" applyFont="1" applyFill="1" applyBorder="1" applyAlignment="1">
      <alignment horizontal="center"/>
    </xf>
    <xf numFmtId="0" fontId="16" fillId="3" borderId="2" xfId="0" applyFont="1" applyFill="1" applyBorder="1" applyAlignment="1">
      <alignment horizontal="center"/>
    </xf>
    <xf numFmtId="0" fontId="16" fillId="3" borderId="11" xfId="0" applyFont="1" applyFill="1" applyBorder="1" applyAlignment="1">
      <alignment horizontal="center"/>
    </xf>
    <xf numFmtId="40" fontId="2" fillId="0" borderId="12" xfId="0" applyNumberFormat="1" applyFont="1" applyFill="1" applyBorder="1" applyAlignment="1">
      <alignment horizontal="center"/>
    </xf>
    <xf numFmtId="170" fontId="0" fillId="4" borderId="4" xfId="1" applyNumberFormat="1" applyFont="1" applyFill="1" applyBorder="1" applyAlignment="1">
      <alignment horizontal="center"/>
    </xf>
    <xf numFmtId="170" fontId="0" fillId="4" borderId="13" xfId="1" applyNumberFormat="1" applyFont="1" applyFill="1" applyBorder="1" applyAlignment="1">
      <alignment horizontal="center"/>
    </xf>
    <xf numFmtId="170" fontId="0" fillId="4" borderId="5" xfId="1" applyNumberFormat="1" applyFont="1" applyFill="1" applyBorder="1" applyAlignment="1">
      <alignment horizontal="center"/>
    </xf>
    <xf numFmtId="170" fontId="0" fillId="4" borderId="7" xfId="1" applyNumberFormat="1" applyFont="1" applyFill="1" applyBorder="1" applyAlignment="1">
      <alignment horizontal="center"/>
    </xf>
    <xf numFmtId="170" fontId="0" fillId="4" borderId="14" xfId="1" applyNumberFormat="1" applyFont="1" applyFill="1" applyBorder="1" applyAlignment="1">
      <alignment horizontal="center"/>
    </xf>
    <xf numFmtId="170" fontId="0" fillId="4" borderId="0" xfId="1" applyNumberFormat="1" applyFont="1" applyFill="1" applyBorder="1" applyAlignment="1">
      <alignment horizontal="center"/>
    </xf>
    <xf numFmtId="170" fontId="0" fillId="4" borderId="9" xfId="1" applyNumberFormat="1" applyFont="1" applyFill="1" applyBorder="1" applyAlignment="1">
      <alignment horizontal="center"/>
    </xf>
    <xf numFmtId="170" fontId="0" fillId="4" borderId="15" xfId="1" applyNumberFormat="1" applyFont="1" applyFill="1" applyBorder="1" applyAlignment="1">
      <alignment horizontal="center"/>
    </xf>
    <xf numFmtId="170" fontId="0" fillId="4" borderId="3" xfId="1" applyNumberFormat="1" applyFont="1" applyFill="1" applyBorder="1" applyAlignment="1">
      <alignment horizontal="center"/>
    </xf>
    <xf numFmtId="0" fontId="21" fillId="0" borderId="0" xfId="8"/>
    <xf numFmtId="0" fontId="16" fillId="3" borderId="16" xfId="0" applyFont="1" applyFill="1" applyBorder="1" applyAlignment="1">
      <alignment horizontal="center"/>
    </xf>
    <xf numFmtId="0" fontId="16" fillId="3" borderId="17" xfId="0" applyFont="1" applyFill="1" applyBorder="1" applyAlignment="1">
      <alignment horizontal="center"/>
    </xf>
    <xf numFmtId="0" fontId="0" fillId="4" borderId="18" xfId="0" applyFill="1" applyBorder="1" applyAlignment="1">
      <alignment horizontal="center"/>
    </xf>
    <xf numFmtId="41" fontId="0" fillId="0" borderId="19" xfId="9" applyFont="1" applyBorder="1"/>
    <xf numFmtId="0" fontId="16" fillId="3" borderId="11" xfId="0" applyFont="1" applyFill="1" applyBorder="1" applyAlignment="1">
      <alignment horizontal="center"/>
    </xf>
    <xf numFmtId="171" fontId="0" fillId="4" borderId="13" xfId="3" applyNumberFormat="1" applyFont="1" applyFill="1" applyBorder="1" applyAlignment="1">
      <alignment horizontal="center"/>
    </xf>
    <xf numFmtId="171" fontId="0" fillId="4" borderId="14" xfId="3" applyNumberFormat="1" applyFont="1" applyFill="1" applyBorder="1" applyAlignment="1">
      <alignment horizontal="center"/>
    </xf>
    <xf numFmtId="171" fontId="0" fillId="4" borderId="15" xfId="3" applyNumberFormat="1" applyFont="1" applyFill="1" applyBorder="1" applyAlignment="1">
      <alignment horizontal="center"/>
    </xf>
    <xf numFmtId="171" fontId="1" fillId="2" borderId="13" xfId="3" applyNumberFormat="1" applyFont="1" applyFill="1" applyBorder="1" applyAlignment="1">
      <alignment horizontal="center"/>
    </xf>
    <xf numFmtId="171" fontId="1" fillId="2" borderId="12" xfId="3" applyNumberFormat="1" applyFont="1" applyFill="1" applyBorder="1" applyAlignment="1">
      <alignment horizontal="center"/>
    </xf>
    <xf numFmtId="37" fontId="1" fillId="2" borderId="12" xfId="0" applyNumberFormat="1" applyFont="1" applyFill="1" applyBorder="1" applyAlignment="1">
      <alignment horizontal="right"/>
    </xf>
    <xf numFmtId="37" fontId="0" fillId="4" borderId="13" xfId="0" applyNumberFormat="1" applyFill="1" applyBorder="1" applyAlignment="1">
      <alignment horizontal="right"/>
    </xf>
    <xf numFmtId="37" fontId="0" fillId="4" borderId="14" xfId="0" applyNumberFormat="1" applyFill="1" applyBorder="1" applyAlignment="1">
      <alignment horizontal="right"/>
    </xf>
    <xf numFmtId="37" fontId="0" fillId="4" borderId="15" xfId="0" applyNumberFormat="1" applyFill="1" applyBorder="1" applyAlignment="1">
      <alignment horizontal="right"/>
    </xf>
    <xf numFmtId="0" fontId="16" fillId="3" borderId="11" xfId="0" applyFont="1" applyFill="1" applyBorder="1" applyAlignment="1">
      <alignment horizontal="center"/>
    </xf>
    <xf numFmtId="165" fontId="1" fillId="2" borderId="12" xfId="0" applyNumberFormat="1" applyFont="1" applyFill="1" applyBorder="1" applyAlignment="1">
      <alignment horizontal="center"/>
    </xf>
    <xf numFmtId="0" fontId="16" fillId="3" borderId="20" xfId="0" applyFont="1" applyFill="1" applyBorder="1" applyAlignment="1">
      <alignment horizontal="center"/>
    </xf>
    <xf numFmtId="41" fontId="0" fillId="0" borderId="21" xfId="9" applyFont="1" applyBorder="1"/>
    <xf numFmtId="0" fontId="16" fillId="3" borderId="13" xfId="0" applyFont="1" applyFill="1" applyBorder="1" applyAlignment="1">
      <alignment horizontal="center"/>
    </xf>
    <xf numFmtId="41" fontId="0" fillId="0" borderId="22" xfId="9" applyFont="1" applyBorder="1"/>
    <xf numFmtId="167" fontId="0" fillId="4" borderId="13" xfId="3" applyNumberFormat="1" applyFont="1" applyFill="1" applyBorder="1" applyAlignment="1">
      <alignment horizontal="center"/>
    </xf>
    <xf numFmtId="37" fontId="0" fillId="4" borderId="4" xfId="0" applyNumberFormat="1" applyFill="1" applyBorder="1" applyAlignment="1">
      <alignment horizontal="right"/>
    </xf>
    <xf numFmtId="37" fontId="0" fillId="4" borderId="7" xfId="0" applyNumberFormat="1" applyFill="1" applyBorder="1" applyAlignment="1">
      <alignment horizontal="right"/>
    </xf>
    <xf numFmtId="37" fontId="0" fillId="4" borderId="9" xfId="0" applyNumberFormat="1" applyFill="1" applyBorder="1" applyAlignment="1">
      <alignment horizontal="right"/>
    </xf>
    <xf numFmtId="37" fontId="1" fillId="2" borderId="13" xfId="0" applyNumberFormat="1" applyFont="1" applyFill="1" applyBorder="1" applyAlignment="1">
      <alignment horizontal="right"/>
    </xf>
    <xf numFmtId="0" fontId="25" fillId="0" borderId="0" xfId="0" applyFont="1" applyAlignment="1">
      <alignment horizontal="center" vertical="center"/>
    </xf>
    <xf numFmtId="0" fontId="0" fillId="4" borderId="7" xfId="0" applyFill="1" applyBorder="1" applyAlignment="1">
      <alignment horizontal="left"/>
    </xf>
    <xf numFmtId="0" fontId="0" fillId="4" borderId="8" xfId="0" applyFill="1" applyBorder="1" applyAlignment="1">
      <alignment horizontal="left"/>
    </xf>
    <xf numFmtId="0" fontId="0" fillId="0" borderId="0" xfId="0" applyAlignment="1">
      <alignment horizontal="center" vertical="center" wrapText="1"/>
    </xf>
    <xf numFmtId="0" fontId="8" fillId="0" borderId="0" xfId="0" applyFont="1" applyAlignment="1">
      <alignment horizontal="right"/>
    </xf>
    <xf numFmtId="0" fontId="2" fillId="0" borderId="0" xfId="0" applyFont="1" applyAlignment="1">
      <alignment horizontal="center" vertical="center"/>
    </xf>
    <xf numFmtId="0" fontId="1" fillId="2" borderId="1" xfId="0" applyFont="1" applyFill="1" applyBorder="1" applyAlignment="1">
      <alignment horizontal="left"/>
    </xf>
    <xf numFmtId="0" fontId="1" fillId="2" borderId="11" xfId="0" applyFont="1" applyFill="1" applyBorder="1" applyAlignment="1">
      <alignment horizontal="left"/>
    </xf>
    <xf numFmtId="0" fontId="0" fillId="4" borderId="4" xfId="0" applyFill="1" applyBorder="1" applyAlignment="1">
      <alignment horizontal="left"/>
    </xf>
    <xf numFmtId="0" fontId="0" fillId="4" borderId="6" xfId="0" applyFill="1" applyBorder="1" applyAlignment="1">
      <alignment horizontal="left"/>
    </xf>
    <xf numFmtId="0" fontId="0" fillId="0" borderId="7" xfId="0" applyFill="1" applyBorder="1" applyAlignment="1">
      <alignment horizontal="left"/>
    </xf>
    <xf numFmtId="0" fontId="0" fillId="0" borderId="8" xfId="0" applyFill="1" applyBorder="1" applyAlignment="1">
      <alignment horizontal="left"/>
    </xf>
    <xf numFmtId="0" fontId="0" fillId="0" borderId="9" xfId="0" applyFill="1" applyBorder="1" applyAlignment="1">
      <alignment horizontal="left"/>
    </xf>
    <xf numFmtId="0" fontId="0" fillId="0" borderId="10" xfId="0" applyFill="1" applyBorder="1" applyAlignment="1">
      <alignment horizontal="left"/>
    </xf>
    <xf numFmtId="0" fontId="9" fillId="0" borderId="0" xfId="0" applyFont="1" applyAlignment="1">
      <alignment horizontal="center" vertical="center" wrapText="1"/>
    </xf>
    <xf numFmtId="0" fontId="9" fillId="0" borderId="0" xfId="0" applyFont="1" applyAlignment="1">
      <alignment horizontal="center" vertical="center"/>
    </xf>
    <xf numFmtId="0" fontId="0" fillId="0" borderId="0" xfId="0" applyAlignment="1">
      <alignment horizontal="center" vertical="center"/>
    </xf>
    <xf numFmtId="0" fontId="16" fillId="3" borderId="1" xfId="0" applyFont="1" applyFill="1" applyBorder="1" applyAlignment="1">
      <alignment horizontal="center"/>
    </xf>
    <xf numFmtId="0" fontId="16" fillId="3" borderId="2" xfId="0" applyFont="1" applyFill="1" applyBorder="1" applyAlignment="1">
      <alignment horizontal="center"/>
    </xf>
    <xf numFmtId="0" fontId="16" fillId="3" borderId="11" xfId="0" applyFont="1" applyFill="1" applyBorder="1" applyAlignment="1">
      <alignment horizontal="center"/>
    </xf>
    <xf numFmtId="0" fontId="0" fillId="0" borderId="0" xfId="0" applyFill="1" applyBorder="1" applyAlignment="1">
      <alignment horizontal="left"/>
    </xf>
    <xf numFmtId="0" fontId="0" fillId="4" borderId="0" xfId="0" applyFill="1" applyBorder="1" applyAlignment="1">
      <alignment horizontal="left"/>
    </xf>
    <xf numFmtId="0" fontId="1" fillId="2" borderId="2" xfId="0" applyFont="1" applyFill="1" applyBorder="1" applyAlignment="1">
      <alignment horizontal="left"/>
    </xf>
    <xf numFmtId="0" fontId="0" fillId="4" borderId="5" xfId="0" applyFill="1" applyBorder="1" applyAlignment="1">
      <alignment horizontal="left"/>
    </xf>
    <xf numFmtId="0" fontId="0" fillId="0" borderId="0" xfId="0" applyAlignment="1">
      <alignment horizontal="center" wrapText="1"/>
    </xf>
    <xf numFmtId="0" fontId="0" fillId="0" borderId="0" xfId="0" applyAlignment="1">
      <alignment horizontal="center"/>
    </xf>
    <xf numFmtId="0" fontId="11" fillId="4" borderId="1" xfId="0" applyFont="1" applyFill="1" applyBorder="1" applyAlignment="1">
      <alignment horizontal="left"/>
    </xf>
    <xf numFmtId="0" fontId="11" fillId="4" borderId="11" xfId="0" applyFont="1" applyFill="1" applyBorder="1" applyAlignment="1">
      <alignment horizontal="left"/>
    </xf>
    <xf numFmtId="0" fontId="3" fillId="4" borderId="7" xfId="0" applyFont="1" applyFill="1" applyBorder="1" applyAlignment="1">
      <alignment horizontal="left"/>
    </xf>
    <xf numFmtId="0" fontId="3" fillId="4" borderId="0" xfId="0" applyFont="1" applyFill="1" applyBorder="1" applyAlignment="1">
      <alignment horizontal="left"/>
    </xf>
    <xf numFmtId="0" fontId="3" fillId="0" borderId="9" xfId="0" applyFont="1" applyFill="1" applyBorder="1" applyAlignment="1">
      <alignment horizontal="left"/>
    </xf>
    <xf numFmtId="0" fontId="3" fillId="0" borderId="3" xfId="0" applyFont="1" applyFill="1" applyBorder="1" applyAlignment="1">
      <alignment horizontal="left"/>
    </xf>
    <xf numFmtId="0" fontId="3" fillId="0" borderId="7" xfId="0" applyFont="1" applyFill="1" applyBorder="1" applyAlignment="1">
      <alignment horizontal="left"/>
    </xf>
    <xf numFmtId="0" fontId="3" fillId="0" borderId="0" xfId="0" applyFont="1" applyFill="1" applyBorder="1" applyAlignment="1">
      <alignment horizontal="left"/>
    </xf>
    <xf numFmtId="0" fontId="8" fillId="0" borderId="5" xfId="0" applyFont="1" applyBorder="1" applyAlignment="1">
      <alignment horizontal="left"/>
    </xf>
    <xf numFmtId="0" fontId="18" fillId="0" borderId="0" xfId="0" applyFont="1" applyBorder="1" applyAlignment="1">
      <alignment horizontal="left" vertical="center" wrapText="1"/>
    </xf>
    <xf numFmtId="0" fontId="2" fillId="0" borderId="1" xfId="0" applyFont="1" applyFill="1" applyBorder="1" applyAlignment="1">
      <alignment horizontal="left"/>
    </xf>
    <xf numFmtId="0" fontId="2" fillId="0" borderId="2" xfId="0" applyFont="1" applyFill="1" applyBorder="1" applyAlignment="1">
      <alignment horizontal="left"/>
    </xf>
    <xf numFmtId="0" fontId="7" fillId="0" borderId="0" xfId="0" applyFont="1" applyAlignment="1">
      <alignment horizontal="left" wrapText="1"/>
    </xf>
    <xf numFmtId="0" fontId="18" fillId="0" borderId="3" xfId="0" applyFont="1" applyBorder="1" applyAlignment="1">
      <alignment horizontal="left" vertical="center"/>
    </xf>
    <xf numFmtId="0" fontId="19" fillId="0" borderId="3" xfId="0" applyFont="1" applyBorder="1" applyAlignment="1">
      <alignment horizontal="center"/>
    </xf>
    <xf numFmtId="0" fontId="0" fillId="0" borderId="3" xfId="0" applyFill="1" applyBorder="1" applyAlignment="1">
      <alignment horizontal="left"/>
    </xf>
    <xf numFmtId="0" fontId="4" fillId="0" borderId="0" xfId="0" applyFont="1" applyAlignment="1">
      <alignment horizontal="center" vertical="center"/>
    </xf>
    <xf numFmtId="0" fontId="7" fillId="0" borderId="9" xfId="0" applyFont="1" applyFill="1" applyBorder="1" applyAlignment="1">
      <alignment horizontal="left"/>
    </xf>
    <xf numFmtId="0" fontId="7" fillId="0" borderId="3" xfId="0" applyFont="1" applyFill="1" applyBorder="1" applyAlignment="1">
      <alignment horizontal="left"/>
    </xf>
    <xf numFmtId="0" fontId="7" fillId="4" borderId="7" xfId="0" applyFont="1" applyFill="1" applyBorder="1" applyAlignment="1">
      <alignment horizontal="left"/>
    </xf>
    <xf numFmtId="0" fontId="7" fillId="4" borderId="0" xfId="0" applyFont="1" applyFill="1" applyBorder="1" applyAlignment="1">
      <alignment horizontal="left"/>
    </xf>
    <xf numFmtId="0" fontId="7" fillId="0" borderId="7" xfId="0" applyFont="1" applyFill="1" applyBorder="1" applyAlignment="1">
      <alignment horizontal="left"/>
    </xf>
    <xf numFmtId="0" fontId="7" fillId="0" borderId="0" xfId="0" applyFont="1" applyFill="1" applyBorder="1" applyAlignment="1">
      <alignment horizontal="left"/>
    </xf>
    <xf numFmtId="0" fontId="22" fillId="2" borderId="1" xfId="0" applyFont="1" applyFill="1" applyBorder="1" applyAlignment="1">
      <alignment horizontal="left"/>
    </xf>
    <xf numFmtId="0" fontId="22" fillId="2" borderId="2" xfId="0" applyFont="1" applyFill="1" applyBorder="1" applyAlignment="1">
      <alignment horizontal="left"/>
    </xf>
    <xf numFmtId="0" fontId="8" fillId="0" borderId="0" xfId="0" applyFont="1" applyAlignment="1">
      <alignment horizontal="center" vertical="center" wrapText="1"/>
    </xf>
    <xf numFmtId="0" fontId="0" fillId="0" borderId="0" xfId="0" applyFont="1" applyAlignment="1">
      <alignment horizontal="center" vertical="center" wrapText="1"/>
    </xf>
    <xf numFmtId="39" fontId="1" fillId="2" borderId="12" xfId="0" applyNumberFormat="1" applyFont="1" applyFill="1" applyBorder="1" applyAlignment="1">
      <alignment horizontal="center"/>
    </xf>
    <xf numFmtId="39" fontId="1" fillId="2" borderId="2" xfId="0" applyNumberFormat="1" applyFont="1" applyFill="1" applyBorder="1" applyAlignment="1">
      <alignment horizontal="center"/>
    </xf>
    <xf numFmtId="39" fontId="0" fillId="0" borderId="14" xfId="0" applyNumberFormat="1" applyFill="1" applyBorder="1" applyAlignment="1">
      <alignment horizontal="center"/>
    </xf>
    <xf numFmtId="39" fontId="0" fillId="0" borderId="0" xfId="0" applyNumberFormat="1" applyFill="1" applyBorder="1" applyAlignment="1">
      <alignment horizontal="center"/>
    </xf>
    <xf numFmtId="39" fontId="0" fillId="0" borderId="8" xfId="0" applyNumberFormat="1" applyFill="1" applyBorder="1" applyAlignment="1">
      <alignment horizontal="center"/>
    </xf>
    <xf numFmtId="39" fontId="0" fillId="0" borderId="15" xfId="0" applyNumberFormat="1" applyFill="1" applyBorder="1" applyAlignment="1">
      <alignment horizontal="center"/>
    </xf>
    <xf numFmtId="39" fontId="0" fillId="0" borderId="3" xfId="0" applyNumberFormat="1" applyFill="1" applyBorder="1" applyAlignment="1">
      <alignment horizontal="center"/>
    </xf>
    <xf numFmtId="39" fontId="0" fillId="0" borderId="10" xfId="0" applyNumberFormat="1" applyFill="1" applyBorder="1" applyAlignment="1">
      <alignment horizontal="center"/>
    </xf>
    <xf numFmtId="39" fontId="1" fillId="2" borderId="11" xfId="0" applyNumberFormat="1" applyFont="1" applyFill="1" applyBorder="1" applyAlignment="1">
      <alignment horizontal="center"/>
    </xf>
  </cellXfs>
  <cellStyles count="11">
    <cellStyle name="Hipervínculo" xfId="8" builtinId="8"/>
    <cellStyle name="Hipervínculo 2" xfId="4"/>
    <cellStyle name="Millares" xfId="1" builtinId="3"/>
    <cellStyle name="Millares [0]" xfId="9" builtinId="6"/>
    <cellStyle name="Millares 2" xfId="5"/>
    <cellStyle name="Normal" xfId="0" builtinId="0"/>
    <cellStyle name="Normal 2" xfId="2"/>
    <cellStyle name="Normal 3" xfId="6"/>
    <cellStyle name="Normal 4" xfId="10"/>
    <cellStyle name="Porcentaje" xfId="3" builtinId="5"/>
    <cellStyle name="Porcentual 2" xfId="7"/>
  </cellStyles>
  <dxfs count="0"/>
  <tableStyles count="0" defaultTableStyle="TableStyleMedium2" defaultPivotStyle="PivotStyleLight16"/>
  <colors>
    <mruColors>
      <color rgb="FF083E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6B4E45B8-A9CA-434D-B7DE-5A183B40BEE7}" type="doc">
      <dgm:prSet loTypeId="urn:microsoft.com/office/officeart/2008/layout/LinedList" loCatId="list" qsTypeId="urn:microsoft.com/office/officeart/2005/8/quickstyle/simple1" qsCatId="simple" csTypeId="urn:microsoft.com/office/officeart/2005/8/colors/accent1_2" csCatId="accent1" phldr="1"/>
      <dgm:spPr/>
      <dgm:t>
        <a:bodyPr/>
        <a:lstStyle/>
        <a:p>
          <a:endParaRPr lang="es-CO"/>
        </a:p>
      </dgm:t>
    </dgm:pt>
    <dgm:pt modelId="{75AE8851-D98B-40F2-87A1-D48787BF5C4E}">
      <dgm:prSet phldrT="[Texto]" custT="1"/>
      <dgm:spPr/>
      <dgm:t>
        <a:bodyPr/>
        <a:lstStyle/>
        <a:p>
          <a:r>
            <a:rPr lang="es-CO" sz="2000" b="1"/>
            <a:t>Economía: </a:t>
          </a:r>
          <a:r>
            <a:rPr lang="es-CO" sz="2000"/>
            <a:t>Colombia</a:t>
          </a:r>
        </a:p>
        <a:p>
          <a:r>
            <a:rPr lang="es-CO" sz="2000" b="1"/>
            <a:t>Socio: </a:t>
          </a:r>
        </a:p>
        <a:p>
          <a:r>
            <a:rPr lang="es-CO" sz="2000" b="0"/>
            <a:t>Malasia</a:t>
          </a:r>
        </a:p>
        <a:p>
          <a:endParaRPr lang="es-CO" sz="2000" b="0"/>
        </a:p>
        <a:p>
          <a:r>
            <a:rPr lang="es-CO" sz="2000" b="1"/>
            <a:t>Fuente: </a:t>
          </a:r>
          <a:r>
            <a:rPr lang="es-CO" sz="2000" b="0"/>
            <a:t>UNCTAD STAT </a:t>
          </a:r>
        </a:p>
        <a:p>
          <a:r>
            <a:rPr lang="es-CO" sz="2000" b="0"/>
            <a:t>http://unctadstat.unctad.org/</a:t>
          </a:r>
        </a:p>
        <a:p>
          <a:endParaRPr lang="es-CO" sz="2000" b="0"/>
        </a:p>
        <a:p>
          <a:endParaRPr lang="es-CO" sz="900" b="0"/>
        </a:p>
      </dgm:t>
    </dgm:pt>
    <dgm:pt modelId="{14D81C88-A293-4122-918E-5FEE634407C2}" type="parTrans" cxnId="{50F5EA15-8342-48DF-A721-077FB1F333E7}">
      <dgm:prSet/>
      <dgm:spPr/>
      <dgm:t>
        <a:bodyPr/>
        <a:lstStyle/>
        <a:p>
          <a:endParaRPr lang="es-CO"/>
        </a:p>
      </dgm:t>
    </dgm:pt>
    <dgm:pt modelId="{DEEB92CA-35FA-462C-B402-3E645890FBC6}" type="sibTrans" cxnId="{50F5EA15-8342-48DF-A721-077FB1F333E7}">
      <dgm:prSet/>
      <dgm:spPr/>
      <dgm:t>
        <a:bodyPr/>
        <a:lstStyle/>
        <a:p>
          <a:endParaRPr lang="es-CO"/>
        </a:p>
      </dgm:t>
    </dgm:pt>
    <dgm:pt modelId="{05B20D2F-0F71-48BB-A348-C21F0C51FF0B}">
      <dgm:prSet phldrT="[Texto]"/>
      <dgm:spPr/>
      <dgm:t>
        <a:bodyPr/>
        <a:lstStyle/>
        <a:p>
          <a:r>
            <a:rPr lang="es-CO" b="1"/>
            <a:t>Exportaciones Colombia a Malasia:  International trade in goods and services- trade structure by partner, product or service- </a:t>
          </a:r>
          <a:r>
            <a:rPr lang="es-CO"/>
            <a:t>Merchandise trade matrix – product groups, exports in thousands of dollars, annual, 1995-2019.</a:t>
          </a:r>
        </a:p>
      </dgm:t>
    </dgm:pt>
    <dgm:pt modelId="{A3681196-82A8-4360-9214-E21AD21F0636}" type="parTrans" cxnId="{E027C28F-76E7-4DA6-8F97-A13568BA5260}">
      <dgm:prSet/>
      <dgm:spPr/>
      <dgm:t>
        <a:bodyPr/>
        <a:lstStyle/>
        <a:p>
          <a:endParaRPr lang="es-CO"/>
        </a:p>
      </dgm:t>
    </dgm:pt>
    <dgm:pt modelId="{5FC66C5E-A665-48AE-93F6-665615581DC3}" type="sibTrans" cxnId="{E027C28F-76E7-4DA6-8F97-A13568BA5260}">
      <dgm:prSet/>
      <dgm:spPr/>
      <dgm:t>
        <a:bodyPr/>
        <a:lstStyle/>
        <a:p>
          <a:endParaRPr lang="es-CO"/>
        </a:p>
      </dgm:t>
    </dgm:pt>
    <dgm:pt modelId="{13F1D19C-FDCB-4D16-8A04-176C3EAC0D59}">
      <dgm:prSet phldrT="[Texto]"/>
      <dgm:spPr/>
      <dgm:t>
        <a:bodyPr/>
        <a:lstStyle/>
        <a:p>
          <a:r>
            <a:rPr lang="es-CO" b="1"/>
            <a:t>Importaciones Colombia provenientes de Malasia International trade in goods and services- trade structure by partner, product or service- </a:t>
          </a:r>
          <a:r>
            <a:rPr lang="es-CO" b="0"/>
            <a:t>Merchandise trade matrix – product groups, imports in thousands of dollars, annual, 1995-2020.</a:t>
          </a:r>
        </a:p>
      </dgm:t>
    </dgm:pt>
    <dgm:pt modelId="{6FF9BF44-093A-421A-8AAD-C117BC85BBD0}" type="parTrans" cxnId="{4E010581-8C98-4A32-9D6D-F0943CAF95A0}">
      <dgm:prSet/>
      <dgm:spPr/>
      <dgm:t>
        <a:bodyPr/>
        <a:lstStyle/>
        <a:p>
          <a:endParaRPr lang="es-CO"/>
        </a:p>
      </dgm:t>
    </dgm:pt>
    <dgm:pt modelId="{7088F97B-9A6D-4050-8221-A188394EEAF6}" type="sibTrans" cxnId="{4E010581-8C98-4A32-9D6D-F0943CAF95A0}">
      <dgm:prSet/>
      <dgm:spPr/>
      <dgm:t>
        <a:bodyPr/>
        <a:lstStyle/>
        <a:p>
          <a:endParaRPr lang="es-CO"/>
        </a:p>
      </dgm:t>
    </dgm:pt>
    <dgm:pt modelId="{329DE588-83D7-4C8B-9703-4FAE4F93E892}">
      <dgm:prSet phldrT="[Texto]"/>
      <dgm:spPr/>
      <dgm:t>
        <a:bodyPr/>
        <a:lstStyle/>
        <a:p>
          <a:r>
            <a:rPr lang="es-CO" b="1"/>
            <a:t>Exportaciones del Mundo: </a:t>
          </a:r>
          <a:r>
            <a:rPr lang="es-CO"/>
            <a:t>Merchandise trade matrix – product groups, exports in thousands of dollars, annual, 1995-2020 para todos los países. </a:t>
          </a:r>
          <a:endParaRPr lang="es-CO" b="1"/>
        </a:p>
      </dgm:t>
    </dgm:pt>
    <dgm:pt modelId="{56B4A3BA-88EA-48DB-9A3B-AE97D58F33F6}" type="parTrans" cxnId="{5023AD1D-B681-4ABE-94E8-B958FB01C9FB}">
      <dgm:prSet/>
      <dgm:spPr/>
      <dgm:t>
        <a:bodyPr/>
        <a:lstStyle/>
        <a:p>
          <a:endParaRPr lang="es-CO"/>
        </a:p>
      </dgm:t>
    </dgm:pt>
    <dgm:pt modelId="{DB93EA81-B07C-4D52-80A2-C7F8481D7448}" type="sibTrans" cxnId="{5023AD1D-B681-4ABE-94E8-B958FB01C9FB}">
      <dgm:prSet/>
      <dgm:spPr/>
      <dgm:t>
        <a:bodyPr/>
        <a:lstStyle/>
        <a:p>
          <a:endParaRPr lang="es-CO"/>
        </a:p>
      </dgm:t>
    </dgm:pt>
    <dgm:pt modelId="{911EA2CF-F78A-47E1-BE8B-1CC396F75D73}">
      <dgm:prSet/>
      <dgm:spPr/>
      <dgm:t>
        <a:bodyPr/>
        <a:lstStyle/>
        <a:p>
          <a:r>
            <a:rPr lang="es-CO" b="1"/>
            <a:t>Importaciones Colombia provenientes del Mundo: </a:t>
          </a:r>
          <a:r>
            <a:rPr lang="es-CO" b="0"/>
            <a:t>Merchandise trade matrix – product groups, imports in thousands of dollars, annual, 1995-2020 para todos los países. </a:t>
          </a:r>
          <a:endParaRPr lang="es-CO"/>
        </a:p>
      </dgm:t>
    </dgm:pt>
    <dgm:pt modelId="{82DCB12F-1FD3-45AC-A4B4-08E182265ABC}" type="parTrans" cxnId="{4F39B149-3651-49B7-998C-1AAC497D82A7}">
      <dgm:prSet/>
      <dgm:spPr/>
      <dgm:t>
        <a:bodyPr/>
        <a:lstStyle/>
        <a:p>
          <a:endParaRPr lang="es-CO"/>
        </a:p>
      </dgm:t>
    </dgm:pt>
    <dgm:pt modelId="{BF27A3A6-D31A-43F4-864E-438BE9E10EA4}" type="sibTrans" cxnId="{4F39B149-3651-49B7-998C-1AAC497D82A7}">
      <dgm:prSet/>
      <dgm:spPr/>
      <dgm:t>
        <a:bodyPr/>
        <a:lstStyle/>
        <a:p>
          <a:endParaRPr lang="es-CO"/>
        </a:p>
      </dgm:t>
    </dgm:pt>
    <dgm:pt modelId="{88354DC6-3ED8-4181-95CF-BFAE03524C6C}">
      <dgm:prSet/>
      <dgm:spPr/>
      <dgm:t>
        <a:bodyPr/>
        <a:lstStyle/>
        <a:p>
          <a:r>
            <a:rPr lang="es-CO" b="1"/>
            <a:t>Exportaciones Colombia al Mundo: </a:t>
          </a:r>
          <a:r>
            <a:rPr lang="es-CO"/>
            <a:t>Merchandise trade matrix – product groups, exports in thousands of dollars, annual, 1995-2020 para todos los paises.</a:t>
          </a:r>
        </a:p>
      </dgm:t>
    </dgm:pt>
    <dgm:pt modelId="{A3241D35-D5D4-4ACB-B8A6-F1A9CBDDF52C}" type="parTrans" cxnId="{37E3B582-B551-4326-BC7D-25A00AF04F68}">
      <dgm:prSet/>
      <dgm:spPr/>
      <dgm:t>
        <a:bodyPr/>
        <a:lstStyle/>
        <a:p>
          <a:endParaRPr lang="es-CO"/>
        </a:p>
      </dgm:t>
    </dgm:pt>
    <dgm:pt modelId="{97E22285-1CC0-476E-AF34-55A009435A45}" type="sibTrans" cxnId="{37E3B582-B551-4326-BC7D-25A00AF04F68}">
      <dgm:prSet/>
      <dgm:spPr/>
      <dgm:t>
        <a:bodyPr/>
        <a:lstStyle/>
        <a:p>
          <a:endParaRPr lang="es-CO"/>
        </a:p>
      </dgm:t>
    </dgm:pt>
    <dgm:pt modelId="{C5D1D179-373C-4846-8C69-9A56D110B69F}">
      <dgm:prSet/>
      <dgm:spPr/>
      <dgm:t>
        <a:bodyPr/>
        <a:lstStyle/>
        <a:p>
          <a:r>
            <a:rPr lang="es-CO" b="1"/>
            <a:t>Población de Colombia y de Malasia para cada año en cuestión</a:t>
          </a:r>
          <a:r>
            <a:rPr lang="es-CO"/>
            <a:t>.</a:t>
          </a:r>
        </a:p>
      </dgm:t>
    </dgm:pt>
    <dgm:pt modelId="{7D7E98F0-18CF-47D5-BE3F-2FB324720E6E}" type="parTrans" cxnId="{34AA5FBD-634B-4DBC-A655-74A425C739B7}">
      <dgm:prSet/>
      <dgm:spPr/>
      <dgm:t>
        <a:bodyPr/>
        <a:lstStyle/>
        <a:p>
          <a:endParaRPr lang="es-CO"/>
        </a:p>
      </dgm:t>
    </dgm:pt>
    <dgm:pt modelId="{FD954271-D9CC-4170-A278-2503842DCB63}" type="sibTrans" cxnId="{34AA5FBD-634B-4DBC-A655-74A425C739B7}">
      <dgm:prSet/>
      <dgm:spPr/>
      <dgm:t>
        <a:bodyPr/>
        <a:lstStyle/>
        <a:p>
          <a:endParaRPr lang="es-CO"/>
        </a:p>
      </dgm:t>
    </dgm:pt>
    <dgm:pt modelId="{E24BB8E5-9D9C-4586-8B23-F3004B4AF23B}">
      <dgm:prSet/>
      <dgm:spPr/>
      <dgm:t>
        <a:bodyPr/>
        <a:lstStyle/>
        <a:p>
          <a:r>
            <a:rPr lang="es-CO" b="1"/>
            <a:t>Producto Interno Bruto de Colombia y de Malasia. </a:t>
          </a:r>
        </a:p>
      </dgm:t>
    </dgm:pt>
    <dgm:pt modelId="{DE392B3B-BCB5-45F2-86E8-4B86E6FF97F1}" type="parTrans" cxnId="{485B92FD-7C28-4083-B54E-CD3F26B51A31}">
      <dgm:prSet/>
      <dgm:spPr/>
      <dgm:t>
        <a:bodyPr/>
        <a:lstStyle/>
        <a:p>
          <a:endParaRPr lang="es-CO"/>
        </a:p>
      </dgm:t>
    </dgm:pt>
    <dgm:pt modelId="{7C6BEF38-D1C8-49D7-8760-10F09A3AB129}" type="sibTrans" cxnId="{485B92FD-7C28-4083-B54E-CD3F26B51A31}">
      <dgm:prSet/>
      <dgm:spPr/>
      <dgm:t>
        <a:bodyPr/>
        <a:lstStyle/>
        <a:p>
          <a:endParaRPr lang="es-CO"/>
        </a:p>
      </dgm:t>
    </dgm:pt>
    <dgm:pt modelId="{3BF0026D-C98D-4F76-8873-C4EDAF428B60}" type="pres">
      <dgm:prSet presAssocID="{6B4E45B8-A9CA-434D-B7DE-5A183B40BEE7}" presName="vert0" presStyleCnt="0">
        <dgm:presLayoutVars>
          <dgm:dir/>
          <dgm:animOne val="branch"/>
          <dgm:animLvl val="lvl"/>
        </dgm:presLayoutVars>
      </dgm:prSet>
      <dgm:spPr/>
      <dgm:t>
        <a:bodyPr/>
        <a:lstStyle/>
        <a:p>
          <a:endParaRPr lang="es-CO"/>
        </a:p>
      </dgm:t>
    </dgm:pt>
    <dgm:pt modelId="{7FDFDCBD-7622-4712-A07E-665AB4C3C8B1}" type="pres">
      <dgm:prSet presAssocID="{75AE8851-D98B-40F2-87A1-D48787BF5C4E}" presName="thickLine" presStyleLbl="alignNode1" presStyleIdx="0" presStyleCnt="1"/>
      <dgm:spPr/>
    </dgm:pt>
    <dgm:pt modelId="{7C6845F8-8990-4624-9C34-DA917AE0F4E9}" type="pres">
      <dgm:prSet presAssocID="{75AE8851-D98B-40F2-87A1-D48787BF5C4E}" presName="horz1" presStyleCnt="0"/>
      <dgm:spPr/>
    </dgm:pt>
    <dgm:pt modelId="{CF43BB96-6945-4852-A039-9094942C932C}" type="pres">
      <dgm:prSet presAssocID="{75AE8851-D98B-40F2-87A1-D48787BF5C4E}" presName="tx1" presStyleLbl="revTx" presStyleIdx="0" presStyleCnt="8"/>
      <dgm:spPr/>
      <dgm:t>
        <a:bodyPr/>
        <a:lstStyle/>
        <a:p>
          <a:endParaRPr lang="es-CO"/>
        </a:p>
      </dgm:t>
    </dgm:pt>
    <dgm:pt modelId="{9941CCC4-5979-4151-96A6-E3AAE50E2EF3}" type="pres">
      <dgm:prSet presAssocID="{75AE8851-D98B-40F2-87A1-D48787BF5C4E}" presName="vert1" presStyleCnt="0"/>
      <dgm:spPr/>
    </dgm:pt>
    <dgm:pt modelId="{3A468B03-93EA-4308-A57C-A9A149F99E7A}" type="pres">
      <dgm:prSet presAssocID="{05B20D2F-0F71-48BB-A348-C21F0C51FF0B}" presName="vertSpace2a" presStyleCnt="0"/>
      <dgm:spPr/>
    </dgm:pt>
    <dgm:pt modelId="{72BD831D-8A43-43AC-B9B0-C7D8DFBC7AB3}" type="pres">
      <dgm:prSet presAssocID="{05B20D2F-0F71-48BB-A348-C21F0C51FF0B}" presName="horz2" presStyleCnt="0"/>
      <dgm:spPr/>
    </dgm:pt>
    <dgm:pt modelId="{F64B8400-57E0-4CF2-861C-97E0AD6E4DF9}" type="pres">
      <dgm:prSet presAssocID="{05B20D2F-0F71-48BB-A348-C21F0C51FF0B}" presName="horzSpace2" presStyleCnt="0"/>
      <dgm:spPr/>
    </dgm:pt>
    <dgm:pt modelId="{E6E477ED-800F-4FDD-8D4D-EE9E659545C2}" type="pres">
      <dgm:prSet presAssocID="{05B20D2F-0F71-48BB-A348-C21F0C51FF0B}" presName="tx2" presStyleLbl="revTx" presStyleIdx="1" presStyleCnt="8"/>
      <dgm:spPr/>
      <dgm:t>
        <a:bodyPr/>
        <a:lstStyle/>
        <a:p>
          <a:endParaRPr lang="es-CO"/>
        </a:p>
      </dgm:t>
    </dgm:pt>
    <dgm:pt modelId="{D2D3D86B-DE07-41E8-A2E3-7CC31F16310C}" type="pres">
      <dgm:prSet presAssocID="{05B20D2F-0F71-48BB-A348-C21F0C51FF0B}" presName="vert2" presStyleCnt="0"/>
      <dgm:spPr/>
    </dgm:pt>
    <dgm:pt modelId="{FEB9683F-983F-4FAE-8A4D-E48613D83443}" type="pres">
      <dgm:prSet presAssocID="{05B20D2F-0F71-48BB-A348-C21F0C51FF0B}" presName="thinLine2b" presStyleLbl="callout" presStyleIdx="0" presStyleCnt="7"/>
      <dgm:spPr/>
    </dgm:pt>
    <dgm:pt modelId="{EE027313-9DAB-43BF-BC69-01F792ADAA89}" type="pres">
      <dgm:prSet presAssocID="{05B20D2F-0F71-48BB-A348-C21F0C51FF0B}" presName="vertSpace2b" presStyleCnt="0"/>
      <dgm:spPr/>
    </dgm:pt>
    <dgm:pt modelId="{116534F2-9FF0-4270-A869-A0EA6B97E282}" type="pres">
      <dgm:prSet presAssocID="{13F1D19C-FDCB-4D16-8A04-176C3EAC0D59}" presName="horz2" presStyleCnt="0"/>
      <dgm:spPr/>
    </dgm:pt>
    <dgm:pt modelId="{9EA3CB60-EA22-47EB-B8DF-E406BFD59A78}" type="pres">
      <dgm:prSet presAssocID="{13F1D19C-FDCB-4D16-8A04-176C3EAC0D59}" presName="horzSpace2" presStyleCnt="0"/>
      <dgm:spPr/>
    </dgm:pt>
    <dgm:pt modelId="{C242A0CE-0314-40B6-96D2-E5F8E53723BB}" type="pres">
      <dgm:prSet presAssocID="{13F1D19C-FDCB-4D16-8A04-176C3EAC0D59}" presName="tx2" presStyleLbl="revTx" presStyleIdx="2" presStyleCnt="8"/>
      <dgm:spPr/>
      <dgm:t>
        <a:bodyPr/>
        <a:lstStyle/>
        <a:p>
          <a:endParaRPr lang="es-CO"/>
        </a:p>
      </dgm:t>
    </dgm:pt>
    <dgm:pt modelId="{46966721-2198-4A71-86C4-0936CEDABD1D}" type="pres">
      <dgm:prSet presAssocID="{13F1D19C-FDCB-4D16-8A04-176C3EAC0D59}" presName="vert2" presStyleCnt="0"/>
      <dgm:spPr/>
    </dgm:pt>
    <dgm:pt modelId="{7296F6A3-BED4-45B6-9493-1798AC405508}" type="pres">
      <dgm:prSet presAssocID="{13F1D19C-FDCB-4D16-8A04-176C3EAC0D59}" presName="thinLine2b" presStyleLbl="callout" presStyleIdx="1" presStyleCnt="7"/>
      <dgm:spPr/>
    </dgm:pt>
    <dgm:pt modelId="{86B16C2E-E790-45F8-8B74-A1DB0499E26E}" type="pres">
      <dgm:prSet presAssocID="{13F1D19C-FDCB-4D16-8A04-176C3EAC0D59}" presName="vertSpace2b" presStyleCnt="0"/>
      <dgm:spPr/>
    </dgm:pt>
    <dgm:pt modelId="{CE649831-BF70-471A-89FA-D6DA105491BE}" type="pres">
      <dgm:prSet presAssocID="{329DE588-83D7-4C8B-9703-4FAE4F93E892}" presName="horz2" presStyleCnt="0"/>
      <dgm:spPr/>
    </dgm:pt>
    <dgm:pt modelId="{53B4C9CC-65F6-4D74-9CAB-E91B98A40E65}" type="pres">
      <dgm:prSet presAssocID="{329DE588-83D7-4C8B-9703-4FAE4F93E892}" presName="horzSpace2" presStyleCnt="0"/>
      <dgm:spPr/>
    </dgm:pt>
    <dgm:pt modelId="{B18EF7C1-D7F1-4355-9828-02722C95A76D}" type="pres">
      <dgm:prSet presAssocID="{329DE588-83D7-4C8B-9703-4FAE4F93E892}" presName="tx2" presStyleLbl="revTx" presStyleIdx="3" presStyleCnt="8" custScaleY="56928"/>
      <dgm:spPr/>
      <dgm:t>
        <a:bodyPr/>
        <a:lstStyle/>
        <a:p>
          <a:endParaRPr lang="es-CO"/>
        </a:p>
      </dgm:t>
    </dgm:pt>
    <dgm:pt modelId="{03561B30-DBC1-4149-AC7F-65AE9C71B318}" type="pres">
      <dgm:prSet presAssocID="{329DE588-83D7-4C8B-9703-4FAE4F93E892}" presName="vert2" presStyleCnt="0"/>
      <dgm:spPr/>
    </dgm:pt>
    <dgm:pt modelId="{EE5A2359-C2F2-4604-B9E0-BAD32608715E}" type="pres">
      <dgm:prSet presAssocID="{329DE588-83D7-4C8B-9703-4FAE4F93E892}" presName="thinLine2b" presStyleLbl="callout" presStyleIdx="2" presStyleCnt="7"/>
      <dgm:spPr/>
    </dgm:pt>
    <dgm:pt modelId="{DA86366D-7AEE-4D0B-9587-2D31F8CDDF22}" type="pres">
      <dgm:prSet presAssocID="{329DE588-83D7-4C8B-9703-4FAE4F93E892}" presName="vertSpace2b" presStyleCnt="0"/>
      <dgm:spPr/>
    </dgm:pt>
    <dgm:pt modelId="{37FC6224-0697-44D3-8757-121AF16E464E}" type="pres">
      <dgm:prSet presAssocID="{911EA2CF-F78A-47E1-BE8B-1CC396F75D73}" presName="horz2" presStyleCnt="0"/>
      <dgm:spPr/>
    </dgm:pt>
    <dgm:pt modelId="{772F4913-B8E2-4CBE-A58C-C451A3098B23}" type="pres">
      <dgm:prSet presAssocID="{911EA2CF-F78A-47E1-BE8B-1CC396F75D73}" presName="horzSpace2" presStyleCnt="0"/>
      <dgm:spPr/>
    </dgm:pt>
    <dgm:pt modelId="{8B931F34-35FA-491B-9D8A-A05BF99B3BF8}" type="pres">
      <dgm:prSet presAssocID="{911EA2CF-F78A-47E1-BE8B-1CC396F75D73}" presName="tx2" presStyleLbl="revTx" presStyleIdx="4" presStyleCnt="8" custScaleY="55454"/>
      <dgm:spPr/>
      <dgm:t>
        <a:bodyPr/>
        <a:lstStyle/>
        <a:p>
          <a:endParaRPr lang="es-CO"/>
        </a:p>
      </dgm:t>
    </dgm:pt>
    <dgm:pt modelId="{1F3FAE08-F103-48EF-A21F-FE579D7D76B9}" type="pres">
      <dgm:prSet presAssocID="{911EA2CF-F78A-47E1-BE8B-1CC396F75D73}" presName="vert2" presStyleCnt="0"/>
      <dgm:spPr/>
    </dgm:pt>
    <dgm:pt modelId="{238D5868-9818-448F-B3D3-7B38A03E9BBE}" type="pres">
      <dgm:prSet presAssocID="{911EA2CF-F78A-47E1-BE8B-1CC396F75D73}" presName="thinLine2b" presStyleLbl="callout" presStyleIdx="3" presStyleCnt="7"/>
      <dgm:spPr/>
    </dgm:pt>
    <dgm:pt modelId="{FA278C22-1FAF-4C89-B53A-2C47D476AB39}" type="pres">
      <dgm:prSet presAssocID="{911EA2CF-F78A-47E1-BE8B-1CC396F75D73}" presName="vertSpace2b" presStyleCnt="0"/>
      <dgm:spPr/>
    </dgm:pt>
    <dgm:pt modelId="{8EB5D88E-2B0C-403E-93CB-1D4B0D883851}" type="pres">
      <dgm:prSet presAssocID="{88354DC6-3ED8-4181-95CF-BFAE03524C6C}" presName="horz2" presStyleCnt="0"/>
      <dgm:spPr/>
    </dgm:pt>
    <dgm:pt modelId="{946B56B8-6F42-4CA0-97CF-BEA24CC375ED}" type="pres">
      <dgm:prSet presAssocID="{88354DC6-3ED8-4181-95CF-BFAE03524C6C}" presName="horzSpace2" presStyleCnt="0"/>
      <dgm:spPr/>
    </dgm:pt>
    <dgm:pt modelId="{5B5F7D30-BEE3-4E39-B0A0-91B16C71A468}" type="pres">
      <dgm:prSet presAssocID="{88354DC6-3ED8-4181-95CF-BFAE03524C6C}" presName="tx2" presStyleLbl="revTx" presStyleIdx="5" presStyleCnt="8" custScaleY="58657"/>
      <dgm:spPr/>
      <dgm:t>
        <a:bodyPr/>
        <a:lstStyle/>
        <a:p>
          <a:endParaRPr lang="es-CO"/>
        </a:p>
      </dgm:t>
    </dgm:pt>
    <dgm:pt modelId="{C7380EDE-683D-444D-A92A-37D504CA58DA}" type="pres">
      <dgm:prSet presAssocID="{88354DC6-3ED8-4181-95CF-BFAE03524C6C}" presName="vert2" presStyleCnt="0"/>
      <dgm:spPr/>
    </dgm:pt>
    <dgm:pt modelId="{4472BFF0-5788-43A9-A59F-58ACC1158DA0}" type="pres">
      <dgm:prSet presAssocID="{88354DC6-3ED8-4181-95CF-BFAE03524C6C}" presName="thinLine2b" presStyleLbl="callout" presStyleIdx="4" presStyleCnt="7"/>
      <dgm:spPr/>
    </dgm:pt>
    <dgm:pt modelId="{5223D96B-70EC-429C-87C4-A1291B88CC38}" type="pres">
      <dgm:prSet presAssocID="{88354DC6-3ED8-4181-95CF-BFAE03524C6C}" presName="vertSpace2b" presStyleCnt="0"/>
      <dgm:spPr/>
    </dgm:pt>
    <dgm:pt modelId="{E4EADB2E-EFDC-469B-A9B6-FAFB438B17AE}" type="pres">
      <dgm:prSet presAssocID="{E24BB8E5-9D9C-4586-8B23-F3004B4AF23B}" presName="horz2" presStyleCnt="0"/>
      <dgm:spPr/>
    </dgm:pt>
    <dgm:pt modelId="{30283492-E2C0-4115-9EB7-30062FF70392}" type="pres">
      <dgm:prSet presAssocID="{E24BB8E5-9D9C-4586-8B23-F3004B4AF23B}" presName="horzSpace2" presStyleCnt="0"/>
      <dgm:spPr/>
    </dgm:pt>
    <dgm:pt modelId="{A0069767-6774-402D-B7C7-58AC7634278C}" type="pres">
      <dgm:prSet presAssocID="{E24BB8E5-9D9C-4586-8B23-F3004B4AF23B}" presName="tx2" presStyleLbl="revTx" presStyleIdx="6" presStyleCnt="8" custScaleY="40494"/>
      <dgm:spPr/>
      <dgm:t>
        <a:bodyPr/>
        <a:lstStyle/>
        <a:p>
          <a:endParaRPr lang="es-CO"/>
        </a:p>
      </dgm:t>
    </dgm:pt>
    <dgm:pt modelId="{C5FC0E6B-D257-4369-8BB0-018241D43FDB}" type="pres">
      <dgm:prSet presAssocID="{E24BB8E5-9D9C-4586-8B23-F3004B4AF23B}" presName="vert2" presStyleCnt="0"/>
      <dgm:spPr/>
    </dgm:pt>
    <dgm:pt modelId="{1F0A6A32-AB9E-41A0-A7A1-62AFCD11E4E3}" type="pres">
      <dgm:prSet presAssocID="{E24BB8E5-9D9C-4586-8B23-F3004B4AF23B}" presName="thinLine2b" presStyleLbl="callout" presStyleIdx="5" presStyleCnt="7"/>
      <dgm:spPr/>
    </dgm:pt>
    <dgm:pt modelId="{BBEDCD29-3091-4235-A84A-4DA46FCCD2DB}" type="pres">
      <dgm:prSet presAssocID="{E24BB8E5-9D9C-4586-8B23-F3004B4AF23B}" presName="vertSpace2b" presStyleCnt="0"/>
      <dgm:spPr/>
    </dgm:pt>
    <dgm:pt modelId="{D724FD79-5E71-4DCE-9E21-BBBE95CF6750}" type="pres">
      <dgm:prSet presAssocID="{C5D1D179-373C-4846-8C69-9A56D110B69F}" presName="horz2" presStyleCnt="0"/>
      <dgm:spPr/>
    </dgm:pt>
    <dgm:pt modelId="{F762C77F-FDDD-4BD7-995F-4CCF6E30A2D0}" type="pres">
      <dgm:prSet presAssocID="{C5D1D179-373C-4846-8C69-9A56D110B69F}" presName="horzSpace2" presStyleCnt="0"/>
      <dgm:spPr/>
    </dgm:pt>
    <dgm:pt modelId="{E923A0C2-4E15-4BAD-B692-51B4A81EF3DC}" type="pres">
      <dgm:prSet presAssocID="{C5D1D179-373C-4846-8C69-9A56D110B69F}" presName="tx2" presStyleLbl="revTx" presStyleIdx="7" presStyleCnt="8" custScaleY="37165"/>
      <dgm:spPr/>
      <dgm:t>
        <a:bodyPr/>
        <a:lstStyle/>
        <a:p>
          <a:endParaRPr lang="es-CO"/>
        </a:p>
      </dgm:t>
    </dgm:pt>
    <dgm:pt modelId="{8F9B3DD0-E211-49FA-80BF-A94CA732FCFA}" type="pres">
      <dgm:prSet presAssocID="{C5D1D179-373C-4846-8C69-9A56D110B69F}" presName="vert2" presStyleCnt="0"/>
      <dgm:spPr/>
    </dgm:pt>
    <dgm:pt modelId="{818481AF-22B3-4E42-8495-D443CCA6EC8B}" type="pres">
      <dgm:prSet presAssocID="{C5D1D179-373C-4846-8C69-9A56D110B69F}" presName="thinLine2b" presStyleLbl="callout" presStyleIdx="6" presStyleCnt="7"/>
      <dgm:spPr/>
    </dgm:pt>
    <dgm:pt modelId="{6345A812-EF95-49C0-A0CA-A5937733D8AD}" type="pres">
      <dgm:prSet presAssocID="{C5D1D179-373C-4846-8C69-9A56D110B69F}" presName="vertSpace2b" presStyleCnt="0"/>
      <dgm:spPr/>
    </dgm:pt>
  </dgm:ptLst>
  <dgm:cxnLst>
    <dgm:cxn modelId="{5023AD1D-B681-4ABE-94E8-B958FB01C9FB}" srcId="{75AE8851-D98B-40F2-87A1-D48787BF5C4E}" destId="{329DE588-83D7-4C8B-9703-4FAE4F93E892}" srcOrd="2" destOrd="0" parTransId="{56B4A3BA-88EA-48DB-9A3B-AE97D58F33F6}" sibTransId="{DB93EA81-B07C-4D52-80A2-C7F8481D7448}"/>
    <dgm:cxn modelId="{712725C1-ADD0-4DAA-A69A-108A5AC23C7F}" type="presOf" srcId="{75AE8851-D98B-40F2-87A1-D48787BF5C4E}" destId="{CF43BB96-6945-4852-A039-9094942C932C}" srcOrd="0" destOrd="0" presId="urn:microsoft.com/office/officeart/2008/layout/LinedList"/>
    <dgm:cxn modelId="{E027C28F-76E7-4DA6-8F97-A13568BA5260}" srcId="{75AE8851-D98B-40F2-87A1-D48787BF5C4E}" destId="{05B20D2F-0F71-48BB-A348-C21F0C51FF0B}" srcOrd="0" destOrd="0" parTransId="{A3681196-82A8-4360-9214-E21AD21F0636}" sibTransId="{5FC66C5E-A665-48AE-93F6-665615581DC3}"/>
    <dgm:cxn modelId="{4F39B149-3651-49B7-998C-1AAC497D82A7}" srcId="{75AE8851-D98B-40F2-87A1-D48787BF5C4E}" destId="{911EA2CF-F78A-47E1-BE8B-1CC396F75D73}" srcOrd="3" destOrd="0" parTransId="{82DCB12F-1FD3-45AC-A4B4-08E182265ABC}" sibTransId="{BF27A3A6-D31A-43F4-864E-438BE9E10EA4}"/>
    <dgm:cxn modelId="{9D20B9B8-33A2-4397-845B-4C6AF0D0B1BB}" type="presOf" srcId="{13F1D19C-FDCB-4D16-8A04-176C3EAC0D59}" destId="{C242A0CE-0314-40B6-96D2-E5F8E53723BB}" srcOrd="0" destOrd="0" presId="urn:microsoft.com/office/officeart/2008/layout/LinedList"/>
    <dgm:cxn modelId="{DE3D4FB0-8863-47BC-BB10-220AFCABB788}" type="presOf" srcId="{88354DC6-3ED8-4181-95CF-BFAE03524C6C}" destId="{5B5F7D30-BEE3-4E39-B0A0-91B16C71A468}" srcOrd="0" destOrd="0" presId="urn:microsoft.com/office/officeart/2008/layout/LinedList"/>
    <dgm:cxn modelId="{2924EA7D-2BD1-48F4-9B78-127D82128CB1}" type="presOf" srcId="{6B4E45B8-A9CA-434D-B7DE-5A183B40BEE7}" destId="{3BF0026D-C98D-4F76-8873-C4EDAF428B60}" srcOrd="0" destOrd="0" presId="urn:microsoft.com/office/officeart/2008/layout/LinedList"/>
    <dgm:cxn modelId="{93DE19D0-5B4A-4684-A75F-A54B592A44AE}" type="presOf" srcId="{05B20D2F-0F71-48BB-A348-C21F0C51FF0B}" destId="{E6E477ED-800F-4FDD-8D4D-EE9E659545C2}" srcOrd="0" destOrd="0" presId="urn:microsoft.com/office/officeart/2008/layout/LinedList"/>
    <dgm:cxn modelId="{4E010581-8C98-4A32-9D6D-F0943CAF95A0}" srcId="{75AE8851-D98B-40F2-87A1-D48787BF5C4E}" destId="{13F1D19C-FDCB-4D16-8A04-176C3EAC0D59}" srcOrd="1" destOrd="0" parTransId="{6FF9BF44-093A-421A-8AAD-C117BC85BBD0}" sibTransId="{7088F97B-9A6D-4050-8221-A188394EEAF6}"/>
    <dgm:cxn modelId="{485B92FD-7C28-4083-B54E-CD3F26B51A31}" srcId="{75AE8851-D98B-40F2-87A1-D48787BF5C4E}" destId="{E24BB8E5-9D9C-4586-8B23-F3004B4AF23B}" srcOrd="5" destOrd="0" parTransId="{DE392B3B-BCB5-45F2-86E8-4B86E6FF97F1}" sibTransId="{7C6BEF38-D1C8-49D7-8760-10F09A3AB129}"/>
    <dgm:cxn modelId="{50F5EA15-8342-48DF-A721-077FB1F333E7}" srcId="{6B4E45B8-A9CA-434D-B7DE-5A183B40BEE7}" destId="{75AE8851-D98B-40F2-87A1-D48787BF5C4E}" srcOrd="0" destOrd="0" parTransId="{14D81C88-A293-4122-918E-5FEE634407C2}" sibTransId="{DEEB92CA-35FA-462C-B402-3E645890FBC6}"/>
    <dgm:cxn modelId="{81998947-4FB5-4B8F-A142-49BAEB415243}" type="presOf" srcId="{911EA2CF-F78A-47E1-BE8B-1CC396F75D73}" destId="{8B931F34-35FA-491B-9D8A-A05BF99B3BF8}" srcOrd="0" destOrd="0" presId="urn:microsoft.com/office/officeart/2008/layout/LinedList"/>
    <dgm:cxn modelId="{06F1BE77-543C-4E62-B625-B61281AFA703}" type="presOf" srcId="{E24BB8E5-9D9C-4586-8B23-F3004B4AF23B}" destId="{A0069767-6774-402D-B7C7-58AC7634278C}" srcOrd="0" destOrd="0" presId="urn:microsoft.com/office/officeart/2008/layout/LinedList"/>
    <dgm:cxn modelId="{34AA5FBD-634B-4DBC-A655-74A425C739B7}" srcId="{75AE8851-D98B-40F2-87A1-D48787BF5C4E}" destId="{C5D1D179-373C-4846-8C69-9A56D110B69F}" srcOrd="6" destOrd="0" parTransId="{7D7E98F0-18CF-47D5-BE3F-2FB324720E6E}" sibTransId="{FD954271-D9CC-4170-A278-2503842DCB63}"/>
    <dgm:cxn modelId="{B4DD30AD-5FF4-4DD1-BD87-46ADC147B816}" type="presOf" srcId="{329DE588-83D7-4C8B-9703-4FAE4F93E892}" destId="{B18EF7C1-D7F1-4355-9828-02722C95A76D}" srcOrd="0" destOrd="0" presId="urn:microsoft.com/office/officeart/2008/layout/LinedList"/>
    <dgm:cxn modelId="{0D7F5142-EBCB-4E17-9A44-C33F6211581C}" type="presOf" srcId="{C5D1D179-373C-4846-8C69-9A56D110B69F}" destId="{E923A0C2-4E15-4BAD-B692-51B4A81EF3DC}" srcOrd="0" destOrd="0" presId="urn:microsoft.com/office/officeart/2008/layout/LinedList"/>
    <dgm:cxn modelId="{37E3B582-B551-4326-BC7D-25A00AF04F68}" srcId="{75AE8851-D98B-40F2-87A1-D48787BF5C4E}" destId="{88354DC6-3ED8-4181-95CF-BFAE03524C6C}" srcOrd="4" destOrd="0" parTransId="{A3241D35-D5D4-4ACB-B8A6-F1A9CBDDF52C}" sibTransId="{97E22285-1CC0-476E-AF34-55A009435A45}"/>
    <dgm:cxn modelId="{BFF44B5D-CA16-47A9-BBA2-0B6BEEC850DA}" type="presParOf" srcId="{3BF0026D-C98D-4F76-8873-C4EDAF428B60}" destId="{7FDFDCBD-7622-4712-A07E-665AB4C3C8B1}" srcOrd="0" destOrd="0" presId="urn:microsoft.com/office/officeart/2008/layout/LinedList"/>
    <dgm:cxn modelId="{47D79E9F-3B1C-4F8B-9E41-1D0CFB05E05F}" type="presParOf" srcId="{3BF0026D-C98D-4F76-8873-C4EDAF428B60}" destId="{7C6845F8-8990-4624-9C34-DA917AE0F4E9}" srcOrd="1" destOrd="0" presId="urn:microsoft.com/office/officeart/2008/layout/LinedList"/>
    <dgm:cxn modelId="{C50B6A5B-FB5D-447C-95FA-DC45EBB89F53}" type="presParOf" srcId="{7C6845F8-8990-4624-9C34-DA917AE0F4E9}" destId="{CF43BB96-6945-4852-A039-9094942C932C}" srcOrd="0" destOrd="0" presId="urn:microsoft.com/office/officeart/2008/layout/LinedList"/>
    <dgm:cxn modelId="{7F237DBB-6E82-407E-AC93-1A30662F6F53}" type="presParOf" srcId="{7C6845F8-8990-4624-9C34-DA917AE0F4E9}" destId="{9941CCC4-5979-4151-96A6-E3AAE50E2EF3}" srcOrd="1" destOrd="0" presId="urn:microsoft.com/office/officeart/2008/layout/LinedList"/>
    <dgm:cxn modelId="{9D9D3334-0A05-4DCB-93AE-281332FA6976}" type="presParOf" srcId="{9941CCC4-5979-4151-96A6-E3AAE50E2EF3}" destId="{3A468B03-93EA-4308-A57C-A9A149F99E7A}" srcOrd="0" destOrd="0" presId="urn:microsoft.com/office/officeart/2008/layout/LinedList"/>
    <dgm:cxn modelId="{94541526-676C-4D8B-997C-A12CAF97008D}" type="presParOf" srcId="{9941CCC4-5979-4151-96A6-E3AAE50E2EF3}" destId="{72BD831D-8A43-43AC-B9B0-C7D8DFBC7AB3}" srcOrd="1" destOrd="0" presId="urn:microsoft.com/office/officeart/2008/layout/LinedList"/>
    <dgm:cxn modelId="{01DB0242-EEBC-4F09-8D63-42CEBD4AD53D}" type="presParOf" srcId="{72BD831D-8A43-43AC-B9B0-C7D8DFBC7AB3}" destId="{F64B8400-57E0-4CF2-861C-97E0AD6E4DF9}" srcOrd="0" destOrd="0" presId="urn:microsoft.com/office/officeart/2008/layout/LinedList"/>
    <dgm:cxn modelId="{56CDFD2A-C143-4BFB-B126-92294E103E97}" type="presParOf" srcId="{72BD831D-8A43-43AC-B9B0-C7D8DFBC7AB3}" destId="{E6E477ED-800F-4FDD-8D4D-EE9E659545C2}" srcOrd="1" destOrd="0" presId="urn:microsoft.com/office/officeart/2008/layout/LinedList"/>
    <dgm:cxn modelId="{00D57299-1C38-4D3C-9EE2-5438CD943D2F}" type="presParOf" srcId="{72BD831D-8A43-43AC-B9B0-C7D8DFBC7AB3}" destId="{D2D3D86B-DE07-41E8-A2E3-7CC31F16310C}" srcOrd="2" destOrd="0" presId="urn:microsoft.com/office/officeart/2008/layout/LinedList"/>
    <dgm:cxn modelId="{7653E535-3A74-45FE-AF92-75BCD71493EF}" type="presParOf" srcId="{9941CCC4-5979-4151-96A6-E3AAE50E2EF3}" destId="{FEB9683F-983F-4FAE-8A4D-E48613D83443}" srcOrd="2" destOrd="0" presId="urn:microsoft.com/office/officeart/2008/layout/LinedList"/>
    <dgm:cxn modelId="{5E5AA9AC-E7E3-45AB-9135-F3A81109B68A}" type="presParOf" srcId="{9941CCC4-5979-4151-96A6-E3AAE50E2EF3}" destId="{EE027313-9DAB-43BF-BC69-01F792ADAA89}" srcOrd="3" destOrd="0" presId="urn:microsoft.com/office/officeart/2008/layout/LinedList"/>
    <dgm:cxn modelId="{E0C74DBA-ADBF-4851-8FE6-A59749A10A4F}" type="presParOf" srcId="{9941CCC4-5979-4151-96A6-E3AAE50E2EF3}" destId="{116534F2-9FF0-4270-A869-A0EA6B97E282}" srcOrd="4" destOrd="0" presId="urn:microsoft.com/office/officeart/2008/layout/LinedList"/>
    <dgm:cxn modelId="{D882A661-7BA9-461C-B3F6-8C75A5BE9B25}" type="presParOf" srcId="{116534F2-9FF0-4270-A869-A0EA6B97E282}" destId="{9EA3CB60-EA22-47EB-B8DF-E406BFD59A78}" srcOrd="0" destOrd="0" presId="urn:microsoft.com/office/officeart/2008/layout/LinedList"/>
    <dgm:cxn modelId="{936AF935-9C00-4C8C-BCFD-E21CB03CB5F6}" type="presParOf" srcId="{116534F2-9FF0-4270-A869-A0EA6B97E282}" destId="{C242A0CE-0314-40B6-96D2-E5F8E53723BB}" srcOrd="1" destOrd="0" presId="urn:microsoft.com/office/officeart/2008/layout/LinedList"/>
    <dgm:cxn modelId="{F6A4662A-ADDD-4A63-B858-81D52C4BB85E}" type="presParOf" srcId="{116534F2-9FF0-4270-A869-A0EA6B97E282}" destId="{46966721-2198-4A71-86C4-0936CEDABD1D}" srcOrd="2" destOrd="0" presId="urn:microsoft.com/office/officeart/2008/layout/LinedList"/>
    <dgm:cxn modelId="{A1BC71BC-370C-4F33-AA90-CF0E4763F868}" type="presParOf" srcId="{9941CCC4-5979-4151-96A6-E3AAE50E2EF3}" destId="{7296F6A3-BED4-45B6-9493-1798AC405508}" srcOrd="5" destOrd="0" presId="urn:microsoft.com/office/officeart/2008/layout/LinedList"/>
    <dgm:cxn modelId="{E7D30772-9D15-4A4E-AD8F-EE01D5CE5DC6}" type="presParOf" srcId="{9941CCC4-5979-4151-96A6-E3AAE50E2EF3}" destId="{86B16C2E-E790-45F8-8B74-A1DB0499E26E}" srcOrd="6" destOrd="0" presId="urn:microsoft.com/office/officeart/2008/layout/LinedList"/>
    <dgm:cxn modelId="{5CA3DD23-D4E2-4597-8FE5-2C22029E0427}" type="presParOf" srcId="{9941CCC4-5979-4151-96A6-E3AAE50E2EF3}" destId="{CE649831-BF70-471A-89FA-D6DA105491BE}" srcOrd="7" destOrd="0" presId="urn:microsoft.com/office/officeart/2008/layout/LinedList"/>
    <dgm:cxn modelId="{82B58A04-FD76-4B28-9D66-854C9C885DB9}" type="presParOf" srcId="{CE649831-BF70-471A-89FA-D6DA105491BE}" destId="{53B4C9CC-65F6-4D74-9CAB-E91B98A40E65}" srcOrd="0" destOrd="0" presId="urn:microsoft.com/office/officeart/2008/layout/LinedList"/>
    <dgm:cxn modelId="{50280B28-EE73-434F-82FB-D6755B19AF62}" type="presParOf" srcId="{CE649831-BF70-471A-89FA-D6DA105491BE}" destId="{B18EF7C1-D7F1-4355-9828-02722C95A76D}" srcOrd="1" destOrd="0" presId="urn:microsoft.com/office/officeart/2008/layout/LinedList"/>
    <dgm:cxn modelId="{96257956-8B63-464A-9A87-DC3BF9892718}" type="presParOf" srcId="{CE649831-BF70-471A-89FA-D6DA105491BE}" destId="{03561B30-DBC1-4149-AC7F-65AE9C71B318}" srcOrd="2" destOrd="0" presId="urn:microsoft.com/office/officeart/2008/layout/LinedList"/>
    <dgm:cxn modelId="{5AD38FD9-50E8-4F86-815E-0AACE6A8C345}" type="presParOf" srcId="{9941CCC4-5979-4151-96A6-E3AAE50E2EF3}" destId="{EE5A2359-C2F2-4604-B9E0-BAD32608715E}" srcOrd="8" destOrd="0" presId="urn:microsoft.com/office/officeart/2008/layout/LinedList"/>
    <dgm:cxn modelId="{D8823639-1F19-44EE-9075-2CD6F86B5ADC}" type="presParOf" srcId="{9941CCC4-5979-4151-96A6-E3AAE50E2EF3}" destId="{DA86366D-7AEE-4D0B-9587-2D31F8CDDF22}" srcOrd="9" destOrd="0" presId="urn:microsoft.com/office/officeart/2008/layout/LinedList"/>
    <dgm:cxn modelId="{294F1AA9-3169-42AC-9A80-0E0F7B136C5D}" type="presParOf" srcId="{9941CCC4-5979-4151-96A6-E3AAE50E2EF3}" destId="{37FC6224-0697-44D3-8757-121AF16E464E}" srcOrd="10" destOrd="0" presId="urn:microsoft.com/office/officeart/2008/layout/LinedList"/>
    <dgm:cxn modelId="{FB313CAC-C790-4A5D-B310-1F084F6CCB67}" type="presParOf" srcId="{37FC6224-0697-44D3-8757-121AF16E464E}" destId="{772F4913-B8E2-4CBE-A58C-C451A3098B23}" srcOrd="0" destOrd="0" presId="urn:microsoft.com/office/officeart/2008/layout/LinedList"/>
    <dgm:cxn modelId="{1944600F-BE85-4FAE-98D4-0737E3E2C50A}" type="presParOf" srcId="{37FC6224-0697-44D3-8757-121AF16E464E}" destId="{8B931F34-35FA-491B-9D8A-A05BF99B3BF8}" srcOrd="1" destOrd="0" presId="urn:microsoft.com/office/officeart/2008/layout/LinedList"/>
    <dgm:cxn modelId="{CF371561-7A0F-4932-B65C-36288316DE4E}" type="presParOf" srcId="{37FC6224-0697-44D3-8757-121AF16E464E}" destId="{1F3FAE08-F103-48EF-A21F-FE579D7D76B9}" srcOrd="2" destOrd="0" presId="urn:microsoft.com/office/officeart/2008/layout/LinedList"/>
    <dgm:cxn modelId="{B2145DC1-62C7-4622-90CE-71F2D65A69EB}" type="presParOf" srcId="{9941CCC4-5979-4151-96A6-E3AAE50E2EF3}" destId="{238D5868-9818-448F-B3D3-7B38A03E9BBE}" srcOrd="11" destOrd="0" presId="urn:microsoft.com/office/officeart/2008/layout/LinedList"/>
    <dgm:cxn modelId="{5F438755-454A-4153-9339-E7CCBAB9981D}" type="presParOf" srcId="{9941CCC4-5979-4151-96A6-E3AAE50E2EF3}" destId="{FA278C22-1FAF-4C89-B53A-2C47D476AB39}" srcOrd="12" destOrd="0" presId="urn:microsoft.com/office/officeart/2008/layout/LinedList"/>
    <dgm:cxn modelId="{515C2FA0-B082-4C24-936E-891D3A8781CE}" type="presParOf" srcId="{9941CCC4-5979-4151-96A6-E3AAE50E2EF3}" destId="{8EB5D88E-2B0C-403E-93CB-1D4B0D883851}" srcOrd="13" destOrd="0" presId="urn:microsoft.com/office/officeart/2008/layout/LinedList"/>
    <dgm:cxn modelId="{A13FBD7D-19AC-40C1-B854-A56D6F1F22AB}" type="presParOf" srcId="{8EB5D88E-2B0C-403E-93CB-1D4B0D883851}" destId="{946B56B8-6F42-4CA0-97CF-BEA24CC375ED}" srcOrd="0" destOrd="0" presId="urn:microsoft.com/office/officeart/2008/layout/LinedList"/>
    <dgm:cxn modelId="{436C415B-37BC-4F0A-8184-1888BCDF2A5E}" type="presParOf" srcId="{8EB5D88E-2B0C-403E-93CB-1D4B0D883851}" destId="{5B5F7D30-BEE3-4E39-B0A0-91B16C71A468}" srcOrd="1" destOrd="0" presId="urn:microsoft.com/office/officeart/2008/layout/LinedList"/>
    <dgm:cxn modelId="{62AF8050-F438-4506-ADD4-232AB7710605}" type="presParOf" srcId="{8EB5D88E-2B0C-403E-93CB-1D4B0D883851}" destId="{C7380EDE-683D-444D-A92A-37D504CA58DA}" srcOrd="2" destOrd="0" presId="urn:microsoft.com/office/officeart/2008/layout/LinedList"/>
    <dgm:cxn modelId="{B796805F-610E-4050-B0CA-B39358BAA437}" type="presParOf" srcId="{9941CCC4-5979-4151-96A6-E3AAE50E2EF3}" destId="{4472BFF0-5788-43A9-A59F-58ACC1158DA0}" srcOrd="14" destOrd="0" presId="urn:microsoft.com/office/officeart/2008/layout/LinedList"/>
    <dgm:cxn modelId="{C96BFAA6-1328-4819-BB12-F6E5B0F2353B}" type="presParOf" srcId="{9941CCC4-5979-4151-96A6-E3AAE50E2EF3}" destId="{5223D96B-70EC-429C-87C4-A1291B88CC38}" srcOrd="15" destOrd="0" presId="urn:microsoft.com/office/officeart/2008/layout/LinedList"/>
    <dgm:cxn modelId="{0D677371-CE85-411F-80D2-F94404D3D836}" type="presParOf" srcId="{9941CCC4-5979-4151-96A6-E3AAE50E2EF3}" destId="{E4EADB2E-EFDC-469B-A9B6-FAFB438B17AE}" srcOrd="16" destOrd="0" presId="urn:microsoft.com/office/officeart/2008/layout/LinedList"/>
    <dgm:cxn modelId="{AA1FAD56-5B54-4BE4-894D-EC49178AFB2C}" type="presParOf" srcId="{E4EADB2E-EFDC-469B-A9B6-FAFB438B17AE}" destId="{30283492-E2C0-4115-9EB7-30062FF70392}" srcOrd="0" destOrd="0" presId="urn:microsoft.com/office/officeart/2008/layout/LinedList"/>
    <dgm:cxn modelId="{F9437043-1FAC-4C6F-B2FC-8C39BB852399}" type="presParOf" srcId="{E4EADB2E-EFDC-469B-A9B6-FAFB438B17AE}" destId="{A0069767-6774-402D-B7C7-58AC7634278C}" srcOrd="1" destOrd="0" presId="urn:microsoft.com/office/officeart/2008/layout/LinedList"/>
    <dgm:cxn modelId="{FFEC6F09-F46E-4DC4-BE54-F8C2358AA26E}" type="presParOf" srcId="{E4EADB2E-EFDC-469B-A9B6-FAFB438B17AE}" destId="{C5FC0E6B-D257-4369-8BB0-018241D43FDB}" srcOrd="2" destOrd="0" presId="urn:microsoft.com/office/officeart/2008/layout/LinedList"/>
    <dgm:cxn modelId="{1E0D25DE-7E5F-45B0-9539-54365E820DB0}" type="presParOf" srcId="{9941CCC4-5979-4151-96A6-E3AAE50E2EF3}" destId="{1F0A6A32-AB9E-41A0-A7A1-62AFCD11E4E3}" srcOrd="17" destOrd="0" presId="urn:microsoft.com/office/officeart/2008/layout/LinedList"/>
    <dgm:cxn modelId="{A076B70B-94CD-4A77-A957-CB3E2B8A7744}" type="presParOf" srcId="{9941CCC4-5979-4151-96A6-E3AAE50E2EF3}" destId="{BBEDCD29-3091-4235-A84A-4DA46FCCD2DB}" srcOrd="18" destOrd="0" presId="urn:microsoft.com/office/officeart/2008/layout/LinedList"/>
    <dgm:cxn modelId="{331461BB-C1BB-44DA-AEC6-C48143F8EED6}" type="presParOf" srcId="{9941CCC4-5979-4151-96A6-E3AAE50E2EF3}" destId="{D724FD79-5E71-4DCE-9E21-BBBE95CF6750}" srcOrd="19" destOrd="0" presId="urn:microsoft.com/office/officeart/2008/layout/LinedList"/>
    <dgm:cxn modelId="{37BE9F3B-D702-49C2-B413-B592724CBD2B}" type="presParOf" srcId="{D724FD79-5E71-4DCE-9E21-BBBE95CF6750}" destId="{F762C77F-FDDD-4BD7-995F-4CCF6E30A2D0}" srcOrd="0" destOrd="0" presId="urn:microsoft.com/office/officeart/2008/layout/LinedList"/>
    <dgm:cxn modelId="{BDA5AB67-1E38-4769-8339-256DF72EC075}" type="presParOf" srcId="{D724FD79-5E71-4DCE-9E21-BBBE95CF6750}" destId="{E923A0C2-4E15-4BAD-B692-51B4A81EF3DC}" srcOrd="1" destOrd="0" presId="urn:microsoft.com/office/officeart/2008/layout/LinedList"/>
    <dgm:cxn modelId="{0CB4A070-68AB-4DCD-BFC9-2437C7E0D040}" type="presParOf" srcId="{D724FD79-5E71-4DCE-9E21-BBBE95CF6750}" destId="{8F9B3DD0-E211-49FA-80BF-A94CA732FCFA}" srcOrd="2" destOrd="0" presId="urn:microsoft.com/office/officeart/2008/layout/LinedList"/>
    <dgm:cxn modelId="{BBB0E485-6962-4C1C-B6B7-44092123C325}" type="presParOf" srcId="{9941CCC4-5979-4151-96A6-E3AAE50E2EF3}" destId="{818481AF-22B3-4E42-8495-D443CCA6EC8B}" srcOrd="20" destOrd="0" presId="urn:microsoft.com/office/officeart/2008/layout/LinedList"/>
    <dgm:cxn modelId="{9FF83BA7-11F7-4B1A-8B72-58087D65C89E}" type="presParOf" srcId="{9941CCC4-5979-4151-96A6-E3AAE50E2EF3}" destId="{6345A812-EF95-49C0-A0CA-A5937733D8AD}" srcOrd="21" destOrd="0" presId="urn:microsoft.com/office/officeart/2008/layout/Lin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FDFDCBD-7622-4712-A07E-665AB4C3C8B1}">
      <dsp:nvSpPr>
        <dsp:cNvPr id="0" name=""/>
        <dsp:cNvSpPr/>
      </dsp:nvSpPr>
      <dsp:spPr>
        <a:xfrm>
          <a:off x="0" y="2351"/>
          <a:ext cx="8658226" cy="0"/>
        </a:xfrm>
        <a:prstGeom prst="line">
          <a:avLst/>
        </a:prstGeom>
        <a:solidFill>
          <a:schemeClr val="accent1">
            <a:hueOff val="0"/>
            <a:satOff val="0"/>
            <a:lumOff val="0"/>
            <a:alphaOff val="0"/>
          </a:schemeClr>
        </a:solidFill>
        <a:ln w="25400" cap="flat" cmpd="sng" algn="ctr">
          <a:solidFill>
            <a:schemeClr val="accen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sp>
    <dsp:sp modelId="{CF43BB96-6945-4852-A039-9094942C932C}">
      <dsp:nvSpPr>
        <dsp:cNvPr id="0" name=""/>
        <dsp:cNvSpPr/>
      </dsp:nvSpPr>
      <dsp:spPr>
        <a:xfrm>
          <a:off x="0" y="2351"/>
          <a:ext cx="1731645" cy="481018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76200" tIns="76200" rIns="76200" bIns="76200" numCol="1" spcCol="1270" anchor="t" anchorCtr="0">
          <a:noAutofit/>
        </a:bodyPr>
        <a:lstStyle/>
        <a:p>
          <a:pPr lvl="0" algn="l" defTabSz="889000">
            <a:lnSpc>
              <a:spcPct val="90000"/>
            </a:lnSpc>
            <a:spcBef>
              <a:spcPct val="0"/>
            </a:spcBef>
            <a:spcAft>
              <a:spcPct val="35000"/>
            </a:spcAft>
          </a:pPr>
          <a:r>
            <a:rPr lang="es-CO" sz="2000" b="1" kern="1200"/>
            <a:t>Economía: </a:t>
          </a:r>
          <a:r>
            <a:rPr lang="es-CO" sz="2000" kern="1200"/>
            <a:t>Colombia</a:t>
          </a:r>
        </a:p>
        <a:p>
          <a:pPr lvl="0" algn="l" defTabSz="889000">
            <a:lnSpc>
              <a:spcPct val="90000"/>
            </a:lnSpc>
            <a:spcBef>
              <a:spcPct val="0"/>
            </a:spcBef>
            <a:spcAft>
              <a:spcPct val="35000"/>
            </a:spcAft>
          </a:pPr>
          <a:r>
            <a:rPr lang="es-CO" sz="2000" b="1" kern="1200"/>
            <a:t>Socio: </a:t>
          </a:r>
        </a:p>
        <a:p>
          <a:pPr lvl="0" algn="l" defTabSz="889000">
            <a:lnSpc>
              <a:spcPct val="90000"/>
            </a:lnSpc>
            <a:spcBef>
              <a:spcPct val="0"/>
            </a:spcBef>
            <a:spcAft>
              <a:spcPct val="35000"/>
            </a:spcAft>
          </a:pPr>
          <a:r>
            <a:rPr lang="es-CO" sz="2000" b="0" kern="1200"/>
            <a:t>Malasia</a:t>
          </a:r>
        </a:p>
        <a:p>
          <a:pPr lvl="0" algn="l" defTabSz="889000">
            <a:lnSpc>
              <a:spcPct val="90000"/>
            </a:lnSpc>
            <a:spcBef>
              <a:spcPct val="0"/>
            </a:spcBef>
            <a:spcAft>
              <a:spcPct val="35000"/>
            </a:spcAft>
          </a:pPr>
          <a:endParaRPr lang="es-CO" sz="2000" b="0" kern="1200"/>
        </a:p>
        <a:p>
          <a:pPr lvl="0" algn="l" defTabSz="889000">
            <a:lnSpc>
              <a:spcPct val="90000"/>
            </a:lnSpc>
            <a:spcBef>
              <a:spcPct val="0"/>
            </a:spcBef>
            <a:spcAft>
              <a:spcPct val="35000"/>
            </a:spcAft>
          </a:pPr>
          <a:r>
            <a:rPr lang="es-CO" sz="2000" b="1" kern="1200"/>
            <a:t>Fuente: </a:t>
          </a:r>
          <a:r>
            <a:rPr lang="es-CO" sz="2000" b="0" kern="1200"/>
            <a:t>UNCTAD STAT </a:t>
          </a:r>
        </a:p>
        <a:p>
          <a:pPr lvl="0" algn="l" defTabSz="889000">
            <a:lnSpc>
              <a:spcPct val="90000"/>
            </a:lnSpc>
            <a:spcBef>
              <a:spcPct val="0"/>
            </a:spcBef>
            <a:spcAft>
              <a:spcPct val="35000"/>
            </a:spcAft>
          </a:pPr>
          <a:r>
            <a:rPr lang="es-CO" sz="2000" b="0" kern="1200"/>
            <a:t>http://unctadstat.unctad.org/</a:t>
          </a:r>
        </a:p>
        <a:p>
          <a:pPr lvl="0" algn="l" defTabSz="889000">
            <a:lnSpc>
              <a:spcPct val="90000"/>
            </a:lnSpc>
            <a:spcBef>
              <a:spcPct val="0"/>
            </a:spcBef>
            <a:spcAft>
              <a:spcPct val="35000"/>
            </a:spcAft>
          </a:pPr>
          <a:endParaRPr lang="es-CO" sz="2000" b="0" kern="1200"/>
        </a:p>
        <a:p>
          <a:pPr lvl="0" algn="l" defTabSz="889000">
            <a:lnSpc>
              <a:spcPct val="90000"/>
            </a:lnSpc>
            <a:spcBef>
              <a:spcPct val="0"/>
            </a:spcBef>
            <a:spcAft>
              <a:spcPct val="35000"/>
            </a:spcAft>
          </a:pPr>
          <a:endParaRPr lang="es-CO" sz="900" b="0" kern="1200"/>
        </a:p>
      </dsp:txBody>
      <dsp:txXfrm>
        <a:off x="0" y="2351"/>
        <a:ext cx="1731645" cy="4810186"/>
      </dsp:txXfrm>
    </dsp:sp>
    <dsp:sp modelId="{E6E477ED-800F-4FDD-8D4D-EE9E659545C2}">
      <dsp:nvSpPr>
        <dsp:cNvPr id="0" name=""/>
        <dsp:cNvSpPr/>
      </dsp:nvSpPr>
      <dsp:spPr>
        <a:xfrm>
          <a:off x="1861518" y="51556"/>
          <a:ext cx="6796707" cy="98411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Exportaciones Colombia a Malasia:  International trade in goods and services- trade structure by partner, product or service- </a:t>
          </a:r>
          <a:r>
            <a:rPr lang="es-CO" sz="1400" kern="1200"/>
            <a:t>Merchandise trade matrix – product groups, exports in thousands of dollars, annual, 1995-2019.</a:t>
          </a:r>
        </a:p>
      </dsp:txBody>
      <dsp:txXfrm>
        <a:off x="1861518" y="51556"/>
        <a:ext cx="6796707" cy="984115"/>
      </dsp:txXfrm>
    </dsp:sp>
    <dsp:sp modelId="{FEB9683F-983F-4FAE-8A4D-E48613D83443}">
      <dsp:nvSpPr>
        <dsp:cNvPr id="0" name=""/>
        <dsp:cNvSpPr/>
      </dsp:nvSpPr>
      <dsp:spPr>
        <a:xfrm>
          <a:off x="1731645" y="1035672"/>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C242A0CE-0314-40B6-96D2-E5F8E53723BB}">
      <dsp:nvSpPr>
        <dsp:cNvPr id="0" name=""/>
        <dsp:cNvSpPr/>
      </dsp:nvSpPr>
      <dsp:spPr>
        <a:xfrm>
          <a:off x="1861518" y="1084877"/>
          <a:ext cx="6796707" cy="984115"/>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Importaciones Colombia provenientes de Malasia International trade in goods and services- trade structure by partner, product or service- </a:t>
          </a:r>
          <a:r>
            <a:rPr lang="es-CO" sz="1400" b="0" kern="1200"/>
            <a:t>Merchandise trade matrix – product groups, imports in thousands of dollars, annual, 1995-2020.</a:t>
          </a:r>
        </a:p>
      </dsp:txBody>
      <dsp:txXfrm>
        <a:off x="1861518" y="1084877"/>
        <a:ext cx="6796707" cy="984115"/>
      </dsp:txXfrm>
    </dsp:sp>
    <dsp:sp modelId="{7296F6A3-BED4-45B6-9493-1798AC405508}">
      <dsp:nvSpPr>
        <dsp:cNvPr id="0" name=""/>
        <dsp:cNvSpPr/>
      </dsp:nvSpPr>
      <dsp:spPr>
        <a:xfrm>
          <a:off x="1731645" y="2068993"/>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B18EF7C1-D7F1-4355-9828-02722C95A76D}">
      <dsp:nvSpPr>
        <dsp:cNvPr id="0" name=""/>
        <dsp:cNvSpPr/>
      </dsp:nvSpPr>
      <dsp:spPr>
        <a:xfrm>
          <a:off x="1861518" y="2118199"/>
          <a:ext cx="6796707" cy="56023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Exportaciones del Mundo: </a:t>
          </a:r>
          <a:r>
            <a:rPr lang="es-CO" sz="1400" kern="1200"/>
            <a:t>Merchandise trade matrix – product groups, exports in thousands of dollars, annual, 1995-2020 para todos los países. </a:t>
          </a:r>
          <a:endParaRPr lang="es-CO" sz="1400" b="1" kern="1200"/>
        </a:p>
      </dsp:txBody>
      <dsp:txXfrm>
        <a:off x="1861518" y="2118199"/>
        <a:ext cx="6796707" cy="560237"/>
      </dsp:txXfrm>
    </dsp:sp>
    <dsp:sp modelId="{EE5A2359-C2F2-4604-B9E0-BAD32608715E}">
      <dsp:nvSpPr>
        <dsp:cNvPr id="0" name=""/>
        <dsp:cNvSpPr/>
      </dsp:nvSpPr>
      <dsp:spPr>
        <a:xfrm>
          <a:off x="1731645" y="2678436"/>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8B931F34-35FA-491B-9D8A-A05BF99B3BF8}">
      <dsp:nvSpPr>
        <dsp:cNvPr id="0" name=""/>
        <dsp:cNvSpPr/>
      </dsp:nvSpPr>
      <dsp:spPr>
        <a:xfrm>
          <a:off x="1861518" y="2727642"/>
          <a:ext cx="6796707" cy="545731"/>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Importaciones Colombia provenientes del Mundo: </a:t>
          </a:r>
          <a:r>
            <a:rPr lang="es-CO" sz="1400" b="0" kern="1200"/>
            <a:t>Merchandise trade matrix – product groups, imports in thousands of dollars, annual, 1995-2020 para todos los países. </a:t>
          </a:r>
          <a:endParaRPr lang="es-CO" sz="1400" kern="1200"/>
        </a:p>
      </dsp:txBody>
      <dsp:txXfrm>
        <a:off x="1861518" y="2727642"/>
        <a:ext cx="6796707" cy="545731"/>
      </dsp:txXfrm>
    </dsp:sp>
    <dsp:sp modelId="{238D5868-9818-448F-B3D3-7B38A03E9BBE}">
      <dsp:nvSpPr>
        <dsp:cNvPr id="0" name=""/>
        <dsp:cNvSpPr/>
      </dsp:nvSpPr>
      <dsp:spPr>
        <a:xfrm>
          <a:off x="1731645" y="3273373"/>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5B5F7D30-BEE3-4E39-B0A0-91B16C71A468}">
      <dsp:nvSpPr>
        <dsp:cNvPr id="0" name=""/>
        <dsp:cNvSpPr/>
      </dsp:nvSpPr>
      <dsp:spPr>
        <a:xfrm>
          <a:off x="1861518" y="3322579"/>
          <a:ext cx="6796707" cy="577252"/>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Exportaciones Colombia al Mundo: </a:t>
          </a:r>
          <a:r>
            <a:rPr lang="es-CO" sz="1400" kern="1200"/>
            <a:t>Merchandise trade matrix – product groups, exports in thousands of dollars, annual, 1995-2020 para todos los paises.</a:t>
          </a:r>
        </a:p>
      </dsp:txBody>
      <dsp:txXfrm>
        <a:off x="1861518" y="3322579"/>
        <a:ext cx="6796707" cy="577252"/>
      </dsp:txXfrm>
    </dsp:sp>
    <dsp:sp modelId="{4472BFF0-5788-43A9-A59F-58ACC1158DA0}">
      <dsp:nvSpPr>
        <dsp:cNvPr id="0" name=""/>
        <dsp:cNvSpPr/>
      </dsp:nvSpPr>
      <dsp:spPr>
        <a:xfrm>
          <a:off x="1731645" y="3899831"/>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A0069767-6774-402D-B7C7-58AC7634278C}">
      <dsp:nvSpPr>
        <dsp:cNvPr id="0" name=""/>
        <dsp:cNvSpPr/>
      </dsp:nvSpPr>
      <dsp:spPr>
        <a:xfrm>
          <a:off x="1861518" y="3949037"/>
          <a:ext cx="6796707" cy="398507"/>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Producto Interno Bruto de Colombia y de Malasia. </a:t>
          </a:r>
        </a:p>
      </dsp:txBody>
      <dsp:txXfrm>
        <a:off x="1861518" y="3949037"/>
        <a:ext cx="6796707" cy="398507"/>
      </dsp:txXfrm>
    </dsp:sp>
    <dsp:sp modelId="{1F0A6A32-AB9E-41A0-A7A1-62AFCD11E4E3}">
      <dsp:nvSpPr>
        <dsp:cNvPr id="0" name=""/>
        <dsp:cNvSpPr/>
      </dsp:nvSpPr>
      <dsp:spPr>
        <a:xfrm>
          <a:off x="1731645" y="4347545"/>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 modelId="{E923A0C2-4E15-4BAD-B692-51B4A81EF3DC}">
      <dsp:nvSpPr>
        <dsp:cNvPr id="0" name=""/>
        <dsp:cNvSpPr/>
      </dsp:nvSpPr>
      <dsp:spPr>
        <a:xfrm>
          <a:off x="1861518" y="4396751"/>
          <a:ext cx="6796707" cy="365746"/>
        </a:xfrm>
        <a:prstGeom prst="rect">
          <a:avLst/>
        </a:prstGeom>
        <a:noFill/>
        <a:ln>
          <a:noFill/>
        </a:ln>
        <a:effectLst/>
      </dsp:spPr>
      <dsp:style>
        <a:lnRef idx="0">
          <a:scrgbClr r="0" g="0" b="0"/>
        </a:lnRef>
        <a:fillRef idx="0">
          <a:scrgbClr r="0" g="0" b="0"/>
        </a:fillRef>
        <a:effectRef idx="0">
          <a:scrgbClr r="0" g="0" b="0"/>
        </a:effectRef>
        <a:fontRef idx="minor"/>
      </dsp:style>
      <dsp:txBody>
        <a:bodyPr spcFirstLastPara="0" vert="horz" wrap="square" lIns="53340" tIns="53340" rIns="53340" bIns="53340" numCol="1" spcCol="1270" anchor="t" anchorCtr="0">
          <a:noAutofit/>
        </a:bodyPr>
        <a:lstStyle/>
        <a:p>
          <a:pPr lvl="0" algn="l" defTabSz="622300">
            <a:lnSpc>
              <a:spcPct val="90000"/>
            </a:lnSpc>
            <a:spcBef>
              <a:spcPct val="0"/>
            </a:spcBef>
            <a:spcAft>
              <a:spcPct val="35000"/>
            </a:spcAft>
          </a:pPr>
          <a:r>
            <a:rPr lang="es-CO" sz="1400" b="1" kern="1200"/>
            <a:t>Población de Colombia y de Malasia para cada año en cuestión</a:t>
          </a:r>
          <a:r>
            <a:rPr lang="es-CO" sz="1400" kern="1200"/>
            <a:t>.</a:t>
          </a:r>
        </a:p>
      </dsp:txBody>
      <dsp:txXfrm>
        <a:off x="1861518" y="4396751"/>
        <a:ext cx="6796707" cy="365746"/>
      </dsp:txXfrm>
    </dsp:sp>
    <dsp:sp modelId="{818481AF-22B3-4E42-8495-D443CCA6EC8B}">
      <dsp:nvSpPr>
        <dsp:cNvPr id="0" name=""/>
        <dsp:cNvSpPr/>
      </dsp:nvSpPr>
      <dsp:spPr>
        <a:xfrm>
          <a:off x="1731645" y="4762497"/>
          <a:ext cx="6926580" cy="0"/>
        </a:xfrm>
        <a:prstGeom prst="line">
          <a:avLst/>
        </a:prstGeom>
        <a:solidFill>
          <a:schemeClr val="accent1">
            <a:hueOff val="0"/>
            <a:satOff val="0"/>
            <a:lumOff val="0"/>
            <a:alphaOff val="0"/>
          </a:schemeClr>
        </a:solidFill>
        <a:ln w="25400" cap="flat" cmpd="sng" algn="ctr">
          <a:solidFill>
            <a:schemeClr val="accent1">
              <a:tint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8/layout/LinedList">
  <dgm:title val=""/>
  <dgm:desc val=""/>
  <dgm:catLst>
    <dgm:cat type="hierarchy" pri="8000"/>
    <dgm:cat type="list" pri="2500"/>
  </dgm:catLst>
  <dgm:sampData>
    <dgm:dataModel>
      <dgm:ptLst>
        <dgm:pt modelId="0" type="doc"/>
        <dgm:pt modelId="1">
          <dgm:prSet phldr="1"/>
        </dgm:pt>
        <dgm:pt modelId="11">
          <dgm:prSet phldr="1"/>
        </dgm:pt>
        <dgm:pt modelId="12">
          <dgm:prSet phldr="1"/>
        </dgm:pt>
        <dgm:pt modelId="13">
          <dgm:prSet phldr="1"/>
        </dgm:pt>
      </dgm:ptLst>
      <dgm:cxnLst>
        <dgm:cxn modelId="2" srcId="0" destId="1" srcOrd="0" destOrd="0"/>
        <dgm:cxn modelId="3" srcId="1" destId="11" srcOrd="0" destOrd="0"/>
        <dgm:cxn modelId="4" srcId="1" destId="12" srcOrd="1" destOrd="0"/>
        <dgm:cxn modelId="5" srcId="1" destId="13" srcOrd="2" destOrd="0"/>
      </dgm:cxnLst>
      <dgm:bg/>
      <dgm:whole/>
    </dgm:dataModel>
  </dgm:sampData>
  <dgm:style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styleData>
  <dgm:clrData>
    <dgm:dataModel>
      <dgm:ptLst>
        <dgm:pt modelId="0" type="doc"/>
        <dgm:pt modelId="1">
          <dgm:prSet phldr="1"/>
        </dgm:pt>
        <dgm:pt modelId="11">
          <dgm:prSet phldr="1"/>
        </dgm:pt>
        <dgm:pt modelId="12">
          <dgm:prSet phldr="1"/>
        </dgm:pt>
      </dgm:ptLst>
      <dgm:cxnLst>
        <dgm:cxn modelId="2" srcId="0" destId="1" srcOrd="0" destOrd="0"/>
        <dgm:cxn modelId="3" srcId="1" destId="11" srcOrd="0" destOrd="0"/>
        <dgm:cxn modelId="4" srcId="1" destId="12" srcOrd="1" destOrd="0"/>
      </dgm:cxnLst>
      <dgm:bg/>
      <dgm:whole/>
    </dgm:dataModel>
  </dgm:clrData>
  <dgm:layoutNode name="vert0">
    <dgm:varLst>
      <dgm:dir/>
      <dgm:animOne val="branch"/>
      <dgm:animLvl val="lvl"/>
    </dgm:varLst>
    <dgm:choose name="Name0">
      <dgm:if name="Name1" func="var" arg="dir" op="equ" val="norm">
        <dgm:alg type="lin">
          <dgm:param type="linDir" val="fromT"/>
          <dgm:param type="nodeHorzAlign" val="l"/>
        </dgm:alg>
      </dgm:if>
      <dgm:else name="Name2">
        <dgm:alg type="lin">
          <dgm:param type="linDir" val="fromT"/>
          <dgm:param type="nodeHorzAlign" val="r"/>
        </dgm:alg>
      </dgm:else>
    </dgm:choose>
    <dgm:shape xmlns:r="http://schemas.openxmlformats.org/officeDocument/2006/relationships" r:blip="">
      <dgm:adjLst/>
    </dgm:shape>
    <dgm:presOf/>
    <dgm:constrLst>
      <dgm:constr type="w" for="ch" forName="horz1" refType="w"/>
      <dgm:constr type="h" for="ch" forName="horz1" refType="h"/>
      <dgm:constr type="h" for="des" forName="vert1" refType="h"/>
      <dgm:constr type="h" for="des" forName="tx1" refType="h"/>
      <dgm:constr type="h" for="des" forName="horz2" refType="h"/>
      <dgm:constr type="h" for="des" forName="vert2" refType="h"/>
      <dgm:constr type="h" for="des" forName="horz3" refType="h"/>
      <dgm:constr type="h" for="des" forName="vert3" refType="h"/>
      <dgm:constr type="h" for="des" forName="horz4" refType="h"/>
      <dgm:constr type="h" for="des" ptType="node" refType="h"/>
      <dgm:constr type="primFontSz" for="des" forName="tx1" op="equ" val="65"/>
      <dgm:constr type="primFontSz" for="des" forName="tx2" op="equ" val="65"/>
      <dgm:constr type="primFontSz" for="des" forName="tx3" op="equ" val="65"/>
      <dgm:constr type="primFontSz" for="des" forName="tx4" op="equ" val="65"/>
      <dgm:constr type="w" for="des" forName="thickLine" refType="w"/>
      <dgm:constr type="h" for="des" forName="thickLine"/>
      <dgm:constr type="h" for="des" forName="thinLine1"/>
      <dgm:constr type="h" for="des" forName="thinLine2b"/>
      <dgm:constr type="h" for="des" forName="thinLine3"/>
      <dgm:constr type="h" for="des" forName="vertSpace2a" refType="h" fact="0.05"/>
      <dgm:constr type="h" for="des" forName="vertSpace2b" refType="h" refFor="des" refForName="vertSpace2a"/>
    </dgm:constrLst>
    <dgm:forEach name="Name3" axis="ch" ptType="node">
      <dgm:layoutNode name="thickLine" styleLbl="alignNode1">
        <dgm:alg type="sp"/>
        <dgm:shape xmlns:r="http://schemas.openxmlformats.org/officeDocument/2006/relationships" type="line" r:blip="">
          <dgm:adjLst/>
        </dgm:shape>
        <dgm:presOf/>
      </dgm:layoutNode>
      <dgm:layoutNode name="horz1">
        <dgm:choose name="Name4">
          <dgm:if name="Name5" func="var" arg="dir" op="equ" val="norm">
            <dgm:alg type="lin">
              <dgm:param type="linDir" val="fromL"/>
              <dgm:param type="nodeVertAlign" val="t"/>
            </dgm:alg>
          </dgm:if>
          <dgm:else name="Name6">
            <dgm:alg type="lin">
              <dgm:param type="linDir" val="fromR"/>
              <dgm:param type="nodeVertAlign" val="t"/>
            </dgm:alg>
          </dgm:else>
        </dgm:choose>
        <dgm:shape xmlns:r="http://schemas.openxmlformats.org/officeDocument/2006/relationships" r:blip="">
          <dgm:adjLst/>
        </dgm:shape>
        <dgm:presOf/>
        <dgm:choose name="Name7">
          <dgm:if name="Name8" axis="root des" func="maxDepth" op="equ" val="1">
            <dgm:constrLst>
              <dgm:constr type="w" for="ch" forName="tx1" refType="w"/>
            </dgm:constrLst>
          </dgm:if>
          <dgm:if name="Name9" axis="root des" func="maxDepth" op="equ" val="2">
            <dgm:constrLst>
              <dgm:constr type="w" for="ch" forName="tx1" refType="w" fact="0.2"/>
              <dgm:constr type="w" for="des" forName="tx2" refType="w" fact="0.785"/>
              <dgm:constr type="w" for="des" forName="horzSpace2" refType="w" fact="0.015"/>
              <dgm:constr type="w" for="des" forName="thinLine2b" refType="w" fact="0.8"/>
            </dgm:constrLst>
          </dgm:if>
          <dgm:if name="Name10" axis="root des" func="maxDepth" op="equ" val="3">
            <dgm:constrLst>
              <dgm:constr type="w" for="ch" forName="tx1" refType="w" fact="0.2"/>
              <dgm:constr type="w" for="des" forName="tx2" refType="w" fact="0.385"/>
              <dgm:constr type="w" for="des" forName="tx3" refType="w" fact="0.385"/>
              <dgm:constr type="w" for="des" forName="horzSpace2" refType="w" fact="0.015"/>
              <dgm:constr type="w" for="des" forName="horzSpace3" refType="w" fact="0.015"/>
              <dgm:constr type="w" for="des" forName="thinLine2b" refType="w" fact="0.8"/>
              <dgm:constr type="w" for="des" forName="thinLine3" refType="w" fact="0.385"/>
            </dgm:constrLst>
          </dgm:if>
          <dgm:if name="Name11" axis="root des" func="maxDepth" op="gte" val="4">
            <dgm:constrLst>
              <dgm:constr type="w" for="ch" forName="tx1" refType="w" fact="0.2"/>
              <dgm:constr type="w" for="des" forName="tx2" refType="w" fact="0.2516"/>
              <dgm:constr type="w" for="des" forName="tx3" refType="w" fact="0.2516"/>
              <dgm:constr type="w" for="des" forName="tx4" refType="w" fact="0.2516"/>
              <dgm:constr type="w" for="des" forName="horzSpace2" refType="w" fact="0.015"/>
              <dgm:constr type="w" for="des" forName="horzSpace3" refType="w" fact="0.015"/>
              <dgm:constr type="w" for="des" forName="horzSpace4" refType="w" fact="0.015"/>
              <dgm:constr type="w" for="des" forName="thinLine2b" refType="w" fact="0.8"/>
              <dgm:constr type="w" for="des" forName="thinLine3" refType="w" fact="0.5332"/>
            </dgm:constrLst>
          </dgm:if>
          <dgm:else name="Name12"/>
        </dgm:choose>
        <dgm:layoutNode name="tx1"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1">
          <dgm:choose name="Name13">
            <dgm:if name="Name14" func="var" arg="dir" op="equ" val="norm">
              <dgm:alg type="lin">
                <dgm:param type="linDir" val="fromT"/>
                <dgm:param type="nodeHorzAlign" val="l"/>
              </dgm:alg>
            </dgm:if>
            <dgm:else name="Name15">
              <dgm:alg type="lin">
                <dgm:param type="linDir" val="fromT"/>
                <dgm:param type="nodeHorzAlign" val="r"/>
              </dgm:alg>
            </dgm:else>
          </dgm:choose>
          <dgm:shape xmlns:r="http://schemas.openxmlformats.org/officeDocument/2006/relationships" r:blip="">
            <dgm:adjLst/>
          </dgm:shape>
          <dgm:presOf/>
          <dgm:forEach name="Name16" axis="ch" ptType="node">
            <dgm:choose name="Name17">
              <dgm:if name="Name18" axis="self" ptType="node" func="pos" op="equ" val="1">
                <dgm:layoutNode name="vertSpace2a">
                  <dgm:alg type="sp"/>
                  <dgm:shape xmlns:r="http://schemas.openxmlformats.org/officeDocument/2006/relationships" r:blip="">
                    <dgm:adjLst/>
                  </dgm:shape>
                  <dgm:presOf/>
                </dgm:layoutNode>
              </dgm:if>
              <dgm:else name="Name19"/>
            </dgm:choose>
            <dgm:layoutNode name="horz2">
              <dgm:choose name="Name20">
                <dgm:if name="Name21" func="var" arg="dir" op="equ" val="norm">
                  <dgm:alg type="lin">
                    <dgm:param type="linDir" val="fromL"/>
                    <dgm:param type="nodeVertAlign" val="t"/>
                  </dgm:alg>
                </dgm:if>
                <dgm:else name="Name22">
                  <dgm:alg type="lin">
                    <dgm:param type="linDir" val="fromR"/>
                    <dgm:param type="nodeVertAlign" val="t"/>
                  </dgm:alg>
                </dgm:else>
              </dgm:choose>
              <dgm:shape xmlns:r="http://schemas.openxmlformats.org/officeDocument/2006/relationships" r:blip="">
                <dgm:adjLst/>
              </dgm:shape>
              <dgm:presOf/>
              <dgm:layoutNode name="horzSpace2">
                <dgm:alg type="sp"/>
                <dgm:shape xmlns:r="http://schemas.openxmlformats.org/officeDocument/2006/relationships" r:blip="">
                  <dgm:adjLst/>
                </dgm:shape>
                <dgm:presOf/>
              </dgm:layoutNode>
              <dgm:layoutNode name="tx2"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2">
                <dgm:choose name="Name23">
                  <dgm:if name="Name24" func="var" arg="dir" op="equ" val="norm">
                    <dgm:alg type="lin">
                      <dgm:param type="linDir" val="fromT"/>
                      <dgm:param type="nodeHorzAlign" val="l"/>
                    </dgm:alg>
                  </dgm:if>
                  <dgm:else name="Name25">
                    <dgm:alg type="lin">
                      <dgm:param type="linDir" val="fromT"/>
                      <dgm:param type="nodeHorzAlign" val="r"/>
                    </dgm:alg>
                  </dgm:else>
                </dgm:choose>
                <dgm:shape xmlns:r="http://schemas.openxmlformats.org/officeDocument/2006/relationships" r:blip="">
                  <dgm:adjLst/>
                </dgm:shape>
                <dgm:presOf/>
                <dgm:forEach name="Name26" axis="ch" ptType="node">
                  <dgm:layoutNode name="horz3">
                    <dgm:choose name="Name27">
                      <dgm:if name="Name28" func="var" arg="dir" op="equ" val="norm">
                        <dgm:alg type="lin">
                          <dgm:param type="linDir" val="fromL"/>
                          <dgm:param type="nodeVertAlign" val="t"/>
                        </dgm:alg>
                      </dgm:if>
                      <dgm:else name="Name29">
                        <dgm:alg type="lin">
                          <dgm:param type="linDir" val="fromR"/>
                          <dgm:param type="nodeVertAlign" val="t"/>
                        </dgm:alg>
                      </dgm:else>
                    </dgm:choose>
                    <dgm:shape xmlns:r="http://schemas.openxmlformats.org/officeDocument/2006/relationships" r:blip="">
                      <dgm:adjLst/>
                    </dgm:shape>
                    <dgm:presOf/>
                    <dgm:layoutNode name="horzSpace3">
                      <dgm:alg type="sp"/>
                      <dgm:shape xmlns:r="http://schemas.openxmlformats.org/officeDocument/2006/relationships" r:blip="">
                        <dgm:adjLst/>
                      </dgm:shape>
                      <dgm:presOf/>
                    </dgm:layoutNode>
                    <dgm:layoutNode name="tx3" styleLbl="revTx">
                      <dgm:alg type="tx">
                        <dgm:param type="parTxLTRAlign" val="l"/>
                        <dgm:param type="parTxRTLAlign" val="r"/>
                        <dgm:param type="txAnchorVert" val="t"/>
                      </dgm:alg>
                      <dgm:shape xmlns:r="http://schemas.openxmlformats.org/officeDocument/2006/relationships" type="rect" r:blip="">
                        <dgm:adjLst/>
                      </dgm:shape>
                      <dgm:presOf axis="self"/>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vert3">
                      <dgm:choose name="Name30">
                        <dgm:if name="Name31" func="var" arg="dir" op="equ" val="norm">
                          <dgm:alg type="lin">
                            <dgm:param type="linDir" val="fromT"/>
                            <dgm:param type="nodeHorzAlign" val="l"/>
                          </dgm:alg>
                        </dgm:if>
                        <dgm:else name="Name32">
                          <dgm:alg type="lin">
                            <dgm:param type="linDir" val="fromT"/>
                            <dgm:param type="nodeHorzAlign" val="r"/>
                          </dgm:alg>
                        </dgm:else>
                      </dgm:choose>
                      <dgm:shape xmlns:r="http://schemas.openxmlformats.org/officeDocument/2006/relationships" r:blip="">
                        <dgm:adjLst/>
                      </dgm:shape>
                      <dgm:presOf/>
                      <dgm:forEach name="Name33" axis="ch" ptType="node">
                        <dgm:layoutNode name="horz4">
                          <dgm:choose name="Name34">
                            <dgm:if name="Name35" func="var" arg="dir" op="equ" val="norm">
                              <dgm:alg type="lin">
                                <dgm:param type="linDir" val="fromL"/>
                                <dgm:param type="nodeVertAlign" val="t"/>
                              </dgm:alg>
                            </dgm:if>
                            <dgm:else name="Name36">
                              <dgm:alg type="lin">
                                <dgm:param type="linDir" val="fromR"/>
                                <dgm:param type="nodeVertAlign" val="t"/>
                              </dgm:alg>
                            </dgm:else>
                          </dgm:choose>
                          <dgm:shape xmlns:r="http://schemas.openxmlformats.org/officeDocument/2006/relationships" r:blip="">
                            <dgm:adjLst/>
                          </dgm:shape>
                          <dgm:presOf/>
                          <dgm:layoutNode name="horzSpace4">
                            <dgm:alg type="sp"/>
                            <dgm:shape xmlns:r="http://schemas.openxmlformats.org/officeDocument/2006/relationships" r:blip="">
                              <dgm:adjLst/>
                            </dgm:shape>
                            <dgm:presOf/>
                          </dgm:layoutNode>
                          <dgm:layoutNode name="tx4" styleLbl="revTx">
                            <dgm:varLst>
                              <dgm:bulletEnabled val="1"/>
                            </dgm:varLst>
                            <dgm:alg type="tx">
                              <dgm:param type="parTxLTRAlign" val="l"/>
                              <dgm:param type="parTxRTLAlign" val="r"/>
                              <dgm:param type="txAnchorVert" val="t"/>
                            </dgm:alg>
                            <dgm:shape xmlns:r="http://schemas.openxmlformats.org/officeDocument/2006/relationships" type="rect" r:blip="">
                              <dgm:adjLst/>
                            </dgm:shape>
                            <dgm:presOf axis="desOrSelf" ptType="node"/>
                            <dgm:constrLst>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dgm:forEach>
                    </dgm:layoutNode>
                  </dgm:layoutNode>
                  <dgm:forEach name="Name37" axis="followSib" ptType="sibTrans" cnt="1">
                    <dgm:layoutNode name="thinLine3" styleLbl="callout">
                      <dgm:alg type="sp"/>
                      <dgm:shape xmlns:r="http://schemas.openxmlformats.org/officeDocument/2006/relationships" type="line" r:blip="">
                        <dgm:adjLst/>
                      </dgm:shape>
                      <dgm:presOf/>
                    </dgm:layoutNode>
                  </dgm:forEach>
                </dgm:forEach>
              </dgm:layoutNode>
            </dgm:layoutNode>
            <dgm:layoutNode name="thinLine2b" styleLbl="callout">
              <dgm:alg type="sp"/>
              <dgm:shape xmlns:r="http://schemas.openxmlformats.org/officeDocument/2006/relationships" type="line" r:blip="">
                <dgm:adjLst/>
              </dgm:shape>
              <dgm:presOf/>
            </dgm:layoutNode>
            <dgm:layoutNode name="vertSpace2b">
              <dgm:alg type="sp"/>
              <dgm:shape xmlns:r="http://schemas.openxmlformats.org/officeDocument/2006/relationships" r:blip="">
                <dgm:adjLst/>
              </dgm:shape>
              <dgm:presOf/>
            </dgm:layoutNode>
          </dgm:forEach>
        </dgm:layoutNode>
      </dgm:layoutNod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DICADORES!A1"/><Relationship Id="rId1" Type="http://schemas.openxmlformats.org/officeDocument/2006/relationships/image" Target="../media/image1.png"/><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3" Type="http://schemas.openxmlformats.org/officeDocument/2006/relationships/hyperlink" Target="#H!A68"/><Relationship Id="rId7" Type="http://schemas.openxmlformats.org/officeDocument/2006/relationships/image" Target="../media/image14.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3" Type="http://schemas.openxmlformats.org/officeDocument/2006/relationships/hyperlink" Target="#I!A68"/><Relationship Id="rId7" Type="http://schemas.openxmlformats.org/officeDocument/2006/relationships/image" Target="../media/image15.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3" Type="http://schemas.openxmlformats.org/officeDocument/2006/relationships/hyperlink" Target="#J!A68"/><Relationship Id="rId7" Type="http://schemas.openxmlformats.org/officeDocument/2006/relationships/image" Target="../media/image16.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2.xml.rels><?xml version="1.0" encoding="UTF-8" standalone="yes"?>
<Relationships xmlns="http://schemas.openxmlformats.org/package/2006/relationships"><Relationship Id="rId8" Type="http://schemas.openxmlformats.org/officeDocument/2006/relationships/hyperlink" Target="#'F'!A1"/><Relationship Id="rId13" Type="http://schemas.openxmlformats.org/officeDocument/2006/relationships/image" Target="../media/image7.png"/><Relationship Id="rId3" Type="http://schemas.openxmlformats.org/officeDocument/2006/relationships/hyperlink" Target="#A!A1"/><Relationship Id="rId7" Type="http://schemas.openxmlformats.org/officeDocument/2006/relationships/hyperlink" Target="#E!A1"/><Relationship Id="rId12" Type="http://schemas.openxmlformats.org/officeDocument/2006/relationships/image" Target="../media/image6.png"/><Relationship Id="rId2" Type="http://schemas.openxmlformats.org/officeDocument/2006/relationships/image" Target="../media/image5.jpeg"/><Relationship Id="rId1" Type="http://schemas.openxmlformats.org/officeDocument/2006/relationships/image" Target="../media/image4.jpg"/><Relationship Id="rId6" Type="http://schemas.openxmlformats.org/officeDocument/2006/relationships/hyperlink" Target="#D!A1"/><Relationship Id="rId11" Type="http://schemas.openxmlformats.org/officeDocument/2006/relationships/hyperlink" Target="#H!A1"/><Relationship Id="rId5" Type="http://schemas.openxmlformats.org/officeDocument/2006/relationships/hyperlink" Target="#'C'!A1"/><Relationship Id="rId10" Type="http://schemas.openxmlformats.org/officeDocument/2006/relationships/hyperlink" Target="#J!A1"/><Relationship Id="rId4" Type="http://schemas.openxmlformats.org/officeDocument/2006/relationships/hyperlink" Target="#B!A1"/><Relationship Id="rId9" Type="http://schemas.openxmlformats.org/officeDocument/2006/relationships/hyperlink" Target="#I!A1"/></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4.xml.rels><?xml version="1.0" encoding="UTF-8" standalone="yes"?>
<Relationships xmlns="http://schemas.openxmlformats.org/package/2006/relationships"><Relationship Id="rId3" Type="http://schemas.openxmlformats.org/officeDocument/2006/relationships/hyperlink" Target="#A!A66"/><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5.xml.rels><?xml version="1.0" encoding="UTF-8" standalone="yes"?>
<Relationships xmlns="http://schemas.openxmlformats.org/package/2006/relationships"><Relationship Id="rId3" Type="http://schemas.openxmlformats.org/officeDocument/2006/relationships/hyperlink" Target="#B!A66"/><Relationship Id="rId7" Type="http://schemas.openxmlformats.org/officeDocument/2006/relationships/hyperlink" Target="#B!A1"/><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C'!A1"/><Relationship Id="rId5" Type="http://schemas.openxmlformats.org/officeDocument/2006/relationships/hyperlink" Target="#INDICADORES!A1"/><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3" Type="http://schemas.openxmlformats.org/officeDocument/2006/relationships/hyperlink" Target="#'C'!A66"/><Relationship Id="rId7" Type="http://schemas.openxmlformats.org/officeDocument/2006/relationships/image" Target="../media/image11.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7.xml.rels><?xml version="1.0" encoding="UTF-8" standalone="yes"?>
<Relationships xmlns="http://schemas.openxmlformats.org/package/2006/relationships"><Relationship Id="rId3" Type="http://schemas.openxmlformats.org/officeDocument/2006/relationships/hyperlink" Target="#D!A66"/><Relationship Id="rId7" Type="http://schemas.openxmlformats.org/officeDocument/2006/relationships/image" Target="../media/image12.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8.xml.rels><?xml version="1.0" encoding="UTF-8" standalone="yes"?>
<Relationships xmlns="http://schemas.openxmlformats.org/package/2006/relationships"><Relationship Id="rId3" Type="http://schemas.openxmlformats.org/officeDocument/2006/relationships/hyperlink" Target="#E!A67"/><Relationship Id="rId7" Type="http://schemas.openxmlformats.org/officeDocument/2006/relationships/image" Target="../media/image13.png"/><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_rels/drawing9.xml.rels><?xml version="1.0" encoding="UTF-8" standalone="yes"?>
<Relationships xmlns="http://schemas.openxmlformats.org/package/2006/relationships"><Relationship Id="rId3" Type="http://schemas.openxmlformats.org/officeDocument/2006/relationships/hyperlink" Target="#'F'!A67"/><Relationship Id="rId2" Type="http://schemas.openxmlformats.org/officeDocument/2006/relationships/image" Target="../media/image9.png"/><Relationship Id="rId1" Type="http://schemas.openxmlformats.org/officeDocument/2006/relationships/image" Target="../media/image8.png"/><Relationship Id="rId6" Type="http://schemas.openxmlformats.org/officeDocument/2006/relationships/hyperlink" Target="#B!A1"/><Relationship Id="rId5" Type="http://schemas.openxmlformats.org/officeDocument/2006/relationships/hyperlink" Target="#INDICADORES!A1"/><Relationship Id="rId4"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32845</xdr:rowOff>
    </xdr:from>
    <xdr:to>
      <xdr:col>19</xdr:col>
      <xdr:colOff>109483</xdr:colOff>
      <xdr:row>46</xdr:row>
      <xdr:rowOff>109483</xdr:rowOff>
    </xdr:to>
    <xdr:pic>
      <xdr:nvPicPr>
        <xdr:cNvPr id="12" name="1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32845"/>
          <a:ext cx="14670690" cy="8638190"/>
        </a:xfrm>
        <a:prstGeom prst="rect">
          <a:avLst/>
        </a:prstGeom>
      </xdr:spPr>
    </xdr:pic>
    <xdr:clientData/>
  </xdr:twoCellAnchor>
  <xdr:oneCellAnchor>
    <xdr:from>
      <xdr:col>1</xdr:col>
      <xdr:colOff>98536</xdr:colOff>
      <xdr:row>0</xdr:row>
      <xdr:rowOff>0</xdr:rowOff>
    </xdr:from>
    <xdr:ext cx="11456149" cy="937629"/>
    <xdr:sp macro="" textlink="">
      <xdr:nvSpPr>
        <xdr:cNvPr id="13" name="12 Rectángulo"/>
        <xdr:cNvSpPr/>
      </xdr:nvSpPr>
      <xdr:spPr>
        <a:xfrm>
          <a:off x="864915" y="0"/>
          <a:ext cx="11456149" cy="937629"/>
        </a:xfrm>
        <a:prstGeom prst="rect">
          <a:avLst/>
        </a:prstGeom>
        <a:noFill/>
        <a:effectLst>
          <a:outerShdw blurRad="50800" dist="38100" dir="5400000" algn="t" rotWithShape="0">
            <a:prstClr val="black">
              <a:alpha val="40000"/>
            </a:prstClr>
          </a:outerShdw>
        </a:effectLst>
      </xdr:spPr>
      <xdr:txBody>
        <a:bodyPr wrap="none" lIns="91440" tIns="45720" rIns="91440" bIns="45720">
          <a:spAutoFit/>
        </a:bodyPr>
        <a:lstStyle/>
        <a:p>
          <a:pPr algn="ctr"/>
          <a:r>
            <a:rPr lang="es-ES" sz="5400" b="1" cap="none" spc="0">
              <a:ln w="10541" cmpd="sng">
                <a:solidFill>
                  <a:schemeClr val="tx1">
                    <a:lumMod val="75000"/>
                    <a:lumOff val="25000"/>
                  </a:schemeClr>
                </a:solidFill>
                <a:prstDash val="solid"/>
              </a:ln>
              <a:solidFill>
                <a:schemeClr val="tx1">
                  <a:lumMod val="75000"/>
                  <a:lumOff val="25000"/>
                </a:schemeClr>
              </a:solidFill>
              <a:effectLst/>
            </a:rPr>
            <a:t>INDICADORES DE COMERCIO EXTERIOR</a:t>
          </a:r>
        </a:p>
      </xdr:txBody>
    </xdr:sp>
    <xdr:clientData/>
  </xdr:oneCellAnchor>
  <xdr:twoCellAnchor>
    <xdr:from>
      <xdr:col>5</xdr:col>
      <xdr:colOff>611127</xdr:colOff>
      <xdr:row>5</xdr:row>
      <xdr:rowOff>109483</xdr:rowOff>
    </xdr:from>
    <xdr:to>
      <xdr:col>7</xdr:col>
      <xdr:colOff>238886</xdr:colOff>
      <xdr:row>8</xdr:row>
      <xdr:rowOff>32844</xdr:rowOff>
    </xdr:to>
    <xdr:sp macro="" textlink="">
      <xdr:nvSpPr>
        <xdr:cNvPr id="14" name="13 Proceso alternativo">
          <a:hlinkClick xmlns:r="http://schemas.openxmlformats.org/officeDocument/2006/relationships" r:id="rId2"/>
        </xdr:cNvPr>
        <xdr:cNvSpPr/>
      </xdr:nvSpPr>
      <xdr:spPr>
        <a:xfrm>
          <a:off x="4443024" y="1040086"/>
          <a:ext cx="1160517" cy="481724"/>
        </a:xfrm>
        <a:prstGeom prst="flowChartAlternateProcess">
          <a:avLst/>
        </a:prstGeom>
        <a:solidFill>
          <a:srgbClr val="C00000"/>
        </a:solidFill>
        <a:ln>
          <a:solidFill>
            <a:srgbClr val="C0000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100" b="1" i="0">
              <a:solidFill>
                <a:schemeClr val="bg1"/>
              </a:solidFill>
            </a:rPr>
            <a:t>DAR CLIC  AQUÍ PARA INICIAR</a:t>
          </a:r>
        </a:p>
      </xdr:txBody>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1025" name="AutoShape 1" descr="Resultado de imagen para bandera de colombia png"/>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262759</xdr:colOff>
      <xdr:row>13</xdr:row>
      <xdr:rowOff>98536</xdr:rowOff>
    </xdr:from>
    <xdr:to>
      <xdr:col>2</xdr:col>
      <xdr:colOff>164224</xdr:colOff>
      <xdr:row>18</xdr:row>
      <xdr:rowOff>84710</xdr:rowOff>
    </xdr:to>
    <xdr:pic>
      <xdr:nvPicPr>
        <xdr:cNvPr id="2" name="1 Imagen"/>
        <xdr:cNvPicPr>
          <a:picLocks noChangeAspect="1"/>
        </xdr:cNvPicPr>
      </xdr:nvPicPr>
      <xdr:blipFill>
        <a:blip xmlns:r="http://schemas.openxmlformats.org/officeDocument/2006/relationships" r:embed="rId3"/>
        <a:stretch>
          <a:fillRect/>
        </a:stretch>
      </xdr:blipFill>
      <xdr:spPr>
        <a:xfrm>
          <a:off x="262759" y="2518105"/>
          <a:ext cx="1434224" cy="916777"/>
        </a:xfrm>
        <a:prstGeom prst="rect">
          <a:avLst/>
        </a:prstGeom>
      </xdr:spPr>
    </xdr:pic>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4" name="AutoShape 1" descr="Resultado de imagen para chile"/>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3" name="AutoShape 1" descr="Resultado de imagen para bandera mexico"/>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5" name="AutoShape 1" descr="Resultado de imagen para CUBA BANDERA"/>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17</xdr:col>
      <xdr:colOff>0</xdr:colOff>
      <xdr:row>14</xdr:row>
      <xdr:rowOff>0</xdr:rowOff>
    </xdr:from>
    <xdr:to>
      <xdr:col>17</xdr:col>
      <xdr:colOff>304800</xdr:colOff>
      <xdr:row>15</xdr:row>
      <xdr:rowOff>114300</xdr:rowOff>
    </xdr:to>
    <xdr:sp macro="" textlink="">
      <xdr:nvSpPr>
        <xdr:cNvPr id="6" name="AutoShape 1" descr="Resultado de imagen para bandera argentina"/>
        <xdr:cNvSpPr>
          <a:spLocks noChangeAspect="1" noChangeArrowheads="1"/>
        </xdr:cNvSpPr>
      </xdr:nvSpPr>
      <xdr:spPr bwMode="auto">
        <a:xfrm>
          <a:off x="12954000" y="2667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262759</xdr:colOff>
      <xdr:row>19</xdr:row>
      <xdr:rowOff>75855</xdr:rowOff>
    </xdr:from>
    <xdr:to>
      <xdr:col>2</xdr:col>
      <xdr:colOff>169735</xdr:colOff>
      <xdr:row>24</xdr:row>
      <xdr:rowOff>-1</xdr:rowOff>
    </xdr:to>
    <xdr:pic>
      <xdr:nvPicPr>
        <xdr:cNvPr id="8" name="Imagen 7"/>
        <xdr:cNvPicPr>
          <a:picLocks noChangeAspect="1"/>
        </xdr:cNvPicPr>
      </xdr:nvPicPr>
      <xdr:blipFill>
        <a:blip xmlns:r="http://schemas.openxmlformats.org/officeDocument/2006/relationships" r:embed="rId4"/>
        <a:stretch>
          <a:fillRect/>
        </a:stretch>
      </xdr:blipFill>
      <xdr:spPr>
        <a:xfrm>
          <a:off x="262759" y="3612148"/>
          <a:ext cx="1439735" cy="85474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495300</xdr:colOff>
      <xdr:row>4</xdr:row>
      <xdr:rowOff>104773</xdr:rowOff>
    </xdr:from>
    <xdr:to>
      <xdr:col>9</xdr:col>
      <xdr:colOff>571500</xdr:colOff>
      <xdr:row>16</xdr:row>
      <xdr:rowOff>66673</xdr:rowOff>
    </xdr:to>
    <xdr:sp macro="" textlink="">
      <xdr:nvSpPr>
        <xdr:cNvPr id="5" name="4 Rectángulo"/>
        <xdr:cNvSpPr/>
      </xdr:nvSpPr>
      <xdr:spPr>
        <a:xfrm>
          <a:off x="4000500" y="1009648"/>
          <a:ext cx="41529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4</xdr:col>
      <xdr:colOff>1164749</xdr:colOff>
      <xdr:row>4</xdr:row>
      <xdr:rowOff>104775</xdr:rowOff>
    </xdr:to>
    <xdr:pic>
      <xdr:nvPicPr>
        <xdr:cNvPr id="6" name="5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514350</xdr:colOff>
      <xdr:row>0</xdr:row>
      <xdr:rowOff>9524</xdr:rowOff>
    </xdr:from>
    <xdr:to>
      <xdr:col>9</xdr:col>
      <xdr:colOff>257175</xdr:colOff>
      <xdr:row>4</xdr:row>
      <xdr:rowOff>28574</xdr:rowOff>
    </xdr:to>
    <xdr:pic>
      <xdr:nvPicPr>
        <xdr:cNvPr id="7" name="6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01955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695325</xdr:colOff>
      <xdr:row>0</xdr:row>
      <xdr:rowOff>0</xdr:rowOff>
    </xdr:from>
    <xdr:to>
      <xdr:col>14</xdr:col>
      <xdr:colOff>95250</xdr:colOff>
      <xdr:row>4</xdr:row>
      <xdr:rowOff>93139</xdr:rowOff>
    </xdr:to>
    <xdr:pic>
      <xdr:nvPicPr>
        <xdr:cNvPr id="8" name="7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27722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466725</xdr:colOff>
      <xdr:row>2</xdr:row>
      <xdr:rowOff>171450</xdr:rowOff>
    </xdr:to>
    <xdr:sp macro="" textlink="">
      <xdr:nvSpPr>
        <xdr:cNvPr id="9" name="8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381000</xdr:colOff>
      <xdr:row>1</xdr:row>
      <xdr:rowOff>28575</xdr:rowOff>
    </xdr:from>
    <xdr:to>
      <xdr:col>9</xdr:col>
      <xdr:colOff>9525</xdr:colOff>
      <xdr:row>2</xdr:row>
      <xdr:rowOff>190500</xdr:rowOff>
    </xdr:to>
    <xdr:sp macro="" textlink="">
      <xdr:nvSpPr>
        <xdr:cNvPr id="10" name="9 CuadroTexto"/>
        <xdr:cNvSpPr txBox="1"/>
      </xdr:nvSpPr>
      <xdr:spPr>
        <a:xfrm>
          <a:off x="50482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11</xdr:col>
      <xdr:colOff>190500</xdr:colOff>
      <xdr:row>1</xdr:row>
      <xdr:rowOff>38100</xdr:rowOff>
    </xdr:from>
    <xdr:to>
      <xdr:col>14</xdr:col>
      <xdr:colOff>447675</xdr:colOff>
      <xdr:row>2</xdr:row>
      <xdr:rowOff>200025</xdr:rowOff>
    </xdr:to>
    <xdr:sp macro="" textlink="">
      <xdr:nvSpPr>
        <xdr:cNvPr id="11" name="10 CuadroTexto"/>
        <xdr:cNvSpPr txBox="1"/>
      </xdr:nvSpPr>
      <xdr:spPr>
        <a:xfrm>
          <a:off x="929640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10</xdr:col>
      <xdr:colOff>419100</xdr:colOff>
      <xdr:row>4</xdr:row>
      <xdr:rowOff>95250</xdr:rowOff>
    </xdr:from>
    <xdr:to>
      <xdr:col>15</xdr:col>
      <xdr:colOff>95250</xdr:colOff>
      <xdr:row>16</xdr:row>
      <xdr:rowOff>57150</xdr:rowOff>
    </xdr:to>
    <xdr:sp macro="" textlink="">
      <xdr:nvSpPr>
        <xdr:cNvPr id="12" name="11 Rectángulo"/>
        <xdr:cNvSpPr/>
      </xdr:nvSpPr>
      <xdr:spPr>
        <a:xfrm>
          <a:off x="8763000" y="10001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419100</xdr:colOff>
      <xdr:row>4</xdr:row>
      <xdr:rowOff>95250</xdr:rowOff>
    </xdr:from>
    <xdr:to>
      <xdr:col>5</xdr:col>
      <xdr:colOff>276225</xdr:colOff>
      <xdr:row>16</xdr:row>
      <xdr:rowOff>57150</xdr:rowOff>
    </xdr:to>
    <xdr:sp macro="" textlink="">
      <xdr:nvSpPr>
        <xdr:cNvPr id="13" name="12 Rectángulo"/>
        <xdr:cNvSpPr/>
      </xdr:nvSpPr>
      <xdr:spPr>
        <a:xfrm>
          <a:off x="419100"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695325</xdr:colOff>
      <xdr:row>17</xdr:row>
      <xdr:rowOff>176211</xdr:rowOff>
    </xdr:from>
    <xdr:to>
      <xdr:col>7</xdr:col>
      <xdr:colOff>561975</xdr:colOff>
      <xdr:row>22</xdr:row>
      <xdr:rowOff>9524</xdr:rowOff>
    </xdr:to>
    <xdr:pic>
      <xdr:nvPicPr>
        <xdr:cNvPr id="14" name="13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49746</xdr:colOff>
      <xdr:row>18</xdr:row>
      <xdr:rowOff>94017</xdr:rowOff>
    </xdr:from>
    <xdr:to>
      <xdr:col>6</xdr:col>
      <xdr:colOff>790576</xdr:colOff>
      <xdr:row>24</xdr:row>
      <xdr:rowOff>104775</xdr:rowOff>
    </xdr:to>
    <xdr:pic>
      <xdr:nvPicPr>
        <xdr:cNvPr id="15" name="14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21</xdr:row>
      <xdr:rowOff>142875</xdr:rowOff>
    </xdr:from>
    <xdr:to>
      <xdr:col>0</xdr:col>
      <xdr:colOff>428625</xdr:colOff>
      <xdr:row>23</xdr:row>
      <xdr:rowOff>28575</xdr:rowOff>
    </xdr:to>
    <xdr:sp macro="" textlink="">
      <xdr:nvSpPr>
        <xdr:cNvPr id="16" name="15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21</xdr:row>
      <xdr:rowOff>142875</xdr:rowOff>
    </xdr:from>
    <xdr:to>
      <xdr:col>1</xdr:col>
      <xdr:colOff>19050</xdr:colOff>
      <xdr:row>23</xdr:row>
      <xdr:rowOff>38100</xdr:rowOff>
    </xdr:to>
    <xdr:sp macro="" textlink="">
      <xdr:nvSpPr>
        <xdr:cNvPr id="17" name="16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7</xdr:col>
      <xdr:colOff>483563</xdr:colOff>
      <xdr:row>18</xdr:row>
      <xdr:rowOff>31248</xdr:rowOff>
    </xdr:from>
    <xdr:ext cx="3261983" cy="593304"/>
    <xdr:sp macro="" textlink="">
      <xdr:nvSpPr>
        <xdr:cNvPr id="18" name="17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40</xdr:row>
      <xdr:rowOff>85725</xdr:rowOff>
    </xdr:from>
    <xdr:to>
      <xdr:col>0</xdr:col>
      <xdr:colOff>409575</xdr:colOff>
      <xdr:row>41</xdr:row>
      <xdr:rowOff>161925</xdr:rowOff>
    </xdr:to>
    <xdr:sp macro="" textlink="">
      <xdr:nvSpPr>
        <xdr:cNvPr id="19" name="18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40</xdr:row>
      <xdr:rowOff>85725</xdr:rowOff>
    </xdr:from>
    <xdr:to>
      <xdr:col>0</xdr:col>
      <xdr:colOff>695325</xdr:colOff>
      <xdr:row>41</xdr:row>
      <xdr:rowOff>171450</xdr:rowOff>
    </xdr:to>
    <xdr:sp macro="" textlink="">
      <xdr:nvSpPr>
        <xdr:cNvPr id="20" name="19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525272</xdr:colOff>
      <xdr:row>5</xdr:row>
      <xdr:rowOff>114300</xdr:rowOff>
    </xdr:from>
    <xdr:to>
      <xdr:col>9</xdr:col>
      <xdr:colOff>142162</xdr:colOff>
      <xdr:row>14</xdr:row>
      <xdr:rowOff>190499</xdr:rowOff>
    </xdr:to>
    <xdr:pic>
      <xdr:nvPicPr>
        <xdr:cNvPr id="21" name="20 Imagen"/>
        <xdr:cNvPicPr>
          <a:picLocks noChangeAspect="1"/>
        </xdr:cNvPicPr>
      </xdr:nvPicPr>
      <xdr:blipFill rotWithShape="1">
        <a:blip xmlns:r="http://schemas.openxmlformats.org/officeDocument/2006/relationships" r:embed="rId7"/>
        <a:srcRect l="11714" t="21487" r="13093" b="25772"/>
        <a:stretch/>
      </xdr:blipFill>
      <xdr:spPr>
        <a:xfrm>
          <a:off x="4030472" y="1209675"/>
          <a:ext cx="4055540" cy="1790699"/>
        </a:xfrm>
        <a:prstGeom prst="rect">
          <a:avLst/>
        </a:prstGeom>
      </xdr:spPr>
    </xdr:pic>
    <xdr:clientData/>
  </xdr:twoCellAnchor>
  <xdr:oneCellAnchor>
    <xdr:from>
      <xdr:col>0</xdr:col>
      <xdr:colOff>0</xdr:colOff>
      <xdr:row>42</xdr:row>
      <xdr:rowOff>190500</xdr:rowOff>
    </xdr:from>
    <xdr:ext cx="1952625" cy="1595052"/>
    <xdr:sp macro="" textlink="">
      <xdr:nvSpPr>
        <xdr:cNvPr id="23" name="22 Rectángulo"/>
        <xdr:cNvSpPr/>
      </xdr:nvSpPr>
      <xdr:spPr>
        <a:xfrm>
          <a:off x="0" y="8391525"/>
          <a:ext cx="1952625" cy="159505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Ventajas Comparativas Reveladas</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0</xdr:colOff>
      <xdr:row>57</xdr:row>
      <xdr:rowOff>123825</xdr:rowOff>
    </xdr:from>
    <xdr:ext cx="1952625" cy="1344727"/>
    <xdr:sp macro="" textlink="">
      <xdr:nvSpPr>
        <xdr:cNvPr id="24" name="23 Rectángulo"/>
        <xdr:cNvSpPr/>
      </xdr:nvSpPr>
      <xdr:spPr>
        <a:xfrm>
          <a:off x="0" y="11229975"/>
          <a:ext cx="1952625" cy="1344727"/>
        </a:xfrm>
        <a:prstGeom prst="rect">
          <a:avLst/>
        </a:prstGeom>
        <a:noFill/>
      </xdr:spPr>
      <xdr:txBody>
        <a:bodyPr wrap="square" lIns="91440" tIns="45720" rIns="91440" bIns="45720">
          <a:spAutoFit/>
        </a:bodyPr>
        <a:lstStyle/>
        <a:p>
          <a:pPr algn="ctr"/>
          <a:r>
            <a:rPr lang="es-ES" sz="20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de Colombia provenientes del mundo</a:t>
          </a:r>
        </a:p>
      </xdr:txBody>
    </xdr:sp>
    <xdr:clientData/>
  </xdr:oneCellAnchor>
  <xdr:oneCellAnchor>
    <xdr:from>
      <xdr:col>5</xdr:col>
      <xdr:colOff>847725</xdr:colOff>
      <xdr:row>21</xdr:row>
      <xdr:rowOff>95250</xdr:rowOff>
    </xdr:from>
    <xdr:ext cx="384272" cy="264560"/>
    <xdr:sp macro="" textlink="">
      <xdr:nvSpPr>
        <xdr:cNvPr id="22" name="21 CuadroTexto"/>
        <xdr:cNvSpPr txBox="1"/>
      </xdr:nvSpPr>
      <xdr:spPr>
        <a:xfrm>
          <a:off x="5391150" y="428625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11.xml><?xml version="1.0" encoding="utf-8"?>
<xdr:wsDr xmlns:xdr="http://schemas.openxmlformats.org/drawingml/2006/spreadsheetDrawing" xmlns:a="http://schemas.openxmlformats.org/drawingml/2006/main">
  <xdr:twoCellAnchor>
    <xdr:from>
      <xdr:col>5</xdr:col>
      <xdr:colOff>342900</xdr:colOff>
      <xdr:row>4</xdr:row>
      <xdr:rowOff>114300</xdr:rowOff>
    </xdr:from>
    <xdr:to>
      <xdr:col>10</xdr:col>
      <xdr:colOff>2209800</xdr:colOff>
      <xdr:row>17</xdr:row>
      <xdr:rowOff>76200</xdr:rowOff>
    </xdr:to>
    <xdr:sp macro="" textlink="">
      <xdr:nvSpPr>
        <xdr:cNvPr id="2" name="1 Rectángulo"/>
        <xdr:cNvSpPr/>
      </xdr:nvSpPr>
      <xdr:spPr>
        <a:xfrm>
          <a:off x="4152900" y="876300"/>
          <a:ext cx="5676900" cy="24384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180975</xdr:colOff>
      <xdr:row>0</xdr:row>
      <xdr:rowOff>9525</xdr:rowOff>
    </xdr:from>
    <xdr:to>
      <xdr:col>4</xdr:col>
      <xdr:colOff>1040924</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809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38100</xdr:colOff>
      <xdr:row>0</xdr:row>
      <xdr:rowOff>0</xdr:rowOff>
    </xdr:from>
    <xdr:to>
      <xdr:col>9</xdr:col>
      <xdr:colOff>647700</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6101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1933575</xdr:colOff>
      <xdr:row>0</xdr:row>
      <xdr:rowOff>0</xdr:rowOff>
    </xdr:from>
    <xdr:to>
      <xdr:col>14</xdr:col>
      <xdr:colOff>542925</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95535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xdr:row>
      <xdr:rowOff>9525</xdr:rowOff>
    </xdr:from>
    <xdr:to>
      <xdr:col>4</xdr:col>
      <xdr:colOff>342900</xdr:colOff>
      <xdr:row>2</xdr:row>
      <xdr:rowOff>171450</xdr:rowOff>
    </xdr:to>
    <xdr:sp macro="" textlink="">
      <xdr:nvSpPr>
        <xdr:cNvPr id="6" name="5 CuadroTexto"/>
        <xdr:cNvSpPr txBox="1"/>
      </xdr:nvSpPr>
      <xdr:spPr>
        <a:xfrm>
          <a:off x="8477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7</xdr:col>
      <xdr:colOff>304800</xdr:colOff>
      <xdr:row>1</xdr:row>
      <xdr:rowOff>19051</xdr:rowOff>
    </xdr:from>
    <xdr:to>
      <xdr:col>10</xdr:col>
      <xdr:colOff>561975</xdr:colOff>
      <xdr:row>2</xdr:row>
      <xdr:rowOff>180976</xdr:rowOff>
    </xdr:to>
    <xdr:sp macro="" textlink="">
      <xdr:nvSpPr>
        <xdr:cNvPr id="7" name="6 CuadroTexto"/>
        <xdr:cNvSpPr txBox="1"/>
      </xdr:nvSpPr>
      <xdr:spPr>
        <a:xfrm>
          <a:off x="5638800" y="209551"/>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11</xdr:col>
      <xdr:colOff>742950</xdr:colOff>
      <xdr:row>1</xdr:row>
      <xdr:rowOff>76200</xdr:rowOff>
    </xdr:from>
    <xdr:to>
      <xdr:col>15</xdr:col>
      <xdr:colOff>238125</xdr:colOff>
      <xdr:row>3</xdr:row>
      <xdr:rowOff>47625</xdr:rowOff>
    </xdr:to>
    <xdr:sp macro="" textlink="">
      <xdr:nvSpPr>
        <xdr:cNvPr id="8" name="7 CuadroTexto"/>
        <xdr:cNvSpPr txBox="1"/>
      </xdr:nvSpPr>
      <xdr:spPr>
        <a:xfrm>
          <a:off x="10601325" y="2667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200024</xdr:colOff>
      <xdr:row>4</xdr:row>
      <xdr:rowOff>133350</xdr:rowOff>
    </xdr:from>
    <xdr:to>
      <xdr:col>17</xdr:col>
      <xdr:colOff>171449</xdr:colOff>
      <xdr:row>17</xdr:row>
      <xdr:rowOff>76200</xdr:rowOff>
    </xdr:to>
    <xdr:sp macro="" textlink="">
      <xdr:nvSpPr>
        <xdr:cNvPr id="9" name="8 Rectángulo"/>
        <xdr:cNvSpPr/>
      </xdr:nvSpPr>
      <xdr:spPr>
        <a:xfrm>
          <a:off x="10058399" y="895350"/>
          <a:ext cx="4543425" cy="241935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600075</xdr:colOff>
      <xdr:row>4</xdr:row>
      <xdr:rowOff>123826</xdr:rowOff>
    </xdr:from>
    <xdr:to>
      <xdr:col>5</xdr:col>
      <xdr:colOff>152400</xdr:colOff>
      <xdr:row>17</xdr:row>
      <xdr:rowOff>66676</xdr:rowOff>
    </xdr:to>
    <xdr:sp macro="" textlink="">
      <xdr:nvSpPr>
        <xdr:cNvPr id="10" name="9 Rectángulo"/>
        <xdr:cNvSpPr/>
      </xdr:nvSpPr>
      <xdr:spPr>
        <a:xfrm>
          <a:off x="600075" y="885826"/>
          <a:ext cx="3362325" cy="241935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95250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5</xdr:col>
      <xdr:colOff>466726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590548</xdr:colOff>
      <xdr:row>4</xdr:row>
      <xdr:rowOff>180976</xdr:rowOff>
    </xdr:from>
    <xdr:to>
      <xdr:col>8</xdr:col>
      <xdr:colOff>962023</xdr:colOff>
      <xdr:row>14</xdr:row>
      <xdr:rowOff>28576</xdr:rowOff>
    </xdr:to>
    <xdr:pic>
      <xdr:nvPicPr>
        <xdr:cNvPr id="18" name="17 Imagen"/>
        <xdr:cNvPicPr>
          <a:picLocks noChangeAspect="1"/>
        </xdr:cNvPicPr>
      </xdr:nvPicPr>
      <xdr:blipFill rotWithShape="1">
        <a:blip xmlns:r="http://schemas.openxmlformats.org/officeDocument/2006/relationships" r:embed="rId7"/>
        <a:srcRect l="11597" t="8413" r="26907" b="37506"/>
        <a:stretch/>
      </xdr:blipFill>
      <xdr:spPr>
        <a:xfrm>
          <a:off x="5019673" y="942976"/>
          <a:ext cx="3943350" cy="1752600"/>
        </a:xfrm>
        <a:prstGeom prst="rect">
          <a:avLst/>
        </a:prstGeom>
      </xdr:spPr>
    </xdr:pic>
    <xdr:clientData/>
  </xdr:twoCellAnchor>
  <xdr:twoCellAnchor editAs="oneCell">
    <xdr:from>
      <xdr:col>11</xdr:col>
      <xdr:colOff>323849</xdr:colOff>
      <xdr:row>6</xdr:row>
      <xdr:rowOff>66675</xdr:rowOff>
    </xdr:from>
    <xdr:to>
      <xdr:col>14</xdr:col>
      <xdr:colOff>1079789</xdr:colOff>
      <xdr:row>10</xdr:row>
      <xdr:rowOff>152400</xdr:rowOff>
    </xdr:to>
    <xdr:pic>
      <xdr:nvPicPr>
        <xdr:cNvPr id="19" name="18 Imagen"/>
        <xdr:cNvPicPr>
          <a:picLocks noChangeAspect="1"/>
        </xdr:cNvPicPr>
      </xdr:nvPicPr>
      <xdr:blipFill rotWithShape="1">
        <a:blip xmlns:r="http://schemas.openxmlformats.org/officeDocument/2006/relationships" r:embed="rId7"/>
        <a:srcRect l="17815" t="60516" r="18242" b="14701"/>
        <a:stretch/>
      </xdr:blipFill>
      <xdr:spPr>
        <a:xfrm>
          <a:off x="10182224" y="1209675"/>
          <a:ext cx="4327815" cy="847725"/>
        </a:xfrm>
        <a:prstGeom prst="rect">
          <a:avLst/>
        </a:prstGeom>
      </xdr:spPr>
    </xdr:pic>
    <xdr:clientData/>
  </xdr:twoCellAnchor>
  <xdr:oneCellAnchor>
    <xdr:from>
      <xdr:col>0</xdr:col>
      <xdr:colOff>0</xdr:colOff>
      <xdr:row>76</xdr:row>
      <xdr:rowOff>40773</xdr:rowOff>
    </xdr:from>
    <xdr:ext cx="2257424" cy="1219373"/>
    <xdr:sp macro="" textlink="">
      <xdr:nvSpPr>
        <xdr:cNvPr id="21" name="20 Rectángulo"/>
        <xdr:cNvSpPr/>
      </xdr:nvSpPr>
      <xdr:spPr>
        <a:xfrm>
          <a:off x="0" y="11727948"/>
          <a:ext cx="2257424"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de Colombia</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al mundo</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9525</xdr:colOff>
      <xdr:row>47</xdr:row>
      <xdr:rowOff>85725</xdr:rowOff>
    </xdr:from>
    <xdr:ext cx="2257424" cy="843693"/>
    <xdr:sp macro="" textlink="">
      <xdr:nvSpPr>
        <xdr:cNvPr id="22" name="21 Rectángulo"/>
        <xdr:cNvSpPr/>
      </xdr:nvSpPr>
      <xdr:spPr>
        <a:xfrm>
          <a:off x="9525" y="9067800"/>
          <a:ext cx="2257424"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Balassa</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0</xdr:col>
      <xdr:colOff>95250</xdr:colOff>
      <xdr:row>61</xdr:row>
      <xdr:rowOff>28575</xdr:rowOff>
    </xdr:from>
    <xdr:ext cx="2257424" cy="1219373"/>
    <xdr:sp macro="" textlink="">
      <xdr:nvSpPr>
        <xdr:cNvPr id="23" name="22 Rectángulo"/>
        <xdr:cNvSpPr/>
      </xdr:nvSpPr>
      <xdr:spPr>
        <a:xfrm>
          <a:off x="95250" y="11525250"/>
          <a:ext cx="2257424"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Interpretación</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del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Balassa</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4</xdr:col>
      <xdr:colOff>1323975</xdr:colOff>
      <xdr:row>22</xdr:row>
      <xdr:rowOff>76200</xdr:rowOff>
    </xdr:from>
    <xdr:ext cx="384272" cy="264560"/>
    <xdr:sp macro="" textlink="">
      <xdr:nvSpPr>
        <xdr:cNvPr id="24" name="23 CuadroTexto"/>
        <xdr:cNvSpPr txBox="1"/>
      </xdr:nvSpPr>
      <xdr:spPr>
        <a:xfrm>
          <a:off x="4371975"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12.xml><?xml version="1.0" encoding="utf-8"?>
<xdr:wsDr xmlns:xdr="http://schemas.openxmlformats.org/drawingml/2006/spreadsheetDrawing" xmlns:a="http://schemas.openxmlformats.org/drawingml/2006/main">
  <xdr:twoCellAnchor>
    <xdr:from>
      <xdr:col>5</xdr:col>
      <xdr:colOff>1657350</xdr:colOff>
      <xdr:row>5</xdr:row>
      <xdr:rowOff>57148</xdr:rowOff>
    </xdr:from>
    <xdr:to>
      <xdr:col>7</xdr:col>
      <xdr:colOff>1809750</xdr:colOff>
      <xdr:row>17</xdr:row>
      <xdr:rowOff>66673</xdr:rowOff>
    </xdr:to>
    <xdr:sp macro="" textlink="">
      <xdr:nvSpPr>
        <xdr:cNvPr id="2" name="1 Rectángulo"/>
        <xdr:cNvSpPr/>
      </xdr:nvSpPr>
      <xdr:spPr>
        <a:xfrm>
          <a:off x="6048375" y="1009648"/>
          <a:ext cx="3848100"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2</xdr:col>
      <xdr:colOff>180975</xdr:colOff>
      <xdr:row>0</xdr:row>
      <xdr:rowOff>19050</xdr:rowOff>
    </xdr:from>
    <xdr:to>
      <xdr:col>5</xdr:col>
      <xdr:colOff>936149</xdr:colOff>
      <xdr:row>5</xdr:row>
      <xdr:rowOff>66675</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704975" y="19050"/>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1438275</xdr:colOff>
      <xdr:row>0</xdr:row>
      <xdr:rowOff>0</xdr:rowOff>
    </xdr:from>
    <xdr:to>
      <xdr:col>8</xdr:col>
      <xdr:colOff>76200</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58293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381000</xdr:colOff>
      <xdr:row>0</xdr:row>
      <xdr:rowOff>0</xdr:rowOff>
    </xdr:from>
    <xdr:to>
      <xdr:col>10</xdr:col>
      <xdr:colOff>800100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103155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85725</xdr:colOff>
      <xdr:row>1</xdr:row>
      <xdr:rowOff>19050</xdr:rowOff>
    </xdr:from>
    <xdr:to>
      <xdr:col>5</xdr:col>
      <xdr:colOff>523875</xdr:colOff>
      <xdr:row>2</xdr:row>
      <xdr:rowOff>180975</xdr:rowOff>
    </xdr:to>
    <xdr:sp macro="" textlink="">
      <xdr:nvSpPr>
        <xdr:cNvPr id="6" name="5 CuadroTexto"/>
        <xdr:cNvSpPr txBox="1"/>
      </xdr:nvSpPr>
      <xdr:spPr>
        <a:xfrm>
          <a:off x="2371725" y="20955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5</xdr:col>
      <xdr:colOff>1371600</xdr:colOff>
      <xdr:row>1</xdr:row>
      <xdr:rowOff>28576</xdr:rowOff>
    </xdr:from>
    <xdr:to>
      <xdr:col>8</xdr:col>
      <xdr:colOff>1628775</xdr:colOff>
      <xdr:row>3</xdr:row>
      <xdr:rowOff>1</xdr:rowOff>
    </xdr:to>
    <xdr:sp macro="" textlink="">
      <xdr:nvSpPr>
        <xdr:cNvPr id="7" name="6 CuadroTexto"/>
        <xdr:cNvSpPr txBox="1"/>
      </xdr:nvSpPr>
      <xdr:spPr>
        <a:xfrm>
          <a:off x="5762625" y="219076"/>
          <a:ext cx="58007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7</xdr:col>
      <xdr:colOff>1362075</xdr:colOff>
      <xdr:row>1</xdr:row>
      <xdr:rowOff>38100</xdr:rowOff>
    </xdr:from>
    <xdr:to>
      <xdr:col>11</xdr:col>
      <xdr:colOff>857250</xdr:colOff>
      <xdr:row>3</xdr:row>
      <xdr:rowOff>9525</xdr:rowOff>
    </xdr:to>
    <xdr:sp macro="" textlink="">
      <xdr:nvSpPr>
        <xdr:cNvPr id="8" name="7 CuadroTexto"/>
        <xdr:cNvSpPr txBox="1"/>
      </xdr:nvSpPr>
      <xdr:spPr>
        <a:xfrm>
          <a:off x="9448800" y="228600"/>
          <a:ext cx="68865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8</xdr:col>
      <xdr:colOff>76199</xdr:colOff>
      <xdr:row>5</xdr:row>
      <xdr:rowOff>47625</xdr:rowOff>
    </xdr:from>
    <xdr:to>
      <xdr:col>11</xdr:col>
      <xdr:colOff>95250</xdr:colOff>
      <xdr:row>17</xdr:row>
      <xdr:rowOff>57150</xdr:rowOff>
    </xdr:to>
    <xdr:sp macro="" textlink="">
      <xdr:nvSpPr>
        <xdr:cNvPr id="9" name="8 Rectángulo"/>
        <xdr:cNvSpPr/>
      </xdr:nvSpPr>
      <xdr:spPr>
        <a:xfrm>
          <a:off x="10010774" y="1000125"/>
          <a:ext cx="5562601"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133350</xdr:colOff>
      <xdr:row>5</xdr:row>
      <xdr:rowOff>47625</xdr:rowOff>
    </xdr:from>
    <xdr:to>
      <xdr:col>5</xdr:col>
      <xdr:colOff>1209675</xdr:colOff>
      <xdr:row>17</xdr:row>
      <xdr:rowOff>57150</xdr:rowOff>
    </xdr:to>
    <xdr:sp macro="" textlink="">
      <xdr:nvSpPr>
        <xdr:cNvPr id="10" name="9 Rectángulo"/>
        <xdr:cNvSpPr/>
      </xdr:nvSpPr>
      <xdr:spPr>
        <a:xfrm>
          <a:off x="1657350" y="1000125"/>
          <a:ext cx="3943350" cy="2324100"/>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1095375</xdr:colOff>
      <xdr:row>18</xdr:row>
      <xdr:rowOff>128586</xdr:rowOff>
    </xdr:from>
    <xdr:to>
      <xdr:col>6</xdr:col>
      <xdr:colOff>504825</xdr:colOff>
      <xdr:row>22</xdr:row>
      <xdr:rowOff>152399</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486400" y="358616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5</xdr:col>
      <xdr:colOff>781051</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731213</xdr:colOff>
      <xdr:row>19</xdr:row>
      <xdr:rowOff>59823</xdr:rowOff>
    </xdr:from>
    <xdr:ext cx="3261983" cy="593304"/>
    <xdr:sp macro="" textlink="">
      <xdr:nvSpPr>
        <xdr:cNvPr id="15" name="14 Rectángulo"/>
        <xdr:cNvSpPr/>
      </xdr:nvSpPr>
      <xdr:spPr>
        <a:xfrm>
          <a:off x="6970088" y="370789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561975</xdr:colOff>
      <xdr:row>45</xdr:row>
      <xdr:rowOff>0</xdr:rowOff>
    </xdr:from>
    <xdr:ext cx="1609725" cy="1219373"/>
    <xdr:sp macro="" textlink="">
      <xdr:nvSpPr>
        <xdr:cNvPr id="20" name="19 Rectángulo"/>
        <xdr:cNvSpPr/>
      </xdr:nvSpPr>
      <xdr:spPr>
        <a:xfrm>
          <a:off x="561975" y="8820150"/>
          <a:ext cx="160972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Grubel Lloyd  </a:t>
          </a:r>
        </a:p>
      </xdr:txBody>
    </xdr:sp>
    <xdr:clientData/>
  </xdr:oneCellAnchor>
  <xdr:twoCellAnchor editAs="oneCell">
    <xdr:from>
      <xdr:col>6</xdr:col>
      <xdr:colOff>371475</xdr:colOff>
      <xdr:row>5</xdr:row>
      <xdr:rowOff>161926</xdr:rowOff>
    </xdr:from>
    <xdr:to>
      <xdr:col>7</xdr:col>
      <xdr:colOff>668488</xdr:colOff>
      <xdr:row>14</xdr:row>
      <xdr:rowOff>28575</xdr:rowOff>
    </xdr:to>
    <xdr:pic>
      <xdr:nvPicPr>
        <xdr:cNvPr id="21" name="20 Imagen"/>
        <xdr:cNvPicPr>
          <a:picLocks noChangeAspect="1"/>
        </xdr:cNvPicPr>
      </xdr:nvPicPr>
      <xdr:blipFill rotWithShape="1">
        <a:blip xmlns:r="http://schemas.openxmlformats.org/officeDocument/2006/relationships" r:embed="rId7"/>
        <a:srcRect l="22990" t="36464" r="54167" b="33585"/>
        <a:stretch/>
      </xdr:blipFill>
      <xdr:spPr>
        <a:xfrm>
          <a:off x="6610350" y="1114426"/>
          <a:ext cx="2144863" cy="1581149"/>
        </a:xfrm>
        <a:prstGeom prst="rect">
          <a:avLst/>
        </a:prstGeom>
      </xdr:spPr>
    </xdr:pic>
    <xdr:clientData/>
  </xdr:twoCellAnchor>
  <xdr:oneCellAnchor>
    <xdr:from>
      <xdr:col>0</xdr:col>
      <xdr:colOff>171450</xdr:colOff>
      <xdr:row>58</xdr:row>
      <xdr:rowOff>133350</xdr:rowOff>
    </xdr:from>
    <xdr:ext cx="2066925" cy="1219373"/>
    <xdr:sp macro="" textlink="">
      <xdr:nvSpPr>
        <xdr:cNvPr id="23" name="22 Rectángulo"/>
        <xdr:cNvSpPr/>
      </xdr:nvSpPr>
      <xdr:spPr>
        <a:xfrm>
          <a:off x="171450" y="11058525"/>
          <a:ext cx="206692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Interpretación del Índice</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de </a:t>
          </a: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Grubel Lloyd  </a:t>
          </a:r>
        </a:p>
      </xdr:txBody>
    </xdr:sp>
    <xdr:clientData/>
  </xdr:oneCellAnchor>
  <xdr:oneCellAnchor>
    <xdr:from>
      <xdr:col>4</xdr:col>
      <xdr:colOff>1323975</xdr:colOff>
      <xdr:row>22</xdr:row>
      <xdr:rowOff>114300</xdr:rowOff>
    </xdr:from>
    <xdr:ext cx="384272" cy="264560"/>
    <xdr:sp macro="" textlink="">
      <xdr:nvSpPr>
        <xdr:cNvPr id="22" name="21 CuadroTexto"/>
        <xdr:cNvSpPr txBox="1"/>
      </xdr:nvSpPr>
      <xdr:spPr>
        <a:xfrm>
          <a:off x="4371975" y="43338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342900</xdr:colOff>
      <xdr:row>16</xdr:row>
      <xdr:rowOff>38100</xdr:rowOff>
    </xdr:from>
    <xdr:to>
      <xdr:col>4</xdr:col>
      <xdr:colOff>295275</xdr:colOff>
      <xdr:row>19</xdr:row>
      <xdr:rowOff>76200</xdr:rowOff>
    </xdr:to>
    <xdr:sp macro="" textlink="">
      <xdr:nvSpPr>
        <xdr:cNvPr id="4" name="3 Rectángulo redondeado"/>
        <xdr:cNvSpPr/>
      </xdr:nvSpPr>
      <xdr:spPr>
        <a:xfrm>
          <a:off x="4914900" y="1943100"/>
          <a:ext cx="1476375" cy="6096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600" b="1"/>
            <a:t>INDICADORES</a:t>
          </a:r>
        </a:p>
      </xdr:txBody>
    </xdr:sp>
    <xdr:clientData/>
  </xdr:twoCellAnchor>
  <xdr:twoCellAnchor>
    <xdr:from>
      <xdr:col>4</xdr:col>
      <xdr:colOff>361950</xdr:colOff>
      <xdr:row>12</xdr:row>
      <xdr:rowOff>133350</xdr:rowOff>
    </xdr:from>
    <xdr:to>
      <xdr:col>5</xdr:col>
      <xdr:colOff>752475</xdr:colOff>
      <xdr:row>17</xdr:row>
      <xdr:rowOff>142877</xdr:rowOff>
    </xdr:to>
    <xdr:cxnSp macro="">
      <xdr:nvCxnSpPr>
        <xdr:cNvPr id="6" name="5 Conector recto de flecha"/>
        <xdr:cNvCxnSpPr/>
      </xdr:nvCxnSpPr>
      <xdr:spPr>
        <a:xfrm flipV="1">
          <a:off x="6457950" y="2038350"/>
          <a:ext cx="1152525" cy="962027"/>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342900</xdr:colOff>
      <xdr:row>17</xdr:row>
      <xdr:rowOff>152401</xdr:rowOff>
    </xdr:from>
    <xdr:to>
      <xdr:col>6</xdr:col>
      <xdr:colOff>47625</xdr:colOff>
      <xdr:row>27</xdr:row>
      <xdr:rowOff>57150</xdr:rowOff>
    </xdr:to>
    <xdr:cxnSp macro="">
      <xdr:nvCxnSpPr>
        <xdr:cNvPr id="7" name="6 Conector recto de flecha"/>
        <xdr:cNvCxnSpPr/>
      </xdr:nvCxnSpPr>
      <xdr:spPr>
        <a:xfrm>
          <a:off x="6438900" y="3009901"/>
          <a:ext cx="1228725" cy="1809749"/>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47625</xdr:colOff>
      <xdr:row>11</xdr:row>
      <xdr:rowOff>9525</xdr:rowOff>
    </xdr:from>
    <xdr:to>
      <xdr:col>8</xdr:col>
      <xdr:colOff>0</xdr:colOff>
      <xdr:row>14</xdr:row>
      <xdr:rowOff>47625</xdr:rowOff>
    </xdr:to>
    <xdr:sp macro="" textlink="">
      <xdr:nvSpPr>
        <xdr:cNvPr id="16" name="15 Rectángulo redondeado"/>
        <xdr:cNvSpPr/>
      </xdr:nvSpPr>
      <xdr:spPr>
        <a:xfrm>
          <a:off x="7667625" y="1724025"/>
          <a:ext cx="1476375" cy="609600"/>
        </a:xfrm>
        <a:prstGeom prst="roundRect">
          <a:avLst/>
        </a:prstGeom>
        <a:solidFill>
          <a:srgbClr val="0070C0"/>
        </a:solidFill>
        <a:ln>
          <a:solidFill>
            <a:srgbClr val="0070C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BÁSICOS DE POSICIÓN COMERCIAL </a:t>
          </a:r>
        </a:p>
      </xdr:txBody>
    </xdr:sp>
    <xdr:clientData/>
  </xdr:twoCellAnchor>
  <xdr:twoCellAnchor>
    <xdr:from>
      <xdr:col>6</xdr:col>
      <xdr:colOff>66675</xdr:colOff>
      <xdr:row>25</xdr:row>
      <xdr:rowOff>104775</xdr:rowOff>
    </xdr:from>
    <xdr:to>
      <xdr:col>8</xdr:col>
      <xdr:colOff>19050</xdr:colOff>
      <xdr:row>28</xdr:row>
      <xdr:rowOff>142875</xdr:rowOff>
    </xdr:to>
    <xdr:sp macro="" textlink="">
      <xdr:nvSpPr>
        <xdr:cNvPr id="17" name="16 Rectángulo redondeado"/>
        <xdr:cNvSpPr/>
      </xdr:nvSpPr>
      <xdr:spPr>
        <a:xfrm>
          <a:off x="7686675" y="4486275"/>
          <a:ext cx="1476375" cy="609600"/>
        </a:xfrm>
        <a:prstGeom prst="roundRect">
          <a:avLst/>
        </a:prstGeom>
        <a:solidFill>
          <a:srgbClr val="0070C0"/>
        </a:solidFill>
        <a:ln>
          <a:solidFill>
            <a:srgbClr val="0070C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DE DINAMISMO COMERCIAL </a:t>
          </a:r>
        </a:p>
      </xdr:txBody>
    </xdr:sp>
    <xdr:clientData/>
  </xdr:twoCellAnchor>
  <xdr:twoCellAnchor editAs="oneCell">
    <xdr:from>
      <xdr:col>15</xdr:col>
      <xdr:colOff>63095</xdr:colOff>
      <xdr:row>0</xdr:row>
      <xdr:rowOff>83955</xdr:rowOff>
    </xdr:from>
    <xdr:to>
      <xdr:col>17</xdr:col>
      <xdr:colOff>536945</xdr:colOff>
      <xdr:row>4</xdr:row>
      <xdr:rowOff>151062</xdr:rowOff>
    </xdr:to>
    <xdr:pic>
      <xdr:nvPicPr>
        <xdr:cNvPr id="18" name="17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526322" y="83955"/>
          <a:ext cx="2002280" cy="820247"/>
        </a:xfrm>
        <a:prstGeom prst="rect">
          <a:avLst/>
        </a:prstGeom>
      </xdr:spPr>
    </xdr:pic>
    <xdr:clientData/>
  </xdr:twoCellAnchor>
  <xdr:twoCellAnchor editAs="oneCell">
    <xdr:from>
      <xdr:col>0</xdr:col>
      <xdr:colOff>500616</xdr:colOff>
      <xdr:row>0</xdr:row>
      <xdr:rowOff>66454</xdr:rowOff>
    </xdr:from>
    <xdr:to>
      <xdr:col>4</xdr:col>
      <xdr:colOff>433536</xdr:colOff>
      <xdr:row>5</xdr:row>
      <xdr:rowOff>36328</xdr:rowOff>
    </xdr:to>
    <xdr:pic>
      <xdr:nvPicPr>
        <xdr:cNvPr id="19" name="18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57476" y="66454"/>
          <a:ext cx="2989780" cy="911298"/>
        </a:xfrm>
        <a:prstGeom prst="rect">
          <a:avLst/>
        </a:prstGeom>
      </xdr:spPr>
    </xdr:pic>
    <xdr:clientData/>
  </xdr:twoCellAnchor>
  <xdr:twoCellAnchor>
    <xdr:from>
      <xdr:col>8</xdr:col>
      <xdr:colOff>66675</xdr:colOff>
      <xdr:row>5</xdr:row>
      <xdr:rowOff>95250</xdr:rowOff>
    </xdr:from>
    <xdr:to>
      <xdr:col>9</xdr:col>
      <xdr:colOff>523875</xdr:colOff>
      <xdr:row>12</xdr:row>
      <xdr:rowOff>114304</xdr:rowOff>
    </xdr:to>
    <xdr:cxnSp macro="">
      <xdr:nvCxnSpPr>
        <xdr:cNvPr id="20" name="19 Conector recto de flecha"/>
        <xdr:cNvCxnSpPr/>
      </xdr:nvCxnSpPr>
      <xdr:spPr>
        <a:xfrm flipV="1">
          <a:off x="9210675" y="666750"/>
          <a:ext cx="1219200" cy="1352554"/>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7</xdr:row>
      <xdr:rowOff>152400</xdr:rowOff>
    </xdr:from>
    <xdr:to>
      <xdr:col>9</xdr:col>
      <xdr:colOff>504825</xdr:colOff>
      <xdr:row>12</xdr:row>
      <xdr:rowOff>114307</xdr:rowOff>
    </xdr:to>
    <xdr:cxnSp macro="">
      <xdr:nvCxnSpPr>
        <xdr:cNvPr id="21" name="20 Conector recto de flecha"/>
        <xdr:cNvCxnSpPr/>
      </xdr:nvCxnSpPr>
      <xdr:spPr>
        <a:xfrm flipV="1">
          <a:off x="9210675" y="1104900"/>
          <a:ext cx="1200150" cy="914407"/>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10</xdr:row>
      <xdr:rowOff>47625</xdr:rowOff>
    </xdr:from>
    <xdr:to>
      <xdr:col>9</xdr:col>
      <xdr:colOff>495300</xdr:colOff>
      <xdr:row>12</xdr:row>
      <xdr:rowOff>123828</xdr:rowOff>
    </xdr:to>
    <xdr:cxnSp macro="">
      <xdr:nvCxnSpPr>
        <xdr:cNvPr id="25" name="24 Conector recto de flecha"/>
        <xdr:cNvCxnSpPr/>
      </xdr:nvCxnSpPr>
      <xdr:spPr>
        <a:xfrm flipV="1">
          <a:off x="9210675" y="1571625"/>
          <a:ext cx="1190625" cy="45720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12</xdr:row>
      <xdr:rowOff>114300</xdr:rowOff>
    </xdr:from>
    <xdr:to>
      <xdr:col>9</xdr:col>
      <xdr:colOff>476250</xdr:colOff>
      <xdr:row>12</xdr:row>
      <xdr:rowOff>114302</xdr:rowOff>
    </xdr:to>
    <xdr:cxnSp macro="">
      <xdr:nvCxnSpPr>
        <xdr:cNvPr id="28" name="27 Conector recto de flecha"/>
        <xdr:cNvCxnSpPr/>
      </xdr:nvCxnSpPr>
      <xdr:spPr>
        <a:xfrm flipV="1">
          <a:off x="9210675" y="2019300"/>
          <a:ext cx="1171575" cy="2"/>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57150</xdr:colOff>
      <xdr:row>12</xdr:row>
      <xdr:rowOff>114302</xdr:rowOff>
    </xdr:from>
    <xdr:to>
      <xdr:col>9</xdr:col>
      <xdr:colOff>476250</xdr:colOff>
      <xdr:row>14</xdr:row>
      <xdr:rowOff>180975</xdr:rowOff>
    </xdr:to>
    <xdr:cxnSp macro="">
      <xdr:nvCxnSpPr>
        <xdr:cNvPr id="30" name="29 Conector recto de flecha"/>
        <xdr:cNvCxnSpPr/>
      </xdr:nvCxnSpPr>
      <xdr:spPr>
        <a:xfrm>
          <a:off x="9201150" y="2019302"/>
          <a:ext cx="1181100" cy="44767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66675</xdr:colOff>
      <xdr:row>12</xdr:row>
      <xdr:rowOff>123827</xdr:rowOff>
    </xdr:from>
    <xdr:to>
      <xdr:col>9</xdr:col>
      <xdr:colOff>495300</xdr:colOff>
      <xdr:row>17</xdr:row>
      <xdr:rowOff>133350</xdr:rowOff>
    </xdr:to>
    <xdr:cxnSp macro="">
      <xdr:nvCxnSpPr>
        <xdr:cNvPr id="32" name="31 Conector recto de flecha"/>
        <xdr:cNvCxnSpPr/>
      </xdr:nvCxnSpPr>
      <xdr:spPr>
        <a:xfrm>
          <a:off x="9210675" y="2028827"/>
          <a:ext cx="1190625" cy="962023"/>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561974</xdr:colOff>
      <xdr:row>4</xdr:row>
      <xdr:rowOff>95250</xdr:rowOff>
    </xdr:from>
    <xdr:to>
      <xdr:col>13</xdr:col>
      <xdr:colOff>371475</xdr:colOff>
      <xdr:row>6</xdr:row>
      <xdr:rowOff>95250</xdr:rowOff>
    </xdr:to>
    <xdr:sp macro="" textlink="">
      <xdr:nvSpPr>
        <xdr:cNvPr id="44" name="43 Rectángulo redondeado">
          <a:hlinkClick xmlns:r="http://schemas.openxmlformats.org/officeDocument/2006/relationships" r:id="rId3"/>
        </xdr:cNvPr>
        <xdr:cNvSpPr/>
      </xdr:nvSpPr>
      <xdr:spPr>
        <a:xfrm>
          <a:off x="10467974" y="476250"/>
          <a:ext cx="2857501"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Valor de las exportaciones de bienes y servicios</a:t>
          </a:r>
        </a:p>
      </xdr:txBody>
    </xdr:sp>
    <xdr:clientData/>
  </xdr:twoCellAnchor>
  <xdr:twoCellAnchor>
    <xdr:from>
      <xdr:col>9</xdr:col>
      <xdr:colOff>571500</xdr:colOff>
      <xdr:row>6</xdr:row>
      <xdr:rowOff>161925</xdr:rowOff>
    </xdr:from>
    <xdr:to>
      <xdr:col>13</xdr:col>
      <xdr:colOff>381000</xdr:colOff>
      <xdr:row>8</xdr:row>
      <xdr:rowOff>161925</xdr:rowOff>
    </xdr:to>
    <xdr:sp macro="" textlink="">
      <xdr:nvSpPr>
        <xdr:cNvPr id="45" name="44 Rectángulo redondeado">
          <a:hlinkClick xmlns:r="http://schemas.openxmlformats.org/officeDocument/2006/relationships" r:id="rId4"/>
        </xdr:cNvPr>
        <xdr:cNvSpPr/>
      </xdr:nvSpPr>
      <xdr:spPr>
        <a:xfrm>
          <a:off x="10477500" y="923925"/>
          <a:ext cx="285750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Valor de las importaciones de bienes y servicios</a:t>
          </a:r>
        </a:p>
      </xdr:txBody>
    </xdr:sp>
    <xdr:clientData/>
  </xdr:twoCellAnchor>
  <xdr:twoCellAnchor>
    <xdr:from>
      <xdr:col>9</xdr:col>
      <xdr:colOff>571500</xdr:colOff>
      <xdr:row>9</xdr:row>
      <xdr:rowOff>47625</xdr:rowOff>
    </xdr:from>
    <xdr:to>
      <xdr:col>13</xdr:col>
      <xdr:colOff>390525</xdr:colOff>
      <xdr:row>11</xdr:row>
      <xdr:rowOff>47625</xdr:rowOff>
    </xdr:to>
    <xdr:sp macro="" textlink="">
      <xdr:nvSpPr>
        <xdr:cNvPr id="46" name="45 Rectángulo redondeado">
          <a:hlinkClick xmlns:r="http://schemas.openxmlformats.org/officeDocument/2006/relationships" r:id="rId5"/>
        </xdr:cNvPr>
        <xdr:cNvSpPr/>
      </xdr:nvSpPr>
      <xdr:spPr>
        <a:xfrm>
          <a:off x="10477500" y="1381125"/>
          <a:ext cx="2867025"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Saldo comercial</a:t>
          </a:r>
        </a:p>
      </xdr:txBody>
    </xdr:sp>
    <xdr:clientData/>
  </xdr:twoCellAnchor>
  <xdr:twoCellAnchor>
    <xdr:from>
      <xdr:col>9</xdr:col>
      <xdr:colOff>581025</xdr:colOff>
      <xdr:row>11</xdr:row>
      <xdr:rowOff>114300</xdr:rowOff>
    </xdr:from>
    <xdr:to>
      <xdr:col>13</xdr:col>
      <xdr:colOff>409575</xdr:colOff>
      <xdr:row>13</xdr:row>
      <xdr:rowOff>114300</xdr:rowOff>
    </xdr:to>
    <xdr:sp macro="" textlink="">
      <xdr:nvSpPr>
        <xdr:cNvPr id="47" name="46 Rectángulo redondeado">
          <a:hlinkClick xmlns:r="http://schemas.openxmlformats.org/officeDocument/2006/relationships" r:id="rId6"/>
        </xdr:cNvPr>
        <xdr:cNvSpPr/>
      </xdr:nvSpPr>
      <xdr:spPr>
        <a:xfrm>
          <a:off x="10487025" y="1828800"/>
          <a:ext cx="287655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Indicadores relativos de comercio exterior</a:t>
          </a:r>
        </a:p>
      </xdr:txBody>
    </xdr:sp>
    <xdr:clientData/>
  </xdr:twoCellAnchor>
  <xdr:twoCellAnchor>
    <xdr:from>
      <xdr:col>9</xdr:col>
      <xdr:colOff>581025</xdr:colOff>
      <xdr:row>13</xdr:row>
      <xdr:rowOff>160373</xdr:rowOff>
    </xdr:from>
    <xdr:to>
      <xdr:col>13</xdr:col>
      <xdr:colOff>419100</xdr:colOff>
      <xdr:row>16</xdr:row>
      <xdr:rowOff>88605</xdr:rowOff>
    </xdr:to>
    <xdr:sp macro="" textlink="">
      <xdr:nvSpPr>
        <xdr:cNvPr id="48" name="47 Rectángulo redondeado">
          <a:hlinkClick xmlns:r="http://schemas.openxmlformats.org/officeDocument/2006/relationships" r:id="rId7"/>
        </xdr:cNvPr>
        <xdr:cNvSpPr/>
      </xdr:nvSpPr>
      <xdr:spPr>
        <a:xfrm>
          <a:off x="10515822" y="2231507"/>
          <a:ext cx="2894935" cy="493086"/>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Proporciones de comercio en los intercambios comerciales mundiales</a:t>
          </a:r>
        </a:p>
      </xdr:txBody>
    </xdr:sp>
    <xdr:clientData/>
  </xdr:twoCellAnchor>
  <xdr:twoCellAnchor>
    <xdr:from>
      <xdr:col>9</xdr:col>
      <xdr:colOff>581025</xdr:colOff>
      <xdr:row>16</xdr:row>
      <xdr:rowOff>123825</xdr:rowOff>
    </xdr:from>
    <xdr:to>
      <xdr:col>13</xdr:col>
      <xdr:colOff>428625</xdr:colOff>
      <xdr:row>18</xdr:row>
      <xdr:rowOff>123825</xdr:rowOff>
    </xdr:to>
    <xdr:sp macro="" textlink="">
      <xdr:nvSpPr>
        <xdr:cNvPr id="49" name="48 Rectángulo redondeado">
          <a:hlinkClick xmlns:r="http://schemas.openxmlformats.org/officeDocument/2006/relationships" r:id="rId8"/>
        </xdr:cNvPr>
        <xdr:cNvSpPr/>
      </xdr:nvSpPr>
      <xdr:spPr>
        <a:xfrm>
          <a:off x="10487025" y="2790825"/>
          <a:ext cx="289560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Concentración comercial a nivel de productos</a:t>
          </a:r>
        </a:p>
      </xdr:txBody>
    </xdr:sp>
    <xdr:clientData/>
  </xdr:twoCellAnchor>
  <xdr:twoCellAnchor>
    <xdr:from>
      <xdr:col>8</xdr:col>
      <xdr:colOff>76200</xdr:colOff>
      <xdr:row>24</xdr:row>
      <xdr:rowOff>171450</xdr:rowOff>
    </xdr:from>
    <xdr:to>
      <xdr:col>9</xdr:col>
      <xdr:colOff>552450</xdr:colOff>
      <xdr:row>27</xdr:row>
      <xdr:rowOff>28580</xdr:rowOff>
    </xdr:to>
    <xdr:cxnSp macro="">
      <xdr:nvCxnSpPr>
        <xdr:cNvPr id="68" name="67 Conector recto de flecha"/>
        <xdr:cNvCxnSpPr/>
      </xdr:nvCxnSpPr>
      <xdr:spPr>
        <a:xfrm flipV="1">
          <a:off x="9220200" y="4362450"/>
          <a:ext cx="1238250" cy="428630"/>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85725</xdr:colOff>
      <xdr:row>27</xdr:row>
      <xdr:rowOff>19059</xdr:rowOff>
    </xdr:from>
    <xdr:to>
      <xdr:col>9</xdr:col>
      <xdr:colOff>552450</xdr:colOff>
      <xdr:row>27</xdr:row>
      <xdr:rowOff>47625</xdr:rowOff>
    </xdr:to>
    <xdr:cxnSp macro="">
      <xdr:nvCxnSpPr>
        <xdr:cNvPr id="69" name="68 Conector recto de flecha"/>
        <xdr:cNvCxnSpPr/>
      </xdr:nvCxnSpPr>
      <xdr:spPr>
        <a:xfrm>
          <a:off x="9229725" y="4781559"/>
          <a:ext cx="1228725" cy="28566"/>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76200</xdr:colOff>
      <xdr:row>27</xdr:row>
      <xdr:rowOff>38104</xdr:rowOff>
    </xdr:from>
    <xdr:to>
      <xdr:col>9</xdr:col>
      <xdr:colOff>552450</xdr:colOff>
      <xdr:row>29</xdr:row>
      <xdr:rowOff>180975</xdr:rowOff>
    </xdr:to>
    <xdr:cxnSp macro="">
      <xdr:nvCxnSpPr>
        <xdr:cNvPr id="70" name="69 Conector recto de flecha"/>
        <xdr:cNvCxnSpPr/>
      </xdr:nvCxnSpPr>
      <xdr:spPr>
        <a:xfrm>
          <a:off x="9220200" y="4800604"/>
          <a:ext cx="1238250" cy="523871"/>
        </a:xfrm>
        <a:prstGeom prst="straightConnector1">
          <a:avLst/>
        </a:prstGeom>
        <a:ln w="28575">
          <a:solidFill>
            <a:schemeClr val="bg1">
              <a:lumMod val="65000"/>
            </a:schemeClr>
          </a:solidFill>
          <a:prstDash val="sysDot"/>
          <a:headEnd type="oval" w="med" len="med"/>
          <a:tailEnd type="oval" w="med"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609600</xdr:colOff>
      <xdr:row>26</xdr:row>
      <xdr:rowOff>57150</xdr:rowOff>
    </xdr:from>
    <xdr:to>
      <xdr:col>13</xdr:col>
      <xdr:colOff>438150</xdr:colOff>
      <xdr:row>28</xdr:row>
      <xdr:rowOff>57150</xdr:rowOff>
    </xdr:to>
    <xdr:sp macro="" textlink="">
      <xdr:nvSpPr>
        <xdr:cNvPr id="78" name="77 Rectángulo redondeado">
          <a:hlinkClick xmlns:r="http://schemas.openxmlformats.org/officeDocument/2006/relationships" r:id="rId9"/>
        </xdr:cNvPr>
        <xdr:cNvSpPr/>
      </xdr:nvSpPr>
      <xdr:spPr>
        <a:xfrm>
          <a:off x="10515600" y="4629150"/>
          <a:ext cx="2876550" cy="381000"/>
        </a:xfrm>
        <a:prstGeom prst="roundRect">
          <a:avLst/>
        </a:prstGeom>
        <a:solidFill>
          <a:schemeClr val="bg1">
            <a:lumMod val="75000"/>
          </a:schemeClr>
        </a:solidFill>
        <a:ln>
          <a:solidFill>
            <a:schemeClr val="bg1">
              <a:lumMod val="75000"/>
            </a:schemeClr>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rPr>
            <a:t>Indice de Balassa</a:t>
          </a:r>
        </a:p>
      </xdr:txBody>
    </xdr:sp>
    <xdr:clientData/>
  </xdr:twoCellAnchor>
  <xdr:twoCellAnchor>
    <xdr:from>
      <xdr:col>9</xdr:col>
      <xdr:colOff>609600</xdr:colOff>
      <xdr:row>28</xdr:row>
      <xdr:rowOff>114298</xdr:rowOff>
    </xdr:from>
    <xdr:to>
      <xdr:col>13</xdr:col>
      <xdr:colOff>447675</xdr:colOff>
      <xdr:row>31</xdr:row>
      <xdr:rowOff>66452</xdr:rowOff>
    </xdr:to>
    <xdr:sp macro="" textlink="">
      <xdr:nvSpPr>
        <xdr:cNvPr id="79" name="78 Rectángulo redondeado">
          <a:hlinkClick xmlns:r="http://schemas.openxmlformats.org/officeDocument/2006/relationships" r:id="rId10"/>
        </xdr:cNvPr>
        <xdr:cNvSpPr/>
      </xdr:nvSpPr>
      <xdr:spPr>
        <a:xfrm>
          <a:off x="10544397" y="5009705"/>
          <a:ext cx="2894935" cy="517009"/>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Índice de Grubel Lloyd       </a:t>
          </a:r>
        </a:p>
      </xdr:txBody>
    </xdr:sp>
    <xdr:clientData/>
  </xdr:twoCellAnchor>
  <xdr:twoCellAnchor>
    <xdr:from>
      <xdr:col>9</xdr:col>
      <xdr:colOff>609600</xdr:colOff>
      <xdr:row>23</xdr:row>
      <xdr:rowOff>171450</xdr:rowOff>
    </xdr:from>
    <xdr:to>
      <xdr:col>13</xdr:col>
      <xdr:colOff>447675</xdr:colOff>
      <xdr:row>25</xdr:row>
      <xdr:rowOff>171450</xdr:rowOff>
    </xdr:to>
    <xdr:sp macro="" textlink="">
      <xdr:nvSpPr>
        <xdr:cNvPr id="82" name="81 Rectángulo redondeado">
          <a:hlinkClick xmlns:r="http://schemas.openxmlformats.org/officeDocument/2006/relationships" r:id="rId11"/>
        </xdr:cNvPr>
        <xdr:cNvSpPr/>
      </xdr:nvSpPr>
      <xdr:spPr>
        <a:xfrm>
          <a:off x="10515600" y="4171950"/>
          <a:ext cx="2886075" cy="381000"/>
        </a:xfrm>
        <a:prstGeom prst="roundRect">
          <a:avLst/>
        </a:prstGeom>
        <a:solidFill>
          <a:srgbClr val="002060"/>
        </a:solidFill>
        <a:ln>
          <a:solidFill>
            <a:srgbClr val="002060"/>
          </a:soli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t>Ventajas comparativas reveladas</a:t>
          </a:r>
        </a:p>
      </xdr:txBody>
    </xdr:sp>
    <xdr:clientData/>
  </xdr:twoCellAnchor>
  <xdr:twoCellAnchor editAs="oneCell">
    <xdr:from>
      <xdr:col>8</xdr:col>
      <xdr:colOff>287966</xdr:colOff>
      <xdr:row>2</xdr:row>
      <xdr:rowOff>132908</xdr:rowOff>
    </xdr:from>
    <xdr:to>
      <xdr:col>9</xdr:col>
      <xdr:colOff>166134</xdr:colOff>
      <xdr:row>5</xdr:row>
      <xdr:rowOff>173400</xdr:rowOff>
    </xdr:to>
    <xdr:pic>
      <xdr:nvPicPr>
        <xdr:cNvPr id="91" name="90 Imagen" descr="Resultado de imagen para flecha 3d pn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9458547" y="321193"/>
          <a:ext cx="642383" cy="605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464169</xdr:colOff>
      <xdr:row>1</xdr:row>
      <xdr:rowOff>44302</xdr:rowOff>
    </xdr:from>
    <xdr:to>
      <xdr:col>8</xdr:col>
      <xdr:colOff>263377</xdr:colOff>
      <xdr:row>4</xdr:row>
      <xdr:rowOff>35220</xdr:rowOff>
    </xdr:to>
    <xdr:pic>
      <xdr:nvPicPr>
        <xdr:cNvPr id="92" name="91 Imagen" descr="Resultado de imagen para 1 pn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8870535" y="44302"/>
          <a:ext cx="563423" cy="5557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8</xdr:col>
      <xdr:colOff>524041</xdr:colOff>
      <xdr:row>1</xdr:row>
      <xdr:rowOff>46200</xdr:rowOff>
    </xdr:from>
    <xdr:ext cx="4090992" cy="468013"/>
    <xdr:sp macro="" textlink="">
      <xdr:nvSpPr>
        <xdr:cNvPr id="93" name="92 Rectángulo"/>
        <xdr:cNvSpPr/>
      </xdr:nvSpPr>
      <xdr:spPr>
        <a:xfrm>
          <a:off x="9694622" y="46200"/>
          <a:ext cx="4090992" cy="468013"/>
        </a:xfrm>
        <a:prstGeom prst="rect">
          <a:avLst/>
        </a:prstGeom>
        <a:noFill/>
      </xdr:spPr>
      <xdr:txBody>
        <a:bodyPr wrap="none" lIns="91440" tIns="45720" rIns="91440" bIns="45720">
          <a:spAutoFit/>
        </a:bodyPr>
        <a:lstStyle/>
        <a:p>
          <a:pPr algn="ctr"/>
          <a:r>
            <a:rPr lang="es-ES" sz="2400" b="1" cap="none" spc="300">
              <a:ln w="11430" cmpd="sng">
                <a:solidFill>
                  <a:schemeClr val="accent1">
                    <a:tint val="10000"/>
                  </a:schemeClr>
                </a:solidFill>
                <a:prstDash val="solid"/>
                <a:miter lim="800000"/>
              </a:ln>
              <a:gradFill>
                <a:gsLst>
                  <a:gs pos="10000">
                    <a:schemeClr val="accent1">
                      <a:tint val="83000"/>
                      <a:shade val="100000"/>
                      <a:satMod val="200000"/>
                    </a:schemeClr>
                  </a:gs>
                  <a:gs pos="75000">
                    <a:schemeClr val="accent1">
                      <a:tint val="100000"/>
                      <a:shade val="50000"/>
                      <a:satMod val="150000"/>
                    </a:schemeClr>
                  </a:gs>
                </a:gsLst>
                <a:lin ang="5400000"/>
              </a:gradFill>
              <a:effectLst>
                <a:glow rad="45500">
                  <a:schemeClr val="accent1">
                    <a:satMod val="220000"/>
                    <a:alpha val="35000"/>
                  </a:schemeClr>
                </a:glow>
              </a:effectLst>
            </a:rPr>
            <a:t>Seleccione un indicador</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xdr:col>
      <xdr:colOff>342899</xdr:colOff>
      <xdr:row>2</xdr:row>
      <xdr:rowOff>100011</xdr:rowOff>
    </xdr:from>
    <xdr:to>
      <xdr:col>12</xdr:col>
      <xdr:colOff>619125</xdr:colOff>
      <xdr:row>27</xdr:row>
      <xdr:rowOff>152400</xdr:rowOff>
    </xdr:to>
    <xdr:graphicFrame macro="">
      <xdr:nvGraphicFramePr>
        <xdr:cNvPr id="2" name="1 Diagrama"/>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5</xdr:col>
      <xdr:colOff>695325</xdr:colOff>
      <xdr:row>5</xdr:row>
      <xdr:rowOff>57148</xdr:rowOff>
    </xdr:from>
    <xdr:to>
      <xdr:col>10</xdr:col>
      <xdr:colOff>371475</xdr:colOff>
      <xdr:row>17</xdr:row>
      <xdr:rowOff>66673</xdr:rowOff>
    </xdr:to>
    <xdr:sp macro="" textlink="">
      <xdr:nvSpPr>
        <xdr:cNvPr id="8" name="7 Rectángulo"/>
        <xdr:cNvSpPr/>
      </xdr:nvSpPr>
      <xdr:spPr>
        <a:xfrm>
          <a:off x="45053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66675</xdr:colOff>
      <xdr:row>0</xdr:row>
      <xdr:rowOff>9525</xdr:rowOff>
    </xdr:from>
    <xdr:to>
      <xdr:col>3</xdr:col>
      <xdr:colOff>593249</xdr:colOff>
      <xdr:row>5</xdr:row>
      <xdr:rowOff>57150</xdr:rowOff>
    </xdr:to>
    <xdr:pic>
      <xdr:nvPicPr>
        <xdr:cNvPr id="2" name="1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666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657225</xdr:colOff>
      <xdr:row>0</xdr:row>
      <xdr:rowOff>0</xdr:rowOff>
    </xdr:from>
    <xdr:to>
      <xdr:col>9</xdr:col>
      <xdr:colOff>495300</xdr:colOff>
      <xdr:row>4</xdr:row>
      <xdr:rowOff>161925</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800600"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571500</xdr:colOff>
      <xdr:row>0</xdr:row>
      <xdr:rowOff>0</xdr:rowOff>
    </xdr:from>
    <xdr:to>
      <xdr:col>15</xdr:col>
      <xdr:colOff>428625</xdr:colOff>
      <xdr:row>5</xdr:row>
      <xdr:rowOff>45514</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9439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257175</xdr:colOff>
      <xdr:row>1</xdr:row>
      <xdr:rowOff>9525</xdr:rowOff>
    </xdr:from>
    <xdr:to>
      <xdr:col>4</xdr:col>
      <xdr:colOff>514350</xdr:colOff>
      <xdr:row>2</xdr:row>
      <xdr:rowOff>171450</xdr:rowOff>
    </xdr:to>
    <xdr:sp macro="" textlink="">
      <xdr:nvSpPr>
        <xdr:cNvPr id="9" name="8 CuadroTexto"/>
        <xdr:cNvSpPr txBox="1"/>
      </xdr:nvSpPr>
      <xdr:spPr>
        <a:xfrm>
          <a:off x="7334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161925</xdr:colOff>
      <xdr:row>1</xdr:row>
      <xdr:rowOff>19051</xdr:rowOff>
    </xdr:from>
    <xdr:to>
      <xdr:col>9</xdr:col>
      <xdr:colOff>419100</xdr:colOff>
      <xdr:row>2</xdr:row>
      <xdr:rowOff>180976</xdr:rowOff>
    </xdr:to>
    <xdr:sp macro="" textlink="">
      <xdr:nvSpPr>
        <xdr:cNvPr id="10" name="9 CuadroTexto"/>
        <xdr:cNvSpPr txBox="1"/>
      </xdr:nvSpPr>
      <xdr:spPr>
        <a:xfrm>
          <a:off x="5486400" y="209551"/>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209550</xdr:colOff>
      <xdr:row>1</xdr:row>
      <xdr:rowOff>38100</xdr:rowOff>
    </xdr:from>
    <xdr:to>
      <xdr:col>15</xdr:col>
      <xdr:colOff>466725</xdr:colOff>
      <xdr:row>3</xdr:row>
      <xdr:rowOff>9525</xdr:rowOff>
    </xdr:to>
    <xdr:sp macro="" textlink="">
      <xdr:nvSpPr>
        <xdr:cNvPr id="11" name="10 CuadroTexto"/>
        <xdr:cNvSpPr txBox="1"/>
      </xdr:nvSpPr>
      <xdr:spPr>
        <a:xfrm>
          <a:off x="93535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361950</xdr:colOff>
      <xdr:row>5</xdr:row>
      <xdr:rowOff>28575</xdr:rowOff>
    </xdr:from>
    <xdr:to>
      <xdr:col>16</xdr:col>
      <xdr:colOff>38100</xdr:colOff>
      <xdr:row>17</xdr:row>
      <xdr:rowOff>38100</xdr:rowOff>
    </xdr:to>
    <xdr:sp macro="" textlink="">
      <xdr:nvSpPr>
        <xdr:cNvPr id="12" name="11 Rectángulo"/>
        <xdr:cNvSpPr/>
      </xdr:nvSpPr>
      <xdr:spPr>
        <a:xfrm>
          <a:off x="9324975" y="98107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295275</xdr:colOff>
      <xdr:row>5</xdr:row>
      <xdr:rowOff>47625</xdr:rowOff>
    </xdr:from>
    <xdr:to>
      <xdr:col>5</xdr:col>
      <xdr:colOff>133350</xdr:colOff>
      <xdr:row>17</xdr:row>
      <xdr:rowOff>57150</xdr:rowOff>
    </xdr:to>
    <xdr:sp macro="" textlink="">
      <xdr:nvSpPr>
        <xdr:cNvPr id="13" name="12 Rectángulo"/>
        <xdr:cNvSpPr/>
      </xdr:nvSpPr>
      <xdr:spPr>
        <a:xfrm>
          <a:off x="295275"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381000</xdr:colOff>
      <xdr:row>18</xdr:row>
      <xdr:rowOff>176211</xdr:rowOff>
    </xdr:from>
    <xdr:to>
      <xdr:col>8</xdr:col>
      <xdr:colOff>809625</xdr:colOff>
      <xdr:row>23</xdr:row>
      <xdr:rowOff>9524</xdr:rowOff>
    </xdr:to>
    <xdr:pic>
      <xdr:nvPicPr>
        <xdr:cNvPr id="14" name="13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0"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97371</xdr:colOff>
      <xdr:row>19</xdr:row>
      <xdr:rowOff>94017</xdr:rowOff>
    </xdr:from>
    <xdr:to>
      <xdr:col>7</xdr:col>
      <xdr:colOff>142876</xdr:colOff>
      <xdr:row>25</xdr:row>
      <xdr:rowOff>104775</xdr:rowOff>
    </xdr:to>
    <xdr:pic>
      <xdr:nvPicPr>
        <xdr:cNvPr id="16" name="15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907371"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285750</xdr:colOff>
      <xdr:row>22</xdr:row>
      <xdr:rowOff>142875</xdr:rowOff>
    </xdr:from>
    <xdr:to>
      <xdr:col>1</xdr:col>
      <xdr:colOff>19050</xdr:colOff>
      <xdr:row>24</xdr:row>
      <xdr:rowOff>28575</xdr:rowOff>
    </xdr:to>
    <xdr:sp macro="" textlink="">
      <xdr:nvSpPr>
        <xdr:cNvPr id="5" name="4 Flecha izquierda">
          <a:hlinkClick xmlns:r="http://schemas.openxmlformats.org/officeDocument/2006/relationships" r:id="rId5"/>
        </xdr:cNvPr>
        <xdr:cNvSpPr/>
      </xdr:nvSpPr>
      <xdr:spPr>
        <a:xfrm>
          <a:off x="285750"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104775</xdr:colOff>
      <xdr:row>22</xdr:row>
      <xdr:rowOff>142875</xdr:rowOff>
    </xdr:from>
    <xdr:to>
      <xdr:col>1</xdr:col>
      <xdr:colOff>371475</xdr:colOff>
      <xdr:row>24</xdr:row>
      <xdr:rowOff>38100</xdr:rowOff>
    </xdr:to>
    <xdr:sp macro="" textlink="">
      <xdr:nvSpPr>
        <xdr:cNvPr id="6" name="5 Flecha derecha">
          <a:hlinkClick xmlns:r="http://schemas.openxmlformats.org/officeDocument/2006/relationships" r:id="rId6"/>
        </xdr:cNvPr>
        <xdr:cNvSpPr/>
      </xdr:nvSpPr>
      <xdr:spPr>
        <a:xfrm>
          <a:off x="581025"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9</xdr:col>
      <xdr:colOff>35888</xdr:colOff>
      <xdr:row>19</xdr:row>
      <xdr:rowOff>31248</xdr:rowOff>
    </xdr:from>
    <xdr:ext cx="3261983" cy="593304"/>
    <xdr:sp macro="" textlink="">
      <xdr:nvSpPr>
        <xdr:cNvPr id="7" name="6 Rectángulo"/>
        <xdr:cNvSpPr/>
      </xdr:nvSpPr>
      <xdr:spPr>
        <a:xfrm>
          <a:off x="6893888"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304800</xdr:colOff>
      <xdr:row>41</xdr:row>
      <xdr:rowOff>142875</xdr:rowOff>
    </xdr:from>
    <xdr:to>
      <xdr:col>1</xdr:col>
      <xdr:colOff>57150</xdr:colOff>
      <xdr:row>43</xdr:row>
      <xdr:rowOff>28575</xdr:rowOff>
    </xdr:to>
    <xdr:sp macro="" textlink="">
      <xdr:nvSpPr>
        <xdr:cNvPr id="17" name="16 Flecha izquierda">
          <a:hlinkClick xmlns:r="http://schemas.openxmlformats.org/officeDocument/2006/relationships" r:id="rId5"/>
        </xdr:cNvPr>
        <xdr:cNvSpPr/>
      </xdr:nvSpPr>
      <xdr:spPr>
        <a:xfrm>
          <a:off x="304800" y="7953375"/>
          <a:ext cx="2286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133350</xdr:colOff>
      <xdr:row>41</xdr:row>
      <xdr:rowOff>142875</xdr:rowOff>
    </xdr:from>
    <xdr:to>
      <xdr:col>1</xdr:col>
      <xdr:colOff>361949</xdr:colOff>
      <xdr:row>43</xdr:row>
      <xdr:rowOff>38100</xdr:rowOff>
    </xdr:to>
    <xdr:sp macro="" textlink="">
      <xdr:nvSpPr>
        <xdr:cNvPr id="18" name="17 Flecha derecha">
          <a:hlinkClick xmlns:r="http://schemas.openxmlformats.org/officeDocument/2006/relationships" r:id="rId6"/>
        </xdr:cNvPr>
        <xdr:cNvSpPr/>
      </xdr:nvSpPr>
      <xdr:spPr>
        <a:xfrm>
          <a:off x="609600" y="7953375"/>
          <a:ext cx="228599"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190500</xdr:colOff>
      <xdr:row>22</xdr:row>
      <xdr:rowOff>76200</xdr:rowOff>
    </xdr:from>
    <xdr:ext cx="384272" cy="264560"/>
    <xdr:sp macro="" textlink="">
      <xdr:nvSpPr>
        <xdr:cNvPr id="15" name="14 CuadroTexto"/>
        <xdr:cNvSpPr txBox="1"/>
      </xdr:nvSpPr>
      <xdr:spPr>
        <a:xfrm>
          <a:off x="6267450"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6</xdr:col>
      <xdr:colOff>123825</xdr:colOff>
      <xdr:row>5</xdr:row>
      <xdr:rowOff>47623</xdr:rowOff>
    </xdr:from>
    <xdr:to>
      <xdr:col>10</xdr:col>
      <xdr:colOff>561975</xdr:colOff>
      <xdr:row>17</xdr:row>
      <xdr:rowOff>57148</xdr:rowOff>
    </xdr:to>
    <xdr:sp macro="" textlink="">
      <xdr:nvSpPr>
        <xdr:cNvPr id="2" name="1 Rectángulo"/>
        <xdr:cNvSpPr/>
      </xdr:nvSpPr>
      <xdr:spPr>
        <a:xfrm>
          <a:off x="4352925" y="1000123"/>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4</xdr:col>
      <xdr:colOff>574199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428625</xdr:colOff>
      <xdr:row>0</xdr:row>
      <xdr:rowOff>0</xdr:rowOff>
    </xdr:from>
    <xdr:to>
      <xdr:col>10</xdr:col>
      <xdr:colOff>466725</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3895725"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38100</xdr:colOff>
      <xdr:row>0</xdr:row>
      <xdr:rowOff>0</xdr:rowOff>
    </xdr:from>
    <xdr:to>
      <xdr:col>15</xdr:col>
      <xdr:colOff>771525</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07720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171450</xdr:colOff>
      <xdr:row>1</xdr:row>
      <xdr:rowOff>28575</xdr:rowOff>
    </xdr:from>
    <xdr:to>
      <xdr:col>9</xdr:col>
      <xdr:colOff>428625</xdr:colOff>
      <xdr:row>3</xdr:row>
      <xdr:rowOff>0</xdr:rowOff>
    </xdr:to>
    <xdr:sp macro="" textlink="">
      <xdr:nvSpPr>
        <xdr:cNvPr id="7" name="6 CuadroTexto"/>
        <xdr:cNvSpPr txBox="1"/>
      </xdr:nvSpPr>
      <xdr:spPr>
        <a:xfrm>
          <a:off x="47434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285750</xdr:colOff>
      <xdr:row>1</xdr:row>
      <xdr:rowOff>38100</xdr:rowOff>
    </xdr:from>
    <xdr:to>
      <xdr:col>15</xdr:col>
      <xdr:colOff>542925</xdr:colOff>
      <xdr:row>3</xdr:row>
      <xdr:rowOff>9525</xdr:rowOff>
    </xdr:to>
    <xdr:sp macro="" textlink="">
      <xdr:nvSpPr>
        <xdr:cNvPr id="8" name="7 CuadroTexto"/>
        <xdr:cNvSpPr txBox="1"/>
      </xdr:nvSpPr>
      <xdr:spPr>
        <a:xfrm>
          <a:off x="90868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533400</xdr:colOff>
      <xdr:row>5</xdr:row>
      <xdr:rowOff>47625</xdr:rowOff>
    </xdr:from>
    <xdr:to>
      <xdr:col>16</xdr:col>
      <xdr:colOff>209550</xdr:colOff>
      <xdr:row>17</xdr:row>
      <xdr:rowOff>57150</xdr:rowOff>
    </xdr:to>
    <xdr:sp macro="" textlink="">
      <xdr:nvSpPr>
        <xdr:cNvPr id="9" name="8 Rectángulo"/>
        <xdr:cNvSpPr/>
      </xdr:nvSpPr>
      <xdr:spPr>
        <a:xfrm>
          <a:off x="8572500" y="10001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390525</xdr:colOff>
      <xdr:row>5</xdr:row>
      <xdr:rowOff>38100</xdr:rowOff>
    </xdr:from>
    <xdr:to>
      <xdr:col>5</xdr:col>
      <xdr:colOff>57150</xdr:colOff>
      <xdr:row>17</xdr:row>
      <xdr:rowOff>47625</xdr:rowOff>
    </xdr:to>
    <xdr:sp macro="" textlink="">
      <xdr:nvSpPr>
        <xdr:cNvPr id="10" name="9 Rectángulo"/>
        <xdr:cNvSpPr/>
      </xdr:nvSpPr>
      <xdr:spPr>
        <a:xfrm>
          <a:off x="390525" y="990600"/>
          <a:ext cx="31337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457200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752476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514349</xdr:colOff>
      <xdr:row>22</xdr:row>
      <xdr:rowOff>142875</xdr:rowOff>
    </xdr:from>
    <xdr:to>
      <xdr:col>1</xdr:col>
      <xdr:colOff>295274</xdr:colOff>
      <xdr:row>24</xdr:row>
      <xdr:rowOff>38100</xdr:rowOff>
    </xdr:to>
    <xdr:sp macro="" textlink="">
      <xdr:nvSpPr>
        <xdr:cNvPr id="14" name="13 Flecha derecha">
          <a:hlinkClick xmlns:r="http://schemas.openxmlformats.org/officeDocument/2006/relationships" r:id="rId6"/>
        </xdr:cNvPr>
        <xdr:cNvSpPr/>
      </xdr:nvSpPr>
      <xdr:spPr>
        <a:xfrm>
          <a:off x="514349" y="4333875"/>
          <a:ext cx="31432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495300</xdr:colOff>
      <xdr:row>41</xdr:row>
      <xdr:rowOff>76200</xdr:rowOff>
    </xdr:from>
    <xdr:to>
      <xdr:col>1</xdr:col>
      <xdr:colOff>228600</xdr:colOff>
      <xdr:row>42</xdr:row>
      <xdr:rowOff>161925</xdr:rowOff>
    </xdr:to>
    <xdr:sp macro="" textlink="">
      <xdr:nvSpPr>
        <xdr:cNvPr id="17" name="16 Flecha derecha">
          <a:hlinkClick xmlns:r="http://schemas.openxmlformats.org/officeDocument/2006/relationships" r:id="rId7"/>
        </xdr:cNvPr>
        <xdr:cNvSpPr/>
      </xdr:nvSpPr>
      <xdr:spPr>
        <a:xfrm>
          <a:off x="495300" y="7886700"/>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5</xdr:col>
      <xdr:colOff>619125</xdr:colOff>
      <xdr:row>22</xdr:row>
      <xdr:rowOff>47625</xdr:rowOff>
    </xdr:from>
    <xdr:ext cx="384272" cy="264560"/>
    <xdr:sp macro="" textlink="">
      <xdr:nvSpPr>
        <xdr:cNvPr id="19" name="18 CuadroTexto"/>
        <xdr:cNvSpPr txBox="1"/>
      </xdr:nvSpPr>
      <xdr:spPr>
        <a:xfrm>
          <a:off x="4676775" y="423862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5</xdr:col>
      <xdr:colOff>542925</xdr:colOff>
      <xdr:row>5</xdr:row>
      <xdr:rowOff>57148</xdr:rowOff>
    </xdr:from>
    <xdr:to>
      <xdr:col>10</xdr:col>
      <xdr:colOff>219075</xdr:colOff>
      <xdr:row>17</xdr:row>
      <xdr:rowOff>66673</xdr:rowOff>
    </xdr:to>
    <xdr:sp macro="" textlink="">
      <xdr:nvSpPr>
        <xdr:cNvPr id="2" name="1 Rectángulo"/>
        <xdr:cNvSpPr/>
      </xdr:nvSpPr>
      <xdr:spPr>
        <a:xfrm>
          <a:off x="43529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47625</xdr:colOff>
      <xdr:row>0</xdr:row>
      <xdr:rowOff>9525</xdr:rowOff>
    </xdr:from>
    <xdr:to>
      <xdr:col>3</xdr:col>
      <xdr:colOff>707549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4762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104775</xdr:colOff>
      <xdr:row>0</xdr:row>
      <xdr:rowOff>9524</xdr:rowOff>
    </xdr:from>
    <xdr:to>
      <xdr:col>9</xdr:col>
      <xdr:colOff>781050</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3914775"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19050</xdr:colOff>
      <xdr:row>0</xdr:row>
      <xdr:rowOff>0</xdr:rowOff>
    </xdr:from>
    <xdr:to>
      <xdr:col>15</xdr:col>
      <xdr:colOff>628650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40105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371475</xdr:colOff>
      <xdr:row>1</xdr:row>
      <xdr:rowOff>28575</xdr:rowOff>
    </xdr:from>
    <xdr:to>
      <xdr:col>9</xdr:col>
      <xdr:colOff>628650</xdr:colOff>
      <xdr:row>3</xdr:row>
      <xdr:rowOff>0</xdr:rowOff>
    </xdr:to>
    <xdr:sp macro="" textlink="">
      <xdr:nvSpPr>
        <xdr:cNvPr id="7" name="6 CuadroTexto"/>
        <xdr:cNvSpPr txBox="1"/>
      </xdr:nvSpPr>
      <xdr:spPr>
        <a:xfrm>
          <a:off x="4943475"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276225</xdr:colOff>
      <xdr:row>1</xdr:row>
      <xdr:rowOff>38100</xdr:rowOff>
    </xdr:from>
    <xdr:to>
      <xdr:col>15</xdr:col>
      <xdr:colOff>533400</xdr:colOff>
      <xdr:row>3</xdr:row>
      <xdr:rowOff>9525</xdr:rowOff>
    </xdr:to>
    <xdr:sp macro="" textlink="">
      <xdr:nvSpPr>
        <xdr:cNvPr id="8" name="7 CuadroTexto"/>
        <xdr:cNvSpPr txBox="1"/>
      </xdr:nvSpPr>
      <xdr:spPr>
        <a:xfrm>
          <a:off x="9420225"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523875</xdr:colOff>
      <xdr:row>5</xdr:row>
      <xdr:rowOff>9525</xdr:rowOff>
    </xdr:from>
    <xdr:to>
      <xdr:col>16</xdr:col>
      <xdr:colOff>200025</xdr:colOff>
      <xdr:row>17</xdr:row>
      <xdr:rowOff>19050</xdr:rowOff>
    </xdr:to>
    <xdr:sp macro="" textlink="">
      <xdr:nvSpPr>
        <xdr:cNvPr id="9" name="8 Rectángulo"/>
        <xdr:cNvSpPr/>
      </xdr:nvSpPr>
      <xdr:spPr>
        <a:xfrm>
          <a:off x="8905875" y="96202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552450</xdr:colOff>
      <xdr:row>5</xdr:row>
      <xdr:rowOff>19050</xdr:rowOff>
    </xdr:from>
    <xdr:to>
      <xdr:col>5</xdr:col>
      <xdr:colOff>104775</xdr:colOff>
      <xdr:row>17</xdr:row>
      <xdr:rowOff>28575</xdr:rowOff>
    </xdr:to>
    <xdr:sp macro="" textlink="">
      <xdr:nvSpPr>
        <xdr:cNvPr id="10" name="9 Rectángulo"/>
        <xdr:cNvSpPr/>
      </xdr:nvSpPr>
      <xdr:spPr>
        <a:xfrm>
          <a:off x="552450" y="971550"/>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409575</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657226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476249</xdr:colOff>
      <xdr:row>22</xdr:row>
      <xdr:rowOff>142875</xdr:rowOff>
    </xdr:from>
    <xdr:to>
      <xdr:col>1</xdr:col>
      <xdr:colOff>295274</xdr:colOff>
      <xdr:row>24</xdr:row>
      <xdr:rowOff>38100</xdr:rowOff>
    </xdr:to>
    <xdr:sp macro="" textlink="">
      <xdr:nvSpPr>
        <xdr:cNvPr id="14" name="13 Flecha derecha">
          <a:hlinkClick xmlns:r="http://schemas.openxmlformats.org/officeDocument/2006/relationships" r:id="rId6"/>
        </xdr:cNvPr>
        <xdr:cNvSpPr/>
      </xdr:nvSpPr>
      <xdr:spPr>
        <a:xfrm>
          <a:off x="476249" y="4333875"/>
          <a:ext cx="29527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447675</xdr:colOff>
      <xdr:row>41</xdr:row>
      <xdr:rowOff>85725</xdr:rowOff>
    </xdr:from>
    <xdr:to>
      <xdr:col>1</xdr:col>
      <xdr:colOff>228600</xdr:colOff>
      <xdr:row>42</xdr:row>
      <xdr:rowOff>171450</xdr:rowOff>
    </xdr:to>
    <xdr:sp macro="" textlink="">
      <xdr:nvSpPr>
        <xdr:cNvPr id="17" name="16 Flecha derecha">
          <a:hlinkClick xmlns:r="http://schemas.openxmlformats.org/officeDocument/2006/relationships" r:id="rId6"/>
        </xdr:cNvPr>
        <xdr:cNvSpPr/>
      </xdr:nvSpPr>
      <xdr:spPr>
        <a:xfrm>
          <a:off x="447675" y="7896225"/>
          <a:ext cx="257175"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7</xdr:col>
      <xdr:colOff>104775</xdr:colOff>
      <xdr:row>9</xdr:row>
      <xdr:rowOff>171449</xdr:rowOff>
    </xdr:from>
    <xdr:to>
      <xdr:col>8</xdr:col>
      <xdr:colOff>647700</xdr:colOff>
      <xdr:row>11</xdr:row>
      <xdr:rowOff>93920</xdr:rowOff>
    </xdr:to>
    <xdr:pic>
      <xdr:nvPicPr>
        <xdr:cNvPr id="18" name="17 Imagen"/>
        <xdr:cNvPicPr>
          <a:picLocks noChangeAspect="1" noChangeArrowheads="1"/>
        </xdr:cNvPicPr>
      </xdr:nvPicPr>
      <xdr:blipFill>
        <a:blip xmlns:r="http://schemas.openxmlformats.org/officeDocument/2006/relationships" r:embed="rId7">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438775" y="1885949"/>
          <a:ext cx="1304925" cy="3034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6</xdr:col>
      <xdr:colOff>428942</xdr:colOff>
      <xdr:row>40</xdr:row>
      <xdr:rowOff>40773</xdr:rowOff>
    </xdr:from>
    <xdr:ext cx="3256917" cy="655885"/>
    <xdr:sp macro="" textlink="">
      <xdr:nvSpPr>
        <xdr:cNvPr id="19" name="18 Rectángulo"/>
        <xdr:cNvSpPr/>
      </xdr:nvSpPr>
      <xdr:spPr>
        <a:xfrm>
          <a:off x="5962967" y="7660773"/>
          <a:ext cx="3256917" cy="655885"/>
        </a:xfrm>
        <a:prstGeom prst="rect">
          <a:avLst/>
        </a:prstGeom>
        <a:noFill/>
      </xdr:spPr>
      <xdr:txBody>
        <a:bodyPr wrap="none" lIns="91440" tIns="45720" rIns="91440" bIns="45720">
          <a:spAutoFit/>
        </a:bodyPr>
        <a:lstStyle/>
        <a:p>
          <a:pPr algn="ctr"/>
          <a:r>
            <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Saldo</a:t>
          </a:r>
          <a:r>
            <a:rPr lang="es-ES" sz="36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Comercial</a:t>
          </a:r>
          <a:endParaRPr lang="es-ES" sz="36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5</xdr:col>
      <xdr:colOff>533400</xdr:colOff>
      <xdr:row>22</xdr:row>
      <xdr:rowOff>66675</xdr:rowOff>
    </xdr:from>
    <xdr:ext cx="384272" cy="264560"/>
    <xdr:sp macro="" textlink="">
      <xdr:nvSpPr>
        <xdr:cNvPr id="20" name="19 CuadroTexto"/>
        <xdr:cNvSpPr txBox="1"/>
      </xdr:nvSpPr>
      <xdr:spPr>
        <a:xfrm>
          <a:off x="5305425" y="42576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5</xdr:col>
      <xdr:colOff>342899</xdr:colOff>
      <xdr:row>5</xdr:row>
      <xdr:rowOff>57148</xdr:rowOff>
    </xdr:from>
    <xdr:to>
      <xdr:col>10</xdr:col>
      <xdr:colOff>409574</xdr:colOff>
      <xdr:row>17</xdr:row>
      <xdr:rowOff>66673</xdr:rowOff>
    </xdr:to>
    <xdr:sp macro="" textlink="">
      <xdr:nvSpPr>
        <xdr:cNvPr id="2" name="1 Rectángulo"/>
        <xdr:cNvSpPr/>
      </xdr:nvSpPr>
      <xdr:spPr>
        <a:xfrm>
          <a:off x="4152899" y="1009648"/>
          <a:ext cx="387667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0</xdr:colOff>
      <xdr:row>0</xdr:row>
      <xdr:rowOff>9525</xdr:rowOff>
    </xdr:from>
    <xdr:to>
      <xdr:col>5</xdr:col>
      <xdr:colOff>2699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0"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0</xdr:row>
      <xdr:rowOff>9524</xdr:rowOff>
    </xdr:from>
    <xdr:to>
      <xdr:col>9</xdr:col>
      <xdr:colOff>400050</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80060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638175</xdr:colOff>
      <xdr:row>0</xdr:row>
      <xdr:rowOff>0</xdr:rowOff>
    </xdr:from>
    <xdr:to>
      <xdr:col>14</xdr:col>
      <xdr:colOff>514350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258175"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666750</xdr:colOff>
      <xdr:row>1</xdr:row>
      <xdr:rowOff>9525</xdr:rowOff>
    </xdr:from>
    <xdr:to>
      <xdr:col>4</xdr:col>
      <xdr:colOff>161925</xdr:colOff>
      <xdr:row>2</xdr:row>
      <xdr:rowOff>171450</xdr:rowOff>
    </xdr:to>
    <xdr:sp macro="" textlink="">
      <xdr:nvSpPr>
        <xdr:cNvPr id="6" name="5 CuadroTexto"/>
        <xdr:cNvSpPr txBox="1"/>
      </xdr:nvSpPr>
      <xdr:spPr>
        <a:xfrm>
          <a:off x="666750"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561975</xdr:colOff>
      <xdr:row>1</xdr:row>
      <xdr:rowOff>38100</xdr:rowOff>
    </xdr:from>
    <xdr:to>
      <xdr:col>9</xdr:col>
      <xdr:colOff>819150</xdr:colOff>
      <xdr:row>3</xdr:row>
      <xdr:rowOff>9525</xdr:rowOff>
    </xdr:to>
    <xdr:sp macro="" textlink="">
      <xdr:nvSpPr>
        <xdr:cNvPr id="7" name="6 CuadroTexto"/>
        <xdr:cNvSpPr txBox="1"/>
      </xdr:nvSpPr>
      <xdr:spPr>
        <a:xfrm>
          <a:off x="5343525" y="228600"/>
          <a:ext cx="40100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133350</xdr:colOff>
      <xdr:row>1</xdr:row>
      <xdr:rowOff>38100</xdr:rowOff>
    </xdr:from>
    <xdr:to>
      <xdr:col>15</xdr:col>
      <xdr:colOff>390525</xdr:colOff>
      <xdr:row>3</xdr:row>
      <xdr:rowOff>9525</xdr:rowOff>
    </xdr:to>
    <xdr:sp macro="" textlink="">
      <xdr:nvSpPr>
        <xdr:cNvPr id="8" name="7 CuadroTexto"/>
        <xdr:cNvSpPr txBox="1"/>
      </xdr:nvSpPr>
      <xdr:spPr>
        <a:xfrm>
          <a:off x="9277350"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10</xdr:col>
      <xdr:colOff>666750</xdr:colOff>
      <xdr:row>5</xdr:row>
      <xdr:rowOff>19050</xdr:rowOff>
    </xdr:from>
    <xdr:to>
      <xdr:col>16</xdr:col>
      <xdr:colOff>171450</xdr:colOff>
      <xdr:row>17</xdr:row>
      <xdr:rowOff>28575</xdr:rowOff>
    </xdr:to>
    <xdr:sp macro="" textlink="">
      <xdr:nvSpPr>
        <xdr:cNvPr id="9" name="8 Rectángulo"/>
        <xdr:cNvSpPr/>
      </xdr:nvSpPr>
      <xdr:spPr>
        <a:xfrm>
          <a:off x="8286750" y="971550"/>
          <a:ext cx="40767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533400</xdr:colOff>
      <xdr:row>5</xdr:row>
      <xdr:rowOff>57150</xdr:rowOff>
    </xdr:from>
    <xdr:to>
      <xdr:col>5</xdr:col>
      <xdr:colOff>85725</xdr:colOff>
      <xdr:row>17</xdr:row>
      <xdr:rowOff>66675</xdr:rowOff>
    </xdr:to>
    <xdr:sp macro="" textlink="">
      <xdr:nvSpPr>
        <xdr:cNvPr id="10" name="9 Rectángulo"/>
        <xdr:cNvSpPr/>
      </xdr:nvSpPr>
      <xdr:spPr>
        <a:xfrm>
          <a:off x="533400" y="1009650"/>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266700</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771526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41</xdr:row>
      <xdr:rowOff>66675</xdr:rowOff>
    </xdr:from>
    <xdr:to>
      <xdr:col>1</xdr:col>
      <xdr:colOff>38100</xdr:colOff>
      <xdr:row>42</xdr:row>
      <xdr:rowOff>152400</xdr:rowOff>
    </xdr:to>
    <xdr:sp macro="" textlink="">
      <xdr:nvSpPr>
        <xdr:cNvPr id="17" name="16 Flecha derecha">
          <a:hlinkClick xmlns:r="http://schemas.openxmlformats.org/officeDocument/2006/relationships" r:id="rId6"/>
        </xdr:cNvPr>
        <xdr:cNvSpPr/>
      </xdr:nvSpPr>
      <xdr:spPr>
        <a:xfrm>
          <a:off x="514350" y="787717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5</xdr:col>
      <xdr:colOff>723899</xdr:colOff>
      <xdr:row>5</xdr:row>
      <xdr:rowOff>110032</xdr:rowOff>
    </xdr:from>
    <xdr:to>
      <xdr:col>10</xdr:col>
      <xdr:colOff>0</xdr:colOff>
      <xdr:row>14</xdr:row>
      <xdr:rowOff>105706</xdr:rowOff>
    </xdr:to>
    <xdr:pic>
      <xdr:nvPicPr>
        <xdr:cNvPr id="18" name="17 Imagen"/>
        <xdr:cNvPicPr>
          <a:picLocks noChangeAspect="1"/>
        </xdr:cNvPicPr>
      </xdr:nvPicPr>
      <xdr:blipFill rotWithShape="1">
        <a:blip xmlns:r="http://schemas.openxmlformats.org/officeDocument/2006/relationships" r:embed="rId7"/>
        <a:srcRect l="21223" t="35421" r="17082" b="27334"/>
        <a:stretch/>
      </xdr:blipFill>
      <xdr:spPr>
        <a:xfrm>
          <a:off x="4629149" y="1062532"/>
          <a:ext cx="5038726" cy="1710174"/>
        </a:xfrm>
        <a:prstGeom prst="rect">
          <a:avLst/>
        </a:prstGeom>
      </xdr:spPr>
    </xdr:pic>
    <xdr:clientData/>
  </xdr:twoCellAnchor>
  <xdr:oneCellAnchor>
    <xdr:from>
      <xdr:col>0</xdr:col>
      <xdr:colOff>0</xdr:colOff>
      <xdr:row>45</xdr:row>
      <xdr:rowOff>136023</xdr:rowOff>
    </xdr:from>
    <xdr:ext cx="3800475" cy="1094274"/>
    <xdr:sp macro="" textlink="">
      <xdr:nvSpPr>
        <xdr:cNvPr id="19" name="18 Rectángulo"/>
        <xdr:cNvSpPr/>
      </xdr:nvSpPr>
      <xdr:spPr>
        <a:xfrm>
          <a:off x="0" y="8727573"/>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por habitante</a:t>
          </a:r>
        </a:p>
      </xdr:txBody>
    </xdr:sp>
    <xdr:clientData/>
  </xdr:oneCellAnchor>
  <xdr:oneCellAnchor>
    <xdr:from>
      <xdr:col>0</xdr:col>
      <xdr:colOff>38100</xdr:colOff>
      <xdr:row>66</xdr:row>
      <xdr:rowOff>114300</xdr:rowOff>
    </xdr:from>
    <xdr:ext cx="3800475" cy="1094274"/>
    <xdr:sp macro="" textlink="">
      <xdr:nvSpPr>
        <xdr:cNvPr id="20" name="19 Rectángulo"/>
        <xdr:cNvSpPr/>
      </xdr:nvSpPr>
      <xdr:spPr>
        <a:xfrm>
          <a:off x="38100" y="12639675"/>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por habitante</a:t>
          </a:r>
        </a:p>
      </xdr:txBody>
    </xdr:sp>
    <xdr:clientData/>
  </xdr:oneCellAnchor>
  <xdr:oneCellAnchor>
    <xdr:from>
      <xdr:col>0</xdr:col>
      <xdr:colOff>76200</xdr:colOff>
      <xdr:row>79</xdr:row>
      <xdr:rowOff>161925</xdr:rowOff>
    </xdr:from>
    <xdr:ext cx="3800475" cy="1595245"/>
    <xdr:sp macro="" textlink="">
      <xdr:nvSpPr>
        <xdr:cNvPr id="21" name="20 Rectángulo"/>
        <xdr:cNvSpPr/>
      </xdr:nvSpPr>
      <xdr:spPr>
        <a:xfrm>
          <a:off x="76200" y="15192375"/>
          <a:ext cx="3800475" cy="159524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Intercambio</a:t>
          </a:r>
          <a:r>
            <a:rPr lang="es-ES" sz="32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comercial</a:t>
          </a: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por habitante</a:t>
          </a:r>
        </a:p>
      </xdr:txBody>
    </xdr:sp>
    <xdr:clientData/>
  </xdr:oneCellAnchor>
  <xdr:oneCellAnchor>
    <xdr:from>
      <xdr:col>0</xdr:col>
      <xdr:colOff>9525</xdr:colOff>
      <xdr:row>99</xdr:row>
      <xdr:rowOff>104775</xdr:rowOff>
    </xdr:from>
    <xdr:ext cx="3800475" cy="1094274"/>
    <xdr:sp macro="" textlink="">
      <xdr:nvSpPr>
        <xdr:cNvPr id="22" name="21 Rectángulo"/>
        <xdr:cNvSpPr/>
      </xdr:nvSpPr>
      <xdr:spPr>
        <a:xfrm>
          <a:off x="9525" y="19069050"/>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exportaciones</a:t>
          </a:r>
        </a:p>
      </xdr:txBody>
    </xdr:sp>
    <xdr:clientData/>
  </xdr:oneCellAnchor>
  <xdr:oneCellAnchor>
    <xdr:from>
      <xdr:col>0</xdr:col>
      <xdr:colOff>0</xdr:colOff>
      <xdr:row>112</xdr:row>
      <xdr:rowOff>133350</xdr:rowOff>
    </xdr:from>
    <xdr:ext cx="3800475" cy="1094274"/>
    <xdr:sp macro="" textlink="">
      <xdr:nvSpPr>
        <xdr:cNvPr id="23" name="22 Rectángulo"/>
        <xdr:cNvSpPr/>
      </xdr:nvSpPr>
      <xdr:spPr>
        <a:xfrm>
          <a:off x="0" y="21612225"/>
          <a:ext cx="3800475" cy="1094274"/>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importaciones</a:t>
          </a:r>
        </a:p>
      </xdr:txBody>
    </xdr:sp>
    <xdr:clientData/>
  </xdr:oneCellAnchor>
  <xdr:oneCellAnchor>
    <xdr:from>
      <xdr:col>0</xdr:col>
      <xdr:colOff>0</xdr:colOff>
      <xdr:row>126</xdr:row>
      <xdr:rowOff>0</xdr:rowOff>
    </xdr:from>
    <xdr:ext cx="3800475" cy="1595245"/>
    <xdr:sp macro="" textlink="">
      <xdr:nvSpPr>
        <xdr:cNvPr id="24" name="23 Rectángulo"/>
        <xdr:cNvSpPr/>
      </xdr:nvSpPr>
      <xdr:spPr>
        <a:xfrm>
          <a:off x="0" y="24183975"/>
          <a:ext cx="3800475" cy="159524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media  por el intercambio comercial</a:t>
          </a:r>
        </a:p>
      </xdr:txBody>
    </xdr:sp>
    <xdr:clientData/>
  </xdr:oneCellAnchor>
  <xdr:oneCellAnchor>
    <xdr:from>
      <xdr:col>0</xdr:col>
      <xdr:colOff>19050</xdr:colOff>
      <xdr:row>139</xdr:row>
      <xdr:rowOff>123825</xdr:rowOff>
    </xdr:from>
    <xdr:ext cx="3800475" cy="2096215"/>
    <xdr:sp macro="" textlink="">
      <xdr:nvSpPr>
        <xdr:cNvPr id="25" name="24 Rectángulo"/>
        <xdr:cNvSpPr/>
      </xdr:nvSpPr>
      <xdr:spPr>
        <a:xfrm>
          <a:off x="19050" y="26812875"/>
          <a:ext cx="3800475" cy="2096215"/>
        </a:xfrm>
        <a:prstGeom prst="rect">
          <a:avLst/>
        </a:prstGeom>
        <a:noFill/>
      </xdr:spPr>
      <xdr:txBody>
        <a:bodyPr wrap="square" lIns="91440" tIns="45720" rIns="91440" bIns="45720">
          <a:spAutoFit/>
        </a:bodyPr>
        <a:lstStyle/>
        <a:p>
          <a:pPr algn="ct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media  por el promedio del</a:t>
          </a:r>
          <a:r>
            <a:rPr lang="es-ES" sz="32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a:t>
          </a:r>
          <a:r>
            <a:rPr lang="es-ES" sz="32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intercambio comercial</a:t>
          </a:r>
        </a:p>
      </xdr:txBody>
    </xdr:sp>
    <xdr:clientData/>
  </xdr:oneCellAnchor>
  <xdr:oneCellAnchor>
    <xdr:from>
      <xdr:col>5</xdr:col>
      <xdr:colOff>590550</xdr:colOff>
      <xdr:row>22</xdr:row>
      <xdr:rowOff>76200</xdr:rowOff>
    </xdr:from>
    <xdr:ext cx="384272" cy="264560"/>
    <xdr:sp macro="" textlink="">
      <xdr:nvSpPr>
        <xdr:cNvPr id="26" name="25 CuadroTexto"/>
        <xdr:cNvSpPr txBox="1"/>
      </xdr:nvSpPr>
      <xdr:spPr>
        <a:xfrm>
          <a:off x="4495800"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4</xdr:col>
      <xdr:colOff>257176</xdr:colOff>
      <xdr:row>5</xdr:row>
      <xdr:rowOff>19048</xdr:rowOff>
    </xdr:from>
    <xdr:to>
      <xdr:col>8</xdr:col>
      <xdr:colOff>371475</xdr:colOff>
      <xdr:row>17</xdr:row>
      <xdr:rowOff>28573</xdr:rowOff>
    </xdr:to>
    <xdr:sp macro="" textlink="">
      <xdr:nvSpPr>
        <xdr:cNvPr id="2" name="1 Rectángulo"/>
        <xdr:cNvSpPr/>
      </xdr:nvSpPr>
      <xdr:spPr>
        <a:xfrm>
          <a:off x="5648326" y="971548"/>
          <a:ext cx="5105399"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752475</xdr:colOff>
      <xdr:row>0</xdr:row>
      <xdr:rowOff>9525</xdr:rowOff>
    </xdr:from>
    <xdr:to>
      <xdr:col>3</xdr:col>
      <xdr:colOff>2174399</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7524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447675</xdr:colOff>
      <xdr:row>0</xdr:row>
      <xdr:rowOff>0</xdr:rowOff>
    </xdr:from>
    <xdr:to>
      <xdr:col>7</xdr:col>
      <xdr:colOff>981075</xdr:colOff>
      <xdr:row>4</xdr:row>
      <xdr:rowOff>161925</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5838825" y="0"/>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352425</xdr:colOff>
      <xdr:row>0</xdr:row>
      <xdr:rowOff>38100</xdr:rowOff>
    </xdr:from>
    <xdr:to>
      <xdr:col>11</xdr:col>
      <xdr:colOff>438150</xdr:colOff>
      <xdr:row>5</xdr:row>
      <xdr:rowOff>83614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10734675" y="3810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1</xdr:row>
      <xdr:rowOff>9525</xdr:rowOff>
    </xdr:from>
    <xdr:to>
      <xdr:col>4</xdr:col>
      <xdr:colOff>257175</xdr:colOff>
      <xdr:row>2</xdr:row>
      <xdr:rowOff>171450</xdr:rowOff>
    </xdr:to>
    <xdr:sp macro="" textlink="">
      <xdr:nvSpPr>
        <xdr:cNvPr id="6" name="5 CuadroTexto"/>
        <xdr:cNvSpPr txBox="1"/>
      </xdr:nvSpPr>
      <xdr:spPr>
        <a:xfrm>
          <a:off x="762000" y="200025"/>
          <a:ext cx="488632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4</xdr:col>
      <xdr:colOff>838200</xdr:colOff>
      <xdr:row>1</xdr:row>
      <xdr:rowOff>38100</xdr:rowOff>
    </xdr:from>
    <xdr:to>
      <xdr:col>8</xdr:col>
      <xdr:colOff>133350</xdr:colOff>
      <xdr:row>3</xdr:row>
      <xdr:rowOff>9525</xdr:rowOff>
    </xdr:to>
    <xdr:sp macro="" textlink="">
      <xdr:nvSpPr>
        <xdr:cNvPr id="7" name="6 CuadroTexto"/>
        <xdr:cNvSpPr txBox="1"/>
      </xdr:nvSpPr>
      <xdr:spPr>
        <a:xfrm>
          <a:off x="6229350" y="228600"/>
          <a:ext cx="42862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8</xdr:col>
      <xdr:colOff>723900</xdr:colOff>
      <xdr:row>1</xdr:row>
      <xdr:rowOff>66675</xdr:rowOff>
    </xdr:from>
    <xdr:to>
      <xdr:col>11</xdr:col>
      <xdr:colOff>1057275</xdr:colOff>
      <xdr:row>3</xdr:row>
      <xdr:rowOff>38100</xdr:rowOff>
    </xdr:to>
    <xdr:sp macro="" textlink="">
      <xdr:nvSpPr>
        <xdr:cNvPr id="8" name="7 CuadroTexto"/>
        <xdr:cNvSpPr txBox="1"/>
      </xdr:nvSpPr>
      <xdr:spPr>
        <a:xfrm>
          <a:off x="11106150" y="257175"/>
          <a:ext cx="4362450"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8</xdr:col>
      <xdr:colOff>476250</xdr:colOff>
      <xdr:row>5</xdr:row>
      <xdr:rowOff>28575</xdr:rowOff>
    </xdr:from>
    <xdr:to>
      <xdr:col>11</xdr:col>
      <xdr:colOff>762000</xdr:colOff>
      <xdr:row>17</xdr:row>
      <xdr:rowOff>38100</xdr:rowOff>
    </xdr:to>
    <xdr:sp macro="" textlink="">
      <xdr:nvSpPr>
        <xdr:cNvPr id="9" name="8 Rectángulo"/>
        <xdr:cNvSpPr/>
      </xdr:nvSpPr>
      <xdr:spPr>
        <a:xfrm>
          <a:off x="10858500" y="981075"/>
          <a:ext cx="43148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581025</xdr:colOff>
      <xdr:row>5</xdr:row>
      <xdr:rowOff>0</xdr:rowOff>
    </xdr:from>
    <xdr:to>
      <xdr:col>4</xdr:col>
      <xdr:colOff>66675</xdr:colOff>
      <xdr:row>17</xdr:row>
      <xdr:rowOff>9525</xdr:rowOff>
    </xdr:to>
    <xdr:sp macro="" textlink="">
      <xdr:nvSpPr>
        <xdr:cNvPr id="10" name="9 Rectángulo"/>
        <xdr:cNvSpPr/>
      </xdr:nvSpPr>
      <xdr:spPr>
        <a:xfrm>
          <a:off x="581025" y="952500"/>
          <a:ext cx="487680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6</xdr:col>
      <xdr:colOff>104775</xdr:colOff>
      <xdr:row>19</xdr:row>
      <xdr:rowOff>14286</xdr:rowOff>
    </xdr:from>
    <xdr:to>
      <xdr:col>7</xdr:col>
      <xdr:colOff>19050</xdr:colOff>
      <xdr:row>23</xdr:row>
      <xdr:rowOff>38099</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00975" y="3633786"/>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6</xdr:col>
      <xdr:colOff>104776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6</xdr:col>
      <xdr:colOff>1340813</xdr:colOff>
      <xdr:row>19</xdr:row>
      <xdr:rowOff>69348</xdr:rowOff>
    </xdr:from>
    <xdr:ext cx="3261983" cy="593304"/>
    <xdr:sp macro="" textlink="">
      <xdr:nvSpPr>
        <xdr:cNvPr id="15" name="14 Rectángulo"/>
        <xdr:cNvSpPr/>
      </xdr:nvSpPr>
      <xdr:spPr>
        <a:xfrm>
          <a:off x="9037013" y="36888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4</xdr:col>
      <xdr:colOff>438151</xdr:colOff>
      <xdr:row>6</xdr:row>
      <xdr:rowOff>28575</xdr:rowOff>
    </xdr:from>
    <xdr:to>
      <xdr:col>8</xdr:col>
      <xdr:colOff>209551</xdr:colOff>
      <xdr:row>11</xdr:row>
      <xdr:rowOff>28575</xdr:rowOff>
    </xdr:to>
    <xdr:pic>
      <xdr:nvPicPr>
        <xdr:cNvPr id="18" name="17 Imagen"/>
        <xdr:cNvPicPr>
          <a:picLocks noChangeAspect="1"/>
        </xdr:cNvPicPr>
      </xdr:nvPicPr>
      <xdr:blipFill rotWithShape="1">
        <a:blip xmlns:r="http://schemas.openxmlformats.org/officeDocument/2006/relationships" r:embed="rId7"/>
        <a:srcRect l="18231" t="47923" r="16973" b="29027"/>
        <a:stretch/>
      </xdr:blipFill>
      <xdr:spPr>
        <a:xfrm>
          <a:off x="5829301" y="1171575"/>
          <a:ext cx="4762500" cy="952500"/>
        </a:xfrm>
        <a:prstGeom prst="rect">
          <a:avLst/>
        </a:prstGeom>
      </xdr:spPr>
    </xdr:pic>
    <xdr:clientData/>
  </xdr:twoCellAnchor>
  <xdr:oneCellAnchor>
    <xdr:from>
      <xdr:col>0</xdr:col>
      <xdr:colOff>171450</xdr:colOff>
      <xdr:row>61</xdr:row>
      <xdr:rowOff>164598</xdr:rowOff>
    </xdr:from>
    <xdr:ext cx="2085975" cy="843693"/>
    <xdr:sp macro="" textlink="">
      <xdr:nvSpPr>
        <xdr:cNvPr id="19" name="18 Rectángulo"/>
        <xdr:cNvSpPr/>
      </xdr:nvSpPr>
      <xdr:spPr>
        <a:xfrm>
          <a:off x="171450" y="11861298"/>
          <a:ext cx="2085975"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Exportaciones del mundo</a:t>
          </a:r>
        </a:p>
      </xdr:txBody>
    </xdr:sp>
    <xdr:clientData/>
  </xdr:oneCellAnchor>
  <xdr:oneCellAnchor>
    <xdr:from>
      <xdr:col>0</xdr:col>
      <xdr:colOff>171450</xdr:colOff>
      <xdr:row>47</xdr:row>
      <xdr:rowOff>85725</xdr:rowOff>
    </xdr:from>
    <xdr:ext cx="2085975" cy="1219373"/>
    <xdr:sp macro="" textlink="">
      <xdr:nvSpPr>
        <xdr:cNvPr id="20" name="19 Rectángulo"/>
        <xdr:cNvSpPr/>
      </xdr:nvSpPr>
      <xdr:spPr>
        <a:xfrm>
          <a:off x="171450" y="9067800"/>
          <a:ext cx="208597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exportaciones</a:t>
          </a:r>
        </a:p>
      </xdr:txBody>
    </xdr:sp>
    <xdr:clientData/>
  </xdr:oneCellAnchor>
  <xdr:oneCellAnchor>
    <xdr:from>
      <xdr:col>0</xdr:col>
      <xdr:colOff>238125</xdr:colOff>
      <xdr:row>87</xdr:row>
      <xdr:rowOff>12198</xdr:rowOff>
    </xdr:from>
    <xdr:ext cx="2085975" cy="843693"/>
    <xdr:sp macro="" textlink="">
      <xdr:nvSpPr>
        <xdr:cNvPr id="21" name="20 Rectángulo"/>
        <xdr:cNvSpPr/>
      </xdr:nvSpPr>
      <xdr:spPr>
        <a:xfrm>
          <a:off x="238125" y="16480923"/>
          <a:ext cx="2085975" cy="84369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Importaciones del mundo</a:t>
          </a:r>
        </a:p>
      </xdr:txBody>
    </xdr:sp>
    <xdr:clientData/>
  </xdr:oneCellAnchor>
  <xdr:oneCellAnchor>
    <xdr:from>
      <xdr:col>0</xdr:col>
      <xdr:colOff>238125</xdr:colOff>
      <xdr:row>73</xdr:row>
      <xdr:rowOff>38100</xdr:rowOff>
    </xdr:from>
    <xdr:ext cx="2085975" cy="1219373"/>
    <xdr:sp macro="" textlink="">
      <xdr:nvSpPr>
        <xdr:cNvPr id="22" name="21 Rectángulo"/>
        <xdr:cNvSpPr/>
      </xdr:nvSpPr>
      <xdr:spPr>
        <a:xfrm>
          <a:off x="238125" y="14030325"/>
          <a:ext cx="2085975" cy="1219373"/>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medida por importaciones</a:t>
          </a:r>
        </a:p>
      </xdr:txBody>
    </xdr:sp>
    <xdr:clientData/>
  </xdr:oneCellAnchor>
  <xdr:oneCellAnchor>
    <xdr:from>
      <xdr:col>0</xdr:col>
      <xdr:colOff>161925</xdr:colOff>
      <xdr:row>99</xdr:row>
      <xdr:rowOff>133350</xdr:rowOff>
    </xdr:from>
    <xdr:ext cx="2085975" cy="2346412"/>
    <xdr:sp macro="" textlink="">
      <xdr:nvSpPr>
        <xdr:cNvPr id="23" name="22 Rectángulo"/>
        <xdr:cNvSpPr/>
      </xdr:nvSpPr>
      <xdr:spPr>
        <a:xfrm>
          <a:off x="161925" y="18964275"/>
          <a:ext cx="2085975" cy="234641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Apertura por</a:t>
          </a:r>
          <a:r>
            <a:rPr lang="es-ES" sz="2400" b="1" cap="none" spc="0" baseline="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 el peso de los intercambios locales en el comercio internacional</a:t>
          </a:r>
          <a:endPar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endParaRPr>
        </a:p>
      </xdr:txBody>
    </xdr:sp>
    <xdr:clientData/>
  </xdr:oneCellAnchor>
  <xdr:oneCellAnchor>
    <xdr:from>
      <xdr:col>5</xdr:col>
      <xdr:colOff>381000</xdr:colOff>
      <xdr:row>22</xdr:row>
      <xdr:rowOff>66675</xdr:rowOff>
    </xdr:from>
    <xdr:ext cx="384272" cy="264560"/>
    <xdr:sp macro="" textlink="">
      <xdr:nvSpPr>
        <xdr:cNvPr id="24" name="23 CuadroTexto"/>
        <xdr:cNvSpPr txBox="1"/>
      </xdr:nvSpPr>
      <xdr:spPr>
        <a:xfrm>
          <a:off x="6734175" y="4257675"/>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drawings/drawing9.xml><?xml version="1.0" encoding="utf-8"?>
<xdr:wsDr xmlns:xdr="http://schemas.openxmlformats.org/drawingml/2006/spreadsheetDrawing" xmlns:a="http://schemas.openxmlformats.org/drawingml/2006/main">
  <xdr:twoCellAnchor>
    <xdr:from>
      <xdr:col>5</xdr:col>
      <xdr:colOff>581025</xdr:colOff>
      <xdr:row>5</xdr:row>
      <xdr:rowOff>57148</xdr:rowOff>
    </xdr:from>
    <xdr:to>
      <xdr:col>10</xdr:col>
      <xdr:colOff>257175</xdr:colOff>
      <xdr:row>17</xdr:row>
      <xdr:rowOff>66673</xdr:rowOff>
    </xdr:to>
    <xdr:sp macro="" textlink="">
      <xdr:nvSpPr>
        <xdr:cNvPr id="2" name="1 Rectángulo"/>
        <xdr:cNvSpPr/>
      </xdr:nvSpPr>
      <xdr:spPr>
        <a:xfrm>
          <a:off x="4391025" y="1009648"/>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0</xdr:col>
      <xdr:colOff>180975</xdr:colOff>
      <xdr:row>0</xdr:row>
      <xdr:rowOff>9525</xdr:rowOff>
    </xdr:from>
    <xdr:to>
      <xdr:col>3</xdr:col>
      <xdr:colOff>1669574</xdr:colOff>
      <xdr:row>5</xdr:row>
      <xdr:rowOff>57150</xdr:rowOff>
    </xdr:to>
    <xdr:pic>
      <xdr:nvPicPr>
        <xdr:cNvPr id="3" name="2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 b="83010"/>
        <a:stretch/>
      </xdr:blipFill>
      <xdr:spPr bwMode="auto">
        <a:xfrm>
          <a:off x="180975" y="9525"/>
          <a:ext cx="3907949"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247650</xdr:colOff>
      <xdr:row>0</xdr:row>
      <xdr:rowOff>9524</xdr:rowOff>
    </xdr:from>
    <xdr:to>
      <xdr:col>10</xdr:col>
      <xdr:colOff>619125</xdr:colOff>
      <xdr:row>4</xdr:row>
      <xdr:rowOff>171449</xdr:rowOff>
    </xdr:to>
    <xdr:pic>
      <xdr:nvPicPr>
        <xdr:cNvPr id="4" name="3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436" b="63895"/>
        <a:stretch/>
      </xdr:blipFill>
      <xdr:spPr bwMode="auto">
        <a:xfrm>
          <a:off x="4057650" y="9524"/>
          <a:ext cx="4181475" cy="9239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57150</xdr:colOff>
      <xdr:row>0</xdr:row>
      <xdr:rowOff>0</xdr:rowOff>
    </xdr:from>
    <xdr:to>
      <xdr:col>16</xdr:col>
      <xdr:colOff>361950</xdr:colOff>
      <xdr:row>5</xdr:row>
      <xdr:rowOff>45514</xdr:rowOff>
    </xdr:to>
    <xdr:pic>
      <xdr:nvPicPr>
        <xdr:cNvPr id="5" name="4 Imagen" descr="Resultado de imagen para LISTA "/>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42509" b="41389"/>
        <a:stretch/>
      </xdr:blipFill>
      <xdr:spPr bwMode="auto">
        <a:xfrm>
          <a:off x="8439150" y="0"/>
          <a:ext cx="4114800" cy="9980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85725</xdr:colOff>
      <xdr:row>1</xdr:row>
      <xdr:rowOff>9525</xdr:rowOff>
    </xdr:from>
    <xdr:to>
      <xdr:col>4</xdr:col>
      <xdr:colOff>342900</xdr:colOff>
      <xdr:row>2</xdr:row>
      <xdr:rowOff>171450</xdr:rowOff>
    </xdr:to>
    <xdr:sp macro="" textlink="">
      <xdr:nvSpPr>
        <xdr:cNvPr id="6" name="5 CuadroTexto"/>
        <xdr:cNvSpPr txBox="1"/>
      </xdr:nvSpPr>
      <xdr:spPr>
        <a:xfrm>
          <a:off x="847725" y="20002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DESCRIPCIÓN</a:t>
          </a:r>
        </a:p>
      </xdr:txBody>
    </xdr:sp>
    <xdr:clientData/>
  </xdr:twoCellAnchor>
  <xdr:twoCellAnchor>
    <xdr:from>
      <xdr:col>6</xdr:col>
      <xdr:colOff>514350</xdr:colOff>
      <xdr:row>1</xdr:row>
      <xdr:rowOff>28575</xdr:rowOff>
    </xdr:from>
    <xdr:to>
      <xdr:col>10</xdr:col>
      <xdr:colOff>9525</xdr:colOff>
      <xdr:row>3</xdr:row>
      <xdr:rowOff>0</xdr:rowOff>
    </xdr:to>
    <xdr:sp macro="" textlink="">
      <xdr:nvSpPr>
        <xdr:cNvPr id="7" name="6 CuadroTexto"/>
        <xdr:cNvSpPr txBox="1"/>
      </xdr:nvSpPr>
      <xdr:spPr>
        <a:xfrm>
          <a:off x="5086350" y="219075"/>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FÓRMULA</a:t>
          </a:r>
        </a:p>
      </xdr:txBody>
    </xdr:sp>
    <xdr:clientData/>
  </xdr:twoCellAnchor>
  <xdr:twoCellAnchor>
    <xdr:from>
      <xdr:col>12</xdr:col>
      <xdr:colOff>314325</xdr:colOff>
      <xdr:row>1</xdr:row>
      <xdr:rowOff>38100</xdr:rowOff>
    </xdr:from>
    <xdr:to>
      <xdr:col>15</xdr:col>
      <xdr:colOff>571500</xdr:colOff>
      <xdr:row>3</xdr:row>
      <xdr:rowOff>9525</xdr:rowOff>
    </xdr:to>
    <xdr:sp macro="" textlink="">
      <xdr:nvSpPr>
        <xdr:cNvPr id="8" name="7 CuadroTexto"/>
        <xdr:cNvSpPr txBox="1"/>
      </xdr:nvSpPr>
      <xdr:spPr>
        <a:xfrm>
          <a:off x="9458325" y="228600"/>
          <a:ext cx="2543175"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CO" sz="2400" b="1">
              <a:solidFill>
                <a:schemeClr val="bg1"/>
              </a:solidFill>
            </a:rPr>
            <a:t>INTERPRETACIÓN</a:t>
          </a:r>
        </a:p>
      </xdr:txBody>
    </xdr:sp>
    <xdr:clientData/>
  </xdr:twoCellAnchor>
  <xdr:twoCellAnchor>
    <xdr:from>
      <xdr:col>11</xdr:col>
      <xdr:colOff>581025</xdr:colOff>
      <xdr:row>4</xdr:row>
      <xdr:rowOff>180975</xdr:rowOff>
    </xdr:from>
    <xdr:to>
      <xdr:col>16</xdr:col>
      <xdr:colOff>257175</xdr:colOff>
      <xdr:row>17</xdr:row>
      <xdr:rowOff>0</xdr:rowOff>
    </xdr:to>
    <xdr:sp macro="" textlink="">
      <xdr:nvSpPr>
        <xdr:cNvPr id="9" name="8 Rectángulo"/>
        <xdr:cNvSpPr/>
      </xdr:nvSpPr>
      <xdr:spPr>
        <a:xfrm>
          <a:off x="8963025" y="942975"/>
          <a:ext cx="3486150"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561975</xdr:colOff>
      <xdr:row>5</xdr:row>
      <xdr:rowOff>47625</xdr:rowOff>
    </xdr:from>
    <xdr:to>
      <xdr:col>5</xdr:col>
      <xdr:colOff>114300</xdr:colOff>
      <xdr:row>17</xdr:row>
      <xdr:rowOff>57150</xdr:rowOff>
    </xdr:to>
    <xdr:sp macro="" textlink="">
      <xdr:nvSpPr>
        <xdr:cNvPr id="10" name="9 Rectángulo"/>
        <xdr:cNvSpPr/>
      </xdr:nvSpPr>
      <xdr:spPr>
        <a:xfrm>
          <a:off x="561975" y="1000125"/>
          <a:ext cx="3362325" cy="2295525"/>
        </a:xfrm>
        <a:prstGeom prst="rect">
          <a:avLst/>
        </a:prstGeom>
        <a:noFill/>
        <a:ln>
          <a:solidFill>
            <a:srgbClr val="FFC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editAs="oneCell">
    <xdr:from>
      <xdr:col>7</xdr:col>
      <xdr:colOff>28575</xdr:colOff>
      <xdr:row>18</xdr:row>
      <xdr:rowOff>176211</xdr:rowOff>
    </xdr:from>
    <xdr:to>
      <xdr:col>8</xdr:col>
      <xdr:colOff>523875</xdr:colOff>
      <xdr:row>23</xdr:row>
      <xdr:rowOff>9524</xdr:rowOff>
    </xdr:to>
    <xdr:pic>
      <xdr:nvPicPr>
        <xdr:cNvPr id="11" name="10 Imagen" descr="Resultado de imagen para estadisticas icono pn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362575" y="3605211"/>
          <a:ext cx="1257300" cy="785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506946</xdr:colOff>
      <xdr:row>19</xdr:row>
      <xdr:rowOff>94017</xdr:rowOff>
    </xdr:from>
    <xdr:to>
      <xdr:col>7</xdr:col>
      <xdr:colOff>123826</xdr:colOff>
      <xdr:row>25</xdr:row>
      <xdr:rowOff>104775</xdr:rowOff>
    </xdr:to>
    <xdr:pic>
      <xdr:nvPicPr>
        <xdr:cNvPr id="12" name="11 Imagen" descr="Resultado de imagen para HAZ clic aqui PNG">
          <a:hlinkClick xmlns:r="http://schemas.openxmlformats.org/officeDocument/2006/relationships" r:id="rId3"/>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554946" y="3713517"/>
          <a:ext cx="1902880" cy="1153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219075</xdr:colOff>
      <xdr:row>22</xdr:row>
      <xdr:rowOff>142875</xdr:rowOff>
    </xdr:from>
    <xdr:to>
      <xdr:col>0</xdr:col>
      <xdr:colOff>428625</xdr:colOff>
      <xdr:row>24</xdr:row>
      <xdr:rowOff>28575</xdr:rowOff>
    </xdr:to>
    <xdr:sp macro="" textlink="">
      <xdr:nvSpPr>
        <xdr:cNvPr id="13" name="12 Flecha izquierda">
          <a:hlinkClick xmlns:r="http://schemas.openxmlformats.org/officeDocument/2006/relationships" r:id="rId5"/>
        </xdr:cNvPr>
        <xdr:cNvSpPr/>
      </xdr:nvSpPr>
      <xdr:spPr>
        <a:xfrm>
          <a:off x="219075" y="4333875"/>
          <a:ext cx="20955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514350</xdr:colOff>
      <xdr:row>22</xdr:row>
      <xdr:rowOff>142875</xdr:rowOff>
    </xdr:from>
    <xdr:to>
      <xdr:col>1</xdr:col>
      <xdr:colOff>19050</xdr:colOff>
      <xdr:row>24</xdr:row>
      <xdr:rowOff>38100</xdr:rowOff>
    </xdr:to>
    <xdr:sp macro="" textlink="">
      <xdr:nvSpPr>
        <xdr:cNvPr id="14" name="13 Flecha derecha">
          <a:hlinkClick xmlns:r="http://schemas.openxmlformats.org/officeDocument/2006/relationships" r:id="rId6"/>
        </xdr:cNvPr>
        <xdr:cNvSpPr/>
      </xdr:nvSpPr>
      <xdr:spPr>
        <a:xfrm>
          <a:off x="514350" y="4333875"/>
          <a:ext cx="26670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8</xdr:col>
      <xdr:colOff>445463</xdr:colOff>
      <xdr:row>19</xdr:row>
      <xdr:rowOff>31248</xdr:rowOff>
    </xdr:from>
    <xdr:ext cx="3261983" cy="593304"/>
    <xdr:sp macro="" textlink="">
      <xdr:nvSpPr>
        <xdr:cNvPr id="15" name="14 Rectángulo"/>
        <xdr:cNvSpPr/>
      </xdr:nvSpPr>
      <xdr:spPr>
        <a:xfrm>
          <a:off x="6541463" y="3650748"/>
          <a:ext cx="3261983" cy="593304"/>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algn="ctr"/>
          <a:r>
            <a:rPr lang="es-ES" sz="3200" b="1" cap="none" spc="50">
              <a:ln w="11430"/>
              <a:gradFill>
                <a:gsLst>
                  <a:gs pos="25000">
                    <a:schemeClr val="accent2">
                      <a:satMod val="155000"/>
                    </a:schemeClr>
                  </a:gs>
                  <a:gs pos="100000">
                    <a:schemeClr val="accent2">
                      <a:shade val="45000"/>
                      <a:satMod val="165000"/>
                    </a:schemeClr>
                  </a:gs>
                </a:gsLst>
                <a:lin ang="5400000"/>
              </a:gradFill>
              <a:effectLst>
                <a:outerShdw blurRad="76200" dist="50800" dir="5400000" algn="tl" rotWithShape="0">
                  <a:srgbClr val="000000">
                    <a:alpha val="65000"/>
                  </a:srgbClr>
                </a:outerShdw>
              </a:effectLst>
            </a:rPr>
            <a:t>Realiza el análisis</a:t>
          </a:r>
        </a:p>
      </xdr:txBody>
    </xdr:sp>
    <xdr:clientData/>
  </xdr:oneCellAnchor>
  <xdr:twoCellAnchor>
    <xdr:from>
      <xdr:col>0</xdr:col>
      <xdr:colOff>219075</xdr:colOff>
      <xdr:row>41</xdr:row>
      <xdr:rowOff>85725</xdr:rowOff>
    </xdr:from>
    <xdr:to>
      <xdr:col>0</xdr:col>
      <xdr:colOff>409575</xdr:colOff>
      <xdr:row>42</xdr:row>
      <xdr:rowOff>161925</xdr:rowOff>
    </xdr:to>
    <xdr:sp macro="" textlink="">
      <xdr:nvSpPr>
        <xdr:cNvPr id="16" name="15 Flecha izquierda">
          <a:hlinkClick xmlns:r="http://schemas.openxmlformats.org/officeDocument/2006/relationships" r:id="rId5"/>
        </xdr:cNvPr>
        <xdr:cNvSpPr/>
      </xdr:nvSpPr>
      <xdr:spPr>
        <a:xfrm>
          <a:off x="219075" y="7896225"/>
          <a:ext cx="190500" cy="266700"/>
        </a:xfrm>
        <a:prstGeom prst="lef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409575</xdr:colOff>
      <xdr:row>41</xdr:row>
      <xdr:rowOff>85725</xdr:rowOff>
    </xdr:from>
    <xdr:to>
      <xdr:col>0</xdr:col>
      <xdr:colOff>695325</xdr:colOff>
      <xdr:row>42</xdr:row>
      <xdr:rowOff>171450</xdr:rowOff>
    </xdr:to>
    <xdr:sp macro="" textlink="">
      <xdr:nvSpPr>
        <xdr:cNvPr id="17" name="16 Flecha derecha">
          <a:hlinkClick xmlns:r="http://schemas.openxmlformats.org/officeDocument/2006/relationships" r:id="rId6"/>
        </xdr:cNvPr>
        <xdr:cNvSpPr/>
      </xdr:nvSpPr>
      <xdr:spPr>
        <a:xfrm>
          <a:off x="409575" y="7896225"/>
          <a:ext cx="285750" cy="276225"/>
        </a:xfrm>
        <a:prstGeom prst="rightArrow">
          <a:avLst/>
        </a:prstGeom>
        <a:solidFill>
          <a:schemeClr val="bg2">
            <a:lumMod val="50000"/>
          </a:schemeClr>
        </a:solid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oneCellAnchor>
    <xdr:from>
      <xdr:col>0</xdr:col>
      <xdr:colOff>0</xdr:colOff>
      <xdr:row>44</xdr:row>
      <xdr:rowOff>155073</xdr:rowOff>
    </xdr:from>
    <xdr:ext cx="1609725" cy="2722092"/>
    <xdr:sp macro="" textlink="">
      <xdr:nvSpPr>
        <xdr:cNvPr id="18" name="17 Rectángulo"/>
        <xdr:cNvSpPr/>
      </xdr:nvSpPr>
      <xdr:spPr>
        <a:xfrm>
          <a:off x="0" y="8537073"/>
          <a:ext cx="1609725" cy="272209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Peso relativo de los productos sobre el total exportado</a:t>
          </a:r>
        </a:p>
      </xdr:txBody>
    </xdr:sp>
    <xdr:clientData/>
  </xdr:oneCellAnchor>
  <xdr:oneCellAnchor>
    <xdr:from>
      <xdr:col>0</xdr:col>
      <xdr:colOff>0</xdr:colOff>
      <xdr:row>60</xdr:row>
      <xdr:rowOff>0</xdr:rowOff>
    </xdr:from>
    <xdr:ext cx="1609725" cy="2722092"/>
    <xdr:sp macro="" textlink="">
      <xdr:nvSpPr>
        <xdr:cNvPr id="19" name="18 Rectángulo"/>
        <xdr:cNvSpPr/>
      </xdr:nvSpPr>
      <xdr:spPr>
        <a:xfrm>
          <a:off x="0" y="11468100"/>
          <a:ext cx="1609725" cy="2722092"/>
        </a:xfrm>
        <a:prstGeom prst="rect">
          <a:avLst/>
        </a:prstGeom>
        <a:noFill/>
      </xdr:spPr>
      <xdr:txBody>
        <a:bodyPr wrap="square" lIns="91440" tIns="45720" rIns="91440" bIns="45720">
          <a:spAutoFit/>
        </a:bodyPr>
        <a:lstStyle/>
        <a:p>
          <a:pPr algn="ctr"/>
          <a:r>
            <a:rPr lang="es-ES" sz="2400" b="1" cap="none" spc="0">
              <a:ln w="10541" cmpd="sng">
                <a:solidFill>
                  <a:schemeClr val="accent1">
                    <a:shade val="88000"/>
                    <a:satMod val="110000"/>
                  </a:schemeClr>
                </a:solidFill>
                <a:prstDash val="solid"/>
              </a:ln>
              <a:gradFill>
                <a:gsLst>
                  <a:gs pos="0">
                    <a:schemeClr val="accent1">
                      <a:tint val="40000"/>
                      <a:satMod val="250000"/>
                    </a:schemeClr>
                  </a:gs>
                  <a:gs pos="9000">
                    <a:schemeClr val="accent1">
                      <a:tint val="52000"/>
                      <a:satMod val="300000"/>
                    </a:schemeClr>
                  </a:gs>
                  <a:gs pos="50000">
                    <a:schemeClr val="accent1">
                      <a:shade val="20000"/>
                      <a:satMod val="300000"/>
                    </a:schemeClr>
                  </a:gs>
                  <a:gs pos="79000">
                    <a:schemeClr val="accent1">
                      <a:tint val="52000"/>
                      <a:satMod val="300000"/>
                    </a:schemeClr>
                  </a:gs>
                  <a:gs pos="100000">
                    <a:schemeClr val="accent1">
                      <a:tint val="40000"/>
                      <a:satMod val="250000"/>
                    </a:schemeClr>
                  </a:gs>
                </a:gsLst>
                <a:lin ang="5400000"/>
              </a:gradFill>
              <a:effectLst/>
            </a:rPr>
            <a:t>Peso relativo de los productos sobre el total importado</a:t>
          </a:r>
        </a:p>
      </xdr:txBody>
    </xdr:sp>
    <xdr:clientData/>
  </xdr:oneCellAnchor>
  <xdr:oneCellAnchor>
    <xdr:from>
      <xdr:col>5</xdr:col>
      <xdr:colOff>581025</xdr:colOff>
      <xdr:row>22</xdr:row>
      <xdr:rowOff>76200</xdr:rowOff>
    </xdr:from>
    <xdr:ext cx="384272" cy="264560"/>
    <xdr:sp macro="" textlink="">
      <xdr:nvSpPr>
        <xdr:cNvPr id="20" name="19 CuadroTexto"/>
        <xdr:cNvSpPr txBox="1"/>
      </xdr:nvSpPr>
      <xdr:spPr>
        <a:xfrm>
          <a:off x="5876925" y="4267200"/>
          <a:ext cx="3842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FF0000"/>
              </a:solidFill>
            </a:rPr>
            <a:t>Clic</a:t>
          </a:r>
        </a:p>
      </xdr:txBody>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4.bin"/><Relationship Id="rId1" Type="http://schemas.openxmlformats.org/officeDocument/2006/relationships/hyperlink" Target="https://datos.bancomundial.org/indicador/NY.GDP.MKTP.CD?locations=CO"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7" zoomScaleNormal="87" workbookViewId="0">
      <selection activeCell="L21" sqref="L21"/>
    </sheetView>
  </sheetViews>
  <sheetFormatPr baseColWidth="10"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68"/>
  <sheetViews>
    <sheetView showGridLines="0" topLeftCell="R52" workbookViewId="0">
      <selection activeCell="AE57" sqref="AE57:AE67"/>
    </sheetView>
  </sheetViews>
  <sheetFormatPr baseColWidth="10" defaultRowHeight="15" x14ac:dyDescent="0.25"/>
  <cols>
    <col min="2" max="2" width="4.140625" customWidth="1"/>
    <col min="3" max="3" width="14.140625" customWidth="1"/>
    <col min="5" max="5" width="30" customWidth="1"/>
    <col min="6" max="6" width="17.42578125" customWidth="1"/>
    <col min="7" max="7" width="20.85546875" customWidth="1"/>
    <col min="8" max="27" width="14.140625" bestFit="1" customWidth="1"/>
  </cols>
  <sheetData>
    <row r="1" spans="2:15" s="1" customFormat="1" x14ac:dyDescent="0.25"/>
    <row r="2" spans="2:15" s="1" customFormat="1" x14ac:dyDescent="0.25"/>
    <row r="3" spans="2:15" s="1" customFormat="1" ht="26.25" x14ac:dyDescent="0.25">
      <c r="F3" s="230"/>
      <c r="G3" s="230"/>
      <c r="H3" s="230"/>
      <c r="I3" s="230"/>
      <c r="J3" s="230"/>
    </row>
    <row r="4" spans="2:15" s="1" customFormat="1" x14ac:dyDescent="0.25"/>
    <row r="5" spans="2:15" s="1" customFormat="1" x14ac:dyDescent="0.25"/>
    <row r="6" spans="2:15" s="1" customFormat="1" x14ac:dyDescent="0.25">
      <c r="L6" s="212" t="s">
        <v>12</v>
      </c>
      <c r="M6" s="213"/>
      <c r="N6" s="213"/>
      <c r="O6" s="213"/>
    </row>
    <row r="7" spans="2:15" s="1" customFormat="1" x14ac:dyDescent="0.25">
      <c r="B7" s="191" t="s">
        <v>44</v>
      </c>
      <c r="C7" s="204"/>
      <c r="D7" s="204"/>
      <c r="E7" s="204"/>
      <c r="L7" s="213"/>
      <c r="M7" s="213"/>
      <c r="N7" s="213"/>
      <c r="O7" s="213"/>
    </row>
    <row r="8" spans="2:15" s="1" customFormat="1" x14ac:dyDescent="0.25">
      <c r="B8" s="204"/>
      <c r="C8" s="204"/>
      <c r="D8" s="204"/>
      <c r="E8" s="204"/>
      <c r="L8" s="213"/>
      <c r="M8" s="213"/>
      <c r="N8" s="213"/>
      <c r="O8" s="213"/>
    </row>
    <row r="9" spans="2:15" s="1" customFormat="1" x14ac:dyDescent="0.25">
      <c r="B9" s="204"/>
      <c r="C9" s="204"/>
      <c r="D9" s="204"/>
      <c r="E9" s="204"/>
      <c r="L9" s="213"/>
      <c r="M9" s="213"/>
      <c r="N9" s="213"/>
      <c r="O9" s="213"/>
    </row>
    <row r="10" spans="2:15" s="1" customFormat="1" x14ac:dyDescent="0.25">
      <c r="B10" s="204"/>
      <c r="C10" s="204"/>
      <c r="D10" s="204"/>
      <c r="E10" s="204"/>
      <c r="L10" s="213"/>
      <c r="M10" s="213"/>
      <c r="N10" s="213"/>
      <c r="O10" s="213"/>
    </row>
    <row r="11" spans="2:15" s="1" customFormat="1" x14ac:dyDescent="0.25">
      <c r="B11" s="204"/>
      <c r="C11" s="204"/>
      <c r="D11" s="204"/>
      <c r="E11" s="204"/>
      <c r="L11" s="213"/>
      <c r="M11" s="213"/>
      <c r="N11" s="213"/>
      <c r="O11" s="213"/>
    </row>
    <row r="12" spans="2:15" s="1" customFormat="1" x14ac:dyDescent="0.25">
      <c r="B12" s="204"/>
      <c r="C12" s="204"/>
      <c r="D12" s="204"/>
      <c r="E12" s="204"/>
      <c r="F12"/>
      <c r="G12"/>
      <c r="H12"/>
      <c r="I12"/>
      <c r="L12" s="213"/>
      <c r="M12" s="213"/>
      <c r="N12" s="213"/>
      <c r="O12" s="213"/>
    </row>
    <row r="13" spans="2:15" s="1" customFormat="1" x14ac:dyDescent="0.25">
      <c r="B13" s="204"/>
      <c r="C13" s="204"/>
      <c r="D13" s="204"/>
      <c r="E13" s="204"/>
      <c r="F13"/>
      <c r="G13"/>
      <c r="H13"/>
      <c r="I13"/>
      <c r="L13" s="213"/>
      <c r="M13" s="213"/>
      <c r="N13" s="213"/>
      <c r="O13" s="213"/>
    </row>
    <row r="14" spans="2:15" s="1" customFormat="1" x14ac:dyDescent="0.25">
      <c r="B14" s="204"/>
      <c r="C14" s="204"/>
      <c r="D14" s="204"/>
      <c r="E14" s="204"/>
      <c r="F14"/>
      <c r="G14"/>
      <c r="H14"/>
      <c r="I14"/>
      <c r="L14" s="213"/>
      <c r="M14" s="213"/>
      <c r="N14" s="213"/>
      <c r="O14" s="213"/>
    </row>
    <row r="15" spans="2:15" ht="18.75" customHeight="1" x14ac:dyDescent="0.25">
      <c r="B15" s="204"/>
      <c r="C15" s="204"/>
      <c r="D15" s="204"/>
      <c r="E15" s="204"/>
      <c r="L15" s="213"/>
      <c r="M15" s="213"/>
      <c r="N15" s="213"/>
      <c r="O15" s="213"/>
    </row>
    <row r="16" spans="2:15" x14ac:dyDescent="0.25">
      <c r="C16" s="192" t="s">
        <v>3</v>
      </c>
      <c r="D16" s="192"/>
      <c r="E16" s="192"/>
      <c r="G16" s="192" t="s">
        <v>3</v>
      </c>
      <c r="H16" s="192"/>
      <c r="I16" s="192"/>
      <c r="L16" s="192" t="s">
        <v>3</v>
      </c>
      <c r="M16" s="192"/>
      <c r="N16" s="192"/>
    </row>
    <row r="42" spans="4:31" ht="15.75" thickBot="1" x14ac:dyDescent="0.3"/>
    <row r="43" spans="4:31" ht="15.75" thickBot="1" x14ac:dyDescent="0.3">
      <c r="D43" s="6" t="s">
        <v>14</v>
      </c>
      <c r="E43" s="7"/>
      <c r="F43" s="100">
        <v>1995</v>
      </c>
      <c r="G43" s="12">
        <v>1996</v>
      </c>
      <c r="H43" s="8">
        <v>1997</v>
      </c>
      <c r="I43" s="12">
        <v>1998</v>
      </c>
      <c r="J43" s="8">
        <v>1999</v>
      </c>
      <c r="K43" s="12">
        <v>2000</v>
      </c>
      <c r="L43" s="8">
        <v>2001</v>
      </c>
      <c r="M43" s="12">
        <v>2002</v>
      </c>
      <c r="N43" s="8">
        <v>2003</v>
      </c>
      <c r="O43" s="12">
        <v>2004</v>
      </c>
      <c r="P43" s="8">
        <v>2005</v>
      </c>
      <c r="Q43" s="12">
        <v>2006</v>
      </c>
      <c r="R43" s="8">
        <v>2007</v>
      </c>
      <c r="S43" s="12">
        <v>2008</v>
      </c>
      <c r="T43" s="8">
        <v>2009</v>
      </c>
      <c r="U43" s="12">
        <v>2010</v>
      </c>
      <c r="V43" s="8">
        <v>2011</v>
      </c>
      <c r="W43" s="12">
        <v>2012</v>
      </c>
      <c r="X43" s="8">
        <v>2013</v>
      </c>
      <c r="Y43" s="12">
        <v>2014</v>
      </c>
      <c r="Z43" s="8">
        <v>2015</v>
      </c>
      <c r="AA43" s="12">
        <v>2016</v>
      </c>
      <c r="AB43" s="12">
        <v>2017</v>
      </c>
      <c r="AC43" s="12">
        <v>2018</v>
      </c>
      <c r="AD43" s="12">
        <v>2019</v>
      </c>
      <c r="AE43" s="12">
        <v>2020</v>
      </c>
    </row>
    <row r="44" spans="4:31" x14ac:dyDescent="0.25">
      <c r="D44" s="196" t="s">
        <v>16</v>
      </c>
      <c r="E44" s="211"/>
      <c r="F44" s="153">
        <f>+(A!D47-B!E47)/(I!F76+H!F58)</f>
        <v>4.7540550457716498E-6</v>
      </c>
      <c r="G44" s="154">
        <f>+(A!E47-B!F47)/(I!G76+H!G58)</f>
        <v>9.2593065929270553E-6</v>
      </c>
      <c r="H44" s="155">
        <f>+(A!F47-B!G47)/(I!H76+H!H58)</f>
        <v>1.3815320319792159E-5</v>
      </c>
      <c r="I44" s="154">
        <f>+(A!G47-B!H47)/(I!I76+H!I58)</f>
        <v>1.7586236701582851E-5</v>
      </c>
      <c r="J44" s="155">
        <f>+(A!H47-B!I47)/(I!J76+H!J58)</f>
        <v>3.43937603468984E-5</v>
      </c>
      <c r="K44" s="154">
        <f>+(A!I47-B!J47)/(I!K76+H!K58)</f>
        <v>7.7280305455222997E-5</v>
      </c>
      <c r="L44" s="155">
        <f>+(A!J47-B!K47)/(I!L76+H!L58)</f>
        <v>1.4162692368567417E-4</v>
      </c>
      <c r="M44" s="154">
        <f>+(A!K47-B!L47)/(I!M76+H!M58)</f>
        <v>1.31067963489753E-4</v>
      </c>
      <c r="N44" s="155">
        <f>+(A!L47-B!M47)/(I!N76+H!N58)</f>
        <v>9.3709855271153575E-5</v>
      </c>
      <c r="O44" s="154">
        <f>+(A!M47-B!N47)/(I!O76+H!O58)</f>
        <v>1.2988212777924102E-4</v>
      </c>
      <c r="P44" s="155">
        <f>+(A!N47-B!O47)/(I!P76+H!P58)</f>
        <v>1.7059029912929127E-4</v>
      </c>
      <c r="Q44" s="154">
        <f>+(A!O47-B!P47)/(I!Q76+H!Q58)</f>
        <v>4.8186638205722625E-4</v>
      </c>
      <c r="R44" s="155">
        <f>+(A!P47-B!Q47)/(I!R76+H!R58)</f>
        <v>2.436607870532886E-4</v>
      </c>
      <c r="S44" s="154">
        <f>+(A!Q47-B!R47)/(I!S76+H!S58)</f>
        <v>2.9742968479740307E-4</v>
      </c>
      <c r="T44" s="155">
        <f>+(A!R47-B!S47)/(I!T76+H!T58)</f>
        <v>5.0090080818914699E-4</v>
      </c>
      <c r="U44" s="154">
        <f>+(A!S47-B!T47)/(I!U76+H!U58)</f>
        <v>6.0940887824553556E-5</v>
      </c>
      <c r="V44" s="155">
        <f>+(A!T47-B!U47)/(I!V76+H!V58)</f>
        <v>4.9484890066446314E-4</v>
      </c>
      <c r="W44" s="154">
        <f>+(A!U47-B!V47)/(I!W76+H!W58)</f>
        <v>1.9190788936061185E-4</v>
      </c>
      <c r="X44" s="155">
        <f>+(A!V47-B!W47)/(I!X76+H!X58)</f>
        <v>3.7028883485545905E-4</v>
      </c>
      <c r="Y44" s="154">
        <f>+(A!W47-B!X47)/(I!Y76+H!Y58)</f>
        <v>7.510044933226271E-4</v>
      </c>
      <c r="Z44" s="155">
        <f>+(A!X47-B!Y47)/(I!Z76+H!Z58)</f>
        <v>2.8389814090132174E-3</v>
      </c>
      <c r="AA44" s="154">
        <f>+(A!Y47-B!Z47)/(I!AA76+H!AA58)</f>
        <v>7.9887946451758635E-4</v>
      </c>
      <c r="AB44" s="154">
        <f>+(A!Z47-B!AA47)/(I!AB76+H!AB58)</f>
        <v>9.9444989993484247E-4</v>
      </c>
      <c r="AC44" s="154">
        <f>+(A!AA47-B!AB47)/(I!AC76+H!AC58)</f>
        <v>1.593147215511135E-3</v>
      </c>
      <c r="AD44" s="154">
        <f>+(A!AB47-B!AC47)/(I!AD76+H!AD58)</f>
        <v>1.4517666309989093E-3</v>
      </c>
      <c r="AE44" s="157">
        <f>+(A!AC47-B!AD47)/(I!AE76+H!AE58)</f>
        <v>1.5356709238596535E-3</v>
      </c>
    </row>
    <row r="45" spans="4:31" x14ac:dyDescent="0.25">
      <c r="D45" s="198" t="s">
        <v>17</v>
      </c>
      <c r="E45" s="208"/>
      <c r="F45" s="156">
        <f>+(A!D48-B!E48)/(I!F77+H!F59)</f>
        <v>0</v>
      </c>
      <c r="G45" s="157">
        <f>+(A!E48-B!F48)/(I!G77+H!G59)</f>
        <v>0</v>
      </c>
      <c r="H45" s="158">
        <f>+(A!F48-B!G48)/(I!H77+H!H59)</f>
        <v>0</v>
      </c>
      <c r="I45" s="157">
        <f>+(A!G48-B!H48)/(I!I77+H!I59)</f>
        <v>0</v>
      </c>
      <c r="J45" s="158">
        <f>+(A!H48-B!I48)/(I!J77+H!J59)</f>
        <v>0</v>
      </c>
      <c r="K45" s="157">
        <f>+(A!I48-B!J48)/(I!K77+H!K59)</f>
        <v>0</v>
      </c>
      <c r="L45" s="158">
        <f>+(A!J48-B!K48)/(I!L77+H!L59)</f>
        <v>0</v>
      </c>
      <c r="M45" s="157">
        <f>+(A!K48-B!L48)/(I!M77+H!M59)</f>
        <v>1.2534939535163158E-4</v>
      </c>
      <c r="N45" s="158">
        <f>+(A!L48-B!M48)/(I!N77+H!N59)</f>
        <v>8.9123785648803884E-6</v>
      </c>
      <c r="O45" s="157">
        <f>+(A!M48-B!N48)/(I!O77+H!O59)</f>
        <v>2.081370175182787E-5</v>
      </c>
      <c r="P45" s="158">
        <f>+(A!N48-B!O48)/(I!P77+H!P59)</f>
        <v>1.9541596020955431E-5</v>
      </c>
      <c r="Q45" s="157">
        <f>+(A!O48-B!P48)/(I!Q77+H!Q59)</f>
        <v>1.4974239300212676E-5</v>
      </c>
      <c r="R45" s="158">
        <f>+(A!P48-B!Q48)/(I!R77+H!R59)</f>
        <v>0</v>
      </c>
      <c r="S45" s="157">
        <f>+(A!Q48-B!R48)/(I!S77+H!S59)</f>
        <v>-1.3511452646774883E-4</v>
      </c>
      <c r="T45" s="158">
        <f>+(A!R48-B!S48)/(I!T77+H!T59)</f>
        <v>-1.2005359566511935E-4</v>
      </c>
      <c r="U45" s="157">
        <f>+(A!S48-B!T48)/(I!U77+H!U59)</f>
        <v>-9.7433360223141884E-5</v>
      </c>
      <c r="V45" s="158">
        <f>+(A!T48-B!U48)/(I!V77+H!V59)</f>
        <v>-8.2695643689638802E-5</v>
      </c>
      <c r="W45" s="157">
        <f>+(A!U48-B!V48)/(I!W77+H!W59)</f>
        <v>0</v>
      </c>
      <c r="X45" s="158">
        <f>+(A!V48-B!W48)/(I!X77+H!X59)</f>
        <v>5.6027463716798616E-4</v>
      </c>
      <c r="Y45" s="157">
        <f>+(A!W48-B!X48)/(I!Y77+H!Y59)</f>
        <v>-1.0731875904940195E-4</v>
      </c>
      <c r="Z45" s="158">
        <f>+(A!X48-B!Y48)/(I!Z77+H!Z59)</f>
        <v>-1.4392687643754125E-4</v>
      </c>
      <c r="AA45" s="157">
        <f>+(A!Y48-B!Z48)/(I!AA77+H!AA59)</f>
        <v>-5.2919412876853628E-6</v>
      </c>
      <c r="AB45" s="157">
        <f>+(A!Z48-B!AA48)/(I!AB77+H!AB59)</f>
        <v>-3.1816734759339942E-7</v>
      </c>
      <c r="AC45" s="157">
        <f>+(A!AA48-B!AB48)/(I!AC77+H!AC59)</f>
        <v>0</v>
      </c>
      <c r="AD45" s="157">
        <f>+(A!AB48-B!AC48)/(I!AD77+H!AD59)</f>
        <v>0</v>
      </c>
      <c r="AE45" s="157">
        <f>+(A!AC48-B!AD48)/(I!AE77+H!AE59)</f>
        <v>0</v>
      </c>
    </row>
    <row r="46" spans="4:31" x14ac:dyDescent="0.25">
      <c r="D46" s="189" t="s">
        <v>18</v>
      </c>
      <c r="E46" s="209"/>
      <c r="F46" s="156">
        <f>+(A!D49-B!E49)/(I!F78+H!F60)</f>
        <v>-3.1772519392202609E-3</v>
      </c>
      <c r="G46" s="157">
        <f>+(A!E49-B!F49)/(I!G78+H!G60)</f>
        <v>-4.0517443027970291E-3</v>
      </c>
      <c r="H46" s="158">
        <f>+(A!F49-B!G49)/(I!H78+H!H60)</f>
        <v>-2.9573595663241704E-3</v>
      </c>
      <c r="I46" s="157">
        <f>+(A!G49-B!H49)/(I!I78+H!I60)</f>
        <v>-1.8589272265095047E-3</v>
      </c>
      <c r="J46" s="158">
        <f>+(A!H49-B!I49)/(I!J78+H!J60)</f>
        <v>-1.5388551569884713E-3</v>
      </c>
      <c r="K46" s="157">
        <f>+(A!I49-B!J49)/(I!K78+H!K60)</f>
        <v>-5.0300354614759134E-3</v>
      </c>
      <c r="L46" s="158">
        <f>+(A!J49-B!K49)/(I!L78+H!L60)</f>
        <v>-2.297085472332437E-3</v>
      </c>
      <c r="M46" s="157">
        <f>+(A!K49-B!L49)/(I!M78+H!M60)</f>
        <v>-1.6278817599127983E-3</v>
      </c>
      <c r="N46" s="158">
        <f>+(A!L49-B!M49)/(I!N78+H!N60)</f>
        <v>-1.1392451832904771E-3</v>
      </c>
      <c r="O46" s="157">
        <f>+(A!M49-B!N49)/(I!O78+H!O60)</f>
        <v>-4.8288080681728598E-4</v>
      </c>
      <c r="P46" s="158">
        <f>+(A!N49-B!O49)/(I!P78+H!P60)</f>
        <v>1.1720371612153647E-4</v>
      </c>
      <c r="Q46" s="157">
        <f>+(A!O49-B!P49)/(I!Q78+H!Q60)</f>
        <v>-1.1340001165826957E-4</v>
      </c>
      <c r="R46" s="158">
        <f>+(A!P49-B!Q49)/(I!R78+H!R60)</f>
        <v>-1.4091174696101479E-4</v>
      </c>
      <c r="S46" s="157">
        <f>+(A!Q49-B!R49)/(I!S78+H!S60)</f>
        <v>-3.8013394487214429E-4</v>
      </c>
      <c r="T46" s="158">
        <f>+(A!R49-B!S49)/(I!T78+H!T60)</f>
        <v>-7.330436456460895E-4</v>
      </c>
      <c r="U46" s="157">
        <f>+(A!S49-B!T49)/(I!U78+H!U60)</f>
        <v>-4.0819353848562301E-4</v>
      </c>
      <c r="V46" s="158" t="e">
        <f>+(A!T49-B!U49)/(I!V78+H!V60)</f>
        <v>#VALUE!</v>
      </c>
      <c r="W46" s="157">
        <f>+(A!U49-B!V49)/(I!W78+H!W60)</f>
        <v>-3.7012028868360668E-4</v>
      </c>
      <c r="X46" s="158" t="e">
        <f>+(A!V49-B!W49)/(I!X78+H!X60)</f>
        <v>#VALUE!</v>
      </c>
      <c r="Y46" s="157">
        <f>+(A!W49-B!X49)/(I!Y78+H!Y60)</f>
        <v>-4.7014673905947942E-4</v>
      </c>
      <c r="Z46" s="158">
        <f>+(A!X49-B!Y49)/(I!Z78+H!Z60)</f>
        <v>-3.1061131992471294E-4</v>
      </c>
      <c r="AA46" s="157">
        <f>+(A!Y49-B!Z49)/(I!AA78+H!AA60)</f>
        <v>1.2262906688777463E-3</v>
      </c>
      <c r="AB46" s="157">
        <f>+(A!Z49-B!AA49)/(I!AB78+H!AB60)</f>
        <v>3.0781975181795335E-3</v>
      </c>
      <c r="AC46" s="157">
        <f>+(A!AA49-B!AB49)/(I!AC78+H!AC60)</f>
        <v>2.4386663938014207E-3</v>
      </c>
      <c r="AD46" s="157">
        <f>+(A!AB49-B!AC49)/(I!AD78+H!AD60)</f>
        <v>3.2683863941471501E-3</v>
      </c>
      <c r="AE46" s="157">
        <f>+(A!AC49-B!AD49)/(I!AE78+H!AE60)</f>
        <v>3.4144850025748141E-3</v>
      </c>
    </row>
    <row r="47" spans="4:31" x14ac:dyDescent="0.25">
      <c r="D47" s="198" t="s">
        <v>19</v>
      </c>
      <c r="E47" s="208"/>
      <c r="F47" s="156">
        <f>+(A!D50-B!E50)/(I!F79+H!F61)</f>
        <v>0</v>
      </c>
      <c r="G47" s="157">
        <f>+(A!E50-B!F50)/(I!G79+H!G61)</f>
        <v>0</v>
      </c>
      <c r="H47" s="158">
        <f>+(A!F50-B!G50)/(I!H79+H!H61)</f>
        <v>-9.7121840463692495E-6</v>
      </c>
      <c r="I47" s="157">
        <f>+(A!G50-B!H50)/(I!I79+H!I61)</f>
        <v>-2.3494792418505764E-5</v>
      </c>
      <c r="J47" s="158">
        <f>+(A!H50-B!I50)/(I!J79+H!J61)</f>
        <v>0</v>
      </c>
      <c r="K47" s="157">
        <f>+(A!I50-B!J50)/(I!K79+H!K61)</f>
        <v>-7.4959947613995255E-8</v>
      </c>
      <c r="L47" s="158">
        <f>+(A!J50-B!K50)/(I!L79+H!L61)</f>
        <v>-9.7626869706738271E-6</v>
      </c>
      <c r="M47" s="157">
        <f>+(A!K50-B!L50)/(I!M79+H!M61)</f>
        <v>-6.1172178177109099E-6</v>
      </c>
      <c r="N47" s="158">
        <f>+(A!L50-B!M50)/(I!N79+H!N61)</f>
        <v>-3.8845443446253782E-5</v>
      </c>
      <c r="O47" s="157">
        <f>+(A!M50-B!N50)/(I!O79+H!O61)</f>
        <v>-9.4920962856115523E-5</v>
      </c>
      <c r="P47" s="158">
        <f>+(A!N50-B!O50)/(I!P79+H!P61)</f>
        <v>-1.0165668445578296E-4</v>
      </c>
      <c r="Q47" s="157">
        <f>+(A!O50-B!P50)/(I!Q79+H!Q61)</f>
        <v>-1.4247805706240808E-4</v>
      </c>
      <c r="R47" s="158">
        <f>+(A!P50-B!Q50)/(I!R79+H!R61)</f>
        <v>-9.8053161206320514E-5</v>
      </c>
      <c r="S47" s="157">
        <f>+(A!Q50-B!R50)/(I!S79+H!S61)</f>
        <v>-1.392513034648095E-4</v>
      </c>
      <c r="T47" s="158">
        <f>+(A!R50-B!S50)/(I!T79+H!T61)</f>
        <v>-1.1140251038933792E-4</v>
      </c>
      <c r="U47" s="157">
        <f>+(A!S50-B!T50)/(I!U79+H!U61)</f>
        <v>1.8398102388082443E-3</v>
      </c>
      <c r="V47" s="158">
        <f>+(A!T50-B!U50)/(I!V79+H!V61)</f>
        <v>-5.9668749308364446E-5</v>
      </c>
      <c r="W47" s="157">
        <f>+(A!U50-B!V50)/(I!W79+H!W61)</f>
        <v>4.4553103854046575E-3</v>
      </c>
      <c r="X47" s="158">
        <f>+(A!V50-B!W50)/(I!X79+H!X61)</f>
        <v>1.9650405859353501E-3</v>
      </c>
      <c r="Y47" s="157">
        <f>+(A!W50-B!X50)/(I!Y79+H!Y61)</f>
        <v>-5.1923944339673466E-5</v>
      </c>
      <c r="Z47" s="158">
        <f>+(A!X50-B!Y50)/(I!Z79+H!Z61)</f>
        <v>2.1874705397533062E-3</v>
      </c>
      <c r="AA47" s="157">
        <f>+(A!Y50-B!Z50)/(I!AA79+H!AA61)</f>
        <v>3.3778819117230856E-3</v>
      </c>
      <c r="AB47" s="157">
        <f>+(A!Z50-B!AA50)/(I!AB79+H!AB61)</f>
        <v>6.969581349476635E-3</v>
      </c>
      <c r="AC47" s="157">
        <f>+(A!AA50-B!AB50)/(I!AC79+H!AC61)</f>
        <v>4.5615901212475727E-3</v>
      </c>
      <c r="AD47" s="157">
        <f>+(A!AB50-B!AC50)/(I!AD79+H!AD61)</f>
        <v>-3.5639863187154745E-5</v>
      </c>
      <c r="AE47" s="157">
        <f>+(A!AC50-B!AD50)/(I!AE79+H!AE61)</f>
        <v>9.1884685740069717E-4</v>
      </c>
    </row>
    <row r="48" spans="4:31" x14ac:dyDescent="0.25">
      <c r="D48" s="189" t="s">
        <v>20</v>
      </c>
      <c r="E48" s="209"/>
      <c r="F48" s="156">
        <f>+(A!D51-B!E51)/(I!F80+H!F62)</f>
        <v>0</v>
      </c>
      <c r="G48" s="157">
        <f>+(A!E51-B!F51)/(I!G80+H!G62)</f>
        <v>-3.2701728442205459E-2</v>
      </c>
      <c r="H48" s="158">
        <f>+(A!F51-B!G51)/(I!H80+H!H62)</f>
        <v>0</v>
      </c>
      <c r="I48" s="157">
        <f>+(A!G51-B!H51)/(I!I80+H!I62)</f>
        <v>0</v>
      </c>
      <c r="J48" s="158">
        <f>+(A!H51-B!I51)/(I!J80+H!J62)</f>
        <v>0</v>
      </c>
      <c r="K48" s="157">
        <f>+(A!I51-B!J51)/(I!K80+H!K62)</f>
        <v>0</v>
      </c>
      <c r="L48" s="158">
        <f>+(A!J51-B!K51)/(I!L80+H!L62)</f>
        <v>-1.2334075804122318E-4</v>
      </c>
      <c r="M48" s="157">
        <f>+(A!K51-B!L51)/(I!M80+H!M62)</f>
        <v>-1.8698104765867273E-4</v>
      </c>
      <c r="N48" s="158">
        <f>+(A!L51-B!M51)/(I!N80+H!N62)</f>
        <v>-2.2767658010608329E-4</v>
      </c>
      <c r="O48" s="157">
        <f>+(A!M51-B!N51)/(I!O80+H!O62)</f>
        <v>-3.3106970253903955E-3</v>
      </c>
      <c r="P48" s="158">
        <f>+(A!N51-B!O51)/(I!P80+H!P62)</f>
        <v>-1.7745715877777206E-3</v>
      </c>
      <c r="Q48" s="157">
        <f>+(A!O51-B!P51)/(I!Q80+H!Q62)</f>
        <v>-1.3379769821585308E-3</v>
      </c>
      <c r="R48" s="158">
        <f>+(A!P51-B!Q51)/(I!R80+H!R62)</f>
        <v>-9.6018106998272366E-4</v>
      </c>
      <c r="S48" s="157">
        <f>+(A!Q51-B!R51)/(I!S80+H!S62)</f>
        <v>-2.7421082893708893E-3</v>
      </c>
      <c r="T48" s="158">
        <f>+(A!R51-B!S51)/(I!T80+H!T62)</f>
        <v>-4.7969436034841842E-3</v>
      </c>
      <c r="U48" s="157">
        <f>+(A!S51-B!T51)/(I!U80+H!U62)</f>
        <v>-4.1798723021417503E-2</v>
      </c>
      <c r="V48" s="158">
        <f>+(A!T51-B!U51)/(I!V80+H!V62)</f>
        <v>-4.9406953771482798E-2</v>
      </c>
      <c r="W48" s="157">
        <f>+(A!U51-B!V51)/(I!W80+H!W62)</f>
        <v>-1.7136590443489898E-2</v>
      </c>
      <c r="X48" s="158">
        <f>+(A!V51-B!W51)/(I!X80+H!X62)</f>
        <v>-9.59885768395018E-3</v>
      </c>
      <c r="Y48" s="157">
        <f>+(A!W51-B!X51)/(I!Y80+H!Y62)</f>
        <v>-5.4965387896564197E-3</v>
      </c>
      <c r="Z48" s="158">
        <f>+(A!X51-B!Y51)/(I!Z80+H!Z62)</f>
        <v>-1.1885256275995795E-3</v>
      </c>
      <c r="AA48" s="157">
        <f>+(A!Y51-B!Z51)/(I!AA80+H!AA62)</f>
        <v>-1.0893468594345786E-2</v>
      </c>
      <c r="AB48" s="157">
        <f>+(A!Z51-B!AA51)/(I!AB80+H!AB62)</f>
        <v>-1.7946756037376345E-3</v>
      </c>
      <c r="AC48" s="157">
        <f>+(A!AA51-B!AB51)/(I!AC80+H!AC62)</f>
        <v>-1.7977606867035506E-3</v>
      </c>
      <c r="AD48" s="157">
        <f>+(A!AB51-B!AC51)/(I!AD80+H!AD62)</f>
        <v>-3.7993871457045886E-3</v>
      </c>
      <c r="AE48" s="157">
        <f>+(A!AC51-B!AD51)/(I!AE80+H!AE62)</f>
        <v>-3.8989711351037504E-3</v>
      </c>
    </row>
    <row r="49" spans="4:31" x14ac:dyDescent="0.25">
      <c r="D49" s="198" t="s">
        <v>21</v>
      </c>
      <c r="E49" s="208"/>
      <c r="F49" s="156">
        <f>+(A!D52-B!E52)/(I!F81+H!F63)</f>
        <v>2.9311970951031931E-4</v>
      </c>
      <c r="G49" s="157">
        <f>+(A!E52-B!F52)/(I!G81+H!G63)</f>
        <v>4.8790540578592088E-4</v>
      </c>
      <c r="H49" s="158">
        <f>+(A!F52-B!G52)/(I!H81+H!H63)</f>
        <v>2.7530268813509253E-4</v>
      </c>
      <c r="I49" s="157">
        <f>+(A!G52-B!H52)/(I!I81+H!I63)</f>
        <v>1.4824838875285594E-4</v>
      </c>
      <c r="J49" s="158">
        <f>+(A!H52-B!I52)/(I!J81+H!J63)</f>
        <v>3.8882323616684568E-5</v>
      </c>
      <c r="K49" s="157">
        <f>+(A!I52-B!J52)/(I!K81+H!K63)</f>
        <v>-7.7974322117781148E-5</v>
      </c>
      <c r="L49" s="158">
        <f>+(A!J52-B!K52)/(I!L81+H!L63)</f>
        <v>-1.4280917438817511E-4</v>
      </c>
      <c r="M49" s="157">
        <f>+(A!K52-B!L52)/(I!M81+H!M63)</f>
        <v>-1.7428466934363274E-4</v>
      </c>
      <c r="N49" s="158">
        <f>+(A!L52-B!M52)/(I!N81+H!N63)</f>
        <v>-3.0172643432713181E-4</v>
      </c>
      <c r="O49" s="157">
        <f>+(A!M52-B!N52)/(I!O81+H!O63)</f>
        <v>-2.5821932660127409E-4</v>
      </c>
      <c r="P49" s="158">
        <f>+(A!N52-B!O52)/(I!P81+H!P63)</f>
        <v>-2.1509015738338064E-4</v>
      </c>
      <c r="Q49" s="157">
        <f>+(A!O52-B!P52)/(I!Q81+H!Q63)</f>
        <v>-3.5440245031959956E-4</v>
      </c>
      <c r="R49" s="158">
        <f>+(A!P52-B!Q52)/(I!R81+H!R63)</f>
        <v>-2.2879649055720903E-4</v>
      </c>
      <c r="S49" s="157">
        <f>+(A!Q52-B!R52)/(I!S81+H!S63)</f>
        <v>-4.248172611138491E-4</v>
      </c>
      <c r="T49" s="158">
        <f>+(A!R52-B!S52)/(I!T81+H!T63)</f>
        <v>-3.3545638627555157E-4</v>
      </c>
      <c r="U49" s="157">
        <f>+(A!S52-B!T52)/(I!U81+H!U63)</f>
        <v>-6.4512524949222709E-4</v>
      </c>
      <c r="V49" s="158">
        <f>+(A!T52-B!U52)/(I!V81+H!V63)</f>
        <v>-2.7523043726007277E-4</v>
      </c>
      <c r="W49" s="157">
        <f>+(A!U52-B!V52)/(I!W81+H!W63)</f>
        <v>-3.8551777295234936E-4</v>
      </c>
      <c r="X49" s="158">
        <f>+(A!V52-B!W52)/(I!X81+H!X63)</f>
        <v>-2.5022152395862319E-4</v>
      </c>
      <c r="Y49" s="157">
        <f>+(A!W52-B!X52)/(I!Y81+H!Y63)</f>
        <v>-4.8822054269784791E-4</v>
      </c>
      <c r="Z49" s="158">
        <f>+(A!X52-B!Y52)/(I!Z81+H!Z63)</f>
        <v>-3.9117009119552968E-4</v>
      </c>
      <c r="AA49" s="157">
        <f>+(A!Y52-B!Z52)/(I!AA81+H!AA63)</f>
        <v>-7.7714865282516358E-4</v>
      </c>
      <c r="AB49" s="157">
        <f>+(A!Z52-B!AA52)/(I!AB81+H!AB63)</f>
        <v>-5.1083496203309581E-4</v>
      </c>
      <c r="AC49" s="157">
        <f>+(A!AA52-B!AB52)/(I!AC81+H!AC63)</f>
        <v>-6.8534212145809068E-4</v>
      </c>
      <c r="AD49" s="157">
        <f>+(A!AB52-B!AC52)/(I!AD81+H!AD63)</f>
        <v>-3.9679737783021975E-4</v>
      </c>
      <c r="AE49" s="157">
        <f>+(A!AC52-B!AD52)/(I!AE81+H!AE63)</f>
        <v>-5.7064388368366153E-4</v>
      </c>
    </row>
    <row r="50" spans="4:31" x14ac:dyDescent="0.25">
      <c r="D50" s="189" t="s">
        <v>22</v>
      </c>
      <c r="E50" s="209"/>
      <c r="F50" s="156">
        <f>+(A!D53-B!E53)/(I!F82+H!F64)</f>
        <v>-1.9208668460578116E-5</v>
      </c>
      <c r="G50" s="157">
        <f>+(A!E53-B!F53)/(I!G82+H!G64)</f>
        <v>-5.711238845265426E-4</v>
      </c>
      <c r="H50" s="158">
        <f>+(A!F53-B!G53)/(I!H82+H!H64)</f>
        <v>-4.5177971263909538E-4</v>
      </c>
      <c r="I50" s="157">
        <f>+(A!G53-B!H53)/(I!I82+H!I64)</f>
        <v>-5.3883709875981827E-4</v>
      </c>
      <c r="J50" s="158">
        <f>+(A!H53-B!I53)/(I!J82+H!J64)</f>
        <v>-9.6090798203195271E-4</v>
      </c>
      <c r="K50" s="157">
        <f>+(A!I53-B!J53)/(I!K82+H!K64)</f>
        <v>-1.5145913382843795E-3</v>
      </c>
      <c r="L50" s="158">
        <f>+(A!J53-B!K53)/(I!L82+H!L64)</f>
        <v>-1.6268919451704813E-3</v>
      </c>
      <c r="M50" s="157">
        <f>+(A!K53-B!L53)/(I!M82+H!M64)</f>
        <v>-1.3635714141790394E-3</v>
      </c>
      <c r="N50" s="158">
        <f>+(A!L53-B!M53)/(I!N82+H!N64)</f>
        <v>-1.1438310419825222E-3</v>
      </c>
      <c r="O50" s="157">
        <f>+(A!M53-B!N53)/(I!O82+H!O64)</f>
        <v>-7.3123005519601045E-4</v>
      </c>
      <c r="P50" s="158">
        <f>+(A!N53-B!O53)/(I!P82+H!P64)</f>
        <v>-9.6511732941559E-4</v>
      </c>
      <c r="Q50" s="157">
        <f>+(A!O53-B!P53)/(I!Q82+H!Q64)</f>
        <v>-1.7966081088296633E-3</v>
      </c>
      <c r="R50" s="158">
        <f>+(A!P53-B!Q53)/(I!R82+H!R64)</f>
        <v>-1.6934021483251736E-3</v>
      </c>
      <c r="S50" s="157">
        <f>+(A!Q53-B!R53)/(I!S82+H!S64)</f>
        <v>-7.3024592705305945E-4</v>
      </c>
      <c r="T50" s="158">
        <f>+(A!R53-B!S53)/(I!T82+H!T64)</f>
        <v>-2.1692691064437285E-3</v>
      </c>
      <c r="U50" s="157">
        <f>+(A!S53-B!T53)/(I!U82+H!U64)</f>
        <v>-1.1055196326288303E-3</v>
      </c>
      <c r="V50" s="158">
        <f>+(A!T53-B!U53)/(I!V82+H!V64)</f>
        <v>-1.1669889689847057E-3</v>
      </c>
      <c r="W50" s="157">
        <f>+(A!U53-B!V53)/(I!W82+H!W64)</f>
        <v>-9.9855320749184999E-4</v>
      </c>
      <c r="X50" s="158">
        <f>+(A!V53-B!W53)/(I!X82+H!X64)</f>
        <v>-9.3566193654623408E-4</v>
      </c>
      <c r="Y50" s="157">
        <f>+(A!W53-B!X53)/(I!Y82+H!Y64)</f>
        <v>-8.026210222066161E-4</v>
      </c>
      <c r="Z50" s="158">
        <f>+(A!X53-B!Y53)/(I!Z82+H!Z64)</f>
        <v>-1.1396425737419946E-3</v>
      </c>
      <c r="AA50" s="157">
        <f>+(A!Y53-B!Z53)/(I!AA82+H!AA64)</f>
        <v>-1.7370289204425098E-3</v>
      </c>
      <c r="AB50" s="157">
        <f>+(A!Z53-B!AA53)/(I!AB82+H!AB64)</f>
        <v>-2.3638063742285288E-3</v>
      </c>
      <c r="AC50" s="157">
        <f>+(A!AA53-B!AB53)/(I!AC82+H!AC64)</f>
        <v>-2.7719484479568216E-3</v>
      </c>
      <c r="AD50" s="157">
        <f>+(A!AB53-B!AC53)/(I!AD82+H!AD64)</f>
        <v>-3.3449224916425654E-3</v>
      </c>
      <c r="AE50" s="157">
        <f>+(A!AC53-B!AD53)/(I!AE82+H!AE64)</f>
        <v>-3.1998983454712853E-3</v>
      </c>
    </row>
    <row r="51" spans="4:31" x14ac:dyDescent="0.25">
      <c r="D51" s="198" t="s">
        <v>23</v>
      </c>
      <c r="E51" s="208"/>
      <c r="F51" s="156">
        <f>+(A!D54-B!E54)/(I!F83+H!F65)</f>
        <v>-2.34887676971014E-3</v>
      </c>
      <c r="G51" s="157">
        <f>+(A!E54-B!F54)/(I!G83+H!G65)</f>
        <v>-4.1027918131574326E-3</v>
      </c>
      <c r="H51" s="158">
        <f>+(A!F54-B!G54)/(I!H83+H!H65)</f>
        <v>-3.9999163146688457E-3</v>
      </c>
      <c r="I51" s="157">
        <f>+(A!G54-B!H54)/(I!I83+H!I65)</f>
        <v>-2.1117638660732982E-3</v>
      </c>
      <c r="J51" s="158">
        <f>+(A!H54-B!I54)/(I!J83+H!J65)</f>
        <v>-3.5425384935416026E-3</v>
      </c>
      <c r="K51" s="157">
        <f>+(A!I54-B!J54)/(I!K83+H!K65)</f>
        <v>-4.1505522437043684E-3</v>
      </c>
      <c r="L51" s="158">
        <f>+(A!J54-B!K54)/(I!L83+H!L65)</f>
        <v>-3.4353458683593079E-3</v>
      </c>
      <c r="M51" s="157">
        <f>+(A!K54-B!L54)/(I!M83+H!M65)</f>
        <v>-4.0841065411423242E-3</v>
      </c>
      <c r="N51" s="158">
        <f>+(A!L54-B!M54)/(I!N83+H!N65)</f>
        <v>-8.3211664050859523E-3</v>
      </c>
      <c r="O51" s="157">
        <f>+(A!M54-B!N54)/(I!O83+H!O65)</f>
        <v>-9.2183198343460029E-3</v>
      </c>
      <c r="P51" s="158">
        <f>+(A!N54-B!O54)/(I!P83+H!P65)</f>
        <v>-5.844145383242687E-3</v>
      </c>
      <c r="Q51" s="157">
        <f>+(A!O54-B!P54)/(I!Q83+H!Q65)</f>
        <v>-9.0725314828152773E-3</v>
      </c>
      <c r="R51" s="158">
        <f>+(A!P54-B!Q54)/(I!R83+H!R65)</f>
        <v>-7.7108243877962558E-3</v>
      </c>
      <c r="S51" s="157">
        <f>+(A!Q54-B!R54)/(I!S83+H!S65)</f>
        <v>-7.7581417122656177E-3</v>
      </c>
      <c r="T51" s="158">
        <f>+(A!R54-B!S54)/(I!T83+H!T65)</f>
        <v>-4.1481833999325911E-3</v>
      </c>
      <c r="U51" s="157">
        <f>+(A!S54-B!T54)/(I!U83+H!U65)</f>
        <v>-3.8469375817368817E-3</v>
      </c>
      <c r="V51" s="158">
        <f>+(A!T54-B!U54)/(I!V83+H!V65)</f>
        <v>-4.3864095062373125E-3</v>
      </c>
      <c r="W51" s="157">
        <f>+(A!U54-B!V54)/(I!W83+H!W65)</f>
        <v>-4.955116328686001E-3</v>
      </c>
      <c r="X51" s="158">
        <f>+(A!V54-B!W54)/(I!X83+H!X65)</f>
        <v>-5.2177999988876605E-3</v>
      </c>
      <c r="Y51" s="157">
        <f>+(A!W54-B!X54)/(I!Y83+H!Y65)</f>
        <v>-5.8449297020699755E-3</v>
      </c>
      <c r="Z51" s="158">
        <f>+(A!X54-B!Y54)/(I!Z83+H!Z65)</f>
        <v>-4.4627924861388611E-3</v>
      </c>
      <c r="AA51" s="157">
        <f>+(A!Y54-B!Z54)/(I!AA83+H!AA65)</f>
        <v>-4.5775414506910297E-3</v>
      </c>
      <c r="AB51" s="157">
        <f>+(A!Z54-B!AA54)/(I!AB83+H!AB65)</f>
        <v>-5.0294192552138399E-3</v>
      </c>
      <c r="AC51" s="157">
        <f>+(A!AA54-B!AB54)/(I!AC83+H!AC65)</f>
        <v>-4.8479793511355456E-3</v>
      </c>
      <c r="AD51" s="157">
        <f>+(A!AB54-B!AC54)/(I!AD83+H!AD65)</f>
        <v>-4.4850643682287196E-3</v>
      </c>
      <c r="AE51" s="157">
        <f>+(A!AC54-B!AD54)/(I!AE83+H!AE65)</f>
        <v>-4.2360120638352946E-3</v>
      </c>
    </row>
    <row r="52" spans="4:31" x14ac:dyDescent="0.25">
      <c r="D52" s="189" t="s">
        <v>24</v>
      </c>
      <c r="E52" s="209"/>
      <c r="F52" s="156">
        <f>+(A!D55-B!E55)/(I!F84+H!F66)</f>
        <v>-1.365668120939284E-3</v>
      </c>
      <c r="G52" s="157">
        <f>+(A!E55-B!F55)/(I!G84+H!G66)</f>
        <v>-1.2488566233512378E-3</v>
      </c>
      <c r="H52" s="158">
        <f>+(A!F55-B!G55)/(I!H84+H!H66)</f>
        <v>-2.708187222790683E-3</v>
      </c>
      <c r="I52" s="157">
        <f>+(A!G55-B!H55)/(I!I84+H!I66)</f>
        <v>-2.8929048565938423E-3</v>
      </c>
      <c r="J52" s="158">
        <f>+(A!H55-B!I55)/(I!J84+H!J66)</f>
        <v>-2.2221750704500189E-3</v>
      </c>
      <c r="K52" s="157">
        <f>+(A!I55-B!J55)/(I!K84+H!K66)</f>
        <v>-2.3055159956757573E-3</v>
      </c>
      <c r="L52" s="158">
        <f>+(A!J55-B!K55)/(I!L84+H!L66)</f>
        <v>-1.849763544493269E-3</v>
      </c>
      <c r="M52" s="157">
        <f>+(A!K55-B!L55)/(I!M84+H!M66)</f>
        <v>-2.3143067850034419E-3</v>
      </c>
      <c r="N52" s="158">
        <f>+(A!L55-B!M55)/(I!N84+H!N66)</f>
        <v>-2.7694105271284177E-3</v>
      </c>
      <c r="O52" s="157">
        <f>+(A!M55-B!N55)/(I!O84+H!O66)</f>
        <v>-1.7568292066799404E-3</v>
      </c>
      <c r="P52" s="158">
        <f>+(A!N55-B!O55)/(I!P84+H!P66)</f>
        <v>-2.3055374818433177E-3</v>
      </c>
      <c r="Q52" s="157">
        <f>+(A!O55-B!P55)/(I!Q84+H!Q66)</f>
        <v>-2.7212446818042583E-3</v>
      </c>
      <c r="R52" s="158">
        <f>+(A!P55-B!Q55)/(I!R84+H!R66)</f>
        <v>-2.9799107785744012E-3</v>
      </c>
      <c r="S52" s="157">
        <f>+(A!Q55-B!R55)/(I!S84+H!S66)</f>
        <v>-3.1655025247129052E-3</v>
      </c>
      <c r="T52" s="158">
        <f>+(A!R55-B!S55)/(I!T84+H!T66)</f>
        <v>-3.7683462970416744E-3</v>
      </c>
      <c r="U52" s="157">
        <f>+(A!S55-B!T55)/(I!U84+H!U66)</f>
        <v>-4.6733596962075883E-3</v>
      </c>
      <c r="V52" s="158">
        <f>+(A!T55-B!U55)/(I!V84+H!V66)</f>
        <v>-5.4328616647998321E-3</v>
      </c>
      <c r="W52" s="157">
        <f>+(A!U55-B!V55)/(I!W84+H!W66)</f>
        <v>-5.6732508809643192E-3</v>
      </c>
      <c r="X52" s="158">
        <f>+(A!V55-B!W55)/(I!X84+H!X66)</f>
        <v>-5.702914125875559E-3</v>
      </c>
      <c r="Y52" s="157">
        <f>+(A!W55-B!X55)/(I!Y84+H!Y66)</f>
        <v>-5.2813750107817831E-3</v>
      </c>
      <c r="Z52" s="158">
        <f>+(A!X55-B!Y55)/(I!Z84+H!Z66)</f>
        <v>-6.1323767902949329E-3</v>
      </c>
      <c r="AA52" s="157">
        <f>+(A!Y55-B!Z55)/(I!AA84+H!AA66)</f>
        <v>-6.44278410413215E-3</v>
      </c>
      <c r="AB52" s="157">
        <f>+(A!Z55-B!AA55)/(I!AB84+H!AB66)</f>
        <v>-7.349177187780968E-3</v>
      </c>
      <c r="AC52" s="157">
        <f>+(A!AA55-B!AB55)/(I!AC84+H!AC66)</f>
        <v>-9.1054327454478147E-3</v>
      </c>
      <c r="AD52" s="157">
        <f>+(A!AB55-B!AC55)/(I!AD84+H!AD66)</f>
        <v>-8.193197590128912E-3</v>
      </c>
      <c r="AE52" s="157">
        <f>+(A!AC55-B!AD55)/(I!AE84+H!AE66)</f>
        <v>-1.2072569724410835E-2</v>
      </c>
    </row>
    <row r="53" spans="4:31" ht="15.75" thickBot="1" x14ac:dyDescent="0.3">
      <c r="D53" s="200" t="s">
        <v>25</v>
      </c>
      <c r="E53" s="229"/>
      <c r="F53" s="159">
        <f>+(A!D56-B!E56)/(I!F85+H!F67)</f>
        <v>-1.199613480697756E-9</v>
      </c>
      <c r="G53" s="160">
        <f>+(A!E56-B!F56)/(I!G85+H!G67)</f>
        <v>0</v>
      </c>
      <c r="H53" s="161">
        <f>+(A!F56-B!G56)/(I!H85+H!H67)</f>
        <v>-6.0629552964637687E-5</v>
      </c>
      <c r="I53" s="160">
        <f>+(A!G56-B!H56)/(I!I85+H!I67)</f>
        <v>-1.391894782240845E-4</v>
      </c>
      <c r="J53" s="161">
        <f>+(A!H56-B!I56)/(I!J85+H!J67)</f>
        <v>-1.0947763162298132E-4</v>
      </c>
      <c r="K53" s="160">
        <f>+(A!I56-B!J56)/(I!K85+H!K67)</f>
        <v>0</v>
      </c>
      <c r="L53" s="161">
        <f>+(A!J56-B!K56)/(I!L85+H!L67)</f>
        <v>0</v>
      </c>
      <c r="M53" s="160">
        <f>+(A!K56-B!L56)/(I!M85+H!M67)</f>
        <v>-8.0496795957856601E-9</v>
      </c>
      <c r="N53" s="161">
        <f>+(A!L56-B!M56)/(I!N85+H!N67)</f>
        <v>-1.9351583893859629E-5</v>
      </c>
      <c r="O53" s="160">
        <f>+(A!M56-B!N56)/(I!O85+H!O67)</f>
        <v>1.1545062219693731E-5</v>
      </c>
      <c r="P53" s="161">
        <f>+(A!N56-B!O56)/(I!P85+H!P67)</f>
        <v>-1.0856016254251216E-5</v>
      </c>
      <c r="Q53" s="160">
        <f>+(A!O56-B!P56)/(I!Q85+H!Q67)</f>
        <v>-1.7097444136883881E-4</v>
      </c>
      <c r="R53" s="161">
        <f>+(A!P56-B!Q56)/(I!R85+H!R67)</f>
        <v>-1.3181402710815782E-4</v>
      </c>
      <c r="S53" s="160">
        <f>+(A!Q56-B!R56)/(I!S85+H!S67)</f>
        <v>-9.1159764270953079E-6</v>
      </c>
      <c r="T53" s="161">
        <f>+(A!R56-B!S56)/(I!T85+H!T67)</f>
        <v>-1.9817239492378864E-5</v>
      </c>
      <c r="U53" s="160">
        <f>+(A!S56-B!T56)/(I!U85+H!U67)</f>
        <v>-9.2585790524414283E-6</v>
      </c>
      <c r="V53" s="161">
        <f>+(A!T56-B!U56)/(I!V85+H!V67)</f>
        <v>1.0417303908994564E-5</v>
      </c>
      <c r="W53" s="160">
        <f>+(A!U56-B!V56)/(I!W85+H!W67)</f>
        <v>-8.4135136940783115E-6</v>
      </c>
      <c r="X53" s="161">
        <f>+(A!V56-B!W56)/(I!X85+H!X67)</f>
        <v>3.3680076836007473E-6</v>
      </c>
      <c r="Y53" s="160">
        <f>+(A!W56-B!X56)/(I!Y85+H!Y67)</f>
        <v>-2.3786386622983461E-5</v>
      </c>
      <c r="Z53" s="161">
        <f>+(A!X56-B!Y56)/(I!Z85+H!Z67)</f>
        <v>-6.3814228984371472E-6</v>
      </c>
      <c r="AA53" s="160">
        <f>+(A!Y56-B!Z56)/(I!AA85+H!AA67)</f>
        <v>-3.1788760496794561E-5</v>
      </c>
      <c r="AB53" s="160">
        <f>+(A!Z56-B!AA56)/(I!AB85+H!AB67)</f>
        <v>-1.3171472619614172E-6</v>
      </c>
      <c r="AC53" s="160">
        <f>+(A!AA56-B!AB56)/(I!AC85+H!AC67)</f>
        <v>-1.4545089622579049E-5</v>
      </c>
      <c r="AD53" s="160">
        <f>+(A!AB56-B!AC56)/(I!AD85+H!AD67)</f>
        <v>-1.3290363440678792E-5</v>
      </c>
      <c r="AE53" s="160">
        <f>+(A!AC56-B!AD56)/(I!AE85+H!AE67)</f>
        <v>-1.184482310549824E-5</v>
      </c>
    </row>
    <row r="54" spans="4:31" x14ac:dyDescent="0.25">
      <c r="D54" s="1" t="s">
        <v>52</v>
      </c>
    </row>
    <row r="55" spans="4:31" ht="15.75" thickBot="1" x14ac:dyDescent="0.3"/>
    <row r="56" spans="4:31" ht="15.75" thickBot="1" x14ac:dyDescent="0.3">
      <c r="D56" s="6" t="s">
        <v>14</v>
      </c>
      <c r="E56" s="7"/>
      <c r="F56" s="12">
        <v>1995</v>
      </c>
      <c r="G56" s="8">
        <v>1996</v>
      </c>
      <c r="H56" s="12">
        <v>1997</v>
      </c>
      <c r="I56" s="8">
        <v>1998</v>
      </c>
      <c r="J56" s="12">
        <v>1999</v>
      </c>
      <c r="K56" s="8">
        <v>2000</v>
      </c>
      <c r="L56" s="12">
        <v>2001</v>
      </c>
      <c r="M56" s="8">
        <v>2002</v>
      </c>
      <c r="N56" s="12">
        <v>2003</v>
      </c>
      <c r="O56" s="8">
        <v>2004</v>
      </c>
      <c r="P56" s="12">
        <v>2005</v>
      </c>
      <c r="Q56" s="8">
        <v>2006</v>
      </c>
      <c r="R56" s="12">
        <v>2007</v>
      </c>
      <c r="S56" s="8">
        <v>2008</v>
      </c>
      <c r="T56" s="12">
        <v>2009</v>
      </c>
      <c r="U56" s="8">
        <v>2010</v>
      </c>
      <c r="V56" s="12">
        <v>2011</v>
      </c>
      <c r="W56" s="8">
        <v>2012</v>
      </c>
      <c r="X56" s="12">
        <v>2013</v>
      </c>
      <c r="Y56" s="8">
        <v>2014</v>
      </c>
      <c r="Z56" s="12">
        <v>2015</v>
      </c>
      <c r="AA56" s="9">
        <v>2016</v>
      </c>
      <c r="AB56" s="9">
        <v>2017</v>
      </c>
      <c r="AC56" s="9">
        <v>2018</v>
      </c>
      <c r="AD56" s="9">
        <v>2019</v>
      </c>
      <c r="AE56" s="9">
        <v>2020</v>
      </c>
    </row>
    <row r="57" spans="4:31" ht="15.75" thickBot="1" x14ac:dyDescent="0.3">
      <c r="D57" s="194" t="s">
        <v>15</v>
      </c>
      <c r="E57" s="210"/>
      <c r="F57" s="75">
        <v>13883488</v>
      </c>
      <c r="G57" s="76">
        <v>13680470</v>
      </c>
      <c r="H57" s="75">
        <v>15378804</v>
      </c>
      <c r="I57" s="76">
        <v>14677125</v>
      </c>
      <c r="J57" s="75">
        <v>10659187</v>
      </c>
      <c r="K57" s="76">
        <v>11757001</v>
      </c>
      <c r="L57" s="75">
        <v>12820352</v>
      </c>
      <c r="M57" s="76">
        <v>12689965</v>
      </c>
      <c r="N57" s="75">
        <v>13880613</v>
      </c>
      <c r="O57" s="76">
        <v>17099537</v>
      </c>
      <c r="P57" s="75">
        <v>21204162</v>
      </c>
      <c r="Q57" s="76">
        <v>26162440</v>
      </c>
      <c r="R57" s="75">
        <v>32897045</v>
      </c>
      <c r="S57" s="76">
        <v>39668840</v>
      </c>
      <c r="T57" s="75">
        <v>32897671</v>
      </c>
      <c r="U57" s="76">
        <v>40682508</v>
      </c>
      <c r="V57" s="75">
        <v>54674822</v>
      </c>
      <c r="W57" s="76">
        <v>58087854</v>
      </c>
      <c r="X57" s="75">
        <v>59381197</v>
      </c>
      <c r="Y57" s="76">
        <v>64027610</v>
      </c>
      <c r="Z57" s="75">
        <v>54035534</v>
      </c>
      <c r="AA57" s="77">
        <v>44831143</v>
      </c>
      <c r="AB57" s="77">
        <v>46050189</v>
      </c>
      <c r="AC57" s="77">
        <v>51230566.648000002</v>
      </c>
      <c r="AD57" s="77">
        <v>52695882</v>
      </c>
      <c r="AE57" s="77">
        <v>43487464</v>
      </c>
    </row>
    <row r="58" spans="4:31" x14ac:dyDescent="0.25">
      <c r="D58" s="189" t="s">
        <v>16</v>
      </c>
      <c r="E58" s="209"/>
      <c r="F58" s="78">
        <v>1059003</v>
      </c>
      <c r="G58" s="79">
        <v>1388221</v>
      </c>
      <c r="H58" s="78">
        <v>1385155</v>
      </c>
      <c r="I58" s="79">
        <v>1402806</v>
      </c>
      <c r="J58" s="78">
        <v>1075103</v>
      </c>
      <c r="K58" s="79">
        <v>1115048</v>
      </c>
      <c r="L58" s="78">
        <v>1201349</v>
      </c>
      <c r="M58" s="79">
        <v>1206033</v>
      </c>
      <c r="N58" s="78">
        <v>1197609</v>
      </c>
      <c r="O58" s="79">
        <v>1374286</v>
      </c>
      <c r="P58" s="78">
        <v>1485159</v>
      </c>
      <c r="Q58" s="79">
        <v>1890250</v>
      </c>
      <c r="R58" s="78">
        <v>2513325</v>
      </c>
      <c r="S58" s="79">
        <v>3344757</v>
      </c>
      <c r="T58" s="78">
        <v>2808656</v>
      </c>
      <c r="U58" s="79">
        <v>3183462</v>
      </c>
      <c r="V58" s="78">
        <v>4121231</v>
      </c>
      <c r="W58" s="79">
        <v>4825275</v>
      </c>
      <c r="X58" s="78">
        <v>4847604</v>
      </c>
      <c r="Y58" s="79">
        <v>4888452</v>
      </c>
      <c r="Z58" s="78">
        <v>4460744</v>
      </c>
      <c r="AA58" s="80">
        <v>4538960</v>
      </c>
      <c r="AB58" s="80">
        <v>4493170</v>
      </c>
      <c r="AC58" s="80">
        <v>4986376.4749999996</v>
      </c>
      <c r="AD58" s="80">
        <v>5385322</v>
      </c>
      <c r="AE58" s="80">
        <v>5432578</v>
      </c>
    </row>
    <row r="59" spans="4:31" x14ac:dyDescent="0.25">
      <c r="D59" s="198" t="s">
        <v>17</v>
      </c>
      <c r="E59" s="208"/>
      <c r="F59" s="81">
        <v>64571.41</v>
      </c>
      <c r="G59" s="82">
        <v>85870.33</v>
      </c>
      <c r="H59" s="81">
        <v>100703.8</v>
      </c>
      <c r="I59" s="82">
        <v>90012.24</v>
      </c>
      <c r="J59" s="81">
        <v>102118.3</v>
      </c>
      <c r="K59" s="82">
        <v>76908.66</v>
      </c>
      <c r="L59" s="81">
        <v>98757.85</v>
      </c>
      <c r="M59" s="82">
        <v>83622.98</v>
      </c>
      <c r="N59" s="81">
        <v>91223.02</v>
      </c>
      <c r="O59" s="82">
        <v>118649.3</v>
      </c>
      <c r="P59" s="81">
        <v>93744.35</v>
      </c>
      <c r="Q59" s="82">
        <v>104619.5</v>
      </c>
      <c r="R59" s="81">
        <v>129444.4</v>
      </c>
      <c r="S59" s="82">
        <v>130126.9</v>
      </c>
      <c r="T59" s="81">
        <v>114201.5</v>
      </c>
      <c r="U59" s="82">
        <v>126803.3</v>
      </c>
      <c r="V59" s="81">
        <v>159474.70000000001</v>
      </c>
      <c r="W59" s="82">
        <v>243603.20000000001</v>
      </c>
      <c r="X59" s="81">
        <v>264352.5</v>
      </c>
      <c r="Y59" s="82">
        <v>277838.40000000002</v>
      </c>
      <c r="Z59" s="81">
        <v>362455</v>
      </c>
      <c r="AA59" s="83">
        <v>480807</v>
      </c>
      <c r="AB59" s="83">
        <v>498498.6</v>
      </c>
      <c r="AC59" s="83">
        <v>516926.76799999998</v>
      </c>
      <c r="AD59" s="83">
        <v>378303.3</v>
      </c>
      <c r="AE59" s="83">
        <v>346193</v>
      </c>
    </row>
    <row r="60" spans="4:31" x14ac:dyDescent="0.25">
      <c r="D60" s="189" t="s">
        <v>18</v>
      </c>
      <c r="E60" s="209"/>
      <c r="F60" s="78">
        <v>493431.4</v>
      </c>
      <c r="G60" s="79">
        <v>482098.5</v>
      </c>
      <c r="H60" s="78">
        <v>529412.30000000005</v>
      </c>
      <c r="I60" s="79">
        <v>442458.9</v>
      </c>
      <c r="J60" s="78">
        <v>359748.2</v>
      </c>
      <c r="K60" s="79">
        <v>487214.4</v>
      </c>
      <c r="L60" s="78">
        <v>439788.5</v>
      </c>
      <c r="M60" s="79">
        <v>479874.9</v>
      </c>
      <c r="N60" s="78">
        <v>524661.69999999995</v>
      </c>
      <c r="O60" s="79">
        <v>557112.80000000005</v>
      </c>
      <c r="P60" s="78">
        <v>564595.9</v>
      </c>
      <c r="Q60" s="79">
        <v>681088.9</v>
      </c>
      <c r="R60" s="78">
        <v>778156.4</v>
      </c>
      <c r="S60" s="79">
        <v>920157.4</v>
      </c>
      <c r="T60" s="78">
        <v>669918.5</v>
      </c>
      <c r="U60" s="79">
        <v>861231.9</v>
      </c>
      <c r="V60" s="78">
        <v>1009259</v>
      </c>
      <c r="W60" s="79">
        <v>936071.6</v>
      </c>
      <c r="X60" s="78">
        <v>913587.9</v>
      </c>
      <c r="Y60" s="79">
        <v>942299.8</v>
      </c>
      <c r="Z60" s="78">
        <v>866797</v>
      </c>
      <c r="AA60" s="80">
        <v>784473.1</v>
      </c>
      <c r="AB60" s="80">
        <v>813467.6</v>
      </c>
      <c r="AC60" s="80">
        <v>914370.43599999999</v>
      </c>
      <c r="AD60" s="80">
        <v>868557.7</v>
      </c>
      <c r="AE60" s="80">
        <v>729694</v>
      </c>
    </row>
    <row r="61" spans="4:31" x14ac:dyDescent="0.25">
      <c r="D61" s="198" t="s">
        <v>19</v>
      </c>
      <c r="E61" s="208"/>
      <c r="F61" s="81">
        <v>387031.9</v>
      </c>
      <c r="G61" s="82">
        <v>360688.9</v>
      </c>
      <c r="H61" s="81">
        <v>451595.7</v>
      </c>
      <c r="I61" s="82">
        <v>313823.3</v>
      </c>
      <c r="J61" s="81">
        <v>262833.7</v>
      </c>
      <c r="K61" s="82">
        <v>241248.8</v>
      </c>
      <c r="L61" s="81">
        <v>196857</v>
      </c>
      <c r="M61" s="82">
        <v>195922.2</v>
      </c>
      <c r="N61" s="81">
        <v>244247.3</v>
      </c>
      <c r="O61" s="82">
        <v>267989.90000000002</v>
      </c>
      <c r="P61" s="81">
        <v>551262.30000000005</v>
      </c>
      <c r="Q61" s="82">
        <v>687232.4</v>
      </c>
      <c r="R61" s="81">
        <v>913700.5</v>
      </c>
      <c r="S61" s="82">
        <v>1814456</v>
      </c>
      <c r="T61" s="81">
        <v>1238419</v>
      </c>
      <c r="U61" s="82">
        <v>2080267</v>
      </c>
      <c r="V61" s="81">
        <v>3853231</v>
      </c>
      <c r="W61" s="82">
        <v>5659974</v>
      </c>
      <c r="X61" s="81">
        <v>6386700</v>
      </c>
      <c r="Y61" s="82">
        <v>7554373</v>
      </c>
      <c r="Z61" s="81">
        <v>5132630</v>
      </c>
      <c r="AA61" s="83">
        <v>3832058</v>
      </c>
      <c r="AB61" s="83">
        <v>3715684</v>
      </c>
      <c r="AC61" s="83">
        <v>3534498.54</v>
      </c>
      <c r="AD61" s="83">
        <v>4525150</v>
      </c>
      <c r="AE61" s="83">
        <v>2200021</v>
      </c>
    </row>
    <row r="62" spans="4:31" x14ac:dyDescent="0.25">
      <c r="D62" s="189" t="s">
        <v>20</v>
      </c>
      <c r="E62" s="209"/>
      <c r="F62" s="78">
        <v>122775.7</v>
      </c>
      <c r="G62" s="79">
        <v>140226.4</v>
      </c>
      <c r="H62" s="78">
        <v>119647.5</v>
      </c>
      <c r="I62" s="79">
        <v>166770.4</v>
      </c>
      <c r="J62" s="78">
        <v>128109.4</v>
      </c>
      <c r="K62" s="79">
        <v>117547.1</v>
      </c>
      <c r="L62" s="78">
        <v>105652.5</v>
      </c>
      <c r="M62" s="79">
        <v>115282.7</v>
      </c>
      <c r="N62" s="78">
        <v>149218.4</v>
      </c>
      <c r="O62" s="79">
        <v>173374.8</v>
      </c>
      <c r="P62" s="78">
        <v>163269.6</v>
      </c>
      <c r="Q62" s="79">
        <v>171002.4</v>
      </c>
      <c r="R62" s="78">
        <v>236318</v>
      </c>
      <c r="S62" s="79">
        <v>407619.8</v>
      </c>
      <c r="T62" s="78">
        <v>289370.7</v>
      </c>
      <c r="U62" s="79">
        <v>454537.2</v>
      </c>
      <c r="V62" s="78">
        <v>611455.1</v>
      </c>
      <c r="W62" s="79">
        <v>602641.6</v>
      </c>
      <c r="X62" s="78">
        <v>500826.3</v>
      </c>
      <c r="Y62" s="79">
        <v>555650.1</v>
      </c>
      <c r="Z62" s="78">
        <v>482593.2</v>
      </c>
      <c r="AA62" s="80">
        <v>588183.80000000005</v>
      </c>
      <c r="AB62" s="80">
        <v>585841</v>
      </c>
      <c r="AC62" s="80">
        <v>642580.56299999997</v>
      </c>
      <c r="AD62" s="80">
        <v>539524.30000000005</v>
      </c>
      <c r="AE62" s="80">
        <v>601648</v>
      </c>
    </row>
    <row r="63" spans="4:31" x14ac:dyDescent="0.25">
      <c r="D63" s="198" t="s">
        <v>21</v>
      </c>
      <c r="E63" s="208"/>
      <c r="F63" s="81">
        <v>2514865</v>
      </c>
      <c r="G63" s="82">
        <v>2488250</v>
      </c>
      <c r="H63" s="81">
        <v>2735845</v>
      </c>
      <c r="I63" s="82">
        <v>2733054</v>
      </c>
      <c r="J63" s="81">
        <v>2357074</v>
      </c>
      <c r="K63" s="82">
        <v>2732466</v>
      </c>
      <c r="L63" s="81">
        <v>2783668</v>
      </c>
      <c r="M63" s="82">
        <v>2836600</v>
      </c>
      <c r="N63" s="81">
        <v>3055469</v>
      </c>
      <c r="O63" s="82">
        <v>3693447</v>
      </c>
      <c r="P63" s="81">
        <v>4401428</v>
      </c>
      <c r="Q63" s="82">
        <v>5230207</v>
      </c>
      <c r="R63" s="81">
        <v>6088977</v>
      </c>
      <c r="S63" s="82">
        <v>7407699</v>
      </c>
      <c r="T63" s="81">
        <v>6123263</v>
      </c>
      <c r="U63" s="82">
        <v>7456062</v>
      </c>
      <c r="V63" s="81">
        <v>9202692</v>
      </c>
      <c r="W63" s="82">
        <v>9833209</v>
      </c>
      <c r="X63" s="81">
        <v>10318549</v>
      </c>
      <c r="Y63" s="82">
        <v>10785268</v>
      </c>
      <c r="Z63" s="81">
        <v>10043319</v>
      </c>
      <c r="AA63" s="83">
        <v>8954309</v>
      </c>
      <c r="AB63" s="83">
        <v>9325518</v>
      </c>
      <c r="AC63" s="83">
        <v>10400618.523</v>
      </c>
      <c r="AD63" s="83">
        <v>10372424</v>
      </c>
      <c r="AE63" s="83">
        <v>9575097</v>
      </c>
    </row>
    <row r="64" spans="4:31" x14ac:dyDescent="0.25">
      <c r="D64" s="189" t="s">
        <v>22</v>
      </c>
      <c r="E64" s="209"/>
      <c r="F64" s="78">
        <v>2405515</v>
      </c>
      <c r="G64" s="79">
        <v>2256822</v>
      </c>
      <c r="H64" s="78">
        <v>2487905</v>
      </c>
      <c r="I64" s="79">
        <v>2341007</v>
      </c>
      <c r="J64" s="78">
        <v>1652494</v>
      </c>
      <c r="K64" s="79">
        <v>2106017</v>
      </c>
      <c r="L64" s="78">
        <v>2093493</v>
      </c>
      <c r="M64" s="79">
        <v>2041621</v>
      </c>
      <c r="N64" s="78">
        <v>2186468</v>
      </c>
      <c r="O64" s="79">
        <v>2944837</v>
      </c>
      <c r="P64" s="78">
        <v>3659480</v>
      </c>
      <c r="Q64" s="79">
        <v>4609382</v>
      </c>
      <c r="R64" s="78">
        <v>5793731</v>
      </c>
      <c r="S64" s="79">
        <v>6713759</v>
      </c>
      <c r="T64" s="78">
        <v>4930121</v>
      </c>
      <c r="U64" s="79">
        <v>6389495</v>
      </c>
      <c r="V64" s="78">
        <v>8551983</v>
      </c>
      <c r="W64" s="79">
        <v>8651595</v>
      </c>
      <c r="X64" s="78">
        <v>8321243</v>
      </c>
      <c r="Y64" s="79">
        <v>9041364</v>
      </c>
      <c r="Z64" s="78">
        <v>7581940</v>
      </c>
      <c r="AA64" s="80">
        <v>6493446</v>
      </c>
      <c r="AB64" s="80">
        <v>6843142</v>
      </c>
      <c r="AC64" s="80">
        <v>7975492.574</v>
      </c>
      <c r="AD64" s="80">
        <v>7532558</v>
      </c>
      <c r="AE64" s="80">
        <v>6151101</v>
      </c>
    </row>
    <row r="65" spans="4:31" x14ac:dyDescent="0.25">
      <c r="D65" s="198" t="s">
        <v>23</v>
      </c>
      <c r="E65" s="208"/>
      <c r="F65" s="81">
        <v>5184310</v>
      </c>
      <c r="G65" s="82">
        <v>5124889</v>
      </c>
      <c r="H65" s="81">
        <v>6015036</v>
      </c>
      <c r="I65" s="82">
        <v>5669701</v>
      </c>
      <c r="J65" s="81">
        <v>3675118</v>
      </c>
      <c r="K65" s="82">
        <v>3867023</v>
      </c>
      <c r="L65" s="81">
        <v>4745504</v>
      </c>
      <c r="M65" s="82">
        <v>4667370</v>
      </c>
      <c r="N65" s="81">
        <v>5263917</v>
      </c>
      <c r="O65" s="82">
        <v>6656392</v>
      </c>
      <c r="P65" s="81">
        <v>8563776</v>
      </c>
      <c r="Q65" s="82">
        <v>10508883</v>
      </c>
      <c r="R65" s="81">
        <v>13598247</v>
      </c>
      <c r="S65" s="82">
        <v>15562938</v>
      </c>
      <c r="T65" s="81">
        <v>13737790</v>
      </c>
      <c r="U65" s="82">
        <v>16272903</v>
      </c>
      <c r="V65" s="81">
        <v>22262263</v>
      </c>
      <c r="W65" s="82">
        <v>21860260</v>
      </c>
      <c r="X65" s="81">
        <v>22097770</v>
      </c>
      <c r="Y65" s="82">
        <v>23715197</v>
      </c>
      <c r="Z65" s="81">
        <v>19890561</v>
      </c>
      <c r="AA65" s="83">
        <v>14740059</v>
      </c>
      <c r="AB65" s="83">
        <v>15342044</v>
      </c>
      <c r="AC65" s="83">
        <v>17364015.932</v>
      </c>
      <c r="AD65" s="83">
        <v>18086133</v>
      </c>
      <c r="AE65" s="83">
        <v>14500557</v>
      </c>
    </row>
    <row r="66" spans="4:31" x14ac:dyDescent="0.25">
      <c r="D66" s="189" t="s">
        <v>24</v>
      </c>
      <c r="E66" s="209"/>
      <c r="F66" s="78">
        <v>992083.6</v>
      </c>
      <c r="G66" s="79">
        <v>1046624</v>
      </c>
      <c r="H66" s="78">
        <v>1251799</v>
      </c>
      <c r="I66" s="79">
        <v>1257483</v>
      </c>
      <c r="J66" s="78">
        <v>928736.1</v>
      </c>
      <c r="K66" s="79">
        <v>991960.3</v>
      </c>
      <c r="L66" s="78">
        <v>1033912</v>
      </c>
      <c r="M66" s="79">
        <v>1052854</v>
      </c>
      <c r="N66" s="78">
        <v>1093196</v>
      </c>
      <c r="O66" s="79">
        <v>1199895</v>
      </c>
      <c r="P66" s="78">
        <v>1566451</v>
      </c>
      <c r="Q66" s="79">
        <v>2024033</v>
      </c>
      <c r="R66" s="78">
        <v>2545160</v>
      </c>
      <c r="S66" s="79">
        <v>3044257</v>
      </c>
      <c r="T66" s="78">
        <v>2717236</v>
      </c>
      <c r="U66" s="79">
        <v>3520190</v>
      </c>
      <c r="V66" s="78">
        <v>4399797</v>
      </c>
      <c r="W66" s="79">
        <v>4917367</v>
      </c>
      <c r="X66" s="78">
        <v>5078035</v>
      </c>
      <c r="Y66" s="79">
        <v>5604403</v>
      </c>
      <c r="Z66" s="78">
        <v>4597375</v>
      </c>
      <c r="AA66" s="80">
        <v>3903629</v>
      </c>
      <c r="AB66" s="80">
        <v>4017558</v>
      </c>
      <c r="AC66" s="80">
        <v>4465154.1619999995</v>
      </c>
      <c r="AD66" s="80">
        <v>4547019</v>
      </c>
      <c r="AE66" s="80">
        <v>3533342</v>
      </c>
    </row>
    <row r="67" spans="4:31" ht="15.75" thickBot="1" x14ac:dyDescent="0.3">
      <c r="D67" s="200" t="s">
        <v>25</v>
      </c>
      <c r="E67" s="229"/>
      <c r="F67" s="84">
        <v>659901.1</v>
      </c>
      <c r="G67" s="85">
        <v>306779.8</v>
      </c>
      <c r="H67" s="84">
        <v>301704.7</v>
      </c>
      <c r="I67" s="85">
        <v>260009.8</v>
      </c>
      <c r="J67" s="84">
        <v>117851.6</v>
      </c>
      <c r="K67" s="85">
        <v>21567.97</v>
      </c>
      <c r="L67" s="84">
        <v>121369.5</v>
      </c>
      <c r="M67" s="85">
        <v>10784.55</v>
      </c>
      <c r="N67" s="84">
        <v>74602.61</v>
      </c>
      <c r="O67" s="85">
        <v>113553.3</v>
      </c>
      <c r="P67" s="84">
        <v>154996.6</v>
      </c>
      <c r="Q67" s="85">
        <v>255741.8</v>
      </c>
      <c r="R67" s="84">
        <v>299986.40000000002</v>
      </c>
      <c r="S67" s="85">
        <v>323071</v>
      </c>
      <c r="T67" s="84">
        <v>268695.90000000002</v>
      </c>
      <c r="U67" s="85">
        <v>337555.5</v>
      </c>
      <c r="V67" s="84">
        <v>503436.6</v>
      </c>
      <c r="W67" s="85">
        <v>557859.4</v>
      </c>
      <c r="X67" s="84">
        <v>652529.1</v>
      </c>
      <c r="Y67" s="85">
        <v>662764.69999999995</v>
      </c>
      <c r="Z67" s="84">
        <v>617120.1</v>
      </c>
      <c r="AA67" s="86">
        <v>515219.1</v>
      </c>
      <c r="AB67" s="86">
        <v>415266.1</v>
      </c>
      <c r="AC67" s="86">
        <v>430532.67499999999</v>
      </c>
      <c r="AD67" s="86">
        <v>460890.6</v>
      </c>
      <c r="AE67" s="84">
        <v>417232</v>
      </c>
    </row>
    <row r="68" spans="4:31" x14ac:dyDescent="0.25">
      <c r="D68" s="1" t="s">
        <v>51</v>
      </c>
    </row>
  </sheetData>
  <mergeCells count="27">
    <mergeCell ref="D66:E66"/>
    <mergeCell ref="D67:E67"/>
    <mergeCell ref="D61:E61"/>
    <mergeCell ref="D62:E62"/>
    <mergeCell ref="D63:E63"/>
    <mergeCell ref="D64:E64"/>
    <mergeCell ref="D65:E65"/>
    <mergeCell ref="D53:E53"/>
    <mergeCell ref="D57:E57"/>
    <mergeCell ref="D58:E58"/>
    <mergeCell ref="D59:E59"/>
    <mergeCell ref="D60:E60"/>
    <mergeCell ref="D48:E48"/>
    <mergeCell ref="D49:E49"/>
    <mergeCell ref="D50:E50"/>
    <mergeCell ref="D51:E51"/>
    <mergeCell ref="D52:E52"/>
    <mergeCell ref="D44:E44"/>
    <mergeCell ref="D45:E45"/>
    <mergeCell ref="D46:E46"/>
    <mergeCell ref="D47:E47"/>
    <mergeCell ref="L16:N16"/>
    <mergeCell ref="L6:O15"/>
    <mergeCell ref="F3:J3"/>
    <mergeCell ref="B7:E15"/>
    <mergeCell ref="C16:E16"/>
    <mergeCell ref="G16:I16"/>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E86"/>
  <sheetViews>
    <sheetView showGridLines="0" topLeftCell="V65" workbookViewId="0">
      <selection activeCell="AE75" sqref="AE75:AE85"/>
    </sheetView>
  </sheetViews>
  <sheetFormatPr baseColWidth="10" defaultRowHeight="15" x14ac:dyDescent="0.25"/>
  <cols>
    <col min="5" max="5" width="29.140625" customWidth="1"/>
    <col min="6" max="27" width="17.85546875" customWidth="1"/>
    <col min="28" max="28" width="17" customWidth="1"/>
    <col min="29" max="29" width="15.42578125" customWidth="1"/>
    <col min="30" max="30" width="18" customWidth="1"/>
    <col min="31" max="31" width="17.85546875" bestFit="1" customWidth="1"/>
  </cols>
  <sheetData>
    <row r="7" spans="2:5" x14ac:dyDescent="0.25">
      <c r="B7" s="191" t="s">
        <v>43</v>
      </c>
      <c r="C7" s="204"/>
      <c r="D7" s="204"/>
      <c r="E7" s="204"/>
    </row>
    <row r="8" spans="2:5" x14ac:dyDescent="0.25">
      <c r="B8" s="204"/>
      <c r="C8" s="204"/>
      <c r="D8" s="204"/>
      <c r="E8" s="204"/>
    </row>
    <row r="9" spans="2:5" x14ac:dyDescent="0.25">
      <c r="B9" s="204"/>
      <c r="C9" s="204"/>
      <c r="D9" s="204"/>
      <c r="E9" s="204"/>
    </row>
    <row r="10" spans="2:5" x14ac:dyDescent="0.25">
      <c r="B10" s="204"/>
      <c r="C10" s="204"/>
      <c r="D10" s="204"/>
      <c r="E10" s="204"/>
    </row>
    <row r="11" spans="2:5" x14ac:dyDescent="0.25">
      <c r="B11" s="204"/>
      <c r="C11" s="204"/>
      <c r="D11" s="204"/>
      <c r="E11" s="204"/>
    </row>
    <row r="12" spans="2:5" x14ac:dyDescent="0.25">
      <c r="B12" s="204"/>
      <c r="C12" s="204"/>
      <c r="D12" s="204"/>
      <c r="E12" s="204"/>
    </row>
    <row r="13" spans="2:5" x14ac:dyDescent="0.25">
      <c r="B13" s="204"/>
      <c r="C13" s="204"/>
      <c r="D13" s="204"/>
      <c r="E13" s="204"/>
    </row>
    <row r="14" spans="2:5" x14ac:dyDescent="0.25">
      <c r="B14" s="204"/>
      <c r="C14" s="204"/>
      <c r="D14" s="204"/>
      <c r="E14" s="204"/>
    </row>
    <row r="15" spans="2:5" x14ac:dyDescent="0.25">
      <c r="B15" s="204"/>
      <c r="C15" s="204"/>
      <c r="D15" s="204"/>
      <c r="E15" s="204"/>
    </row>
    <row r="16" spans="2:5" x14ac:dyDescent="0.25">
      <c r="B16" s="204"/>
      <c r="C16" s="204"/>
      <c r="D16" s="204"/>
      <c r="E16" s="204"/>
    </row>
    <row r="17" spans="2:15" x14ac:dyDescent="0.25">
      <c r="B17" s="192" t="s">
        <v>3</v>
      </c>
      <c r="C17" s="192"/>
      <c r="D17" s="192"/>
      <c r="G17" s="192" t="s">
        <v>3</v>
      </c>
      <c r="H17" s="192"/>
      <c r="I17" s="192"/>
      <c r="M17" s="192" t="s">
        <v>3</v>
      </c>
      <c r="N17" s="192"/>
      <c r="O17" s="192"/>
    </row>
    <row r="44" spans="4:31" ht="15.75" thickBot="1" x14ac:dyDescent="0.3"/>
    <row r="45" spans="4:31" ht="15.75" thickBot="1" x14ac:dyDescent="0.3">
      <c r="D45" s="6" t="s">
        <v>14</v>
      </c>
      <c r="E45" s="7"/>
      <c r="F45" s="12">
        <v>1995</v>
      </c>
      <c r="G45" s="8">
        <v>1996</v>
      </c>
      <c r="H45" s="12">
        <v>1997</v>
      </c>
      <c r="I45" s="8">
        <v>1998</v>
      </c>
      <c r="J45" s="12">
        <v>1999</v>
      </c>
      <c r="K45" s="8">
        <v>2000</v>
      </c>
      <c r="L45" s="12">
        <v>2001</v>
      </c>
      <c r="M45" s="8">
        <v>2002</v>
      </c>
      <c r="N45" s="12">
        <v>2003</v>
      </c>
      <c r="O45" s="8">
        <v>2004</v>
      </c>
      <c r="P45" s="12">
        <v>2005</v>
      </c>
      <c r="Q45" s="8">
        <v>2006</v>
      </c>
      <c r="R45" s="12">
        <v>2007</v>
      </c>
      <c r="S45" s="8">
        <v>2008</v>
      </c>
      <c r="T45" s="12">
        <v>2009</v>
      </c>
      <c r="U45" s="8">
        <v>2010</v>
      </c>
      <c r="V45" s="12">
        <v>2011</v>
      </c>
      <c r="W45" s="8">
        <v>2012</v>
      </c>
      <c r="X45" s="12">
        <v>2013</v>
      </c>
      <c r="Y45" s="8">
        <v>2014</v>
      </c>
      <c r="Z45" s="12">
        <v>2015</v>
      </c>
      <c r="AA45" s="9">
        <v>2016</v>
      </c>
      <c r="AB45" s="9">
        <v>2017</v>
      </c>
      <c r="AC45" s="9">
        <v>2018</v>
      </c>
      <c r="AD45" s="9">
        <v>2019</v>
      </c>
      <c r="AE45" s="9">
        <v>2020</v>
      </c>
    </row>
    <row r="46" spans="4:31" ht="15.75" thickBot="1" x14ac:dyDescent="0.3">
      <c r="D46" s="237" t="s">
        <v>26</v>
      </c>
      <c r="E46" s="238"/>
      <c r="F46" s="49"/>
      <c r="G46" s="64"/>
      <c r="H46" s="49"/>
      <c r="I46" s="64"/>
      <c r="J46" s="49"/>
      <c r="K46" s="64"/>
      <c r="L46" s="49"/>
      <c r="M46" s="64"/>
      <c r="N46" s="49"/>
      <c r="O46" s="64"/>
      <c r="P46" s="49"/>
      <c r="Q46" s="64"/>
      <c r="R46" s="49"/>
      <c r="S46" s="64"/>
      <c r="T46" s="49"/>
      <c r="U46" s="64"/>
      <c r="V46" s="49"/>
      <c r="W46" s="64"/>
      <c r="X46" s="49"/>
      <c r="Y46" s="64"/>
      <c r="Z46" s="49"/>
      <c r="AA46" s="65"/>
      <c r="AB46" s="65"/>
      <c r="AC46" s="65"/>
      <c r="AD46" s="65"/>
      <c r="AE46" s="65"/>
    </row>
    <row r="47" spans="4:31" x14ac:dyDescent="0.25">
      <c r="D47" s="233" t="s">
        <v>16</v>
      </c>
      <c r="E47" s="234"/>
      <c r="F47" s="89">
        <f>+(A!D47/A!$D$46)/(I!F76/I!$F$75)</f>
        <v>4.0918575924641057E-2</v>
      </c>
      <c r="G47" s="89">
        <f>+(A!E47/A!$D$46)/(I!G76/I!$F$75)</f>
        <v>9.5828935731491469E-2</v>
      </c>
      <c r="H47" s="89">
        <f>+(A!F47/A!$D$46)/(I!H76/I!$F$75)</f>
        <v>0.11925437440105219</v>
      </c>
      <c r="I47" s="89">
        <f>+(A!G47/A!$D$46)/(I!I76/I!$F$75)</f>
        <v>0.11528679930019738</v>
      </c>
      <c r="J47" s="89">
        <f>+(A!H47/A!$D$46)/(I!J76/I!$F$75)</f>
        <v>0.32305483859767886</v>
      </c>
      <c r="K47" s="89">
        <f>+(A!I47/A!$D$46)/(I!K76/I!$F$75)</f>
        <v>0.43900316821431057</v>
      </c>
      <c r="L47" s="89">
        <f>+(A!J47/A!$D$46)/(I!L76/I!$F$75)</f>
        <v>0.85797393828447477</v>
      </c>
      <c r="M47" s="89">
        <f>+(A!K47/A!$D$46)/(I!M76/I!$F$75)</f>
        <v>0.80262546824093539</v>
      </c>
      <c r="N47" s="89">
        <f>+(A!L47/A!$D$46)/(I!N76/I!$F$75)</f>
        <v>0.64885439417773016</v>
      </c>
      <c r="O47" s="89">
        <f>+(A!M47/A!$D$46)/(I!O76/I!$F$75)</f>
        <v>0.98439040572607883</v>
      </c>
      <c r="P47" s="89">
        <f>+(A!N47/A!$D$46)/(I!P76/I!$F$75)</f>
        <v>0.9489329303489108</v>
      </c>
      <c r="Q47" s="89">
        <f>+(A!O47/A!$D$46)/(I!Q76/I!$F$75)</f>
        <v>2.8390056400921666</v>
      </c>
      <c r="R47" s="89">
        <f>+(A!P47/A!$D$46)/(I!R76/I!$F$75)</f>
        <v>1.5355975758205778</v>
      </c>
      <c r="S47" s="89">
        <f>+(A!Q47/A!$D$46)/(I!S76/I!$F$75)</f>
        <v>1.9526111059188789</v>
      </c>
      <c r="T47" s="89">
        <f>+(A!R47/A!$D$46)/(I!T76/I!$F$75)</f>
        <v>3.3500024185167039</v>
      </c>
      <c r="U47" s="89">
        <f>+(A!S47/A!$D$46)/(I!U76/I!$F$75)</f>
        <v>1.3559192030397327</v>
      </c>
      <c r="V47" s="89">
        <f>+(A!T47/A!$D$46)/(I!V76/I!$F$75)</f>
        <v>5.4516520700935009</v>
      </c>
      <c r="W47" s="89">
        <f>+(A!U47/A!$D$46)/(I!W76/I!$F$75)</f>
        <v>5.3411662172622618</v>
      </c>
      <c r="X47" s="89">
        <f>+(A!V47/A!$D$46)/(I!X76/I!$F$75)</f>
        <v>5.9434992217603977</v>
      </c>
      <c r="Y47" s="89">
        <f>+(A!W47/A!$D$46)/(I!Y76/I!$F$75)</f>
        <v>12.497464655856197</v>
      </c>
      <c r="Z47" s="89">
        <f>+(A!X47/A!$D$46)/(I!Z76/I!$F$75)</f>
        <v>30.9337546342034</v>
      </c>
      <c r="AA47" s="89">
        <f>+(A!Y47/A!$D$46)/(I!AA76/I!$F$75)</f>
        <v>17.775745312694379</v>
      </c>
      <c r="AB47" s="89">
        <f>+(A!Z47/A!$D$46)/(I!AB76/I!$F$75)</f>
        <v>15.930851639663068</v>
      </c>
      <c r="AC47" s="89">
        <f>+(A!AA47/A!$D$46)/(I!AC76/I!$F$75)</f>
        <v>19.92950745668438</v>
      </c>
      <c r="AD47" s="89">
        <f>+(A!AB47/A!$D$46)/(I!AD76/I!$F$75)</f>
        <v>27.726950668034618</v>
      </c>
      <c r="AE47" s="74">
        <f>+(A!AC47/A!$D$46)/(I!AE76/I!$F$75)</f>
        <v>18.726827110621215</v>
      </c>
    </row>
    <row r="48" spans="4:31" x14ac:dyDescent="0.25">
      <c r="D48" s="235" t="s">
        <v>17</v>
      </c>
      <c r="E48" s="236"/>
      <c r="F48" s="74">
        <f>+(A!D48/A!$D$46)/(I!F77/I!$F$75)</f>
        <v>0</v>
      </c>
      <c r="G48" s="74">
        <f>+(A!E48/A!$D$46)/(I!G77/I!$F$75)</f>
        <v>0</v>
      </c>
      <c r="H48" s="74">
        <f>+(A!F48/A!$D$46)/(I!H77/I!$F$75)</f>
        <v>0</v>
      </c>
      <c r="I48" s="74">
        <f>+(A!G48/A!$D$46)/(I!I77/I!$F$75)</f>
        <v>0</v>
      </c>
      <c r="J48" s="74">
        <f>+(A!H48/A!$D$46)/(I!J77/I!$F$75)</f>
        <v>0</v>
      </c>
      <c r="K48" s="74">
        <f>+(A!I48/A!$D$46)/(I!K77/I!$F$75)</f>
        <v>0</v>
      </c>
      <c r="L48" s="74">
        <f>+(A!J48/A!$D$46)/(I!L77/I!$F$75)</f>
        <v>0</v>
      </c>
      <c r="M48" s="74">
        <f>+(A!K48/A!$D$46)/(I!M77/I!$F$75)</f>
        <v>1.0339286840667614</v>
      </c>
      <c r="N48" s="74">
        <f>+(A!L48/A!$D$46)/(I!N77/I!$F$75)</f>
        <v>6.8866216415165563E-2</v>
      </c>
      <c r="O48" s="74">
        <f>+(A!M48/A!$D$46)/(I!O77/I!$F$75)</f>
        <v>0.15794055720344671</v>
      </c>
      <c r="P48" s="74">
        <f>+(A!N48/A!$D$46)/(I!P77/I!$F$75)</f>
        <v>0.14901173608328103</v>
      </c>
      <c r="Q48" s="74">
        <f>+(A!O48/A!$D$46)/(I!Q77/I!$F$75)</f>
        <v>0.1225771135642761</v>
      </c>
      <c r="R48" s="74">
        <f>+(A!P48/A!$D$46)/(I!R77/I!$F$75)</f>
        <v>0</v>
      </c>
      <c r="S48" s="74">
        <f>+(A!Q48/A!$D$46)/(I!S77/I!$F$75)</f>
        <v>0</v>
      </c>
      <c r="T48" s="74">
        <f>+(A!R48/A!$D$46)/(I!T77/I!$F$75)</f>
        <v>0</v>
      </c>
      <c r="U48" s="74">
        <f>+(A!S48/A!$D$46)/(I!U77/I!$F$75)</f>
        <v>0</v>
      </c>
      <c r="V48" s="74">
        <f>+(A!T48/A!$D$46)/(I!V77/I!$F$75)</f>
        <v>0</v>
      </c>
      <c r="W48" s="74">
        <f>+(A!U48/A!$D$46)/(I!W77/I!$F$75)</f>
        <v>0</v>
      </c>
      <c r="X48" s="74">
        <f>+(A!V48/A!$D$46)/(I!X77/I!$F$75)</f>
        <v>8.0607664736139135</v>
      </c>
      <c r="Y48" s="74">
        <f>+(A!W48/A!$D$46)/(I!Y77/I!$F$75)</f>
        <v>0</v>
      </c>
      <c r="Z48" s="74">
        <f>+(A!X48/A!$D$46)/(I!Z77/I!$F$75)</f>
        <v>0</v>
      </c>
      <c r="AA48" s="74">
        <f>+(A!Y48/A!$D$46)/(I!AA77/I!$F$75)</f>
        <v>0</v>
      </c>
      <c r="AB48" s="74">
        <f>+(A!Z48/A!$D$46)/(I!AB77/I!$F$75)</f>
        <v>0</v>
      </c>
      <c r="AC48" s="74">
        <f>+(A!AA48/A!$D$46)/(I!AC77/I!$F$75)</f>
        <v>0</v>
      </c>
      <c r="AD48" s="74">
        <f>+(A!AB48/A!$D$46)/(I!AD77/I!$F$75)</f>
        <v>0</v>
      </c>
      <c r="AE48" s="74">
        <f>+(A!AC48/A!$D$46)/(I!AE77/I!$F$75)</f>
        <v>0</v>
      </c>
    </row>
    <row r="49" spans="4:31" x14ac:dyDescent="0.25">
      <c r="D49" s="233" t="s">
        <v>18</v>
      </c>
      <c r="E49" s="234"/>
      <c r="F49" s="74">
        <f>+(A!D49/A!$D$46)/(I!F78/I!$F$75)</f>
        <v>3.9689005527662587E-2</v>
      </c>
      <c r="G49" s="74">
        <f>+(A!E49/A!$D$46)/(I!G78/I!$F$75)</f>
        <v>3.3905923356508812E-3</v>
      </c>
      <c r="H49" s="74">
        <f>+(A!F49/A!$D$46)/(I!H78/I!$F$75)</f>
        <v>0.15919076677338312</v>
      </c>
      <c r="I49" s="74">
        <f>+(A!G49/A!$D$46)/(I!I78/I!$F$75)</f>
        <v>0</v>
      </c>
      <c r="J49" s="74">
        <f>+(A!H49/A!$D$46)/(I!J78/I!$F$75)</f>
        <v>0</v>
      </c>
      <c r="K49" s="74">
        <f>+(A!I49/A!$D$46)/(I!K78/I!$F$75)</f>
        <v>0</v>
      </c>
      <c r="L49" s="74">
        <f>+(A!J49/A!$D$46)/(I!L78/I!$F$75)</f>
        <v>0</v>
      </c>
      <c r="M49" s="74">
        <f>+(A!K49/A!$D$46)/(I!M78/I!$F$75)</f>
        <v>0</v>
      </c>
      <c r="N49" s="74">
        <f>+(A!L49/A!$D$46)/(I!N78/I!$F$75)</f>
        <v>0</v>
      </c>
      <c r="O49" s="74">
        <f>+(A!M49/A!$D$46)/(I!O78/I!$F$75)</f>
        <v>5.8425845875646407E-2</v>
      </c>
      <c r="P49" s="74">
        <f>+(A!N49/A!$D$46)/(I!P78/I!$F$75)</f>
        <v>0.85282070465475013</v>
      </c>
      <c r="Q49" s="74">
        <f>+(A!O49/A!$D$46)/(I!Q78/I!$F$75)</f>
        <v>4.912775393451238E-2</v>
      </c>
      <c r="R49" s="74">
        <f>+(A!P49/A!$D$46)/(I!R78/I!$F$75)</f>
        <v>0.30681125082666361</v>
      </c>
      <c r="S49" s="74">
        <f>+(A!Q49/A!$D$46)/(I!S78/I!$F$75)</f>
        <v>0.2917589297062721</v>
      </c>
      <c r="T49" s="74">
        <f>+(A!R49/A!$D$46)/(I!T78/I!$F$75)</f>
        <v>0</v>
      </c>
      <c r="U49" s="74">
        <f>+(A!S49/A!$D$46)/(I!U78/I!$F$75)</f>
        <v>0.92575447753887463</v>
      </c>
      <c r="V49" s="74" t="e">
        <f>+(A!T49/A!$D$46)/(I!V78/I!$F$75)</f>
        <v>#VALUE!</v>
      </c>
      <c r="W49" s="74">
        <f>+(A!U49/A!$D$46)/(I!W78/I!$F$75)</f>
        <v>0.29802648713042446</v>
      </c>
      <c r="X49" s="74" t="e">
        <f>+(A!V49/A!$D$46)/(I!X78/I!$F$75)</f>
        <v>#VALUE!</v>
      </c>
      <c r="Y49" s="74">
        <f>+(A!W49/A!$D$46)/(I!Y78/I!$F$75)</f>
        <v>1.8932749091283425</v>
      </c>
      <c r="Z49" s="74">
        <f>+(A!X49/A!$D$46)/(I!Z78/I!$F$75)</f>
        <v>2.1550624041759963</v>
      </c>
      <c r="AA49" s="74">
        <f>+(A!Y49/A!$D$46)/(I!AA78/I!$F$75)</f>
        <v>10.050252302758473</v>
      </c>
      <c r="AB49" s="74">
        <f>+(A!Z49/A!$D$46)/(I!AB78/I!$F$75)</f>
        <v>19.649026847438844</v>
      </c>
      <c r="AC49" s="74">
        <f>+(A!AA49/A!$D$46)/(I!AC78/I!$F$75)</f>
        <v>16.994982602599606</v>
      </c>
      <c r="AD49" s="74">
        <f>+(A!AB49/A!$D$46)/(I!AD78/I!$F$75)</f>
        <v>21.195552845850685</v>
      </c>
      <c r="AE49" s="74">
        <f>+(A!AC49/A!$D$46)/(I!AE78/I!$F$75)</f>
        <v>20.579083334030631</v>
      </c>
    </row>
    <row r="50" spans="4:31" x14ac:dyDescent="0.25">
      <c r="D50" s="235" t="s">
        <v>19</v>
      </c>
      <c r="E50" s="236"/>
      <c r="F50" s="74">
        <f>+(A!D50/A!$D$46)/(I!F79/I!$F$75)</f>
        <v>0</v>
      </c>
      <c r="G50" s="74">
        <f>+(A!E50/A!$D$46)/(I!G79/I!$F$75)</f>
        <v>0</v>
      </c>
      <c r="H50" s="74">
        <f>+(A!F50/A!$D$46)/(I!H79/I!$F$75)</f>
        <v>0</v>
      </c>
      <c r="I50" s="74">
        <f>+(A!G50/A!$D$46)/(I!I79/I!$F$75)</f>
        <v>0</v>
      </c>
      <c r="J50" s="74">
        <f>+(A!H50/A!$D$46)/(I!J79/I!$F$75)</f>
        <v>0</v>
      </c>
      <c r="K50" s="74">
        <f>+(A!I50/A!$D$46)/(I!K79/I!$F$75)</f>
        <v>0</v>
      </c>
      <c r="L50" s="74">
        <f>+(A!J50/A!$D$46)/(I!L79/I!$F$75)</f>
        <v>0</v>
      </c>
      <c r="M50" s="74">
        <f>+(A!K50/A!$D$46)/(I!M79/I!$F$75)</f>
        <v>0</v>
      </c>
      <c r="N50" s="74">
        <f>+(A!L50/A!$D$46)/(I!N79/I!$F$75)</f>
        <v>0</v>
      </c>
      <c r="O50" s="74">
        <f>+(A!M50/A!$D$46)/(I!O79/I!$F$75)</f>
        <v>0</v>
      </c>
      <c r="P50" s="74">
        <f>+(A!N50/A!$D$46)/(I!P79/I!$F$75)</f>
        <v>0</v>
      </c>
      <c r="Q50" s="74">
        <f>+(A!O50/A!$D$46)/(I!Q79/I!$F$75)</f>
        <v>0</v>
      </c>
      <c r="R50" s="74">
        <f>+(A!P50/A!$D$46)/(I!R79/I!$F$75)</f>
        <v>0</v>
      </c>
      <c r="S50" s="74">
        <f>+(A!Q50/A!$D$46)/(I!S79/I!$F$75)</f>
        <v>0</v>
      </c>
      <c r="T50" s="74">
        <f>+(A!R50/A!$D$46)/(I!T79/I!$F$75)</f>
        <v>0</v>
      </c>
      <c r="U50" s="74">
        <f>+(A!S50/A!$D$46)/(I!U79/I!$F$75)</f>
        <v>8.0022164541262324</v>
      </c>
      <c r="V50" s="74">
        <f>+(A!T50/A!$D$46)/(I!V79/I!$F$75)</f>
        <v>4.0352161133612077E-2</v>
      </c>
      <c r="W50" s="74">
        <f>+(A!U50/A!$D$46)/(I!W79/I!$F$75)</f>
        <v>20.510237895926366</v>
      </c>
      <c r="X50" s="74">
        <f>+(A!V50/A!$D$46)/(I!X79/I!$F$75)</f>
        <v>9.1373216101894492</v>
      </c>
      <c r="Y50" s="74">
        <f>+(A!W50/A!$D$46)/(I!Y79/I!$F$75)</f>
        <v>0</v>
      </c>
      <c r="Z50" s="74">
        <f>+(A!X50/A!$D$46)/(I!Z79/I!$F$75)</f>
        <v>11.130548469269609</v>
      </c>
      <c r="AA50" s="74">
        <f>+(A!Y50/A!$D$46)/(I!AA79/I!$F$75)</f>
        <v>17.033660857070071</v>
      </c>
      <c r="AB50" s="74">
        <f>+(A!Z50/A!$D$46)/(I!AB79/I!$F$75)</f>
        <v>32.304961537428376</v>
      </c>
      <c r="AC50" s="74">
        <f>+(A!AA50/A!$D$46)/(I!AC79/I!$F$75)</f>
        <v>20.558117086907163</v>
      </c>
      <c r="AD50" s="74">
        <f>+(A!AB50/A!$D$46)/(I!AD79/I!$F$75)</f>
        <v>2.59911886496479E-3</v>
      </c>
      <c r="AE50" s="74">
        <f>+(A!AC50/A!$D$46)/(I!AE79/I!$F$75)</f>
        <v>4.276454062731359</v>
      </c>
    </row>
    <row r="51" spans="4:31" x14ac:dyDescent="0.25">
      <c r="D51" s="233" t="s">
        <v>20</v>
      </c>
      <c r="E51" s="234"/>
      <c r="F51" s="74">
        <f>+(A!D51/A!$D$46)/(I!F80/I!$F$75)</f>
        <v>0</v>
      </c>
      <c r="G51" s="74">
        <f>+(A!E51/A!$D$46)/(I!G80/I!$F$75)</f>
        <v>0</v>
      </c>
      <c r="H51" s="74">
        <f>+(A!F51/A!$D$46)/(I!H80/I!$F$75)</f>
        <v>0</v>
      </c>
      <c r="I51" s="74">
        <f>+(A!G51/A!$D$46)/(I!I80/I!$F$75)</f>
        <v>0</v>
      </c>
      <c r="J51" s="74">
        <f>+(A!H51/A!$D$46)/(I!J80/I!$F$75)</f>
        <v>0</v>
      </c>
      <c r="K51" s="74">
        <f>+(A!I51/A!$D$46)/(I!K80/I!$F$75)</f>
        <v>0</v>
      </c>
      <c r="L51" s="74">
        <f>+(A!J51/A!$D$46)/(I!L80/I!$F$75)</f>
        <v>0</v>
      </c>
      <c r="M51" s="74">
        <f>+(A!K51/A!$D$46)/(I!M80/I!$F$75)</f>
        <v>0</v>
      </c>
      <c r="N51" s="74">
        <f>+(A!L51/A!$D$46)/(I!N80/I!$F$75)</f>
        <v>0</v>
      </c>
      <c r="O51" s="74">
        <f>+(A!M51/A!$D$46)/(I!O80/I!$F$75)</f>
        <v>0</v>
      </c>
      <c r="P51" s="74">
        <f>+(A!N51/A!$D$46)/(I!P80/I!$F$75)</f>
        <v>0</v>
      </c>
      <c r="Q51" s="74">
        <f>+(A!O51/A!$D$46)/(I!Q80/I!$F$75)</f>
        <v>0</v>
      </c>
      <c r="R51" s="74">
        <f>+(A!P51/A!$D$46)/(I!R80/I!$F$75)</f>
        <v>0</v>
      </c>
      <c r="S51" s="74">
        <f>+(A!Q51/A!$D$46)/(I!S80/I!$F$75)</f>
        <v>0</v>
      </c>
      <c r="T51" s="74">
        <f>+(A!R51/A!$D$46)/(I!T80/I!$F$75)</f>
        <v>0</v>
      </c>
      <c r="U51" s="74">
        <f>+(A!S51/A!$D$46)/(I!U80/I!$F$75)</f>
        <v>0</v>
      </c>
      <c r="V51" s="74">
        <f>+(A!T51/A!$D$46)/(I!V80/I!$F$75)</f>
        <v>0</v>
      </c>
      <c r="W51" s="74">
        <f>+(A!U51/A!$D$46)/(I!W80/I!$F$75)</f>
        <v>0</v>
      </c>
      <c r="X51" s="74">
        <f>+(A!V51/A!$D$46)/(I!X80/I!$F$75)</f>
        <v>0</v>
      </c>
      <c r="Y51" s="74">
        <f>+(A!W51/A!$D$46)/(I!Y80/I!$F$75)</f>
        <v>0</v>
      </c>
      <c r="Z51" s="74">
        <f>+(A!X51/A!$D$46)/(I!Z80/I!$F$75)</f>
        <v>0</v>
      </c>
      <c r="AA51" s="74">
        <f>+(A!Y51/A!$D$46)/(I!AA80/I!$F$75)</f>
        <v>0</v>
      </c>
      <c r="AB51" s="74">
        <f>+(A!Z51/A!$D$46)/(I!AB80/I!$F$75)</f>
        <v>0</v>
      </c>
      <c r="AC51" s="74">
        <f>+(A!AA51/A!$D$46)/(I!AC80/I!$F$75)</f>
        <v>0</v>
      </c>
      <c r="AD51" s="74">
        <f>+(A!AB51/A!$D$46)/(I!AD80/I!$F$75)</f>
        <v>0.26706737992474333</v>
      </c>
      <c r="AE51" s="74">
        <f>+(A!AC51/A!$D$46)/(I!AE80/I!$F$75)</f>
        <v>0</v>
      </c>
    </row>
    <row r="52" spans="4:31" x14ac:dyDescent="0.25">
      <c r="D52" s="235" t="s">
        <v>21</v>
      </c>
      <c r="E52" s="236"/>
      <c r="F52" s="74">
        <f>+(A!D52/A!$D$46)/(I!F81/I!$F$75)</f>
        <v>6.1181153862174265</v>
      </c>
      <c r="G52" s="74">
        <f>+(A!E52/A!$D$46)/(I!G81/I!$F$75)</f>
        <v>7.937283036111995</v>
      </c>
      <c r="H52" s="74">
        <f>+(A!F52/A!$D$46)/(I!H81/I!$F$75)</f>
        <v>4.1535307975227322</v>
      </c>
      <c r="I52" s="74">
        <f>+(A!G52/A!$D$46)/(I!I81/I!$F$75)</f>
        <v>2.3275379711105666</v>
      </c>
      <c r="J52" s="74">
        <f>+(A!H52/A!$D$46)/(I!J81/I!$F$75)</f>
        <v>1.3573999667718164</v>
      </c>
      <c r="K52" s="74">
        <f>+(A!I52/A!$D$46)/(I!K81/I!$F$75)</f>
        <v>1.0461088290743654</v>
      </c>
      <c r="L52" s="74">
        <f>+(A!J52/A!$D$46)/(I!L81/I!$F$75)</f>
        <v>1.0969478841376576</v>
      </c>
      <c r="M52" s="74">
        <f>+(A!K52/A!$D$46)/(I!M81/I!$F$75)</f>
        <v>1.2370117609804505</v>
      </c>
      <c r="N52" s="74">
        <f>+(A!L52/A!$D$46)/(I!N81/I!$F$75)</f>
        <v>1.4158541840876042</v>
      </c>
      <c r="O52" s="74">
        <f>+(A!M52/A!$D$46)/(I!O81/I!$F$75)</f>
        <v>0.57848510819697563</v>
      </c>
      <c r="P52" s="74">
        <f>+(A!N52/A!$D$46)/(I!P81/I!$F$75)</f>
        <v>0.62802087769303483</v>
      </c>
      <c r="Q52" s="74">
        <f>+(A!O52/A!$D$46)/(I!Q81/I!$F$75)</f>
        <v>0.45073173564377073</v>
      </c>
      <c r="R52" s="74">
        <f>+(A!P52/A!$D$46)/(I!R81/I!$F$75)</f>
        <v>0.499193313515778</v>
      </c>
      <c r="S52" s="74">
        <f>+(A!Q52/A!$D$46)/(I!S81/I!$F$75)</f>
        <v>1.8805586643764309</v>
      </c>
      <c r="T52" s="74">
        <f>+(A!R52/A!$D$46)/(I!T81/I!$F$75)</f>
        <v>0.67178100982969258</v>
      </c>
      <c r="U52" s="74">
        <f>+(A!S52/A!$D$46)/(I!U81/I!$F$75)</f>
        <v>1.1232690721205427</v>
      </c>
      <c r="V52" s="74">
        <f>+(A!T52/A!$D$46)/(I!V81/I!$F$75)</f>
        <v>4.6617133866977465</v>
      </c>
      <c r="W52" s="74">
        <f>+(A!U52/A!$D$46)/(I!W81/I!$F$75)</f>
        <v>3.1728659404331991</v>
      </c>
      <c r="X52" s="74">
        <f>+(A!V52/A!$D$46)/(I!X81/I!$F$75)</f>
        <v>2.6689934997206266</v>
      </c>
      <c r="Y52" s="74">
        <f>+(A!W52/A!$D$46)/(I!Y81/I!$F$75)</f>
        <v>1.5301858194881404</v>
      </c>
      <c r="Z52" s="74">
        <f>+(A!X52/A!$D$46)/(I!Z81/I!$F$75)</f>
        <v>2.2358171103643221</v>
      </c>
      <c r="AA52" s="74">
        <f>+(A!Y52/A!$D$46)/(I!AA81/I!$F$75)</f>
        <v>1.3805937016035432</v>
      </c>
      <c r="AB52" s="74">
        <f>+(A!Z52/A!$D$46)/(I!AB81/I!$F$75)</f>
        <v>3.3992023284525907</v>
      </c>
      <c r="AC52" s="74">
        <f>+(A!AA52/A!$D$46)/(I!AC81/I!$F$75)</f>
        <v>1.1845337666469007</v>
      </c>
      <c r="AD52" s="74">
        <f>+(A!AB52/A!$D$46)/(I!AD81/I!$F$75)</f>
        <v>5.6019266752184071</v>
      </c>
      <c r="AE52" s="74">
        <f>+(A!AC52/A!$D$46)/(I!AE81/I!$F$75)</f>
        <v>3.7481296317472141</v>
      </c>
    </row>
    <row r="53" spans="4:31" x14ac:dyDescent="0.25">
      <c r="D53" s="233" t="s">
        <v>22</v>
      </c>
      <c r="E53" s="234"/>
      <c r="F53" s="74">
        <f>+(A!D53/A!$D$46)/(I!F82/I!$F$75)</f>
        <v>3.0153196678031837</v>
      </c>
      <c r="G53" s="74">
        <f>+(A!E53/A!$D$46)/(I!G82/I!$F$75)</f>
        <v>0.46503766635012389</v>
      </c>
      <c r="H53" s="74">
        <f>+(A!F53/A!$D$46)/(I!H82/I!$F$75)</f>
        <v>0.24968986108824234</v>
      </c>
      <c r="I53" s="74">
        <f>+(A!G53/A!$D$46)/(I!I82/I!$F$75)</f>
        <v>0.10281080211945622</v>
      </c>
      <c r="J53" s="74">
        <f>+(A!H53/A!$D$46)/(I!J82/I!$F$75)</f>
        <v>8.5638052331170389E-2</v>
      </c>
      <c r="K53" s="74">
        <f>+(A!I53/A!$D$46)/(I!K82/I!$F$75)</f>
        <v>0.50340943666097338</v>
      </c>
      <c r="L53" s="74">
        <f>+(A!J53/A!$D$46)/(I!L82/I!$F$75)</f>
        <v>0.23905704546184936</v>
      </c>
      <c r="M53" s="74">
        <f>+(A!K53/A!$D$46)/(I!M82/I!$F$75)</f>
        <v>1.2688071519517298E-2</v>
      </c>
      <c r="N53" s="74">
        <f>+(A!L53/A!$D$46)/(I!N82/I!$F$75)</f>
        <v>5.5194066556482922E-2</v>
      </c>
      <c r="O53" s="74">
        <f>+(A!M53/A!$D$46)/(I!O82/I!$F$75)</f>
        <v>0.2123059015626822</v>
      </c>
      <c r="P53" s="74">
        <f>+(A!N53/A!$D$46)/(I!P82/I!$F$75)</f>
        <v>0.17482012825059148</v>
      </c>
      <c r="Q53" s="74">
        <f>+(A!O53/A!$D$46)/(I!Q82/I!$F$75)</f>
        <v>0.12592120766601825</v>
      </c>
      <c r="R53" s="74">
        <f>+(A!P53/A!$D$46)/(I!R82/I!$F$75)</f>
        <v>0.1783326494209633</v>
      </c>
      <c r="S53" s="74">
        <f>+(A!Q53/A!$D$46)/(I!S82/I!$F$75)</f>
        <v>0.18691358767865909</v>
      </c>
      <c r="T53" s="74">
        <f>+(A!R53/A!$D$46)/(I!T82/I!$F$75)</f>
        <v>0.21515670664257031</v>
      </c>
      <c r="U53" s="74">
        <f>+(A!S53/A!$D$46)/(I!U82/I!$F$75)</f>
        <v>1.0655478301347634</v>
      </c>
      <c r="V53" s="74">
        <f>+(A!T53/A!$D$46)/(I!V82/I!$F$75)</f>
        <v>0.62539662396772044</v>
      </c>
      <c r="W53" s="74">
        <f>+(A!U53/A!$D$46)/(I!W82/I!$F$75)</f>
        <v>0.49526982963110466</v>
      </c>
      <c r="X53" s="74">
        <f>+(A!V53/A!$D$46)/(I!X82/I!$F$75)</f>
        <v>0.66968853213926738</v>
      </c>
      <c r="Y53" s="74">
        <f>+(A!W53/A!$D$46)/(I!Y82/I!$F$75)</f>
        <v>0.7430001161805625</v>
      </c>
      <c r="Z53" s="74">
        <f>+(A!X53/A!$D$46)/(I!Z82/I!$F$75)</f>
        <v>0.80799774199511498</v>
      </c>
      <c r="AA53" s="74">
        <f>+(A!Y53/A!$D$46)/(I!AA82/I!$F$75)</f>
        <v>0.48683753196903407</v>
      </c>
      <c r="AB53" s="74">
        <f>+(A!Z53/A!$D$46)/(I!AB82/I!$F$75)</f>
        <v>0.66674358466130346</v>
      </c>
      <c r="AC53" s="74">
        <f>+(A!AA53/A!$D$46)/(I!AC82/I!$F$75)</f>
        <v>0.41728187002815076</v>
      </c>
      <c r="AD53" s="74">
        <f>+(A!AB53/A!$D$46)/(I!AD82/I!$F$75)</f>
        <v>1.1086698933311758</v>
      </c>
      <c r="AE53" s="74">
        <f>+(A!AC53/A!$D$46)/(I!AE82/I!$F$75)</f>
        <v>1.4924845907440805</v>
      </c>
    </row>
    <row r="54" spans="4:31" x14ac:dyDescent="0.25">
      <c r="D54" s="235" t="s">
        <v>23</v>
      </c>
      <c r="E54" s="236"/>
      <c r="F54" s="74">
        <f>+(A!D54/A!$D$46)/(I!F83/I!$F$75)</f>
        <v>0</v>
      </c>
      <c r="G54" s="74">
        <f>+(A!E54/A!$D$46)/(I!G83/I!$F$75)</f>
        <v>1.334626514463916</v>
      </c>
      <c r="H54" s="74">
        <f>+(A!F54/A!$D$46)/(I!H83/I!$F$75)</f>
        <v>0</v>
      </c>
      <c r="I54" s="74">
        <f>+(A!G54/A!$D$46)/(I!I83/I!$F$75)</f>
        <v>0</v>
      </c>
      <c r="J54" s="74">
        <f>+(A!H54/A!$D$46)/(I!J83/I!$F$75)</f>
        <v>0.18309075395177099</v>
      </c>
      <c r="K54" s="74">
        <f>+(A!I54/A!$D$46)/(I!K83/I!$F$75)</f>
        <v>2.0836308069247047</v>
      </c>
      <c r="L54" s="74">
        <f>+(A!J54/A!$D$46)/(I!L83/I!$F$75)</f>
        <v>0.17906602404624758</v>
      </c>
      <c r="M54" s="74">
        <f>+(A!K54/A!$D$46)/(I!M83/I!$F$75)</f>
        <v>1.005317349166265E-2</v>
      </c>
      <c r="N54" s="74">
        <f>+(A!L54/A!$D$46)/(I!N83/I!$F$75)</f>
        <v>4.9279440085046901E-2</v>
      </c>
      <c r="O54" s="74">
        <f>+(A!M54/A!$D$46)/(I!O83/I!$F$75)</f>
        <v>0</v>
      </c>
      <c r="P54" s="74">
        <f>+(A!N54/A!$D$46)/(I!P83/I!$F$75)</f>
        <v>0.35439828701012438</v>
      </c>
      <c r="Q54" s="74">
        <f>+(A!O54/A!$D$46)/(I!Q83/I!$F$75)</f>
        <v>0.43235651072722225</v>
      </c>
      <c r="R54" s="74">
        <f>+(A!P54/A!$D$46)/(I!R83/I!$F$75)</f>
        <v>0.918319713796374</v>
      </c>
      <c r="S54" s="74">
        <f>+(A!Q54/A!$D$46)/(I!S83/I!$F$75)</f>
        <v>0.50595010590185518</v>
      </c>
      <c r="T54" s="74">
        <f>+(A!R54/A!$D$46)/(I!T83/I!$F$75)</f>
        <v>1.4841632271648386</v>
      </c>
      <c r="U54" s="74">
        <f>+(A!S54/A!$D$46)/(I!U83/I!$F$75)</f>
        <v>1.3479078777352889</v>
      </c>
      <c r="V54" s="74">
        <f>+(A!T54/A!$D$46)/(I!V83/I!$F$75)</f>
        <v>2.132789685070783</v>
      </c>
      <c r="W54" s="74">
        <f>+(A!U54/A!$D$46)/(I!W83/I!$F$75)</f>
        <v>2.4778250143749805</v>
      </c>
      <c r="X54" s="74">
        <f>+(A!V54/A!$D$46)/(I!X83/I!$F$75)</f>
        <v>2.2513025567457108</v>
      </c>
      <c r="Y54" s="74">
        <f>+(A!W54/A!$D$46)/(I!Y83/I!$F$75)</f>
        <v>5.9276679418934064</v>
      </c>
      <c r="Z54" s="74">
        <f>+(A!X54/A!$D$46)/(I!Z83/I!$F$75)</f>
        <v>1.6318323680404567</v>
      </c>
      <c r="AA54" s="74">
        <f>+(A!Y54/A!$D$46)/(I!AA83/I!$F$75)</f>
        <v>2.4936406192048555</v>
      </c>
      <c r="AB54" s="74">
        <f>+(A!Z54/A!$D$46)/(I!AB83/I!$F$75)</f>
        <v>1.1194807942385951</v>
      </c>
      <c r="AC54" s="74">
        <f>+(A!AA54/A!$D$46)/(I!AC83/I!$F$75)</f>
        <v>5.9977696451033795</v>
      </c>
      <c r="AD54" s="74">
        <f>+(A!AB54/A!$D$46)/(I!AD83/I!$F$75)</f>
        <v>4.7629888136962606</v>
      </c>
      <c r="AE54" s="74">
        <f>+(A!AC54/A!$D$46)/(I!AE83/I!$F$75)</f>
        <v>6.5458435630336798</v>
      </c>
    </row>
    <row r="55" spans="4:31" x14ac:dyDescent="0.25">
      <c r="D55" s="233" t="s">
        <v>24</v>
      </c>
      <c r="E55" s="234"/>
      <c r="F55" s="74">
        <f>+(A!D55/A!$D$46)/(I!F84/I!$F$75)</f>
        <v>0.7013977271010976</v>
      </c>
      <c r="G55" s="74">
        <f>+(A!E55/A!$D$46)/(I!G84/I!$F$75)</f>
        <v>0.87375911790839744</v>
      </c>
      <c r="H55" s="74">
        <f>+(A!F55/A!$D$46)/(I!H84/I!$F$75)</f>
        <v>0.96337505688491931</v>
      </c>
      <c r="I55" s="74">
        <f>+(A!G55/A!$D$46)/(I!I84/I!$F$75)</f>
        <v>0.85668308401970883</v>
      </c>
      <c r="J55" s="74">
        <f>+(A!H55/A!$D$46)/(I!J84/I!$F$75)</f>
        <v>0.84160351021905566</v>
      </c>
      <c r="K55" s="74">
        <f>+(A!I55/A!$D$46)/(I!K84/I!$F$75)</f>
        <v>0.57367576244168972</v>
      </c>
      <c r="L55" s="74">
        <f>+(A!J55/A!$D$46)/(I!L84/I!$F$75)</f>
        <v>1.074645479015691</v>
      </c>
      <c r="M55" s="74">
        <f>+(A!K55/A!$D$46)/(I!M84/I!$F$75)</f>
        <v>0.78682472332997822</v>
      </c>
      <c r="N55" s="74">
        <f>+(A!L55/A!$D$46)/(I!N84/I!$F$75)</f>
        <v>0.62570792473402381</v>
      </c>
      <c r="O55" s="74">
        <f>+(A!M55/A!$D$46)/(I!O84/I!$F$75)</f>
        <v>0.52928014283404345</v>
      </c>
      <c r="P55" s="74">
        <f>+(A!N55/A!$D$46)/(I!P84/I!$F$75)</f>
        <v>0.64750786536885241</v>
      </c>
      <c r="Q55" s="74">
        <f>+(A!O55/A!$D$46)/(I!Q84/I!$F$75)</f>
        <v>0.40723585794471667</v>
      </c>
      <c r="R55" s="74">
        <f>+(A!P55/A!$D$46)/(I!R84/I!$F$75)</f>
        <v>0.38682425798744169</v>
      </c>
      <c r="S55" s="74">
        <f>+(A!Q55/A!$D$46)/(I!S84/I!$F$75)</f>
        <v>0.32066878592976539</v>
      </c>
      <c r="T55" s="74">
        <f>+(A!R55/A!$D$46)/(I!T84/I!$F$75)</f>
        <v>0.8157950769395893</v>
      </c>
      <c r="U55" s="74">
        <f>+(A!S55/A!$D$46)/(I!U84/I!$F$75)</f>
        <v>1.0745303108944799</v>
      </c>
      <c r="V55" s="74">
        <f>+(A!T55/A!$D$46)/(I!V84/I!$F$75)</f>
        <v>1.5197142523161224</v>
      </c>
      <c r="W55" s="74">
        <f>+(A!U55/A!$D$46)/(I!W84/I!$F$75)</f>
        <v>1.9356647211894402</v>
      </c>
      <c r="X55" s="74">
        <f>+(A!V55/A!$D$46)/(I!X84/I!$F$75)</f>
        <v>6.062796563587721</v>
      </c>
      <c r="Y55" s="74">
        <f>+(A!W55/A!$D$46)/(I!Y84/I!$F$75)</f>
        <v>3.2969949568748405</v>
      </c>
      <c r="Z55" s="74">
        <f>+(A!X55/A!$D$46)/(I!Z84/I!$F$75)</f>
        <v>4.5258648608477738</v>
      </c>
      <c r="AA55" s="74">
        <f>+(A!Y55/A!$D$46)/(I!AA84/I!$F$75)</f>
        <v>2.9077468708902452</v>
      </c>
      <c r="AB55" s="74">
        <f>+(A!Z55/A!$D$46)/(I!AB84/I!$F$75)</f>
        <v>3.0696843367845026</v>
      </c>
      <c r="AC55" s="74">
        <f>+(A!AA55/A!$D$46)/(I!AC84/I!$F$75)</f>
        <v>2.6420749463753577</v>
      </c>
      <c r="AD55" s="74">
        <f>+(A!AB55/A!$D$46)/(I!AD84/I!$F$75)</f>
        <v>2.0915022500309393</v>
      </c>
      <c r="AE55" s="74">
        <f>+(A!AC55/A!$D$46)/(I!AE84/I!$F$75)</f>
        <v>2.9384247140600728</v>
      </c>
    </row>
    <row r="56" spans="4:31" ht="15.75" thickBot="1" x14ac:dyDescent="0.3">
      <c r="D56" s="231" t="s">
        <v>25</v>
      </c>
      <c r="E56" s="232"/>
      <c r="F56" s="90">
        <f>+(A!D56/A!$D$46)/(I!F85/I!$F$75)</f>
        <v>0</v>
      </c>
      <c r="G56" s="90">
        <f>+(A!E56/A!$D$46)/(I!G85/I!$F$75)</f>
        <v>0</v>
      </c>
      <c r="H56" s="90">
        <f>+(A!F56/A!$D$46)/(I!H85/I!$F$75)</f>
        <v>0</v>
      </c>
      <c r="I56" s="90">
        <f>+(A!G56/A!$D$46)/(I!I85/I!$F$75)</f>
        <v>0</v>
      </c>
      <c r="J56" s="90">
        <f>+(A!H56/A!$D$46)/(I!J85/I!$F$75)</f>
        <v>0</v>
      </c>
      <c r="K56" s="90">
        <f>+(A!I56/A!$D$46)/(I!K85/I!$F$75)</f>
        <v>0</v>
      </c>
      <c r="L56" s="90">
        <f>+(A!J56/A!$D$46)/(I!L85/I!$F$75)</f>
        <v>0</v>
      </c>
      <c r="M56" s="90">
        <f>+(A!K56/A!$D$46)/(I!M85/I!$F$75)</f>
        <v>0</v>
      </c>
      <c r="N56" s="90">
        <f>+(A!L56/A!$D$46)/(I!N85/I!$F$75)</f>
        <v>0</v>
      </c>
      <c r="O56" s="90">
        <f>+(A!M56/A!$D$46)/(I!O85/I!$F$75)</f>
        <v>6.7187798857032646E-2</v>
      </c>
      <c r="P56" s="90">
        <f>+(A!N56/A!$D$46)/(I!P85/I!$F$75)</f>
        <v>1.223976342416388E-2</v>
      </c>
      <c r="Q56" s="90">
        <f>+(A!O56/A!$D$46)/(I!Q85/I!$F$75)</f>
        <v>2.5565447395450885E-2</v>
      </c>
      <c r="R56" s="90">
        <f>+(A!P56/A!$D$46)/(I!R85/I!$F$75)</f>
        <v>4.8142865899266259E-3</v>
      </c>
      <c r="S56" s="90">
        <f>+(A!Q56/A!$D$46)/(I!S85/I!$F$75)</f>
        <v>3.7518560565818039E-6</v>
      </c>
      <c r="T56" s="90">
        <f>+(A!R56/A!$D$46)/(I!T85/I!$F$75)</f>
        <v>7.3917080715143156E-4</v>
      </c>
      <c r="U56" s="90">
        <f>+(A!S56/A!$D$46)/(I!U85/I!$F$75)</f>
        <v>5.4602703377599543E-3</v>
      </c>
      <c r="V56" s="90">
        <f>+(A!T56/A!$D$46)/(I!V85/I!$F$75)</f>
        <v>6.3039510239222718E-2</v>
      </c>
      <c r="W56" s="90">
        <f>+(A!U56/A!$D$46)/(I!W85/I!$F$75)</f>
        <v>1.135559209113929E-2</v>
      </c>
      <c r="X56" s="90">
        <f>+(A!V56/A!$D$46)/(I!X85/I!$F$75)</f>
        <v>4.0973179828007217E-2</v>
      </c>
      <c r="Y56" s="90">
        <f>+(A!W56/A!$D$46)/(I!Y85/I!$F$75)</f>
        <v>2.9135118602674044E-2</v>
      </c>
      <c r="Z56" s="90">
        <f>+(A!X56/A!$D$46)/(I!Z85/I!$F$75)</f>
        <v>8.2003623246239693E-2</v>
      </c>
      <c r="AA56" s="90">
        <f>+(A!Y56/A!$D$46)/(I!AA85/I!$F$75)</f>
        <v>2.635024944938848E-2</v>
      </c>
      <c r="AB56" s="90">
        <f>+(A!Z56/A!$D$46)/(I!AB85/I!$F$75)</f>
        <v>3.3926126977955808E-2</v>
      </c>
      <c r="AC56" s="90">
        <f>+(A!AA56/A!$D$46)/(I!AC85/I!$F$75)</f>
        <v>1.5200995183177024E-2</v>
      </c>
      <c r="AD56" s="90">
        <f>+(A!AB56/A!$D$46)/(I!AD85/I!$F$75)</f>
        <v>6.4805076108496193E-6</v>
      </c>
      <c r="AE56" s="90">
        <f>+(A!AC56/A!$D$46)/(I!AE85/I!$F$75)</f>
        <v>5.3106037302432706E-6</v>
      </c>
    </row>
    <row r="57" spans="4:31" s="1" customFormat="1" x14ac:dyDescent="0.25">
      <c r="D57" s="1" t="s">
        <v>52</v>
      </c>
      <c r="E57" s="115"/>
      <c r="F57" s="91"/>
      <c r="G57" s="91"/>
      <c r="H57" s="91"/>
      <c r="I57" s="91"/>
      <c r="J57" s="91"/>
      <c r="K57" s="91"/>
      <c r="L57" s="91"/>
      <c r="M57" s="91"/>
      <c r="N57" s="91"/>
      <c r="O57" s="91"/>
      <c r="P57" s="91"/>
      <c r="Q57" s="91"/>
      <c r="R57" s="91"/>
      <c r="S57" s="91"/>
      <c r="T57" s="91"/>
      <c r="U57" s="91"/>
      <c r="V57" s="91"/>
      <c r="W57" s="91"/>
      <c r="X57" s="91"/>
      <c r="Y57" s="91"/>
      <c r="Z57" s="91"/>
      <c r="AA57" s="91"/>
    </row>
    <row r="58" spans="4:31" ht="15.75" thickBot="1" x14ac:dyDescent="0.3"/>
    <row r="59" spans="4:31" ht="15.75" thickBot="1" x14ac:dyDescent="0.3">
      <c r="D59" s="6" t="s">
        <v>14</v>
      </c>
      <c r="E59" s="7"/>
      <c r="F59" s="12">
        <v>1995</v>
      </c>
      <c r="G59" s="8">
        <v>1996</v>
      </c>
      <c r="H59" s="12">
        <v>1997</v>
      </c>
      <c r="I59" s="8">
        <v>1998</v>
      </c>
      <c r="J59" s="12">
        <v>1999</v>
      </c>
      <c r="K59" s="8">
        <v>2000</v>
      </c>
      <c r="L59" s="12">
        <v>2001</v>
      </c>
      <c r="M59" s="8">
        <v>2002</v>
      </c>
      <c r="N59" s="12">
        <v>2003</v>
      </c>
      <c r="O59" s="8">
        <v>2004</v>
      </c>
      <c r="P59" s="12">
        <v>2005</v>
      </c>
      <c r="Q59" s="8">
        <v>2006</v>
      </c>
      <c r="R59" s="12">
        <v>2007</v>
      </c>
      <c r="S59" s="8">
        <v>2008</v>
      </c>
      <c r="T59" s="12">
        <v>2009</v>
      </c>
      <c r="U59" s="8">
        <v>2010</v>
      </c>
      <c r="V59" s="12">
        <v>2011</v>
      </c>
      <c r="W59" s="8">
        <v>2012</v>
      </c>
      <c r="X59" s="12">
        <v>2013</v>
      </c>
      <c r="Y59" s="8">
        <v>2014</v>
      </c>
      <c r="Z59" s="12">
        <v>2015</v>
      </c>
      <c r="AA59" s="9">
        <v>2016</v>
      </c>
      <c r="AB59" s="9">
        <v>2017</v>
      </c>
      <c r="AC59" s="9">
        <v>2018</v>
      </c>
      <c r="AD59" s="9">
        <v>2019</v>
      </c>
      <c r="AE59" s="9">
        <v>2020</v>
      </c>
    </row>
    <row r="60" spans="4:31" ht="15.75" thickBot="1" x14ac:dyDescent="0.3">
      <c r="D60" s="237" t="s">
        <v>26</v>
      </c>
      <c r="E60" s="238"/>
      <c r="F60" s="99"/>
      <c r="G60" s="92"/>
      <c r="H60" s="93"/>
      <c r="I60" s="92"/>
      <c r="J60" s="92"/>
      <c r="K60" s="92"/>
      <c r="L60" s="92"/>
      <c r="M60" s="92"/>
      <c r="N60" s="92"/>
      <c r="O60" s="92"/>
      <c r="P60" s="92"/>
      <c r="Q60" s="92"/>
      <c r="R60" s="92"/>
      <c r="S60" s="92"/>
      <c r="T60" s="92"/>
      <c r="U60" s="92"/>
      <c r="V60" s="92"/>
      <c r="W60" s="92"/>
      <c r="X60" s="92"/>
      <c r="Y60" s="92"/>
      <c r="Z60" s="92"/>
      <c r="AA60" s="92"/>
      <c r="AB60" s="92"/>
      <c r="AC60" s="92"/>
      <c r="AD60" s="92"/>
      <c r="AE60" s="92"/>
    </row>
    <row r="61" spans="4:31" x14ac:dyDescent="0.25">
      <c r="D61" s="233" t="s">
        <v>16</v>
      </c>
      <c r="E61" s="234"/>
      <c r="F61" s="94" t="str">
        <f>+IF(F47&gt; 0.33,"VENTAJA","INTRAPRODUCTO")</f>
        <v>INTRAPRODUCTO</v>
      </c>
      <c r="G61" s="89" t="str">
        <f t="shared" ref="G61:AA61" si="0">+IF(G47&gt; 0.33,"VENTAJA","INTRAPRODUCTO")</f>
        <v>INTRAPRODUCTO</v>
      </c>
      <c r="H61" s="95" t="str">
        <f t="shared" si="0"/>
        <v>INTRAPRODUCTO</v>
      </c>
      <c r="I61" s="89" t="str">
        <f t="shared" si="0"/>
        <v>INTRAPRODUCTO</v>
      </c>
      <c r="J61" s="95" t="str">
        <f t="shared" si="0"/>
        <v>INTRAPRODUCTO</v>
      </c>
      <c r="K61" s="89" t="str">
        <f t="shared" si="0"/>
        <v>VENTAJA</v>
      </c>
      <c r="L61" s="95" t="str">
        <f t="shared" si="0"/>
        <v>VENTAJA</v>
      </c>
      <c r="M61" s="89" t="str">
        <f t="shared" si="0"/>
        <v>VENTAJA</v>
      </c>
      <c r="N61" s="95" t="str">
        <f t="shared" si="0"/>
        <v>VENTAJA</v>
      </c>
      <c r="O61" s="89" t="str">
        <f t="shared" si="0"/>
        <v>VENTAJA</v>
      </c>
      <c r="P61" s="95" t="str">
        <f t="shared" si="0"/>
        <v>VENTAJA</v>
      </c>
      <c r="Q61" s="89" t="str">
        <f t="shared" si="0"/>
        <v>VENTAJA</v>
      </c>
      <c r="R61" s="95" t="str">
        <f t="shared" si="0"/>
        <v>VENTAJA</v>
      </c>
      <c r="S61" s="89" t="str">
        <f t="shared" si="0"/>
        <v>VENTAJA</v>
      </c>
      <c r="T61" s="95" t="str">
        <f t="shared" si="0"/>
        <v>VENTAJA</v>
      </c>
      <c r="U61" s="89" t="str">
        <f t="shared" si="0"/>
        <v>VENTAJA</v>
      </c>
      <c r="V61" s="95" t="str">
        <f t="shared" si="0"/>
        <v>VENTAJA</v>
      </c>
      <c r="W61" s="89" t="str">
        <f t="shared" si="0"/>
        <v>VENTAJA</v>
      </c>
      <c r="X61" s="95" t="str">
        <f t="shared" si="0"/>
        <v>VENTAJA</v>
      </c>
      <c r="Y61" s="89" t="str">
        <f t="shared" si="0"/>
        <v>VENTAJA</v>
      </c>
      <c r="Z61" s="95" t="str">
        <f t="shared" si="0"/>
        <v>VENTAJA</v>
      </c>
      <c r="AA61" s="89" t="str">
        <f t="shared" si="0"/>
        <v>VENTAJA</v>
      </c>
      <c r="AB61" s="89" t="str">
        <f t="shared" ref="AB61:AC61" si="1">+IF(AB47&gt; 0.33,"VENTAJA","INTRAPRODUCTO")</f>
        <v>VENTAJA</v>
      </c>
      <c r="AC61" s="89" t="str">
        <f t="shared" si="1"/>
        <v>VENTAJA</v>
      </c>
      <c r="AD61" s="89" t="str">
        <f t="shared" ref="AD61:AE61" si="2">+IF(AD47&gt; 0.33,"VENTAJA","INTRAPRODUCTO")</f>
        <v>VENTAJA</v>
      </c>
      <c r="AE61" s="74" t="str">
        <f t="shared" si="2"/>
        <v>VENTAJA</v>
      </c>
    </row>
    <row r="62" spans="4:31" x14ac:dyDescent="0.25">
      <c r="D62" s="235" t="s">
        <v>17</v>
      </c>
      <c r="E62" s="236"/>
      <c r="F62" s="96" t="str">
        <f t="shared" ref="F62:AA62" si="3">+IF(F48&gt; 0.33,"VENTAJA","INTRAPRODUCTO")</f>
        <v>INTRAPRODUCTO</v>
      </c>
      <c r="G62" s="74" t="str">
        <f t="shared" si="3"/>
        <v>INTRAPRODUCTO</v>
      </c>
      <c r="H62" s="91" t="str">
        <f t="shared" si="3"/>
        <v>INTRAPRODUCTO</v>
      </c>
      <c r="I62" s="74" t="str">
        <f t="shared" si="3"/>
        <v>INTRAPRODUCTO</v>
      </c>
      <c r="J62" s="91" t="str">
        <f t="shared" si="3"/>
        <v>INTRAPRODUCTO</v>
      </c>
      <c r="K62" s="74" t="str">
        <f t="shared" si="3"/>
        <v>INTRAPRODUCTO</v>
      </c>
      <c r="L62" s="91" t="str">
        <f t="shared" si="3"/>
        <v>INTRAPRODUCTO</v>
      </c>
      <c r="M62" s="74" t="str">
        <f t="shared" si="3"/>
        <v>VENTAJA</v>
      </c>
      <c r="N62" s="91" t="str">
        <f t="shared" si="3"/>
        <v>INTRAPRODUCTO</v>
      </c>
      <c r="O62" s="74" t="str">
        <f t="shared" si="3"/>
        <v>INTRAPRODUCTO</v>
      </c>
      <c r="P62" s="91" t="str">
        <f t="shared" si="3"/>
        <v>INTRAPRODUCTO</v>
      </c>
      <c r="Q62" s="74" t="str">
        <f t="shared" si="3"/>
        <v>INTRAPRODUCTO</v>
      </c>
      <c r="R62" s="91" t="str">
        <f t="shared" si="3"/>
        <v>INTRAPRODUCTO</v>
      </c>
      <c r="S62" s="74" t="str">
        <f t="shared" si="3"/>
        <v>INTRAPRODUCTO</v>
      </c>
      <c r="T62" s="91" t="str">
        <f t="shared" si="3"/>
        <v>INTRAPRODUCTO</v>
      </c>
      <c r="U62" s="74" t="str">
        <f t="shared" si="3"/>
        <v>INTRAPRODUCTO</v>
      </c>
      <c r="V62" s="91" t="str">
        <f t="shared" si="3"/>
        <v>INTRAPRODUCTO</v>
      </c>
      <c r="W62" s="74" t="str">
        <f t="shared" si="3"/>
        <v>INTRAPRODUCTO</v>
      </c>
      <c r="X62" s="91" t="str">
        <f t="shared" si="3"/>
        <v>VENTAJA</v>
      </c>
      <c r="Y62" s="74" t="str">
        <f t="shared" si="3"/>
        <v>INTRAPRODUCTO</v>
      </c>
      <c r="Z62" s="91" t="str">
        <f t="shared" si="3"/>
        <v>INTRAPRODUCTO</v>
      </c>
      <c r="AA62" s="74" t="str">
        <f t="shared" si="3"/>
        <v>INTRAPRODUCTO</v>
      </c>
      <c r="AB62" s="74" t="str">
        <f t="shared" ref="AB62:AC62" si="4">+IF(AB48&gt; 0.33,"VENTAJA","INTRAPRODUCTO")</f>
        <v>INTRAPRODUCTO</v>
      </c>
      <c r="AC62" s="74" t="str">
        <f t="shared" si="4"/>
        <v>INTRAPRODUCTO</v>
      </c>
      <c r="AD62" s="74" t="str">
        <f t="shared" ref="AD62:AE62" si="5">+IF(AD48&gt; 0.33,"VENTAJA","INTRAPRODUCTO")</f>
        <v>INTRAPRODUCTO</v>
      </c>
      <c r="AE62" s="74" t="str">
        <f t="shared" si="5"/>
        <v>INTRAPRODUCTO</v>
      </c>
    </row>
    <row r="63" spans="4:31" x14ac:dyDescent="0.25">
      <c r="D63" s="233" t="s">
        <v>18</v>
      </c>
      <c r="E63" s="234"/>
      <c r="F63" s="96" t="str">
        <f t="shared" ref="F63:AA63" si="6">+IF(F49&gt; 0.33,"VENTAJA","INTRAPRODUCTO")</f>
        <v>INTRAPRODUCTO</v>
      </c>
      <c r="G63" s="74" t="str">
        <f t="shared" si="6"/>
        <v>INTRAPRODUCTO</v>
      </c>
      <c r="H63" s="91" t="str">
        <f t="shared" si="6"/>
        <v>INTRAPRODUCTO</v>
      </c>
      <c r="I63" s="74" t="str">
        <f t="shared" si="6"/>
        <v>INTRAPRODUCTO</v>
      </c>
      <c r="J63" s="91" t="str">
        <f t="shared" si="6"/>
        <v>INTRAPRODUCTO</v>
      </c>
      <c r="K63" s="74" t="str">
        <f t="shared" si="6"/>
        <v>INTRAPRODUCTO</v>
      </c>
      <c r="L63" s="91" t="str">
        <f t="shared" si="6"/>
        <v>INTRAPRODUCTO</v>
      </c>
      <c r="M63" s="74" t="str">
        <f t="shared" si="6"/>
        <v>INTRAPRODUCTO</v>
      </c>
      <c r="N63" s="91" t="str">
        <f t="shared" si="6"/>
        <v>INTRAPRODUCTO</v>
      </c>
      <c r="O63" s="74" t="str">
        <f t="shared" si="6"/>
        <v>INTRAPRODUCTO</v>
      </c>
      <c r="P63" s="91" t="str">
        <f t="shared" si="6"/>
        <v>VENTAJA</v>
      </c>
      <c r="Q63" s="74" t="str">
        <f t="shared" si="6"/>
        <v>INTRAPRODUCTO</v>
      </c>
      <c r="R63" s="91" t="str">
        <f t="shared" si="6"/>
        <v>INTRAPRODUCTO</v>
      </c>
      <c r="S63" s="74" t="str">
        <f t="shared" si="6"/>
        <v>INTRAPRODUCTO</v>
      </c>
      <c r="T63" s="91" t="str">
        <f t="shared" si="6"/>
        <v>INTRAPRODUCTO</v>
      </c>
      <c r="U63" s="74" t="str">
        <f t="shared" si="6"/>
        <v>VENTAJA</v>
      </c>
      <c r="V63" s="91" t="e">
        <f t="shared" si="6"/>
        <v>#VALUE!</v>
      </c>
      <c r="W63" s="74" t="str">
        <f t="shared" si="6"/>
        <v>INTRAPRODUCTO</v>
      </c>
      <c r="X63" s="91" t="e">
        <f t="shared" si="6"/>
        <v>#VALUE!</v>
      </c>
      <c r="Y63" s="74" t="str">
        <f t="shared" si="6"/>
        <v>VENTAJA</v>
      </c>
      <c r="Z63" s="91" t="str">
        <f t="shared" si="6"/>
        <v>VENTAJA</v>
      </c>
      <c r="AA63" s="74" t="str">
        <f t="shared" si="6"/>
        <v>VENTAJA</v>
      </c>
      <c r="AB63" s="74" t="str">
        <f t="shared" ref="AB63:AC63" si="7">+IF(AB49&gt; 0.33,"VENTAJA","INTRAPRODUCTO")</f>
        <v>VENTAJA</v>
      </c>
      <c r="AC63" s="74" t="str">
        <f t="shared" si="7"/>
        <v>VENTAJA</v>
      </c>
      <c r="AD63" s="74" t="str">
        <f t="shared" ref="AD63:AE63" si="8">+IF(AD49&gt; 0.33,"VENTAJA","INTRAPRODUCTO")</f>
        <v>VENTAJA</v>
      </c>
      <c r="AE63" s="74" t="str">
        <f t="shared" si="8"/>
        <v>VENTAJA</v>
      </c>
    </row>
    <row r="64" spans="4:31" x14ac:dyDescent="0.25">
      <c r="D64" s="235" t="s">
        <v>19</v>
      </c>
      <c r="E64" s="236"/>
      <c r="F64" s="96" t="str">
        <f t="shared" ref="F64:AA64" si="9">+IF(F50&gt; 0.33,"VENTAJA","INTRAPRODUCTO")</f>
        <v>INTRAPRODUCTO</v>
      </c>
      <c r="G64" s="74" t="str">
        <f t="shared" si="9"/>
        <v>INTRAPRODUCTO</v>
      </c>
      <c r="H64" s="91" t="str">
        <f t="shared" si="9"/>
        <v>INTRAPRODUCTO</v>
      </c>
      <c r="I64" s="74" t="str">
        <f t="shared" si="9"/>
        <v>INTRAPRODUCTO</v>
      </c>
      <c r="J64" s="91" t="str">
        <f t="shared" si="9"/>
        <v>INTRAPRODUCTO</v>
      </c>
      <c r="K64" s="74" t="str">
        <f t="shared" si="9"/>
        <v>INTRAPRODUCTO</v>
      </c>
      <c r="L64" s="91" t="str">
        <f t="shared" si="9"/>
        <v>INTRAPRODUCTO</v>
      </c>
      <c r="M64" s="74" t="str">
        <f t="shared" si="9"/>
        <v>INTRAPRODUCTO</v>
      </c>
      <c r="N64" s="91" t="str">
        <f t="shared" si="9"/>
        <v>INTRAPRODUCTO</v>
      </c>
      <c r="O64" s="74" t="str">
        <f t="shared" si="9"/>
        <v>INTRAPRODUCTO</v>
      </c>
      <c r="P64" s="91" t="str">
        <f t="shared" si="9"/>
        <v>INTRAPRODUCTO</v>
      </c>
      <c r="Q64" s="74" t="str">
        <f t="shared" si="9"/>
        <v>INTRAPRODUCTO</v>
      </c>
      <c r="R64" s="91" t="str">
        <f t="shared" si="9"/>
        <v>INTRAPRODUCTO</v>
      </c>
      <c r="S64" s="74" t="str">
        <f t="shared" si="9"/>
        <v>INTRAPRODUCTO</v>
      </c>
      <c r="T64" s="91" t="str">
        <f t="shared" si="9"/>
        <v>INTRAPRODUCTO</v>
      </c>
      <c r="U64" s="74" t="str">
        <f t="shared" si="9"/>
        <v>VENTAJA</v>
      </c>
      <c r="V64" s="91" t="str">
        <f t="shared" si="9"/>
        <v>INTRAPRODUCTO</v>
      </c>
      <c r="W64" s="74" t="str">
        <f t="shared" si="9"/>
        <v>VENTAJA</v>
      </c>
      <c r="X64" s="91" t="str">
        <f t="shared" si="9"/>
        <v>VENTAJA</v>
      </c>
      <c r="Y64" s="74" t="str">
        <f t="shared" si="9"/>
        <v>INTRAPRODUCTO</v>
      </c>
      <c r="Z64" s="91" t="str">
        <f t="shared" si="9"/>
        <v>VENTAJA</v>
      </c>
      <c r="AA64" s="74" t="str">
        <f t="shared" si="9"/>
        <v>VENTAJA</v>
      </c>
      <c r="AB64" s="74" t="str">
        <f t="shared" ref="AB64:AC64" si="10">+IF(AB50&gt; 0.33,"VENTAJA","INTRAPRODUCTO")</f>
        <v>VENTAJA</v>
      </c>
      <c r="AC64" s="74" t="str">
        <f t="shared" si="10"/>
        <v>VENTAJA</v>
      </c>
      <c r="AD64" s="74" t="str">
        <f t="shared" ref="AD64:AE64" si="11">+IF(AD50&gt; 0.33,"VENTAJA","INTRAPRODUCTO")</f>
        <v>INTRAPRODUCTO</v>
      </c>
      <c r="AE64" s="74" t="str">
        <f t="shared" si="11"/>
        <v>VENTAJA</v>
      </c>
    </row>
    <row r="65" spans="4:31" x14ac:dyDescent="0.25">
      <c r="D65" s="233" t="s">
        <v>20</v>
      </c>
      <c r="E65" s="234"/>
      <c r="F65" s="96" t="str">
        <f t="shared" ref="F65:AA65" si="12">+IF(F51&gt; 0.33,"VENTAJA","INTRAPRODUCTO")</f>
        <v>INTRAPRODUCTO</v>
      </c>
      <c r="G65" s="74" t="str">
        <f t="shared" si="12"/>
        <v>INTRAPRODUCTO</v>
      </c>
      <c r="H65" s="91" t="str">
        <f t="shared" si="12"/>
        <v>INTRAPRODUCTO</v>
      </c>
      <c r="I65" s="74" t="str">
        <f t="shared" si="12"/>
        <v>INTRAPRODUCTO</v>
      </c>
      <c r="J65" s="91" t="str">
        <f t="shared" si="12"/>
        <v>INTRAPRODUCTO</v>
      </c>
      <c r="K65" s="74" t="str">
        <f t="shared" si="12"/>
        <v>INTRAPRODUCTO</v>
      </c>
      <c r="L65" s="91" t="str">
        <f t="shared" si="12"/>
        <v>INTRAPRODUCTO</v>
      </c>
      <c r="M65" s="74" t="str">
        <f t="shared" si="12"/>
        <v>INTRAPRODUCTO</v>
      </c>
      <c r="N65" s="91" t="str">
        <f t="shared" si="12"/>
        <v>INTRAPRODUCTO</v>
      </c>
      <c r="O65" s="74" t="str">
        <f t="shared" si="12"/>
        <v>INTRAPRODUCTO</v>
      </c>
      <c r="P65" s="91" t="str">
        <f t="shared" si="12"/>
        <v>INTRAPRODUCTO</v>
      </c>
      <c r="Q65" s="74" t="str">
        <f t="shared" si="12"/>
        <v>INTRAPRODUCTO</v>
      </c>
      <c r="R65" s="91" t="str">
        <f t="shared" si="12"/>
        <v>INTRAPRODUCTO</v>
      </c>
      <c r="S65" s="74" t="str">
        <f t="shared" si="12"/>
        <v>INTRAPRODUCTO</v>
      </c>
      <c r="T65" s="91" t="str">
        <f t="shared" si="12"/>
        <v>INTRAPRODUCTO</v>
      </c>
      <c r="U65" s="74" t="str">
        <f t="shared" si="12"/>
        <v>INTRAPRODUCTO</v>
      </c>
      <c r="V65" s="91" t="str">
        <f t="shared" si="12"/>
        <v>INTRAPRODUCTO</v>
      </c>
      <c r="W65" s="74" t="str">
        <f t="shared" si="12"/>
        <v>INTRAPRODUCTO</v>
      </c>
      <c r="X65" s="91" t="str">
        <f t="shared" si="12"/>
        <v>INTRAPRODUCTO</v>
      </c>
      <c r="Y65" s="74" t="str">
        <f t="shared" si="12"/>
        <v>INTRAPRODUCTO</v>
      </c>
      <c r="Z65" s="91" t="str">
        <f t="shared" si="12"/>
        <v>INTRAPRODUCTO</v>
      </c>
      <c r="AA65" s="74" t="str">
        <f t="shared" si="12"/>
        <v>INTRAPRODUCTO</v>
      </c>
      <c r="AB65" s="74" t="str">
        <f t="shared" ref="AB65:AC65" si="13">+IF(AB51&gt; 0.33,"VENTAJA","INTRAPRODUCTO")</f>
        <v>INTRAPRODUCTO</v>
      </c>
      <c r="AC65" s="74" t="str">
        <f t="shared" si="13"/>
        <v>INTRAPRODUCTO</v>
      </c>
      <c r="AD65" s="74" t="str">
        <f t="shared" ref="AD65:AE65" si="14">+IF(AD51&gt; 0.33,"VENTAJA","INTRAPRODUCTO")</f>
        <v>INTRAPRODUCTO</v>
      </c>
      <c r="AE65" s="74" t="str">
        <f t="shared" si="14"/>
        <v>INTRAPRODUCTO</v>
      </c>
    </row>
    <row r="66" spans="4:31" x14ac:dyDescent="0.25">
      <c r="D66" s="235" t="s">
        <v>21</v>
      </c>
      <c r="E66" s="236"/>
      <c r="F66" s="96" t="str">
        <f t="shared" ref="F66:AA66" si="15">+IF(F52&gt; 0.33,"VENTAJA","INTRAPRODUCTO")</f>
        <v>VENTAJA</v>
      </c>
      <c r="G66" s="74" t="str">
        <f t="shared" si="15"/>
        <v>VENTAJA</v>
      </c>
      <c r="H66" s="91" t="str">
        <f t="shared" si="15"/>
        <v>VENTAJA</v>
      </c>
      <c r="I66" s="74" t="str">
        <f t="shared" si="15"/>
        <v>VENTAJA</v>
      </c>
      <c r="J66" s="91" t="str">
        <f t="shared" si="15"/>
        <v>VENTAJA</v>
      </c>
      <c r="K66" s="74" t="str">
        <f t="shared" si="15"/>
        <v>VENTAJA</v>
      </c>
      <c r="L66" s="91" t="str">
        <f t="shared" si="15"/>
        <v>VENTAJA</v>
      </c>
      <c r="M66" s="74" t="str">
        <f t="shared" si="15"/>
        <v>VENTAJA</v>
      </c>
      <c r="N66" s="91" t="str">
        <f t="shared" si="15"/>
        <v>VENTAJA</v>
      </c>
      <c r="O66" s="74" t="str">
        <f t="shared" si="15"/>
        <v>VENTAJA</v>
      </c>
      <c r="P66" s="91" t="str">
        <f t="shared" si="15"/>
        <v>VENTAJA</v>
      </c>
      <c r="Q66" s="74" t="str">
        <f t="shared" si="15"/>
        <v>VENTAJA</v>
      </c>
      <c r="R66" s="91" t="str">
        <f t="shared" si="15"/>
        <v>VENTAJA</v>
      </c>
      <c r="S66" s="74" t="str">
        <f t="shared" si="15"/>
        <v>VENTAJA</v>
      </c>
      <c r="T66" s="91" t="str">
        <f t="shared" si="15"/>
        <v>VENTAJA</v>
      </c>
      <c r="U66" s="74" t="str">
        <f t="shared" si="15"/>
        <v>VENTAJA</v>
      </c>
      <c r="V66" s="91" t="str">
        <f t="shared" si="15"/>
        <v>VENTAJA</v>
      </c>
      <c r="W66" s="74" t="str">
        <f t="shared" si="15"/>
        <v>VENTAJA</v>
      </c>
      <c r="X66" s="91" t="str">
        <f t="shared" si="15"/>
        <v>VENTAJA</v>
      </c>
      <c r="Y66" s="74" t="str">
        <f t="shared" si="15"/>
        <v>VENTAJA</v>
      </c>
      <c r="Z66" s="91" t="str">
        <f t="shared" si="15"/>
        <v>VENTAJA</v>
      </c>
      <c r="AA66" s="74" t="str">
        <f t="shared" si="15"/>
        <v>VENTAJA</v>
      </c>
      <c r="AB66" s="74" t="str">
        <f t="shared" ref="AB66:AC66" si="16">+IF(AB52&gt; 0.33,"VENTAJA","INTRAPRODUCTO")</f>
        <v>VENTAJA</v>
      </c>
      <c r="AC66" s="74" t="str">
        <f t="shared" si="16"/>
        <v>VENTAJA</v>
      </c>
      <c r="AD66" s="74" t="str">
        <f t="shared" ref="AD66:AE66" si="17">+IF(AD52&gt; 0.33,"VENTAJA","INTRAPRODUCTO")</f>
        <v>VENTAJA</v>
      </c>
      <c r="AE66" s="74" t="str">
        <f t="shared" si="17"/>
        <v>VENTAJA</v>
      </c>
    </row>
    <row r="67" spans="4:31" x14ac:dyDescent="0.25">
      <c r="D67" s="233" t="s">
        <v>22</v>
      </c>
      <c r="E67" s="234"/>
      <c r="F67" s="96" t="str">
        <f t="shared" ref="F67:AA67" si="18">+IF(F53&gt; 0.33,"VENTAJA","INTRAPRODUCTO")</f>
        <v>VENTAJA</v>
      </c>
      <c r="G67" s="74" t="str">
        <f t="shared" si="18"/>
        <v>VENTAJA</v>
      </c>
      <c r="H67" s="91" t="str">
        <f t="shared" si="18"/>
        <v>INTRAPRODUCTO</v>
      </c>
      <c r="I67" s="74" t="str">
        <f t="shared" si="18"/>
        <v>INTRAPRODUCTO</v>
      </c>
      <c r="J67" s="91" t="str">
        <f t="shared" si="18"/>
        <v>INTRAPRODUCTO</v>
      </c>
      <c r="K67" s="74" t="str">
        <f t="shared" si="18"/>
        <v>VENTAJA</v>
      </c>
      <c r="L67" s="91" t="str">
        <f t="shared" si="18"/>
        <v>INTRAPRODUCTO</v>
      </c>
      <c r="M67" s="74" t="str">
        <f t="shared" si="18"/>
        <v>INTRAPRODUCTO</v>
      </c>
      <c r="N67" s="91" t="str">
        <f t="shared" si="18"/>
        <v>INTRAPRODUCTO</v>
      </c>
      <c r="O67" s="74" t="str">
        <f t="shared" si="18"/>
        <v>INTRAPRODUCTO</v>
      </c>
      <c r="P67" s="91" t="str">
        <f t="shared" si="18"/>
        <v>INTRAPRODUCTO</v>
      </c>
      <c r="Q67" s="74" t="str">
        <f t="shared" si="18"/>
        <v>INTRAPRODUCTO</v>
      </c>
      <c r="R67" s="91" t="str">
        <f t="shared" si="18"/>
        <v>INTRAPRODUCTO</v>
      </c>
      <c r="S67" s="74" t="str">
        <f t="shared" si="18"/>
        <v>INTRAPRODUCTO</v>
      </c>
      <c r="T67" s="91" t="str">
        <f t="shared" si="18"/>
        <v>INTRAPRODUCTO</v>
      </c>
      <c r="U67" s="74" t="str">
        <f t="shared" si="18"/>
        <v>VENTAJA</v>
      </c>
      <c r="V67" s="91" t="str">
        <f t="shared" si="18"/>
        <v>VENTAJA</v>
      </c>
      <c r="W67" s="74" t="str">
        <f t="shared" si="18"/>
        <v>VENTAJA</v>
      </c>
      <c r="X67" s="91" t="str">
        <f t="shared" si="18"/>
        <v>VENTAJA</v>
      </c>
      <c r="Y67" s="74" t="str">
        <f t="shared" si="18"/>
        <v>VENTAJA</v>
      </c>
      <c r="Z67" s="91" t="str">
        <f t="shared" si="18"/>
        <v>VENTAJA</v>
      </c>
      <c r="AA67" s="74" t="str">
        <f t="shared" si="18"/>
        <v>VENTAJA</v>
      </c>
      <c r="AB67" s="74" t="str">
        <f t="shared" ref="AB67:AC67" si="19">+IF(AB53&gt; 0.33,"VENTAJA","INTRAPRODUCTO")</f>
        <v>VENTAJA</v>
      </c>
      <c r="AC67" s="74" t="str">
        <f t="shared" si="19"/>
        <v>VENTAJA</v>
      </c>
      <c r="AD67" s="74" t="str">
        <f t="shared" ref="AD67:AE67" si="20">+IF(AD53&gt; 0.33,"VENTAJA","INTRAPRODUCTO")</f>
        <v>VENTAJA</v>
      </c>
      <c r="AE67" s="74" t="str">
        <f t="shared" si="20"/>
        <v>VENTAJA</v>
      </c>
    </row>
    <row r="68" spans="4:31" x14ac:dyDescent="0.25">
      <c r="D68" s="235" t="s">
        <v>23</v>
      </c>
      <c r="E68" s="236"/>
      <c r="F68" s="96" t="str">
        <f t="shared" ref="F68:AA68" si="21">+IF(F54&gt; 0.33,"VENTAJA","INTRAPRODUCTO")</f>
        <v>INTRAPRODUCTO</v>
      </c>
      <c r="G68" s="74" t="str">
        <f t="shared" si="21"/>
        <v>VENTAJA</v>
      </c>
      <c r="H68" s="91" t="str">
        <f t="shared" si="21"/>
        <v>INTRAPRODUCTO</v>
      </c>
      <c r="I68" s="74" t="str">
        <f t="shared" si="21"/>
        <v>INTRAPRODUCTO</v>
      </c>
      <c r="J68" s="91" t="str">
        <f t="shared" si="21"/>
        <v>INTRAPRODUCTO</v>
      </c>
      <c r="K68" s="74" t="str">
        <f t="shared" si="21"/>
        <v>VENTAJA</v>
      </c>
      <c r="L68" s="91" t="str">
        <f t="shared" si="21"/>
        <v>INTRAPRODUCTO</v>
      </c>
      <c r="M68" s="74" t="str">
        <f t="shared" si="21"/>
        <v>INTRAPRODUCTO</v>
      </c>
      <c r="N68" s="91" t="str">
        <f t="shared" si="21"/>
        <v>INTRAPRODUCTO</v>
      </c>
      <c r="O68" s="74" t="str">
        <f t="shared" si="21"/>
        <v>INTRAPRODUCTO</v>
      </c>
      <c r="P68" s="91" t="str">
        <f t="shared" si="21"/>
        <v>VENTAJA</v>
      </c>
      <c r="Q68" s="74" t="str">
        <f t="shared" si="21"/>
        <v>VENTAJA</v>
      </c>
      <c r="R68" s="91" t="str">
        <f t="shared" si="21"/>
        <v>VENTAJA</v>
      </c>
      <c r="S68" s="74" t="str">
        <f t="shared" si="21"/>
        <v>VENTAJA</v>
      </c>
      <c r="T68" s="91" t="str">
        <f t="shared" si="21"/>
        <v>VENTAJA</v>
      </c>
      <c r="U68" s="74" t="str">
        <f t="shared" si="21"/>
        <v>VENTAJA</v>
      </c>
      <c r="V68" s="91" t="str">
        <f t="shared" si="21"/>
        <v>VENTAJA</v>
      </c>
      <c r="W68" s="74" t="str">
        <f t="shared" si="21"/>
        <v>VENTAJA</v>
      </c>
      <c r="X68" s="91" t="str">
        <f t="shared" si="21"/>
        <v>VENTAJA</v>
      </c>
      <c r="Y68" s="74" t="str">
        <f t="shared" si="21"/>
        <v>VENTAJA</v>
      </c>
      <c r="Z68" s="91" t="str">
        <f t="shared" si="21"/>
        <v>VENTAJA</v>
      </c>
      <c r="AA68" s="74" t="str">
        <f t="shared" si="21"/>
        <v>VENTAJA</v>
      </c>
      <c r="AB68" s="74" t="str">
        <f t="shared" ref="AB68:AC68" si="22">+IF(AB54&gt; 0.33,"VENTAJA","INTRAPRODUCTO")</f>
        <v>VENTAJA</v>
      </c>
      <c r="AC68" s="74" t="str">
        <f t="shared" si="22"/>
        <v>VENTAJA</v>
      </c>
      <c r="AD68" s="74" t="str">
        <f t="shared" ref="AD68:AE68" si="23">+IF(AD54&gt; 0.33,"VENTAJA","INTRAPRODUCTO")</f>
        <v>VENTAJA</v>
      </c>
      <c r="AE68" s="74" t="str">
        <f t="shared" si="23"/>
        <v>VENTAJA</v>
      </c>
    </row>
    <row r="69" spans="4:31" x14ac:dyDescent="0.25">
      <c r="D69" s="233" t="s">
        <v>24</v>
      </c>
      <c r="E69" s="234"/>
      <c r="F69" s="96" t="str">
        <f t="shared" ref="F69:AA69" si="24">+IF(F55&gt; 0.33,"VENTAJA","INTRAPRODUCTO")</f>
        <v>VENTAJA</v>
      </c>
      <c r="G69" s="74" t="str">
        <f t="shared" si="24"/>
        <v>VENTAJA</v>
      </c>
      <c r="H69" s="91" t="str">
        <f t="shared" si="24"/>
        <v>VENTAJA</v>
      </c>
      <c r="I69" s="74" t="str">
        <f t="shared" si="24"/>
        <v>VENTAJA</v>
      </c>
      <c r="J69" s="91" t="str">
        <f t="shared" si="24"/>
        <v>VENTAJA</v>
      </c>
      <c r="K69" s="74" t="str">
        <f t="shared" si="24"/>
        <v>VENTAJA</v>
      </c>
      <c r="L69" s="91" t="str">
        <f t="shared" si="24"/>
        <v>VENTAJA</v>
      </c>
      <c r="M69" s="74" t="str">
        <f t="shared" si="24"/>
        <v>VENTAJA</v>
      </c>
      <c r="N69" s="91" t="str">
        <f t="shared" si="24"/>
        <v>VENTAJA</v>
      </c>
      <c r="O69" s="74" t="str">
        <f t="shared" si="24"/>
        <v>VENTAJA</v>
      </c>
      <c r="P69" s="91" t="str">
        <f t="shared" si="24"/>
        <v>VENTAJA</v>
      </c>
      <c r="Q69" s="74" t="str">
        <f t="shared" si="24"/>
        <v>VENTAJA</v>
      </c>
      <c r="R69" s="91" t="str">
        <f t="shared" si="24"/>
        <v>VENTAJA</v>
      </c>
      <c r="S69" s="74" t="str">
        <f t="shared" si="24"/>
        <v>INTRAPRODUCTO</v>
      </c>
      <c r="T69" s="91" t="str">
        <f t="shared" si="24"/>
        <v>VENTAJA</v>
      </c>
      <c r="U69" s="74" t="str">
        <f t="shared" si="24"/>
        <v>VENTAJA</v>
      </c>
      <c r="V69" s="91" t="str">
        <f t="shared" si="24"/>
        <v>VENTAJA</v>
      </c>
      <c r="W69" s="74" t="str">
        <f t="shared" si="24"/>
        <v>VENTAJA</v>
      </c>
      <c r="X69" s="91" t="str">
        <f t="shared" si="24"/>
        <v>VENTAJA</v>
      </c>
      <c r="Y69" s="74" t="str">
        <f t="shared" si="24"/>
        <v>VENTAJA</v>
      </c>
      <c r="Z69" s="91" t="str">
        <f t="shared" si="24"/>
        <v>VENTAJA</v>
      </c>
      <c r="AA69" s="74" t="str">
        <f t="shared" si="24"/>
        <v>VENTAJA</v>
      </c>
      <c r="AB69" s="74" t="str">
        <f t="shared" ref="AB69:AC69" si="25">+IF(AB55&gt; 0.33,"VENTAJA","INTRAPRODUCTO")</f>
        <v>VENTAJA</v>
      </c>
      <c r="AC69" s="74" t="str">
        <f t="shared" si="25"/>
        <v>VENTAJA</v>
      </c>
      <c r="AD69" s="74" t="str">
        <f t="shared" ref="AD69:AE69" si="26">+IF(AD55&gt; 0.33,"VENTAJA","INTRAPRODUCTO")</f>
        <v>VENTAJA</v>
      </c>
      <c r="AE69" s="74" t="str">
        <f t="shared" si="26"/>
        <v>VENTAJA</v>
      </c>
    </row>
    <row r="70" spans="4:31" ht="15.75" thickBot="1" x14ac:dyDescent="0.3">
      <c r="D70" s="231" t="s">
        <v>25</v>
      </c>
      <c r="E70" s="232"/>
      <c r="F70" s="97" t="str">
        <f t="shared" ref="F70:AA70" si="27">+IF(F56&gt; 0.33,"VENTAJA","INTRAPRODUCTO")</f>
        <v>INTRAPRODUCTO</v>
      </c>
      <c r="G70" s="90" t="str">
        <f t="shared" si="27"/>
        <v>INTRAPRODUCTO</v>
      </c>
      <c r="H70" s="98" t="str">
        <f t="shared" si="27"/>
        <v>INTRAPRODUCTO</v>
      </c>
      <c r="I70" s="90" t="str">
        <f t="shared" si="27"/>
        <v>INTRAPRODUCTO</v>
      </c>
      <c r="J70" s="98" t="str">
        <f t="shared" si="27"/>
        <v>INTRAPRODUCTO</v>
      </c>
      <c r="K70" s="90" t="str">
        <f t="shared" si="27"/>
        <v>INTRAPRODUCTO</v>
      </c>
      <c r="L70" s="98" t="str">
        <f t="shared" si="27"/>
        <v>INTRAPRODUCTO</v>
      </c>
      <c r="M70" s="90" t="str">
        <f t="shared" si="27"/>
        <v>INTRAPRODUCTO</v>
      </c>
      <c r="N70" s="98" t="str">
        <f t="shared" si="27"/>
        <v>INTRAPRODUCTO</v>
      </c>
      <c r="O70" s="90" t="str">
        <f t="shared" si="27"/>
        <v>INTRAPRODUCTO</v>
      </c>
      <c r="P70" s="98" t="str">
        <f t="shared" si="27"/>
        <v>INTRAPRODUCTO</v>
      </c>
      <c r="Q70" s="90" t="str">
        <f t="shared" si="27"/>
        <v>INTRAPRODUCTO</v>
      </c>
      <c r="R70" s="98" t="str">
        <f t="shared" si="27"/>
        <v>INTRAPRODUCTO</v>
      </c>
      <c r="S70" s="90" t="str">
        <f t="shared" si="27"/>
        <v>INTRAPRODUCTO</v>
      </c>
      <c r="T70" s="98" t="str">
        <f t="shared" si="27"/>
        <v>INTRAPRODUCTO</v>
      </c>
      <c r="U70" s="90" t="str">
        <f t="shared" si="27"/>
        <v>INTRAPRODUCTO</v>
      </c>
      <c r="V70" s="98" t="str">
        <f t="shared" si="27"/>
        <v>INTRAPRODUCTO</v>
      </c>
      <c r="W70" s="90" t="str">
        <f t="shared" si="27"/>
        <v>INTRAPRODUCTO</v>
      </c>
      <c r="X70" s="98" t="str">
        <f t="shared" si="27"/>
        <v>INTRAPRODUCTO</v>
      </c>
      <c r="Y70" s="90" t="str">
        <f t="shared" si="27"/>
        <v>INTRAPRODUCTO</v>
      </c>
      <c r="Z70" s="98" t="str">
        <f t="shared" si="27"/>
        <v>INTRAPRODUCTO</v>
      </c>
      <c r="AA70" s="90" t="str">
        <f t="shared" si="27"/>
        <v>INTRAPRODUCTO</v>
      </c>
      <c r="AB70" s="90" t="str">
        <f t="shared" ref="AB70:AC70" si="28">+IF(AB56&gt; 0.33,"VENTAJA","INTRAPRODUCTO")</f>
        <v>INTRAPRODUCTO</v>
      </c>
      <c r="AC70" s="90" t="str">
        <f t="shared" si="28"/>
        <v>INTRAPRODUCTO</v>
      </c>
      <c r="AD70" s="90" t="str">
        <f t="shared" ref="AD70:AE70" si="29">+IF(AD56&gt; 0.33,"VENTAJA","INTRAPRODUCTO")</f>
        <v>INTRAPRODUCTO</v>
      </c>
      <c r="AE70" s="90" t="str">
        <f t="shared" si="29"/>
        <v>INTRAPRODUCTO</v>
      </c>
    </row>
    <row r="71" spans="4:31" s="1" customFormat="1" x14ac:dyDescent="0.25">
      <c r="D71" s="1" t="s">
        <v>52</v>
      </c>
      <c r="E71" s="115"/>
      <c r="F71" s="91"/>
      <c r="G71" s="91"/>
      <c r="H71" s="91"/>
      <c r="I71" s="91"/>
      <c r="J71" s="91"/>
      <c r="K71" s="91"/>
      <c r="L71" s="91"/>
      <c r="M71" s="91"/>
      <c r="N71" s="91"/>
      <c r="O71" s="91"/>
      <c r="P71" s="91"/>
      <c r="Q71" s="91"/>
      <c r="R71" s="91"/>
      <c r="S71" s="91"/>
      <c r="T71" s="91"/>
      <c r="U71" s="91"/>
      <c r="V71" s="91"/>
      <c r="W71" s="91"/>
      <c r="X71" s="91"/>
      <c r="Y71" s="91"/>
      <c r="Z71" s="91"/>
      <c r="AA71" s="91"/>
    </row>
    <row r="73" spans="4:31" ht="15.75" thickBot="1" x14ac:dyDescent="0.3">
      <c r="D73" s="1" t="s">
        <v>53</v>
      </c>
      <c r="E73" s="3"/>
    </row>
    <row r="74" spans="4:31" ht="15.75" thickBot="1" x14ac:dyDescent="0.3">
      <c r="D74" s="87" t="s">
        <v>14</v>
      </c>
      <c r="E74" s="88"/>
      <c r="F74" s="12">
        <v>1995</v>
      </c>
      <c r="G74" s="8">
        <v>1996</v>
      </c>
      <c r="H74" s="12">
        <v>1997</v>
      </c>
      <c r="I74" s="8">
        <v>1998</v>
      </c>
      <c r="J74" s="12">
        <v>1999</v>
      </c>
      <c r="K74" s="8">
        <v>2000</v>
      </c>
      <c r="L74" s="12">
        <v>2001</v>
      </c>
      <c r="M74" s="8">
        <v>2002</v>
      </c>
      <c r="N74" s="12">
        <v>2003</v>
      </c>
      <c r="O74" s="8">
        <v>2004</v>
      </c>
      <c r="P74" s="12">
        <v>2005</v>
      </c>
      <c r="Q74" s="8">
        <v>2006</v>
      </c>
      <c r="R74" s="12">
        <v>2007</v>
      </c>
      <c r="S74" s="8">
        <v>2008</v>
      </c>
      <c r="T74" s="12">
        <v>2009</v>
      </c>
      <c r="U74" s="8">
        <v>2010</v>
      </c>
      <c r="V74" s="12">
        <v>2011</v>
      </c>
      <c r="W74" s="8">
        <v>2012</v>
      </c>
      <c r="X74" s="12">
        <v>2013</v>
      </c>
      <c r="Y74" s="8">
        <v>2014</v>
      </c>
      <c r="Z74" s="12">
        <v>2015</v>
      </c>
      <c r="AA74" s="9">
        <v>2016</v>
      </c>
      <c r="AB74" s="9">
        <v>2017</v>
      </c>
      <c r="AC74" s="9">
        <v>2018</v>
      </c>
      <c r="AD74" s="9">
        <v>2019</v>
      </c>
      <c r="AE74" s="9">
        <v>2020</v>
      </c>
    </row>
    <row r="75" spans="4:31" ht="15.75" thickBot="1" x14ac:dyDescent="0.3">
      <c r="D75" s="237" t="s">
        <v>15</v>
      </c>
      <c r="E75" s="238"/>
      <c r="F75" s="75">
        <v>10201048.063999999</v>
      </c>
      <c r="G75" s="76">
        <v>10647555.072000001</v>
      </c>
      <c r="H75" s="75">
        <v>11549019.136</v>
      </c>
      <c r="I75" s="76">
        <v>10821222.4</v>
      </c>
      <c r="J75" s="75">
        <v>11617030.143999999</v>
      </c>
      <c r="K75" s="76">
        <v>13158400.846999999</v>
      </c>
      <c r="L75" s="75">
        <v>12301486.486</v>
      </c>
      <c r="M75" s="76">
        <v>11897488.380999999</v>
      </c>
      <c r="N75" s="75">
        <v>13092218.069</v>
      </c>
      <c r="O75" s="76">
        <v>16729677.706</v>
      </c>
      <c r="P75" s="75">
        <v>21190438.734999999</v>
      </c>
      <c r="Q75" s="76">
        <v>24390975.103</v>
      </c>
      <c r="R75" s="75">
        <v>29991332</v>
      </c>
      <c r="S75" s="76">
        <v>37625882.064999998</v>
      </c>
      <c r="T75" s="75">
        <v>32852985.837000001</v>
      </c>
      <c r="U75" s="76">
        <v>39819528.641999997</v>
      </c>
      <c r="V75" s="75">
        <v>56953516.086000003</v>
      </c>
      <c r="W75" s="76">
        <v>60273618.167999998</v>
      </c>
      <c r="X75" s="75">
        <v>58821869.987000003</v>
      </c>
      <c r="Y75" s="76">
        <v>54794812.015000001</v>
      </c>
      <c r="Z75" s="75">
        <v>35690766.593000002</v>
      </c>
      <c r="AA75" s="77">
        <v>31044991.243000001</v>
      </c>
      <c r="AB75" s="77">
        <v>37766321.060000002</v>
      </c>
      <c r="AC75" s="77">
        <v>41831520.221000001</v>
      </c>
      <c r="AD75" s="77">
        <v>39489359.461999997</v>
      </c>
      <c r="AE75" s="77">
        <v>31055811</v>
      </c>
    </row>
    <row r="76" spans="4:31" x14ac:dyDescent="0.25">
      <c r="D76" s="233" t="s">
        <v>16</v>
      </c>
      <c r="E76" s="234"/>
      <c r="F76" s="78">
        <v>3098921.09</v>
      </c>
      <c r="G76" s="79">
        <v>2785849.662</v>
      </c>
      <c r="H76" s="78">
        <v>3607707.88</v>
      </c>
      <c r="I76" s="79">
        <v>3335956.557</v>
      </c>
      <c r="J76" s="78">
        <v>2695929.8470000001</v>
      </c>
      <c r="K76" s="79">
        <v>2405215.0010000002</v>
      </c>
      <c r="L76" s="78">
        <v>2138679.7719999999</v>
      </c>
      <c r="M76" s="79">
        <v>2078652.2009999999</v>
      </c>
      <c r="N76" s="78">
        <v>2115649.7719999999</v>
      </c>
      <c r="O76" s="79">
        <v>2562060.0449999999</v>
      </c>
      <c r="P76" s="78">
        <v>3414451.378</v>
      </c>
      <c r="Q76" s="79">
        <v>3636147.1490000002</v>
      </c>
      <c r="R76" s="78">
        <v>4207719.53</v>
      </c>
      <c r="S76" s="79">
        <v>4920759.6100000003</v>
      </c>
      <c r="T76" s="78">
        <v>4598395.335</v>
      </c>
      <c r="U76" s="79">
        <v>4252563.568</v>
      </c>
      <c r="V76" s="78">
        <v>5361940.517</v>
      </c>
      <c r="W76" s="79">
        <v>4891277.0719999997</v>
      </c>
      <c r="X76" s="78">
        <v>4827988.8420000002</v>
      </c>
      <c r="Y76" s="79">
        <v>5397566.3509999998</v>
      </c>
      <c r="Z76" s="78">
        <v>5065806.5839999998</v>
      </c>
      <c r="AA76" s="80">
        <v>5017400.301</v>
      </c>
      <c r="AB76" s="80">
        <v>5287654.5549999997</v>
      </c>
      <c r="AC76" s="80">
        <v>5056430.5199999996</v>
      </c>
      <c r="AD76" s="80">
        <v>5180742.5949999997</v>
      </c>
      <c r="AE76" s="80">
        <v>5734248</v>
      </c>
    </row>
    <row r="77" spans="4:31" x14ac:dyDescent="0.25">
      <c r="D77" s="235" t="s">
        <v>17</v>
      </c>
      <c r="E77" s="236"/>
      <c r="F77" s="81">
        <v>30803.01</v>
      </c>
      <c r="G77" s="82">
        <v>35173.404000000002</v>
      </c>
      <c r="H77" s="81">
        <v>39259.262000000002</v>
      </c>
      <c r="I77" s="82">
        <v>35104.345999999998</v>
      </c>
      <c r="J77" s="81">
        <v>39624.252</v>
      </c>
      <c r="K77" s="82">
        <v>46419.232000000004</v>
      </c>
      <c r="L77" s="81">
        <v>53188.722000000002</v>
      </c>
      <c r="M77" s="82">
        <v>74104.146999999997</v>
      </c>
      <c r="N77" s="81">
        <v>91780.876000000004</v>
      </c>
      <c r="O77" s="82">
        <v>123835.197</v>
      </c>
      <c r="P77" s="81">
        <v>96874.676000000007</v>
      </c>
      <c r="Q77" s="82">
        <v>94055.032999999996</v>
      </c>
      <c r="R77" s="81">
        <v>105375.874</v>
      </c>
      <c r="S77" s="82">
        <v>94489.955000000002</v>
      </c>
      <c r="T77" s="81">
        <v>70182.815000000002</v>
      </c>
      <c r="U77" s="82">
        <v>53309.548000000003</v>
      </c>
      <c r="V77" s="81">
        <v>64346.038</v>
      </c>
      <c r="W77" s="82">
        <v>70258.634000000005</v>
      </c>
      <c r="X77" s="81">
        <v>97455.774999999994</v>
      </c>
      <c r="Y77" s="82">
        <v>83701.375</v>
      </c>
      <c r="Z77" s="81">
        <v>73863.785999999993</v>
      </c>
      <c r="AA77" s="83">
        <v>54157.362999999998</v>
      </c>
      <c r="AB77" s="83">
        <v>67241.414999999994</v>
      </c>
      <c r="AC77" s="83">
        <v>74247.701000000001</v>
      </c>
      <c r="AD77" s="83">
        <v>79792.514999999999</v>
      </c>
      <c r="AE77" s="83">
        <v>45473</v>
      </c>
    </row>
    <row r="78" spans="4:31" x14ac:dyDescent="0.25">
      <c r="D78" s="233" t="s">
        <v>18</v>
      </c>
      <c r="E78" s="234"/>
      <c r="F78" s="78">
        <v>579990.24399999995</v>
      </c>
      <c r="G78" s="79">
        <v>605765.80500000005</v>
      </c>
      <c r="H78" s="78">
        <v>616942.38699999999</v>
      </c>
      <c r="I78" s="79">
        <v>617456.18000000005</v>
      </c>
      <c r="J78" s="78">
        <v>620240.06799999997</v>
      </c>
      <c r="K78" s="79">
        <v>659124.23800000001</v>
      </c>
      <c r="L78" s="78">
        <v>688855.61499999999</v>
      </c>
      <c r="M78" s="79">
        <v>757827.40099999995</v>
      </c>
      <c r="N78" s="78">
        <v>789590.94900000002</v>
      </c>
      <c r="O78" s="79">
        <v>875534.74</v>
      </c>
      <c r="P78" s="78">
        <v>1139266.4569999999</v>
      </c>
      <c r="Q78" s="79">
        <v>1479351.7949999999</v>
      </c>
      <c r="R78" s="78">
        <v>1801174.3359999999</v>
      </c>
      <c r="S78" s="79">
        <v>1883633.2490000001</v>
      </c>
      <c r="T78" s="78">
        <v>1536759.11</v>
      </c>
      <c r="U78" s="79">
        <v>1790755.2039999999</v>
      </c>
      <c r="V78" s="78">
        <v>1862520.5719999999</v>
      </c>
      <c r="W78" s="79">
        <v>1903899.7069999999</v>
      </c>
      <c r="X78" s="78">
        <v>1983921.308</v>
      </c>
      <c r="Y78" s="79">
        <v>1921493.327</v>
      </c>
      <c r="Z78" s="78">
        <v>1777427.3</v>
      </c>
      <c r="AA78" s="80">
        <v>1737163.1470000001</v>
      </c>
      <c r="AB78" s="80">
        <v>1879180.273</v>
      </c>
      <c r="AC78" s="80">
        <v>2002077.676</v>
      </c>
      <c r="AD78" s="80">
        <v>1958958.048</v>
      </c>
      <c r="AE78" s="80">
        <v>1868552</v>
      </c>
    </row>
    <row r="79" spans="4:31" x14ac:dyDescent="0.25">
      <c r="D79" s="235" t="s">
        <v>19</v>
      </c>
      <c r="E79" s="236"/>
      <c r="F79" s="81">
        <v>2777924.2829999998</v>
      </c>
      <c r="G79" s="82">
        <v>3827695.986</v>
      </c>
      <c r="H79" s="81">
        <v>3622565.1490000002</v>
      </c>
      <c r="I79" s="82">
        <v>3273865.3459999999</v>
      </c>
      <c r="J79" s="81">
        <v>4702466.4309999999</v>
      </c>
      <c r="K79" s="82">
        <v>5668573.9000000004</v>
      </c>
      <c r="L79" s="81">
        <v>4465281.6239999998</v>
      </c>
      <c r="M79" s="82">
        <v>4273429.8509999998</v>
      </c>
      <c r="N79" s="81">
        <v>4869042.2489999998</v>
      </c>
      <c r="O79" s="82">
        <v>6174538.5109999999</v>
      </c>
      <c r="P79" s="81">
        <v>8316319.8449999997</v>
      </c>
      <c r="Q79" s="82">
        <v>9373867.7410000004</v>
      </c>
      <c r="R79" s="81">
        <v>10872100.037</v>
      </c>
      <c r="S79" s="82">
        <v>17295009.647999998</v>
      </c>
      <c r="T79" s="81">
        <v>15780856.358999999</v>
      </c>
      <c r="U79" s="82">
        <v>22564428.982000001</v>
      </c>
      <c r="V79" s="81">
        <v>36481785.703000002</v>
      </c>
      <c r="W79" s="82">
        <v>39611602.737000003</v>
      </c>
      <c r="X79" s="81">
        <v>39276186.884999998</v>
      </c>
      <c r="Y79" s="82">
        <v>35930632.399999999</v>
      </c>
      <c r="Z79" s="81">
        <v>18839854.679000001</v>
      </c>
      <c r="AA79" s="83">
        <v>14745528.085000001</v>
      </c>
      <c r="AB79" s="83">
        <v>20445576.850000001</v>
      </c>
      <c r="AC79" s="83">
        <v>24211578.954</v>
      </c>
      <c r="AD79" s="83">
        <v>21598659.598000001</v>
      </c>
      <c r="AE79" s="83">
        <v>12905691</v>
      </c>
    </row>
    <row r="80" spans="4:31" x14ac:dyDescent="0.25">
      <c r="D80" s="233" t="s">
        <v>20</v>
      </c>
      <c r="E80" s="234"/>
      <c r="F80" s="78">
        <v>15458.19</v>
      </c>
      <c r="G80" s="79">
        <v>20060.937999999998</v>
      </c>
      <c r="H80" s="78">
        <v>39520.923999999999</v>
      </c>
      <c r="I80" s="79">
        <v>47420.091999999997</v>
      </c>
      <c r="J80" s="78">
        <v>59328.618000000002</v>
      </c>
      <c r="K80" s="79">
        <v>49121.404000000002</v>
      </c>
      <c r="L80" s="78">
        <v>40252.230000000003</v>
      </c>
      <c r="M80" s="79">
        <v>47038.563999999998</v>
      </c>
      <c r="N80" s="78">
        <v>70101.479000000007</v>
      </c>
      <c r="O80" s="79">
        <v>132581.01300000001</v>
      </c>
      <c r="P80" s="78">
        <v>122856.924</v>
      </c>
      <c r="Q80" s="79">
        <v>127010.948</v>
      </c>
      <c r="R80" s="78">
        <v>261453.73800000001</v>
      </c>
      <c r="S80" s="79">
        <v>384381.01500000001</v>
      </c>
      <c r="T80" s="78">
        <v>178528.27600000001</v>
      </c>
      <c r="U80" s="79">
        <v>135985.625</v>
      </c>
      <c r="V80" s="78">
        <v>290296.103</v>
      </c>
      <c r="W80" s="79">
        <v>280943.15100000001</v>
      </c>
      <c r="X80" s="78">
        <v>255500.98800000001</v>
      </c>
      <c r="Y80" s="79">
        <v>328909.83600000001</v>
      </c>
      <c r="Z80" s="78">
        <v>363479.42700000003</v>
      </c>
      <c r="AA80" s="80">
        <v>338839.57299999997</v>
      </c>
      <c r="AB80" s="80">
        <v>500779.88900000002</v>
      </c>
      <c r="AC80" s="80">
        <v>585061.14500000002</v>
      </c>
      <c r="AD80" s="80">
        <v>497421.35700000002</v>
      </c>
      <c r="AE80" s="80">
        <v>555744</v>
      </c>
    </row>
    <row r="81" spans="4:31" x14ac:dyDescent="0.25">
      <c r="D81" s="235" t="s">
        <v>21</v>
      </c>
      <c r="E81" s="236"/>
      <c r="F81" s="81">
        <v>806467.44</v>
      </c>
      <c r="G81" s="82">
        <v>878271.42099999997</v>
      </c>
      <c r="H81" s="81">
        <v>1075389.1259999999</v>
      </c>
      <c r="I81" s="82">
        <v>1092606.466</v>
      </c>
      <c r="J81" s="81">
        <v>1179674.507</v>
      </c>
      <c r="K81" s="82">
        <v>1335680.9410000001</v>
      </c>
      <c r="L81" s="81">
        <v>1361828.9720000001</v>
      </c>
      <c r="M81" s="82">
        <v>1329738.9140000001</v>
      </c>
      <c r="N81" s="81">
        <v>1219370.236</v>
      </c>
      <c r="O81" s="82">
        <v>1541722.7209999999</v>
      </c>
      <c r="P81" s="81">
        <v>1786172.6610000001</v>
      </c>
      <c r="Q81" s="82">
        <v>2024381.6680000001</v>
      </c>
      <c r="R81" s="81">
        <v>2413255.6839999999</v>
      </c>
      <c r="S81" s="82">
        <v>2951475.1740000001</v>
      </c>
      <c r="T81" s="81">
        <v>2715936.733</v>
      </c>
      <c r="U81" s="82">
        <v>2846822.6030000001</v>
      </c>
      <c r="V81" s="81">
        <v>3312122.983</v>
      </c>
      <c r="W81" s="82">
        <v>3428685.415</v>
      </c>
      <c r="X81" s="81">
        <v>3733191.8110000002</v>
      </c>
      <c r="Y81" s="82">
        <v>3684127.247</v>
      </c>
      <c r="Z81" s="81">
        <v>3423007.0780000002</v>
      </c>
      <c r="AA81" s="83">
        <v>3029705.855</v>
      </c>
      <c r="AB81" s="83">
        <v>3053327.361</v>
      </c>
      <c r="AC81" s="83">
        <v>3210970.0660000001</v>
      </c>
      <c r="AD81" s="83">
        <v>3134328.5630000001</v>
      </c>
      <c r="AE81" s="83">
        <v>2867523</v>
      </c>
    </row>
    <row r="82" spans="4:31" x14ac:dyDescent="0.25">
      <c r="D82" s="233" t="s">
        <v>22</v>
      </c>
      <c r="E82" s="234"/>
      <c r="F82" s="78">
        <v>1467892.4750000001</v>
      </c>
      <c r="G82" s="79">
        <v>1145310.274</v>
      </c>
      <c r="H82" s="78">
        <v>1189097.206</v>
      </c>
      <c r="I82" s="79">
        <v>1100459.8259999999</v>
      </c>
      <c r="J82" s="78">
        <v>1195512.314</v>
      </c>
      <c r="K82" s="79">
        <v>1443992.7379999999</v>
      </c>
      <c r="L82" s="78">
        <v>1600065.148</v>
      </c>
      <c r="M82" s="79">
        <v>1560431.6310000001</v>
      </c>
      <c r="N82" s="78">
        <v>1737469.0460000001</v>
      </c>
      <c r="O82" s="79">
        <v>2330093.8820000002</v>
      </c>
      <c r="P82" s="78">
        <v>2753889.4539999999</v>
      </c>
      <c r="Q82" s="79">
        <v>3484528.9249999998</v>
      </c>
      <c r="R82" s="78">
        <v>4748504.3559999997</v>
      </c>
      <c r="S82" s="79">
        <v>4649722.3870000001</v>
      </c>
      <c r="T82" s="78">
        <v>3441238.7110000001</v>
      </c>
      <c r="U82" s="79">
        <v>3337209.6940000001</v>
      </c>
      <c r="V82" s="78">
        <v>3472061.2480000001</v>
      </c>
      <c r="W82" s="79">
        <v>3549539.51</v>
      </c>
      <c r="X82" s="78">
        <v>3048385.906</v>
      </c>
      <c r="Y82" s="79">
        <v>2962845.625</v>
      </c>
      <c r="Z82" s="78">
        <v>2367656.7080000001</v>
      </c>
      <c r="AA82" s="80">
        <v>2028656.209</v>
      </c>
      <c r="AB82" s="80">
        <v>2137856.7110000001</v>
      </c>
      <c r="AC82" s="80">
        <v>2445979.3769999999</v>
      </c>
      <c r="AD82" s="80">
        <v>2402659.0589999999</v>
      </c>
      <c r="AE82" s="80">
        <v>1946915</v>
      </c>
    </row>
    <row r="83" spans="4:31" x14ac:dyDescent="0.25">
      <c r="D83" s="235" t="s">
        <v>23</v>
      </c>
      <c r="E83" s="236"/>
      <c r="F83" s="81">
        <v>264716.17499999999</v>
      </c>
      <c r="G83" s="82">
        <v>290365.29800000001</v>
      </c>
      <c r="H83" s="81">
        <v>438185.76</v>
      </c>
      <c r="I83" s="82">
        <v>427399.25199999998</v>
      </c>
      <c r="J83" s="81">
        <v>306885.30800000002</v>
      </c>
      <c r="K83" s="82">
        <v>565442.83100000001</v>
      </c>
      <c r="L83" s="81">
        <v>828162.73800000001</v>
      </c>
      <c r="M83" s="82">
        <v>663024.73400000005</v>
      </c>
      <c r="N83" s="81">
        <v>430313.315</v>
      </c>
      <c r="O83" s="82">
        <v>910814.52500000002</v>
      </c>
      <c r="P83" s="81">
        <v>1265020.04</v>
      </c>
      <c r="Q83" s="82">
        <v>1519771.098</v>
      </c>
      <c r="R83" s="81">
        <v>2208299.469</v>
      </c>
      <c r="S83" s="82">
        <v>1884343.71</v>
      </c>
      <c r="T83" s="81">
        <v>1427862.03</v>
      </c>
      <c r="U83" s="82">
        <v>1265311.8959999999</v>
      </c>
      <c r="V83" s="81">
        <v>1720984.7679999999</v>
      </c>
      <c r="W83" s="82">
        <v>1492637.152</v>
      </c>
      <c r="X83" s="81">
        <v>1834495.1359999999</v>
      </c>
      <c r="Y83" s="82">
        <v>1529037.4939999999</v>
      </c>
      <c r="Z83" s="81">
        <v>1423523.017</v>
      </c>
      <c r="AA83" s="83">
        <v>1464320.9709999999</v>
      </c>
      <c r="AB83" s="83">
        <v>1526610.9469999999</v>
      </c>
      <c r="AC83" s="83">
        <v>1571426.105</v>
      </c>
      <c r="AD83" s="83">
        <v>1631002.3049999999</v>
      </c>
      <c r="AE83" s="83">
        <v>1230427</v>
      </c>
    </row>
    <row r="84" spans="4:31" x14ac:dyDescent="0.25">
      <c r="D84" s="233" t="s">
        <v>24</v>
      </c>
      <c r="E84" s="234"/>
      <c r="F84" s="78">
        <v>985174.973</v>
      </c>
      <c r="G84" s="79">
        <v>854746.38600000006</v>
      </c>
      <c r="H84" s="78">
        <v>844979.59499999997</v>
      </c>
      <c r="I84" s="79">
        <v>870562.44400000002</v>
      </c>
      <c r="J84" s="78">
        <v>807029.93</v>
      </c>
      <c r="K84" s="79">
        <v>975983.973</v>
      </c>
      <c r="L84" s="78">
        <v>1113974.9620000001</v>
      </c>
      <c r="M84" s="79">
        <v>999796.94099999999</v>
      </c>
      <c r="N84" s="78">
        <v>1176477.253</v>
      </c>
      <c r="O84" s="79">
        <v>1501711.953</v>
      </c>
      <c r="P84" s="78">
        <v>1662357.4920000001</v>
      </c>
      <c r="Q84" s="79">
        <v>1818153.287</v>
      </c>
      <c r="R84" s="78">
        <v>2568492.432</v>
      </c>
      <c r="S84" s="79">
        <v>2529167.3969999999</v>
      </c>
      <c r="T84" s="78">
        <v>1535642.514</v>
      </c>
      <c r="U84" s="79">
        <v>1443255.895</v>
      </c>
      <c r="V84" s="78">
        <v>1590328.8319999999</v>
      </c>
      <c r="W84" s="79">
        <v>1631760.6129999999</v>
      </c>
      <c r="X84" s="78">
        <v>1499523.801</v>
      </c>
      <c r="Y84" s="79">
        <v>1360366.0090000001</v>
      </c>
      <c r="Z84" s="78">
        <v>1254999.4099999999</v>
      </c>
      <c r="AA84" s="80">
        <v>1085000.3689999999</v>
      </c>
      <c r="AB84" s="80">
        <v>1086945.68</v>
      </c>
      <c r="AC84" s="80">
        <v>1207352.51</v>
      </c>
      <c r="AD84" s="80">
        <v>1211819.1680000001</v>
      </c>
      <c r="AE84" s="80">
        <v>982329</v>
      </c>
    </row>
    <row r="85" spans="4:31" ht="15.75" thickBot="1" x14ac:dyDescent="0.3">
      <c r="D85" s="231" t="s">
        <v>25</v>
      </c>
      <c r="E85" s="232"/>
      <c r="F85" s="84">
        <v>173700.736</v>
      </c>
      <c r="G85" s="85">
        <v>204315.77</v>
      </c>
      <c r="H85" s="84">
        <v>75372.135999999999</v>
      </c>
      <c r="I85" s="85">
        <v>20392.142</v>
      </c>
      <c r="J85" s="84">
        <v>10338.969999999999</v>
      </c>
      <c r="K85" s="85">
        <v>8846.5889999999999</v>
      </c>
      <c r="L85" s="84">
        <v>11196.703</v>
      </c>
      <c r="M85" s="85">
        <v>113443.997</v>
      </c>
      <c r="N85" s="84">
        <v>592422.89399999997</v>
      </c>
      <c r="O85" s="85">
        <v>576785.11899999995</v>
      </c>
      <c r="P85" s="84">
        <v>633229.92799999996</v>
      </c>
      <c r="Q85" s="85">
        <v>833707.58499999996</v>
      </c>
      <c r="R85" s="84">
        <v>804956.70200000005</v>
      </c>
      <c r="S85" s="85">
        <v>1032900.036</v>
      </c>
      <c r="T85" s="84">
        <v>1567584.0730000001</v>
      </c>
      <c r="U85" s="85">
        <v>2129885.764</v>
      </c>
      <c r="V85" s="84">
        <v>2797129.4870000002</v>
      </c>
      <c r="W85" s="85">
        <v>3413014.27</v>
      </c>
      <c r="X85" s="84">
        <v>2265219.588</v>
      </c>
      <c r="Y85" s="85">
        <v>1596132.41</v>
      </c>
      <c r="Z85" s="84">
        <v>1101148.7209999999</v>
      </c>
      <c r="AA85" s="86">
        <v>1544219.487</v>
      </c>
      <c r="AB85" s="86">
        <v>1781147.379</v>
      </c>
      <c r="AC85" s="86">
        <v>1466396.166</v>
      </c>
      <c r="AD85" s="86">
        <v>1793976.254</v>
      </c>
      <c r="AE85" s="84">
        <v>2918909</v>
      </c>
    </row>
    <row r="86" spans="4:31" x14ac:dyDescent="0.25">
      <c r="D86" s="1" t="s">
        <v>51</v>
      </c>
    </row>
  </sheetData>
  <mergeCells count="37">
    <mergeCell ref="D70:E70"/>
    <mergeCell ref="D65:E65"/>
    <mergeCell ref="D66:E66"/>
    <mergeCell ref="D67:E67"/>
    <mergeCell ref="D68:E68"/>
    <mergeCell ref="D69:E69"/>
    <mergeCell ref="D60:E60"/>
    <mergeCell ref="D61:E61"/>
    <mergeCell ref="D62:E62"/>
    <mergeCell ref="D63:E63"/>
    <mergeCell ref="D64:E64"/>
    <mergeCell ref="B17:D17"/>
    <mergeCell ref="G17:I17"/>
    <mergeCell ref="M17:O17"/>
    <mergeCell ref="B7:E16"/>
    <mergeCell ref="D46:E46"/>
    <mergeCell ref="D47:E47"/>
    <mergeCell ref="D48:E48"/>
    <mergeCell ref="D49:E49"/>
    <mergeCell ref="D50:E50"/>
    <mergeCell ref="D51:E51"/>
    <mergeCell ref="D52:E52"/>
    <mergeCell ref="D53:E53"/>
    <mergeCell ref="D54:E54"/>
    <mergeCell ref="D55:E55"/>
    <mergeCell ref="D56:E56"/>
    <mergeCell ref="D75:E75"/>
    <mergeCell ref="D76:E76"/>
    <mergeCell ref="D77:E77"/>
    <mergeCell ref="D78:E78"/>
    <mergeCell ref="D79:E79"/>
    <mergeCell ref="D85:E85"/>
    <mergeCell ref="D80:E80"/>
    <mergeCell ref="D81:E81"/>
    <mergeCell ref="D82:E82"/>
    <mergeCell ref="D83:E83"/>
    <mergeCell ref="D84:E84"/>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E69"/>
  <sheetViews>
    <sheetView showGridLines="0" tabSelected="1" topLeftCell="A42" workbookViewId="0">
      <selection activeCell="F68" sqref="F68"/>
    </sheetView>
  </sheetViews>
  <sheetFormatPr baseColWidth="10" defaultRowHeight="15" x14ac:dyDescent="0.25"/>
  <cols>
    <col min="5" max="5" width="24.42578125" customWidth="1"/>
    <col min="6" max="27" width="27.7109375" bestFit="1" customWidth="1"/>
    <col min="28" max="28" width="29.85546875" customWidth="1"/>
    <col min="29" max="29" width="30.28515625" customWidth="1"/>
    <col min="30" max="31" width="27.7109375" bestFit="1" customWidth="1"/>
  </cols>
  <sheetData>
    <row r="7" spans="2:16" ht="15" customHeight="1" x14ac:dyDescent="0.25">
      <c r="C7" s="113"/>
      <c r="D7" s="202" t="s">
        <v>46</v>
      </c>
      <c r="E7" s="202"/>
      <c r="I7" s="240" t="s">
        <v>45</v>
      </c>
      <c r="J7" s="240"/>
      <c r="K7" s="240"/>
      <c r="M7" s="62"/>
      <c r="N7" s="62"/>
      <c r="O7" s="62"/>
      <c r="P7" s="62"/>
    </row>
    <row r="8" spans="2:16" x14ac:dyDescent="0.25">
      <c r="B8" s="113"/>
      <c r="C8" s="113"/>
      <c r="D8" s="202"/>
      <c r="E8" s="202"/>
      <c r="I8" s="240"/>
      <c r="J8" s="240"/>
      <c r="K8" s="240"/>
      <c r="L8" s="62"/>
      <c r="M8" s="62"/>
      <c r="N8" s="62"/>
      <c r="O8" s="62"/>
      <c r="P8" s="62"/>
    </row>
    <row r="9" spans="2:16" x14ac:dyDescent="0.25">
      <c r="B9" s="113"/>
      <c r="C9" s="113"/>
      <c r="D9" s="202"/>
      <c r="E9" s="202"/>
      <c r="I9" s="240"/>
      <c r="J9" s="240"/>
      <c r="K9" s="240"/>
      <c r="L9" s="62"/>
      <c r="M9" s="62"/>
      <c r="N9" s="62"/>
      <c r="O9" s="62"/>
      <c r="P9" s="62"/>
    </row>
    <row r="10" spans="2:16" x14ac:dyDescent="0.25">
      <c r="B10" s="113"/>
      <c r="C10" s="113"/>
      <c r="D10" s="202"/>
      <c r="E10" s="202"/>
      <c r="I10" s="240"/>
      <c r="J10" s="240"/>
      <c r="K10" s="240"/>
      <c r="L10" s="62"/>
      <c r="M10" s="62"/>
      <c r="N10" s="62"/>
      <c r="O10" s="62"/>
      <c r="P10" s="62"/>
    </row>
    <row r="11" spans="2:16" x14ac:dyDescent="0.25">
      <c r="B11" s="113"/>
      <c r="C11" s="113"/>
      <c r="D11" s="202"/>
      <c r="E11" s="202"/>
      <c r="I11" s="240"/>
      <c r="J11" s="240"/>
      <c r="K11" s="240"/>
      <c r="L11" s="62"/>
      <c r="M11" s="62"/>
      <c r="N11" s="62"/>
      <c r="O11" s="62"/>
      <c r="P11" s="62"/>
    </row>
    <row r="12" spans="2:16" x14ac:dyDescent="0.25">
      <c r="B12" s="113"/>
      <c r="C12" s="113"/>
      <c r="D12" s="202"/>
      <c r="E12" s="202"/>
      <c r="I12" s="240"/>
      <c r="J12" s="240"/>
      <c r="K12" s="240"/>
      <c r="L12" s="62"/>
      <c r="M12" s="62"/>
      <c r="N12" s="62"/>
      <c r="O12" s="62"/>
      <c r="P12" s="62"/>
    </row>
    <row r="13" spans="2:16" x14ac:dyDescent="0.25">
      <c r="B13" s="113"/>
      <c r="C13" s="113"/>
      <c r="D13" s="202"/>
      <c r="E13" s="202"/>
      <c r="I13" s="240"/>
      <c r="J13" s="240"/>
      <c r="K13" s="240"/>
      <c r="L13" s="62"/>
      <c r="M13" s="62"/>
      <c r="N13" s="62"/>
      <c r="O13" s="62"/>
      <c r="P13" s="62"/>
    </row>
    <row r="14" spans="2:16" x14ac:dyDescent="0.25">
      <c r="B14" s="113"/>
      <c r="C14" s="113"/>
      <c r="D14" s="202"/>
      <c r="E14" s="202"/>
      <c r="I14" s="240"/>
      <c r="J14" s="240"/>
      <c r="K14" s="240"/>
      <c r="L14" s="62"/>
      <c r="M14" s="62"/>
      <c r="N14" s="62"/>
      <c r="O14" s="62"/>
      <c r="P14" s="62"/>
    </row>
    <row r="15" spans="2:16" ht="17.25" customHeight="1" x14ac:dyDescent="0.25">
      <c r="B15" s="113"/>
      <c r="C15" s="113"/>
      <c r="D15" s="113"/>
      <c r="E15" s="113"/>
      <c r="G15" s="239" t="s">
        <v>47</v>
      </c>
      <c r="H15" s="239"/>
      <c r="I15" s="240"/>
      <c r="J15" s="240"/>
      <c r="K15" s="240"/>
      <c r="L15" s="62"/>
      <c r="M15" s="62"/>
      <c r="N15" s="62"/>
      <c r="O15" s="62"/>
      <c r="P15" s="62"/>
    </row>
    <row r="16" spans="2:16" x14ac:dyDescent="0.25">
      <c r="B16" s="113"/>
      <c r="C16" s="113"/>
      <c r="D16" s="113"/>
      <c r="E16" s="113"/>
      <c r="G16" s="239"/>
      <c r="H16" s="239"/>
      <c r="I16" s="63"/>
      <c r="J16" s="63" t="s">
        <v>3</v>
      </c>
      <c r="L16" s="62"/>
      <c r="M16" s="62"/>
      <c r="N16" s="62"/>
      <c r="O16" s="62"/>
      <c r="P16" s="62"/>
    </row>
    <row r="17" spans="3:15" x14ac:dyDescent="0.25">
      <c r="C17" s="63"/>
      <c r="D17" s="63"/>
      <c r="E17" s="63" t="s">
        <v>3</v>
      </c>
      <c r="G17" s="63" t="s">
        <v>3</v>
      </c>
      <c r="H17" s="63"/>
      <c r="I17" s="63"/>
      <c r="N17" s="63"/>
      <c r="O17" s="63"/>
    </row>
    <row r="44" spans="4:31" ht="15.75" thickBot="1" x14ac:dyDescent="0.3"/>
    <row r="45" spans="4:31" ht="15.75" thickBot="1" x14ac:dyDescent="0.3">
      <c r="D45" s="6" t="s">
        <v>14</v>
      </c>
      <c r="E45" s="7"/>
      <c r="F45" s="100">
        <v>1995</v>
      </c>
      <c r="G45" s="12">
        <v>1996</v>
      </c>
      <c r="H45" s="8">
        <v>1997</v>
      </c>
      <c r="I45" s="12">
        <v>1998</v>
      </c>
      <c r="J45" s="8">
        <v>1999</v>
      </c>
      <c r="K45" s="12">
        <v>2000</v>
      </c>
      <c r="L45" s="8">
        <v>2001</v>
      </c>
      <c r="M45" s="12">
        <v>2002</v>
      </c>
      <c r="N45" s="8">
        <v>2003</v>
      </c>
      <c r="O45" s="12">
        <v>2004</v>
      </c>
      <c r="P45" s="8">
        <v>2005</v>
      </c>
      <c r="Q45" s="12">
        <v>2006</v>
      </c>
      <c r="R45" s="8">
        <v>2007</v>
      </c>
      <c r="S45" s="12">
        <v>2008</v>
      </c>
      <c r="T45" s="8">
        <v>2009</v>
      </c>
      <c r="U45" s="12">
        <v>2010</v>
      </c>
      <c r="V45" s="8">
        <v>2011</v>
      </c>
      <c r="W45" s="12">
        <v>2012</v>
      </c>
      <c r="X45" s="8">
        <v>2013</v>
      </c>
      <c r="Y45" s="12">
        <v>2014</v>
      </c>
      <c r="Z45" s="8">
        <v>2015</v>
      </c>
      <c r="AA45" s="12">
        <v>2016</v>
      </c>
      <c r="AB45" s="12">
        <v>2017</v>
      </c>
      <c r="AC45" s="12">
        <v>2018</v>
      </c>
      <c r="AD45" s="12">
        <v>2019</v>
      </c>
      <c r="AE45" s="12">
        <v>2020</v>
      </c>
    </row>
    <row r="46" spans="4:31" x14ac:dyDescent="0.25">
      <c r="D46" s="233" t="s">
        <v>16</v>
      </c>
      <c r="E46" s="234"/>
      <c r="F46" s="101">
        <f>+(A!D47-B!E47)/(A!D47+B!E47)</f>
        <v>0.43277504105090303</v>
      </c>
      <c r="G46" s="102">
        <f>+(A!E47-B!F47)/(A!E47+B!F47)</f>
        <v>0.38988590624337988</v>
      </c>
      <c r="H46" s="103">
        <f>+(A!F47-B!G47)/(A!F47+B!G47)</f>
        <v>0.45065398335315093</v>
      </c>
      <c r="I46" s="102">
        <f>+(A!G47-B!H47)/(A!G47+B!H47)</f>
        <v>0.72374443103163777</v>
      </c>
      <c r="J46" s="103">
        <f>+(A!H47-B!I47)/(A!H47+B!I47)</f>
        <v>0.40559134404903363</v>
      </c>
      <c r="K46" s="102">
        <f>+(A!I47-B!J47)/(A!I47+B!J47)</f>
        <v>0.99690719005023964</v>
      </c>
      <c r="L46" s="103">
        <f>+(A!J47-B!K47)/(A!J47+B!K47)</f>
        <v>0.99807153467017762</v>
      </c>
      <c r="M46" s="102">
        <f>+(A!K47-B!L47)/(A!K47+B!L47)</f>
        <v>1</v>
      </c>
      <c r="N46" s="103">
        <f>+(A!L47-B!M47)/(A!L47+B!M47)</f>
        <v>0.78015814984283016</v>
      </c>
      <c r="O46" s="102">
        <f>+(A!M47-B!N47)/(A!M47+B!N47)</f>
        <v>0.64687677531432153</v>
      </c>
      <c r="P46" s="103">
        <f>+(A!N47-B!O47)/(A!N47+B!O47)</f>
        <v>0.99937346804567484</v>
      </c>
      <c r="Q46" s="102">
        <f>+(A!O47-B!P47)/(A!O47+B!P47)</f>
        <v>0.99938077823041438</v>
      </c>
      <c r="R46" s="103">
        <f>+(A!P47-B!Q47)/(A!P47+B!Q47)</f>
        <v>0.96503458179801793</v>
      </c>
      <c r="S46" s="102">
        <f>+(A!Q47-B!R47)/(A!Q47+B!R47)</f>
        <v>0.98322477537180719</v>
      </c>
      <c r="T46" s="103">
        <f>+(A!R47-B!S47)/(A!R47+B!S47)</f>
        <v>0.87505041294986641</v>
      </c>
      <c r="U46" s="102">
        <f>+(A!S47-B!T47)/(A!S47+B!T47)</f>
        <v>0.17963313706105324</v>
      </c>
      <c r="V46" s="103">
        <f>+(A!T47-B!U47)/(A!T47+B!U47)</f>
        <v>0.45151485324656226</v>
      </c>
      <c r="W46" s="102">
        <f>+(A!U47-B!V47)/(A!U47+B!V47)</f>
        <v>0.16049623716511155</v>
      </c>
      <c r="X46" s="103">
        <f>+(A!V47-B!W47)/(A!V47+B!W47)</f>
        <v>0.31913403603860074</v>
      </c>
      <c r="Y46" s="102">
        <f>+(A!W47-B!X47)/(A!W47+B!X47)</f>
        <v>0.28517095499731726</v>
      </c>
      <c r="Z46" s="103">
        <f>+(A!X47-B!Y47)/(A!X47+B!Y47)</f>
        <v>0.50244761545592531</v>
      </c>
      <c r="AA46" s="102">
        <f>+(A!Y47-B!Z47)/(A!Y47+B!Z47)</f>
        <v>0.19883952672609848</v>
      </c>
      <c r="AB46" s="102">
        <f>+(A!Z47-B!AA47)/(A!Z47+B!AA47)</f>
        <v>0.28821717674264519</v>
      </c>
      <c r="AC46" s="102">
        <f>+(A!AA47-B!AB47)/(A!AA47+B!AB47)</f>
        <v>0.44433838732387521</v>
      </c>
      <c r="AD46" s="102">
        <f>+(A!AB47-B!AC47)/(A!AB47+B!AC47)</f>
        <v>0.26089771021033797</v>
      </c>
      <c r="AE46" s="102">
        <f>+(A!AC47-B!AD47)/(A!AC47+B!AD47)</f>
        <v>0.4480780551738518</v>
      </c>
    </row>
    <row r="47" spans="4:31" x14ac:dyDescent="0.25">
      <c r="D47" s="235" t="s">
        <v>17</v>
      </c>
      <c r="E47" s="236"/>
      <c r="F47" s="104" t="e">
        <f>+(A!D48-B!E48)/(A!D48+B!E48)</f>
        <v>#DIV/0!</v>
      </c>
      <c r="G47" s="105" t="e">
        <f>+(A!E48-B!F48)/(A!E48+B!F48)</f>
        <v>#DIV/0!</v>
      </c>
      <c r="H47" s="106" t="e">
        <f>+(A!F48-B!G48)/(A!F48+B!G48)</f>
        <v>#DIV/0!</v>
      </c>
      <c r="I47" s="105" t="e">
        <f>+(A!G48-B!H48)/(A!G48+B!H48)</f>
        <v>#DIV/0!</v>
      </c>
      <c r="J47" s="106" t="e">
        <f>+(A!H48-B!I48)/(A!H48+B!I48)</f>
        <v>#DIV/0!</v>
      </c>
      <c r="K47" s="105" t="e">
        <f>+(A!I48-B!J48)/(A!I48+B!J48)</f>
        <v>#DIV/0!</v>
      </c>
      <c r="L47" s="106" t="e">
        <f>+(A!J48-B!K48)/(A!J48+B!K48)</f>
        <v>#DIV/0!</v>
      </c>
      <c r="M47" s="105">
        <f>+(A!K48-B!L48)/(A!K48+B!L48)</f>
        <v>1</v>
      </c>
      <c r="N47" s="106">
        <f>+(A!L48-B!M48)/(A!L48+B!M48)</f>
        <v>1</v>
      </c>
      <c r="O47" s="105">
        <f>+(A!M48-B!N48)/(A!M48+B!N48)</f>
        <v>1</v>
      </c>
      <c r="P47" s="106">
        <f>+(A!N48-B!O48)/(A!N48+B!O48)</f>
        <v>1</v>
      </c>
      <c r="Q47" s="105">
        <f>+(A!O48-B!P48)/(A!O48+B!P48)</f>
        <v>1</v>
      </c>
      <c r="R47" s="106" t="e">
        <f>+(A!P48-B!Q48)/(A!P48+B!Q48)</f>
        <v>#DIV/0!</v>
      </c>
      <c r="S47" s="105">
        <f>+(A!Q48-B!R48)/(A!Q48+B!R48)</f>
        <v>-1</v>
      </c>
      <c r="T47" s="106">
        <f>+(A!R48-B!S48)/(A!R48+B!S48)</f>
        <v>-1</v>
      </c>
      <c r="U47" s="105">
        <f>+(A!S48-B!T48)/(A!S48+B!T48)</f>
        <v>-1</v>
      </c>
      <c r="V47" s="106">
        <f>+(A!T48-B!U48)/(A!T48+B!U48)</f>
        <v>-1</v>
      </c>
      <c r="W47" s="105" t="e">
        <f>+(A!U48-B!V48)/(A!U48+B!V48)</f>
        <v>#DIV/0!</v>
      </c>
      <c r="X47" s="106">
        <f>+(A!V48-B!W48)/(A!V48+B!W48)</f>
        <v>1</v>
      </c>
      <c r="Y47" s="105">
        <f>+(A!W48-B!X48)/(A!W48+B!X48)</f>
        <v>-1</v>
      </c>
      <c r="Z47" s="106">
        <f>+(A!X48-B!Y48)/(A!X48+B!Y48)</f>
        <v>-1</v>
      </c>
      <c r="AA47" s="105">
        <f>+(A!Y48-B!Z48)/(A!Y48+B!Z48)</f>
        <v>-1</v>
      </c>
      <c r="AB47" s="105">
        <f>+(A!Z48-B!AA48)/(A!Z48+B!AA48)</f>
        <v>-1</v>
      </c>
      <c r="AC47" s="105" t="e">
        <f>+(A!AA48-B!AB48)/(A!AA48+B!AB48)</f>
        <v>#DIV/0!</v>
      </c>
      <c r="AD47" s="105" t="e">
        <f>+(A!AB48-B!AC48)/(A!AB48+B!AC48)</f>
        <v>#DIV/0!</v>
      </c>
      <c r="AE47" s="105" t="e">
        <f>+(A!AC48-B!AD48)/(A!AC48+B!AD48)</f>
        <v>#DIV/0!</v>
      </c>
    </row>
    <row r="48" spans="4:31" x14ac:dyDescent="0.25">
      <c r="D48" s="233" t="s">
        <v>18</v>
      </c>
      <c r="E48" s="234"/>
      <c r="F48" s="104">
        <f>+(A!D49-B!E49)/(A!D49+B!E49)</f>
        <v>-0.99652876291012382</v>
      </c>
      <c r="G48" s="105">
        <f>+(A!E49-B!F49)/(A!E49+B!F49)</f>
        <v>-0.99975957220182887</v>
      </c>
      <c r="H48" s="106">
        <f>+(A!F49-B!G49)/(A!F49+B!G49)</f>
        <v>-0.98526941885901509</v>
      </c>
      <c r="I48" s="105">
        <f>+(A!G49-B!H49)/(A!G49+B!H49)</f>
        <v>-1</v>
      </c>
      <c r="J48" s="106">
        <f>+(A!H49-B!I49)/(A!H49+B!I49)</f>
        <v>-1</v>
      </c>
      <c r="K48" s="105">
        <f>+(A!I49-B!J49)/(A!I49+B!J49)</f>
        <v>-1</v>
      </c>
      <c r="L48" s="106">
        <f>+(A!J49-B!K49)/(A!J49+B!K49)</f>
        <v>-1</v>
      </c>
      <c r="M48" s="105">
        <f>+(A!K49-B!L49)/(A!K49+B!L49)</f>
        <v>-1</v>
      </c>
      <c r="N48" s="106">
        <f>+(A!L49-B!M49)/(A!L49+B!M49)</f>
        <v>-1</v>
      </c>
      <c r="O48" s="105">
        <f>+(A!M49-B!N49)/(A!M49+B!N49)</f>
        <v>-0.96324133456233507</v>
      </c>
      <c r="P48" s="106">
        <f>+(A!N49-B!O49)/(A!N49+B!O49)</f>
        <v>0.66184887763522904</v>
      </c>
      <c r="Q48" s="105">
        <f>+(A!O49-B!P49)/(A!O49+B!P49)</f>
        <v>-0.86722925855392174</v>
      </c>
      <c r="R48" s="106">
        <f>+(A!P49-B!Q49)/(A!P49+B!Q49)</f>
        <v>-0.5603212777109734</v>
      </c>
      <c r="S48" s="105">
        <f>+(A!Q49-B!R49)/(A!Q49+B!R49)</f>
        <v>-0.78981979218076792</v>
      </c>
      <c r="T48" s="106">
        <f>+(A!R49-B!S49)/(A!R49+B!S49)</f>
        <v>-1</v>
      </c>
      <c r="U48" s="105">
        <f>+(A!S49-B!T49)/(A!S49+B!T49)</f>
        <v>-0.55854967086287688</v>
      </c>
      <c r="V48" s="106" t="e">
        <f>+(A!T49-B!U49)/(A!T49+B!U49)</f>
        <v>#VALUE!</v>
      </c>
      <c r="W48" s="105">
        <f>+(A!U49-B!V49)/(A!U49+B!V49)</f>
        <v>-0.78211072146860727</v>
      </c>
      <c r="X48" s="106" t="e">
        <f>+(A!V49-B!W49)/(A!V49+B!W49)</f>
        <v>#VALUE!</v>
      </c>
      <c r="Y48" s="105">
        <f>+(A!W49-B!X49)/(A!W49+B!X49)</f>
        <v>-0.41763239807748076</v>
      </c>
      <c r="Z48" s="106">
        <f>+(A!X49-B!Y49)/(A!X49+B!Y49)</f>
        <v>-0.29352024450073477</v>
      </c>
      <c r="AA48" s="105">
        <f>+(A!Y49-B!Z49)/(A!Y49+B!Z49)</f>
        <v>0.5225068902781812</v>
      </c>
      <c r="AB48" s="105">
        <f>+(A!Z49-B!AA49)/(A!Z49+B!AA49)</f>
        <v>0.76976017590480816</v>
      </c>
      <c r="AC48" s="105">
        <f>+(A!AA49-B!AB49)/(A!AA49+B!AB49)</f>
        <v>0.68073665583702092</v>
      </c>
      <c r="AD48" s="105">
        <f>+(A!AB49-B!AC49)/(A!AB49+B!AC49)</f>
        <v>0.75828442572764077</v>
      </c>
      <c r="AE48" s="105">
        <f>+(A!AC49-B!AD49)/(A!AC49+B!AD49)</f>
        <v>0.80845696201770323</v>
      </c>
    </row>
    <row r="49" spans="4:31" x14ac:dyDescent="0.25">
      <c r="D49" s="235" t="s">
        <v>19</v>
      </c>
      <c r="E49" s="236"/>
      <c r="F49" s="104" t="e">
        <f>+(A!D50-B!E50)/(A!D50+B!E50)</f>
        <v>#DIV/0!</v>
      </c>
      <c r="G49" s="105" t="e">
        <f>+(A!E50-B!F50)/(A!E50+B!F50)</f>
        <v>#DIV/0!</v>
      </c>
      <c r="H49" s="106">
        <f>+(A!F50-B!G50)/(A!F50+B!G50)</f>
        <v>-1</v>
      </c>
      <c r="I49" s="105">
        <f>+(A!G50-B!H50)/(A!G50+B!H50)</f>
        <v>-1</v>
      </c>
      <c r="J49" s="106" t="e">
        <f>+(A!H50-B!I50)/(A!H50+B!I50)</f>
        <v>#DIV/0!</v>
      </c>
      <c r="K49" s="105">
        <f>+(A!I50-B!J50)/(A!I50+B!J50)</f>
        <v>-1</v>
      </c>
      <c r="L49" s="106">
        <f>+(A!J50-B!K50)/(A!J50+B!K50)</f>
        <v>-1</v>
      </c>
      <c r="M49" s="105">
        <f>+(A!K50-B!L50)/(A!K50+B!L50)</f>
        <v>-1</v>
      </c>
      <c r="N49" s="106">
        <f>+(A!L50-B!M50)/(A!L50+B!M50)</f>
        <v>-1</v>
      </c>
      <c r="O49" s="105">
        <f>+(A!M50-B!N50)/(A!M50+B!N50)</f>
        <v>-1</v>
      </c>
      <c r="P49" s="106">
        <f>+(A!N50-B!O50)/(A!N50+B!O50)</f>
        <v>-1</v>
      </c>
      <c r="Q49" s="105">
        <f>+(A!O50-B!P50)/(A!O50+B!P50)</f>
        <v>-1</v>
      </c>
      <c r="R49" s="106">
        <f>+(A!P50-B!Q50)/(A!P50+B!Q50)</f>
        <v>-1</v>
      </c>
      <c r="S49" s="105">
        <f>+(A!Q50-B!R50)/(A!Q50+B!R50)</f>
        <v>-1</v>
      </c>
      <c r="T49" s="106">
        <f>+(A!R50-B!S50)/(A!R50+B!S50)</f>
        <v>-1</v>
      </c>
      <c r="U49" s="105">
        <f>+(A!S50-B!T50)/(A!S50+B!T50)</f>
        <v>0.94764688626180127</v>
      </c>
      <c r="V49" s="106">
        <f>+(A!T50-B!U50)/(A!T50+B!U50)</f>
        <v>-0.76006652168997424</v>
      </c>
      <c r="W49" s="105">
        <f>+(A!U50-B!V50)/(A!U50+B!V50)</f>
        <v>0.92694619548234813</v>
      </c>
      <c r="X49" s="106">
        <f>+(A!V50-B!W50)/(A!V50+B!W50)</f>
        <v>0.9397271311546368</v>
      </c>
      <c r="Y49" s="105">
        <f>+(A!W50-B!X50)/(A!W50+B!X50)</f>
        <v>-1</v>
      </c>
      <c r="Z49" s="106">
        <f>+(A!X50-B!Y50)/(A!X50+B!Y50)</f>
        <v>0.94003984947919383</v>
      </c>
      <c r="AA49" s="105">
        <f>+(A!Y50-B!Z50)/(A!Y50+B!Z50)</f>
        <v>0.93838025357320232</v>
      </c>
      <c r="AB49" s="105">
        <f>+(A!Z50-B!AA50)/(A!Z50+B!AA50)</f>
        <v>0.97630770957432134</v>
      </c>
      <c r="AC49" s="105">
        <f>+(A!AA50-B!AB50)/(A!AA50+B!AB50)</f>
        <v>0.97123477188122498</v>
      </c>
      <c r="AD49" s="105">
        <f>+(A!AB50-B!AC50)/(A!AB50+B!AC50)</f>
        <v>-0.96982149348816327</v>
      </c>
      <c r="AE49" s="105">
        <f>+(A!AC50-B!AD50)/(A!AC50+B!AD50)</f>
        <v>0.95044689335777677</v>
      </c>
    </row>
    <row r="50" spans="4:31" x14ac:dyDescent="0.25">
      <c r="D50" s="233" t="s">
        <v>20</v>
      </c>
      <c r="E50" s="234"/>
      <c r="F50" s="104" t="e">
        <f>+(A!D51-B!E51)/(A!D51+B!E51)</f>
        <v>#DIV/0!</v>
      </c>
      <c r="G50" s="105">
        <f>+(A!E51-B!F51)/(A!E51+B!F51)</f>
        <v>-1</v>
      </c>
      <c r="H50" s="106" t="e">
        <f>+(A!F51-B!G51)/(A!F51+B!G51)</f>
        <v>#DIV/0!</v>
      </c>
      <c r="I50" s="105" t="e">
        <f>+(A!G51-B!H51)/(A!G51+B!H51)</f>
        <v>#DIV/0!</v>
      </c>
      <c r="J50" s="106" t="e">
        <f>+(A!H51-B!I51)/(A!H51+B!I51)</f>
        <v>#DIV/0!</v>
      </c>
      <c r="K50" s="105" t="e">
        <f>+(A!I51-B!J51)/(A!I51+B!J51)</f>
        <v>#DIV/0!</v>
      </c>
      <c r="L50" s="106">
        <f>+(A!J51-B!K51)/(A!J51+B!K51)</f>
        <v>-1</v>
      </c>
      <c r="M50" s="105">
        <f>+(A!K51-B!L51)/(A!K51+B!L51)</f>
        <v>-1</v>
      </c>
      <c r="N50" s="106">
        <f>+(A!L51-B!M51)/(A!L51+B!M51)</f>
        <v>-1</v>
      </c>
      <c r="O50" s="105">
        <f>+(A!M51-B!N51)/(A!M51+B!N51)</f>
        <v>-1</v>
      </c>
      <c r="P50" s="106">
        <f>+(A!N51-B!O51)/(A!N51+B!O51)</f>
        <v>-1</v>
      </c>
      <c r="Q50" s="105">
        <f>+(A!O51-B!P51)/(A!O51+B!P51)</f>
        <v>-1</v>
      </c>
      <c r="R50" s="106">
        <f>+(A!P51-B!Q51)/(A!P51+B!Q51)</f>
        <v>-1</v>
      </c>
      <c r="S50" s="105">
        <f>+(A!Q51-B!R51)/(A!Q51+B!R51)</f>
        <v>-1</v>
      </c>
      <c r="T50" s="106">
        <f>+(A!R51-B!S51)/(A!R51+B!S51)</f>
        <v>-1</v>
      </c>
      <c r="U50" s="105">
        <f>+(A!S51-B!T51)/(A!S51+B!T51)</f>
        <v>-1</v>
      </c>
      <c r="V50" s="106">
        <f>+(A!T51-B!U51)/(A!T51+B!U51)</f>
        <v>-1</v>
      </c>
      <c r="W50" s="105">
        <f>+(A!U51-B!V51)/(A!U51+B!V51)</f>
        <v>-1</v>
      </c>
      <c r="X50" s="106">
        <f>+(A!V51-B!W51)/(A!V51+B!W51)</f>
        <v>-1</v>
      </c>
      <c r="Y50" s="105">
        <f>+(A!W51-B!X51)/(A!W51+B!X51)</f>
        <v>-1</v>
      </c>
      <c r="Z50" s="106">
        <f>+(A!X51-B!Y51)/(A!X51+B!Y51)</f>
        <v>-1</v>
      </c>
      <c r="AA50" s="105">
        <f>+(A!Y51-B!Z51)/(A!Y51+B!Z51)</f>
        <v>-1</v>
      </c>
      <c r="AB50" s="105">
        <f>+(A!Z51-B!AA51)/(A!Z51+B!AA51)</f>
        <v>-1</v>
      </c>
      <c r="AC50" s="105">
        <f>+(A!AA51-B!AB51)/(A!AA51+B!AB51)</f>
        <v>-1</v>
      </c>
      <c r="AD50" s="105">
        <f>+(A!AB51-B!AC51)/(A!AB51+B!AC51)</f>
        <v>-0.98289556866496108</v>
      </c>
      <c r="AE50" s="105">
        <f>+(A!AC51-B!AD51)/(A!AC51+B!AD51)</f>
        <v>-1</v>
      </c>
    </row>
    <row r="51" spans="4:31" x14ac:dyDescent="0.25">
      <c r="D51" s="235" t="s">
        <v>21</v>
      </c>
      <c r="E51" s="236"/>
      <c r="F51" s="104">
        <f>+(A!D52-B!E52)/(A!D52+B!E52)</f>
        <v>0.61896200072224561</v>
      </c>
      <c r="G51" s="105">
        <f>+(A!E52-B!F52)/(A!E52+B!F52)</f>
        <v>0.84010462538730735</v>
      </c>
      <c r="H51" s="106">
        <f>+(A!F52-B!G52)/(A!F52+B!G52)</f>
        <v>0.83541315506820701</v>
      </c>
      <c r="I51" s="105">
        <f>+(A!G52-B!H52)/(A!G52+B!H52)</f>
        <v>0.76095380189772877</v>
      </c>
      <c r="J51" s="106">
        <f>+(A!H52-B!I52)/(A!H52+B!I52)</f>
        <v>0.19962026033070446</v>
      </c>
      <c r="K51" s="105">
        <f>+(A!I52-B!J52)/(A!I52+B!J52)</f>
        <v>-0.30550202392887793</v>
      </c>
      <c r="L51" s="106">
        <f>+(A!J52-B!K52)/(A!J52+B!K52)</f>
        <v>-0.43435372078366569</v>
      </c>
      <c r="M51" s="105">
        <f>+(A!K52-B!L52)/(A!K52+B!L52)</f>
        <v>-0.46102052827629897</v>
      </c>
      <c r="N51" s="106">
        <f>+(A!L52-B!M52)/(A!L52+B!M52)</f>
        <v>-0.59143924623401301</v>
      </c>
      <c r="O51" s="105">
        <f>+(A!M52-B!N52)/(A!M52+B!N52)</f>
        <v>-0.74599581480974597</v>
      </c>
      <c r="P51" s="106">
        <f>+(A!N52-B!O52)/(A!N52+B!O52)</f>
        <v>-0.69686849741703139</v>
      </c>
      <c r="Q51" s="105">
        <f>+(A!O52-B!P52)/(A!O52+B!P52)</f>
        <v>-0.84519545344568214</v>
      </c>
      <c r="R51" s="106">
        <f>+(A!P52-B!Q52)/(A!P52+B!Q52)</f>
        <v>-0.75780179625672717</v>
      </c>
      <c r="S51" s="105">
        <f>+(A!Q52-B!R52)/(A!Q52+B!R52)</f>
        <v>-0.60572471182779897</v>
      </c>
      <c r="T51" s="106">
        <f>+(A!R52-B!S52)/(A!R52+B!S52)</f>
        <v>-0.75897951765904415</v>
      </c>
      <c r="U51" s="105">
        <f>+(A!S52-B!T52)/(A!S52+B!T52)</f>
        <v>-0.80109309691951647</v>
      </c>
      <c r="V51" s="106">
        <f>+(A!T52-B!U52)/(A!T52+B!U52)</f>
        <v>-0.30180191389169658</v>
      </c>
      <c r="W51" s="105">
        <f>+(A!U52-B!V52)/(A!U52+B!V52)</f>
        <v>-0.47661421765179007</v>
      </c>
      <c r="X51" s="106">
        <f>+(A!V52-B!W52)/(A!V52+B!W52)</f>
        <v>-0.40608987907556909</v>
      </c>
      <c r="Y51" s="105">
        <f>+(A!W52-B!X52)/(A!W52+B!X52)</f>
        <v>-0.70829109709151972</v>
      </c>
      <c r="Z51" s="106">
        <f>+(A!X52-B!Y52)/(A!X52+B!Y52)</f>
        <v>-0.57148858232290456</v>
      </c>
      <c r="AA51" s="105">
        <f>+(A!Y52-B!Z52)/(A!Y52+B!Z52)</f>
        <v>-0.81182994264586672</v>
      </c>
      <c r="AB51" s="105">
        <f>+(A!Z52-B!AA52)/(A!Z52+B!AA52)</f>
        <v>-0.54140035991490731</v>
      </c>
      <c r="AC51" s="105">
        <f>+(A!AA52-B!AB52)/(A!AA52+B!AB52)</f>
        <v>-0.82615753645758838</v>
      </c>
      <c r="AD51" s="105">
        <f>+(A!AB52-B!AC52)/(A!AB52+B!AC52)</f>
        <v>-0.37163910820105373</v>
      </c>
      <c r="AE51" s="105">
        <f>+(A!AC52-B!AD52)/(A!AC52+B!AD52)</f>
        <v>-0.56141484062473146</v>
      </c>
    </row>
    <row r="52" spans="4:31" x14ac:dyDescent="0.25">
      <c r="D52" s="233" t="s">
        <v>22</v>
      </c>
      <c r="E52" s="234"/>
      <c r="F52" s="104">
        <f>+(A!D53-B!E53)/(A!D53+B!E53)</f>
        <v>-3.154403076606084E-2</v>
      </c>
      <c r="G52" s="105">
        <f>+(A!E53-B!F53)/(A!E53+B!F53)</f>
        <v>-0.8760655841184174</v>
      </c>
      <c r="H52" s="106">
        <f>+(A!F53-B!G53)/(A!F53+B!G53)</f>
        <v>-0.91554900312771259</v>
      </c>
      <c r="I52" s="105">
        <f>+(A!G53-B!H53)/(A!G53+B!H53)</f>
        <v>-0.96947375024832971</v>
      </c>
      <c r="J52" s="106">
        <f>+(A!H53-B!I53)/(A!H53+B!I53)</f>
        <v>-0.98105832207090138</v>
      </c>
      <c r="K52" s="105">
        <f>+(A!I53-B!J53)/(A!I53+B!J53)</f>
        <v>-0.93477782394553499</v>
      </c>
      <c r="L52" s="106">
        <f>+(A!J53-B!K53)/(A!J53+B!K53)</f>
        <v>-0.96819297670093019</v>
      </c>
      <c r="M52" s="105">
        <f>+(A!K53-B!L53)/(A!K53+B!L53)</f>
        <v>-0.99792396148296347</v>
      </c>
      <c r="N52" s="106">
        <f>+(A!L53-B!M53)/(A!L53+B!M53)</f>
        <v>-0.98909342451969695</v>
      </c>
      <c r="O52" s="105">
        <f>+(A!M53-B!N53)/(A!M53+B!N53)</f>
        <v>-0.93791942310432563</v>
      </c>
      <c r="P52" s="106">
        <f>+(A!N53-B!O53)/(A!N53+B!O53)</f>
        <v>-0.96140735537932054</v>
      </c>
      <c r="Q52" s="105">
        <f>+(A!O53-B!P53)/(A!O53+B!P53)</f>
        <v>-0.9846663408277635</v>
      </c>
      <c r="R52" s="106">
        <f>+(A!P53-B!Q53)/(A!P53+B!Q53)</f>
        <v>-0.9761044669018063</v>
      </c>
      <c r="S52" s="105">
        <f>+(A!Q53-B!R53)/(A!Q53+B!R53)</f>
        <v>-0.94871967245126954</v>
      </c>
      <c r="T52" s="106">
        <f>+(A!R53-B!S53)/(A!R53+B!S53)</f>
        <v>-0.97939169817377414</v>
      </c>
      <c r="U52" s="105">
        <f>+(A!S53-B!T53)/(A!S53+B!T53)</f>
        <v>-0.85421381212665104</v>
      </c>
      <c r="V52" s="106">
        <f>+(A!T53-B!U53)/(A!T53+B!U53)</f>
        <v>-0.92604252756281058</v>
      </c>
      <c r="W52" s="105">
        <f>+(A!U53-B!V53)/(A!U53+B!V53)</f>
        <v>-0.93069339453070621</v>
      </c>
      <c r="X52" s="106">
        <f>+(A!V53-B!W53)/(A!V53+B!W53)</f>
        <v>-0.90988641440076656</v>
      </c>
      <c r="Y52" s="105">
        <f>+(A!W53-B!X53)/(A!W53+B!X53)</f>
        <v>-0.89452015788023886</v>
      </c>
      <c r="Z52" s="106">
        <f>+(A!X53-B!Y53)/(A!X53+B!Y53)</f>
        <v>-0.9199019721739603</v>
      </c>
      <c r="AA52" s="105">
        <f>+(A!Y53-B!Z53)/(A!Y53+B!Z53)</f>
        <v>-0.96671395159696671</v>
      </c>
      <c r="AB52" s="105">
        <f>+(A!Z53-B!AA53)/(A!Z53+B!AA53)</f>
        <v>-0.96650868487097963</v>
      </c>
      <c r="AC52" s="105">
        <f>+(A!AA53-B!AB53)/(A!AA53+B!AB53)</f>
        <v>-0.9820920519673656</v>
      </c>
      <c r="AD52" s="105">
        <f>+(A!AB53-B!AC53)/(A!AB53+B!AC53)</f>
        <v>-0.96027603333854517</v>
      </c>
      <c r="AE52" s="105">
        <f>+(A!AC53-B!AD53)/(A!AC53+B!AD53)</f>
        <v>-0.94529405833524105</v>
      </c>
    </row>
    <row r="53" spans="4:31" x14ac:dyDescent="0.25">
      <c r="D53" s="235" t="s">
        <v>23</v>
      </c>
      <c r="E53" s="236"/>
      <c r="F53" s="104">
        <f>+(A!D54-B!E54)/(A!D54+B!E54)</f>
        <v>-1</v>
      </c>
      <c r="G53" s="105">
        <f>+(A!E54-B!F54)/(A!E54+B!F54)</f>
        <v>-0.99107846264603605</v>
      </c>
      <c r="H53" s="106">
        <f>+(A!F54-B!G54)/(A!F54+B!G54)</f>
        <v>-1</v>
      </c>
      <c r="I53" s="105">
        <f>+(A!G54-B!H54)/(A!G54+B!H54)</f>
        <v>-1</v>
      </c>
      <c r="J53" s="106">
        <f>+(A!H54-B!I54)/(A!H54+B!I54)</f>
        <v>-0.99794855440221775</v>
      </c>
      <c r="K53" s="105">
        <f>+(A!I54-B!J54)/(A!I54+B!J54)</f>
        <v>-0.96800648242785858</v>
      </c>
      <c r="L53" s="106">
        <f>+(A!J54-B!K54)/(A!J54+B!K54)</f>
        <v>-0.99601883207803665</v>
      </c>
      <c r="M53" s="105">
        <f>+(A!K54-B!L54)/(A!K54+B!L54)</f>
        <v>-0.9998420086215527</v>
      </c>
      <c r="N53" s="106">
        <f>+(A!L54-B!M54)/(A!L54+B!M54)</f>
        <v>-0.99976908265764752</v>
      </c>
      <c r="O53" s="105">
        <f>+(A!M54-B!N54)/(A!M54+B!N54)</f>
        <v>-1</v>
      </c>
      <c r="P53" s="106">
        <f>+(A!N54-B!O54)/(A!N54+B!O54)</f>
        <v>-0.99598812511111279</v>
      </c>
      <c r="Q53" s="105">
        <f>+(A!O54-B!P54)/(A!O54+B!P54)</f>
        <v>-0.9969022044203617</v>
      </c>
      <c r="R53" s="106">
        <f>+(A!P54-B!Q54)/(A!P54+B!Q54)</f>
        <v>-0.99148614487610709</v>
      </c>
      <c r="S53" s="105">
        <f>+(A!Q54-B!R54)/(A!Q54+B!R54)</f>
        <v>-0.99637813668665043</v>
      </c>
      <c r="T53" s="106">
        <f>+(A!R54-B!S54)/(A!R54+B!S54)</f>
        <v>-0.98291208459324964</v>
      </c>
      <c r="U53" s="105">
        <f>+(A!S54-B!T54)/(A!S54+B!T54)</f>
        <v>-0.9871218471675991</v>
      </c>
      <c r="V53" s="106">
        <f>+(A!T54-B!U54)/(A!T54+B!U54)</f>
        <v>-0.98231183416494361</v>
      </c>
      <c r="W53" s="105">
        <f>+(A!U54-B!V54)/(A!U54+B!V54)</f>
        <v>-0.98377254211045029</v>
      </c>
      <c r="X53" s="106">
        <f>+(A!V54-B!W54)/(A!V54+B!W54)</f>
        <v>-0.98321758835957207</v>
      </c>
      <c r="Y53" s="105">
        <f>+(A!W54-B!X54)/(A!W54+B!X54)</f>
        <v>-0.96927217744828009</v>
      </c>
      <c r="Z53" s="106">
        <f>+(A!X54-B!Y54)/(A!X54+B!Y54)</f>
        <v>-0.98755334165718534</v>
      </c>
      <c r="AA53" s="105">
        <f>+(A!Y54-B!Z54)/(A!Y54+B!Z54)</f>
        <v>-0.975223768263353</v>
      </c>
      <c r="AB53" s="105">
        <f>+(A!Z54-B!AA54)/(A!Z54+B!AA54)</f>
        <v>-0.98971082438064417</v>
      </c>
      <c r="AC53" s="105">
        <f>+(A!AA54-B!AB54)/(A!AA54+B!AB54)</f>
        <v>-0.94967892925270692</v>
      </c>
      <c r="AD53" s="105">
        <f>+(A!AB54-B!AC54)/(A!AB54+B!AC54)</f>
        <v>-0.95662983294826065</v>
      </c>
      <c r="AE53" s="105">
        <f>+(A!AC54-B!AD54)/(A!AC54+B!AD54)</f>
        <v>-0.94128423582100007</v>
      </c>
    </row>
    <row r="54" spans="4:31" x14ac:dyDescent="0.25">
      <c r="D54" s="233" t="s">
        <v>24</v>
      </c>
      <c r="E54" s="234"/>
      <c r="F54" s="104">
        <f>+(A!D55-B!E55)/(A!D55+B!E55)</f>
        <v>-0.88333987046341422</v>
      </c>
      <c r="G54" s="105">
        <f>+(A!E55-B!F55)/(A!E55+B!F55)</f>
        <v>-0.86034738695286228</v>
      </c>
      <c r="H54" s="106">
        <f>+(A!F55-B!G55)/(A!F55+B!G55)</f>
        <v>-0.93111285031293345</v>
      </c>
      <c r="I54" s="105">
        <f>+(A!G55-B!H55)/(A!G55+B!H55)</f>
        <v>-0.94115727081448164</v>
      </c>
      <c r="J54" s="106">
        <f>+(A!H55-B!I55)/(A!H55+B!I55)</f>
        <v>-0.91669375982721224</v>
      </c>
      <c r="K54" s="105">
        <f>+(A!I55-B!J55)/(A!I55+B!J55)</f>
        <v>-0.94012579554649356</v>
      </c>
      <c r="L54" s="106">
        <f>+(A!J55-B!K55)/(A!J55+B!K55)</f>
        <v>-0.86542403693908987</v>
      </c>
      <c r="M54" s="105">
        <f>+(A!K55-B!L55)/(A!K55+B!L55)</f>
        <v>-0.92126566047132397</v>
      </c>
      <c r="N54" s="106">
        <f>+(A!L55-B!M55)/(A!L55+B!M55)</f>
        <v>-0.94300409852605194</v>
      </c>
      <c r="O54" s="105">
        <f>+(A!M55-B!N55)/(A!M55+B!N55)</f>
        <v>-0.92044897433590167</v>
      </c>
      <c r="P54" s="106">
        <f>+(A!N55-B!O55)/(A!N55+B!O55)</f>
        <v>-0.93055773794188335</v>
      </c>
      <c r="Q54" s="105">
        <f>+(A!O55-B!P55)/(A!O55+B!P55)</f>
        <v>-0.964741252509423</v>
      </c>
      <c r="R54" s="106">
        <f>+(A!P55-B!Q55)/(A!P55+B!Q55)</f>
        <v>-0.96744560596564333</v>
      </c>
      <c r="S54" s="105">
        <f>+(A!Q55-B!R55)/(A!Q55+B!R55)</f>
        <v>-0.97682541480653817</v>
      </c>
      <c r="T54" s="106">
        <f>+(A!R55-B!S55)/(A!R55+B!S55)</f>
        <v>-0.96122189227151833</v>
      </c>
      <c r="U54" s="105">
        <f>+(A!S55-B!T55)/(A!S55+B!T55)</f>
        <v>-0.96664640245850897</v>
      </c>
      <c r="V54" s="106">
        <f>+(A!T55-B!U55)/(A!T55+B!U55)</f>
        <v>-0.96308732826519383</v>
      </c>
      <c r="W54" s="105">
        <f>+(A!U55-B!V55)/(A!U55+B!V55)</f>
        <v>-0.9579710019374531</v>
      </c>
      <c r="X54" s="106">
        <f>+(A!V55-B!W55)/(A!V55+B!W55)</f>
        <v>-0.88882512593184027</v>
      </c>
      <c r="Y54" s="105">
        <f>+(A!W55-B!X55)/(A!W55+B!X55)</f>
        <v>-0.94079724677423826</v>
      </c>
      <c r="Z54" s="106">
        <f>+(A!X55-B!Y55)/(A!X55+B!Y55)</f>
        <v>-0.92448880206726713</v>
      </c>
      <c r="AA54" s="105">
        <f>+(A!Y55-B!Z55)/(A!Y55+B!Z55)</f>
        <v>-0.9517835327546269</v>
      </c>
      <c r="AB54" s="105">
        <f>+(A!Z55-B!AA55)/(A!Z55+B!AA55)</f>
        <v>-0.95611220934064489</v>
      </c>
      <c r="AC54" s="105">
        <f>+(A!AA55-B!AB55)/(A!AA55+B!AB55)</f>
        <v>-0.96911108095718568</v>
      </c>
      <c r="AD54" s="105">
        <f>+(A!AB55-B!AC55)/(A!AB55+B!AC55)</f>
        <v>-0.97302524588874539</v>
      </c>
      <c r="AE54" s="105">
        <f>+(A!AC55-B!AD55)/(A!AC55+B!AD55)</f>
        <v>-0.97340090866518747</v>
      </c>
    </row>
    <row r="55" spans="4:31" ht="15.75" thickBot="1" x14ac:dyDescent="0.3">
      <c r="D55" s="231" t="s">
        <v>25</v>
      </c>
      <c r="E55" s="232"/>
      <c r="F55" s="107">
        <f>+(A!D56-B!E56)/(A!D56+B!E56)</f>
        <v>-1</v>
      </c>
      <c r="G55" s="108" t="e">
        <f>+(A!E56-B!F56)/(A!E56+B!F56)</f>
        <v>#DIV/0!</v>
      </c>
      <c r="H55" s="109">
        <f>+(A!F56-B!G56)/(A!F56+B!G56)</f>
        <v>-1</v>
      </c>
      <c r="I55" s="108">
        <f>+(A!G56-B!H56)/(A!G56+B!H56)</f>
        <v>-1</v>
      </c>
      <c r="J55" s="109">
        <f>+(A!H56-B!I56)/(A!H56+B!I56)</f>
        <v>-1</v>
      </c>
      <c r="K55" s="108"/>
      <c r="L55" s="109" t="e">
        <f>+(A!J56-B!K56)/(A!J56+B!K56)</f>
        <v>#DIV/0!</v>
      </c>
      <c r="M55" s="108">
        <f>+(A!K56-B!L56)/(A!K56+B!L56)</f>
        <v>-1</v>
      </c>
      <c r="N55" s="109">
        <f>+(A!L56-B!M56)/(A!L56+B!M56)</f>
        <v>-1</v>
      </c>
      <c r="O55" s="108">
        <f>+(A!M56-B!N56)/(A!M56+B!N56)</f>
        <v>0.66251039068994189</v>
      </c>
      <c r="P55" s="109">
        <f>+(A!N56-B!O56)/(A!N56+B!O56)</f>
        <v>-0.68145257625228961</v>
      </c>
      <c r="Q55" s="108">
        <f>+(A!O56-B!P56)/(A!O56+B!P56)</f>
        <v>-0.94423829511121926</v>
      </c>
      <c r="R55" s="109">
        <f>+(A!P56-B!Q56)/(A!P56+B!Q56)</f>
        <v>-0.98645417787019041</v>
      </c>
      <c r="S55" s="108">
        <f>+(A!Q56-B!R56)/(A!Q56+B!R56)</f>
        <v>-0.99983822696756464</v>
      </c>
      <c r="T55" s="109">
        <f>+(A!R56-B!S56)/(A!R56+B!S56)</f>
        <v>-0.98383259435492598</v>
      </c>
      <c r="U55" s="108">
        <f>+(A!S56-B!T56)/(A!S56+B!T56)</f>
        <v>-0.79193676985475081</v>
      </c>
      <c r="V55" s="109">
        <f>+(A!T56-B!U56)/(A!T56+B!U56)</f>
        <v>0.60726964446563869</v>
      </c>
      <c r="W55" s="108">
        <f>+(A!U56-B!V56)/(A!U56+B!V56)</f>
        <v>-0.62550785418733978</v>
      </c>
      <c r="X55" s="109">
        <f>+(A!V56-B!W56)/(A!V56+B!W56)</f>
        <v>0.25810942137472748</v>
      </c>
      <c r="Y55" s="108">
        <f>+(A!W56-B!X56)/(A!W56+B!X56)</f>
        <v>-0.69124287607260937</v>
      </c>
      <c r="Z55" s="109">
        <f>+(A!X56-B!Y56)/(A!X56+B!Y56)</f>
        <v>-0.19047370889572152</v>
      </c>
      <c r="AA55" s="108">
        <f>+(A!Y56-B!Z56)/(A!Y56+B!Z56)</f>
        <v>-0.75713277897926379</v>
      </c>
      <c r="AB55" s="108">
        <f>+(A!Z56-B!AA56)/(A!Z56+B!AA56)</f>
        <v>-8.4890988585345828E-2</v>
      </c>
      <c r="AC55" s="108">
        <f>+(A!AA56-B!AB56)/(A!AA56+B!AB56)</f>
        <v>-0.70574242230464257</v>
      </c>
      <c r="AD55" s="108">
        <f>+(A!AB56-B!AC56)/(A!AB56+B!AC56)</f>
        <v>-0.99979982651631416</v>
      </c>
      <c r="AE55" s="108">
        <f>+(A!AC56-B!AD56)/(A!AC56+B!AD56)</f>
        <v>-0.99979759133690937</v>
      </c>
    </row>
    <row r="56" spans="4:31" s="1" customFormat="1" x14ac:dyDescent="0.25">
      <c r="D56" s="1" t="s">
        <v>52</v>
      </c>
      <c r="E56" s="115"/>
      <c r="F56" s="106"/>
      <c r="G56" s="106"/>
      <c r="H56" s="106"/>
      <c r="I56" s="106"/>
      <c r="J56" s="106"/>
      <c r="K56" s="106"/>
      <c r="L56" s="106"/>
      <c r="M56" s="106"/>
      <c r="N56" s="106"/>
      <c r="O56" s="106"/>
      <c r="P56" s="106"/>
      <c r="Q56" s="106"/>
      <c r="R56" s="106"/>
      <c r="S56" s="106"/>
      <c r="T56" s="106"/>
      <c r="U56" s="106"/>
      <c r="V56" s="106"/>
      <c r="W56" s="106"/>
      <c r="X56" s="106"/>
      <c r="Y56" s="106"/>
      <c r="Z56" s="106"/>
      <c r="AA56" s="106"/>
      <c r="AB56" s="106"/>
    </row>
    <row r="57" spans="4:31" ht="15.75" thickBot="1" x14ac:dyDescent="0.3"/>
    <row r="58" spans="4:31" ht="15.75" thickBot="1" x14ac:dyDescent="0.3">
      <c r="D58" s="6" t="s">
        <v>14</v>
      </c>
      <c r="E58" s="7"/>
      <c r="F58" s="12">
        <v>1995</v>
      </c>
      <c r="G58" s="8">
        <v>1996</v>
      </c>
      <c r="H58" s="12">
        <v>1997</v>
      </c>
      <c r="I58" s="8">
        <v>1998</v>
      </c>
      <c r="J58" s="12">
        <v>1999</v>
      </c>
      <c r="K58" s="8">
        <v>2000</v>
      </c>
      <c r="L58" s="12">
        <v>2001</v>
      </c>
      <c r="M58" s="8">
        <v>2002</v>
      </c>
      <c r="N58" s="12">
        <v>2003</v>
      </c>
      <c r="O58" s="8">
        <v>2004</v>
      </c>
      <c r="P58" s="12">
        <v>2005</v>
      </c>
      <c r="Q58" s="8">
        <v>2006</v>
      </c>
      <c r="R58" s="12">
        <v>2007</v>
      </c>
      <c r="S58" s="8">
        <v>2008</v>
      </c>
      <c r="T58" s="12">
        <v>2009</v>
      </c>
      <c r="U58" s="8">
        <v>2010</v>
      </c>
      <c r="V58" s="12">
        <v>2011</v>
      </c>
      <c r="W58" s="8">
        <v>2012</v>
      </c>
      <c r="X58" s="12">
        <v>2013</v>
      </c>
      <c r="Y58" s="8">
        <v>2014</v>
      </c>
      <c r="Z58" s="12">
        <v>2015</v>
      </c>
      <c r="AA58" s="9">
        <v>2016</v>
      </c>
      <c r="AB58" s="9">
        <v>2017</v>
      </c>
      <c r="AC58" s="9">
        <v>2018</v>
      </c>
      <c r="AD58" s="9">
        <v>2019</v>
      </c>
      <c r="AE58" s="9">
        <v>2020</v>
      </c>
    </row>
    <row r="59" spans="4:31" x14ac:dyDescent="0.25">
      <c r="D59" s="233" t="s">
        <v>16</v>
      </c>
      <c r="E59" s="234"/>
      <c r="F59" s="110" t="str">
        <f>+IF(F46&gt;0.33, "COMERCIO INTRAINDUSTRIAL", "INDICIO DE COMERCIO INTRAINDUSTRIAL")</f>
        <v>COMERCIO INTRAINDUSTRIAL</v>
      </c>
      <c r="G59" s="141" t="str">
        <f t="shared" ref="G59:AA59" si="0">+IF(G46&gt;0.33, "COMERCIO INTRAINDUSTRIAL", "INDICIO DE COMERCIO INTRAINDUSTRIAL")</f>
        <v>COMERCIO INTRAINDUSTRIAL</v>
      </c>
      <c r="H59" s="110" t="str">
        <f t="shared" si="0"/>
        <v>COMERCIO INTRAINDUSTRIAL</v>
      </c>
      <c r="I59" s="141" t="str">
        <f t="shared" si="0"/>
        <v>COMERCIO INTRAINDUSTRIAL</v>
      </c>
      <c r="J59" s="110" t="str">
        <f t="shared" si="0"/>
        <v>COMERCIO INTRAINDUSTRIAL</v>
      </c>
      <c r="K59" s="141" t="str">
        <f t="shared" si="0"/>
        <v>COMERCIO INTRAINDUSTRIAL</v>
      </c>
      <c r="L59" s="110" t="str">
        <f t="shared" si="0"/>
        <v>COMERCIO INTRAINDUSTRIAL</v>
      </c>
      <c r="M59" s="141" t="str">
        <f t="shared" si="0"/>
        <v>COMERCIO INTRAINDUSTRIAL</v>
      </c>
      <c r="N59" s="110" t="str">
        <f t="shared" si="0"/>
        <v>COMERCIO INTRAINDUSTRIAL</v>
      </c>
      <c r="O59" s="141" t="str">
        <f t="shared" si="0"/>
        <v>COMERCIO INTRAINDUSTRIAL</v>
      </c>
      <c r="P59" s="110" t="str">
        <f t="shared" si="0"/>
        <v>COMERCIO INTRAINDUSTRIAL</v>
      </c>
      <c r="Q59" s="141" t="str">
        <f t="shared" si="0"/>
        <v>COMERCIO INTRAINDUSTRIAL</v>
      </c>
      <c r="R59" s="110" t="str">
        <f t="shared" si="0"/>
        <v>COMERCIO INTRAINDUSTRIAL</v>
      </c>
      <c r="S59" s="141" t="str">
        <f t="shared" si="0"/>
        <v>COMERCIO INTRAINDUSTRIAL</v>
      </c>
      <c r="T59" s="110" t="str">
        <f t="shared" si="0"/>
        <v>COMERCIO INTRAINDUSTRIAL</v>
      </c>
      <c r="U59" s="141" t="str">
        <f t="shared" si="0"/>
        <v>INDICIO DE COMERCIO INTRAINDUSTRIAL</v>
      </c>
      <c r="V59" s="110" t="str">
        <f t="shared" si="0"/>
        <v>COMERCIO INTRAINDUSTRIAL</v>
      </c>
      <c r="W59" s="141" t="str">
        <f t="shared" si="0"/>
        <v>INDICIO DE COMERCIO INTRAINDUSTRIAL</v>
      </c>
      <c r="X59" s="110" t="str">
        <f t="shared" si="0"/>
        <v>INDICIO DE COMERCIO INTRAINDUSTRIAL</v>
      </c>
      <c r="Y59" s="141" t="str">
        <f t="shared" si="0"/>
        <v>INDICIO DE COMERCIO INTRAINDUSTRIAL</v>
      </c>
      <c r="Z59" s="110" t="str">
        <f t="shared" si="0"/>
        <v>COMERCIO INTRAINDUSTRIAL</v>
      </c>
      <c r="AA59" s="142" t="str">
        <f t="shared" si="0"/>
        <v>INDICIO DE COMERCIO INTRAINDUSTRIAL</v>
      </c>
      <c r="AB59" s="142" t="str">
        <f t="shared" ref="AB59:AC59" si="1">+IF(AB46&gt;0.33, "COMERCIO INTRAINDUSTRIAL", "INDICIO DE COMERCIO INTRAINDUSTRIAL")</f>
        <v>INDICIO DE COMERCIO INTRAINDUSTRIAL</v>
      </c>
      <c r="AC59" s="142" t="str">
        <f t="shared" si="1"/>
        <v>COMERCIO INTRAINDUSTRIAL</v>
      </c>
      <c r="AD59" s="142" t="str">
        <f t="shared" ref="AD59:AE59" si="2">+IF(AD46&gt;0.33, "COMERCIO INTRAINDUSTRIAL", "INDICIO DE COMERCIO INTRAINDUSTRIAL")</f>
        <v>INDICIO DE COMERCIO INTRAINDUSTRIAL</v>
      </c>
      <c r="AE59" s="110" t="str">
        <f t="shared" si="2"/>
        <v>COMERCIO INTRAINDUSTRIAL</v>
      </c>
    </row>
    <row r="60" spans="4:31" x14ac:dyDescent="0.25">
      <c r="D60" s="235" t="s">
        <v>17</v>
      </c>
      <c r="E60" s="236"/>
      <c r="F60" s="111" t="e">
        <f t="shared" ref="F60:AA60" si="3">+IF(F47&gt;0.33, "COMERCIO INTRAINDUSTRIAL", "INDICIO DE COMERCIO INTRAINDUSTRIAL")</f>
        <v>#DIV/0!</v>
      </c>
      <c r="G60" s="140" t="e">
        <f t="shared" si="3"/>
        <v>#DIV/0!</v>
      </c>
      <c r="H60" s="111" t="e">
        <f t="shared" si="3"/>
        <v>#DIV/0!</v>
      </c>
      <c r="I60" s="140" t="e">
        <f t="shared" si="3"/>
        <v>#DIV/0!</v>
      </c>
      <c r="J60" s="111" t="e">
        <f t="shared" si="3"/>
        <v>#DIV/0!</v>
      </c>
      <c r="K60" s="140" t="e">
        <f t="shared" si="3"/>
        <v>#DIV/0!</v>
      </c>
      <c r="L60" s="111" t="e">
        <f t="shared" si="3"/>
        <v>#DIV/0!</v>
      </c>
      <c r="M60" s="140" t="str">
        <f t="shared" si="3"/>
        <v>COMERCIO INTRAINDUSTRIAL</v>
      </c>
      <c r="N60" s="111" t="str">
        <f t="shared" si="3"/>
        <v>COMERCIO INTRAINDUSTRIAL</v>
      </c>
      <c r="O60" s="140" t="str">
        <f t="shared" si="3"/>
        <v>COMERCIO INTRAINDUSTRIAL</v>
      </c>
      <c r="P60" s="111" t="str">
        <f t="shared" si="3"/>
        <v>COMERCIO INTRAINDUSTRIAL</v>
      </c>
      <c r="Q60" s="140" t="str">
        <f t="shared" si="3"/>
        <v>COMERCIO INTRAINDUSTRIAL</v>
      </c>
      <c r="R60" s="111" t="e">
        <f t="shared" si="3"/>
        <v>#DIV/0!</v>
      </c>
      <c r="S60" s="140" t="str">
        <f t="shared" si="3"/>
        <v>INDICIO DE COMERCIO INTRAINDUSTRIAL</v>
      </c>
      <c r="T60" s="111" t="str">
        <f t="shared" si="3"/>
        <v>INDICIO DE COMERCIO INTRAINDUSTRIAL</v>
      </c>
      <c r="U60" s="140" t="str">
        <f t="shared" si="3"/>
        <v>INDICIO DE COMERCIO INTRAINDUSTRIAL</v>
      </c>
      <c r="V60" s="111" t="str">
        <f t="shared" si="3"/>
        <v>INDICIO DE COMERCIO INTRAINDUSTRIAL</v>
      </c>
      <c r="W60" s="140" t="e">
        <f t="shared" si="3"/>
        <v>#DIV/0!</v>
      </c>
      <c r="X60" s="111" t="str">
        <f t="shared" si="3"/>
        <v>COMERCIO INTRAINDUSTRIAL</v>
      </c>
      <c r="Y60" s="140" t="str">
        <f t="shared" si="3"/>
        <v>INDICIO DE COMERCIO INTRAINDUSTRIAL</v>
      </c>
      <c r="Z60" s="111" t="str">
        <f t="shared" si="3"/>
        <v>INDICIO DE COMERCIO INTRAINDUSTRIAL</v>
      </c>
      <c r="AA60" s="143" t="str">
        <f t="shared" si="3"/>
        <v>INDICIO DE COMERCIO INTRAINDUSTRIAL</v>
      </c>
      <c r="AB60" s="143" t="str">
        <f t="shared" ref="AB60:AC60" si="4">+IF(AB47&gt;0.33, "COMERCIO INTRAINDUSTRIAL", "INDICIO DE COMERCIO INTRAINDUSTRIAL")</f>
        <v>INDICIO DE COMERCIO INTRAINDUSTRIAL</v>
      </c>
      <c r="AC60" s="143" t="e">
        <f t="shared" si="4"/>
        <v>#DIV/0!</v>
      </c>
      <c r="AD60" s="143" t="e">
        <f t="shared" ref="AD60:AE60" si="5">+IF(AD47&gt;0.33, "COMERCIO INTRAINDUSTRIAL", "INDICIO DE COMERCIO INTRAINDUSTRIAL")</f>
        <v>#DIV/0!</v>
      </c>
      <c r="AE60" s="111" t="e">
        <f t="shared" si="5"/>
        <v>#DIV/0!</v>
      </c>
    </row>
    <row r="61" spans="4:31" x14ac:dyDescent="0.25">
      <c r="D61" s="233" t="s">
        <v>18</v>
      </c>
      <c r="E61" s="234"/>
      <c r="F61" s="111" t="str">
        <f t="shared" ref="F61:AA61" si="6">+IF(F48&gt;0.33, "COMERCIO INTRAINDUSTRIAL", "INDICIO DE COMERCIO INTRAINDUSTRIAL")</f>
        <v>INDICIO DE COMERCIO INTRAINDUSTRIAL</v>
      </c>
      <c r="G61" s="140" t="str">
        <f t="shared" si="6"/>
        <v>INDICIO DE COMERCIO INTRAINDUSTRIAL</v>
      </c>
      <c r="H61" s="111" t="str">
        <f t="shared" si="6"/>
        <v>INDICIO DE COMERCIO INTRAINDUSTRIAL</v>
      </c>
      <c r="I61" s="140" t="str">
        <f t="shared" si="6"/>
        <v>INDICIO DE COMERCIO INTRAINDUSTRIAL</v>
      </c>
      <c r="J61" s="111" t="str">
        <f t="shared" si="6"/>
        <v>INDICIO DE COMERCIO INTRAINDUSTRIAL</v>
      </c>
      <c r="K61" s="140" t="str">
        <f t="shared" si="6"/>
        <v>INDICIO DE COMERCIO INTRAINDUSTRIAL</v>
      </c>
      <c r="L61" s="111" t="str">
        <f t="shared" si="6"/>
        <v>INDICIO DE COMERCIO INTRAINDUSTRIAL</v>
      </c>
      <c r="M61" s="140" t="str">
        <f t="shared" si="6"/>
        <v>INDICIO DE COMERCIO INTRAINDUSTRIAL</v>
      </c>
      <c r="N61" s="111" t="str">
        <f t="shared" si="6"/>
        <v>INDICIO DE COMERCIO INTRAINDUSTRIAL</v>
      </c>
      <c r="O61" s="140" t="str">
        <f t="shared" si="6"/>
        <v>INDICIO DE COMERCIO INTRAINDUSTRIAL</v>
      </c>
      <c r="P61" s="111" t="str">
        <f t="shared" si="6"/>
        <v>COMERCIO INTRAINDUSTRIAL</v>
      </c>
      <c r="Q61" s="140" t="str">
        <f t="shared" si="6"/>
        <v>INDICIO DE COMERCIO INTRAINDUSTRIAL</v>
      </c>
      <c r="R61" s="111" t="str">
        <f t="shared" si="6"/>
        <v>INDICIO DE COMERCIO INTRAINDUSTRIAL</v>
      </c>
      <c r="S61" s="140" t="str">
        <f t="shared" si="6"/>
        <v>INDICIO DE COMERCIO INTRAINDUSTRIAL</v>
      </c>
      <c r="T61" s="111" t="str">
        <f t="shared" si="6"/>
        <v>INDICIO DE COMERCIO INTRAINDUSTRIAL</v>
      </c>
      <c r="U61" s="140" t="str">
        <f t="shared" si="6"/>
        <v>INDICIO DE COMERCIO INTRAINDUSTRIAL</v>
      </c>
      <c r="V61" s="111" t="e">
        <f t="shared" si="6"/>
        <v>#VALUE!</v>
      </c>
      <c r="W61" s="140" t="str">
        <f t="shared" si="6"/>
        <v>INDICIO DE COMERCIO INTRAINDUSTRIAL</v>
      </c>
      <c r="X61" s="111" t="e">
        <f t="shared" si="6"/>
        <v>#VALUE!</v>
      </c>
      <c r="Y61" s="140" t="str">
        <f t="shared" si="6"/>
        <v>INDICIO DE COMERCIO INTRAINDUSTRIAL</v>
      </c>
      <c r="Z61" s="111" t="str">
        <f t="shared" si="6"/>
        <v>INDICIO DE COMERCIO INTRAINDUSTRIAL</v>
      </c>
      <c r="AA61" s="143" t="str">
        <f t="shared" si="6"/>
        <v>COMERCIO INTRAINDUSTRIAL</v>
      </c>
      <c r="AB61" s="143" t="str">
        <f t="shared" ref="AB61:AC61" si="7">+IF(AB48&gt;0.33, "COMERCIO INTRAINDUSTRIAL", "INDICIO DE COMERCIO INTRAINDUSTRIAL")</f>
        <v>COMERCIO INTRAINDUSTRIAL</v>
      </c>
      <c r="AC61" s="143" t="str">
        <f t="shared" si="7"/>
        <v>COMERCIO INTRAINDUSTRIAL</v>
      </c>
      <c r="AD61" s="143" t="str">
        <f t="shared" ref="AD61:AE61" si="8">+IF(AD48&gt;0.33, "COMERCIO INTRAINDUSTRIAL", "INDICIO DE COMERCIO INTRAINDUSTRIAL")</f>
        <v>COMERCIO INTRAINDUSTRIAL</v>
      </c>
      <c r="AE61" s="111" t="str">
        <f t="shared" si="8"/>
        <v>COMERCIO INTRAINDUSTRIAL</v>
      </c>
    </row>
    <row r="62" spans="4:31" x14ac:dyDescent="0.25">
      <c r="D62" s="235" t="s">
        <v>19</v>
      </c>
      <c r="E62" s="236"/>
      <c r="F62" s="111" t="e">
        <f t="shared" ref="F62:AA62" si="9">+IF(F49&gt;0.33, "COMERCIO INTRAINDUSTRIAL", "INDICIO DE COMERCIO INTRAINDUSTRIAL")</f>
        <v>#DIV/0!</v>
      </c>
      <c r="G62" s="140" t="e">
        <f t="shared" si="9"/>
        <v>#DIV/0!</v>
      </c>
      <c r="H62" s="111" t="str">
        <f t="shared" si="9"/>
        <v>INDICIO DE COMERCIO INTRAINDUSTRIAL</v>
      </c>
      <c r="I62" s="140" t="str">
        <f t="shared" si="9"/>
        <v>INDICIO DE COMERCIO INTRAINDUSTRIAL</v>
      </c>
      <c r="J62" s="111" t="e">
        <f t="shared" si="9"/>
        <v>#DIV/0!</v>
      </c>
      <c r="K62" s="140" t="str">
        <f t="shared" si="9"/>
        <v>INDICIO DE COMERCIO INTRAINDUSTRIAL</v>
      </c>
      <c r="L62" s="111" t="str">
        <f t="shared" si="9"/>
        <v>INDICIO DE COMERCIO INTRAINDUSTRIAL</v>
      </c>
      <c r="M62" s="140" t="str">
        <f t="shared" si="9"/>
        <v>INDICIO DE COMERCIO INTRAINDUSTRIAL</v>
      </c>
      <c r="N62" s="111" t="str">
        <f t="shared" si="9"/>
        <v>INDICIO DE COMERCIO INTRAINDUSTRIAL</v>
      </c>
      <c r="O62" s="140" t="str">
        <f t="shared" si="9"/>
        <v>INDICIO DE COMERCIO INTRAINDUSTRIAL</v>
      </c>
      <c r="P62" s="111" t="str">
        <f t="shared" si="9"/>
        <v>INDICIO DE COMERCIO INTRAINDUSTRIAL</v>
      </c>
      <c r="Q62" s="140" t="str">
        <f t="shared" si="9"/>
        <v>INDICIO DE COMERCIO INTRAINDUSTRIAL</v>
      </c>
      <c r="R62" s="111" t="str">
        <f t="shared" si="9"/>
        <v>INDICIO DE COMERCIO INTRAINDUSTRIAL</v>
      </c>
      <c r="S62" s="140" t="str">
        <f t="shared" si="9"/>
        <v>INDICIO DE COMERCIO INTRAINDUSTRIAL</v>
      </c>
      <c r="T62" s="111" t="str">
        <f t="shared" si="9"/>
        <v>INDICIO DE COMERCIO INTRAINDUSTRIAL</v>
      </c>
      <c r="U62" s="140" t="str">
        <f t="shared" si="9"/>
        <v>COMERCIO INTRAINDUSTRIAL</v>
      </c>
      <c r="V62" s="111" t="str">
        <f t="shared" si="9"/>
        <v>INDICIO DE COMERCIO INTRAINDUSTRIAL</v>
      </c>
      <c r="W62" s="140" t="str">
        <f t="shared" si="9"/>
        <v>COMERCIO INTRAINDUSTRIAL</v>
      </c>
      <c r="X62" s="111" t="str">
        <f t="shared" si="9"/>
        <v>COMERCIO INTRAINDUSTRIAL</v>
      </c>
      <c r="Y62" s="140" t="str">
        <f t="shared" si="9"/>
        <v>INDICIO DE COMERCIO INTRAINDUSTRIAL</v>
      </c>
      <c r="Z62" s="111" t="str">
        <f t="shared" si="9"/>
        <v>COMERCIO INTRAINDUSTRIAL</v>
      </c>
      <c r="AA62" s="143" t="str">
        <f t="shared" si="9"/>
        <v>COMERCIO INTRAINDUSTRIAL</v>
      </c>
      <c r="AB62" s="143" t="str">
        <f t="shared" ref="AB62:AC62" si="10">+IF(AB49&gt;0.33, "COMERCIO INTRAINDUSTRIAL", "INDICIO DE COMERCIO INTRAINDUSTRIAL")</f>
        <v>COMERCIO INTRAINDUSTRIAL</v>
      </c>
      <c r="AC62" s="143" t="str">
        <f t="shared" si="10"/>
        <v>COMERCIO INTRAINDUSTRIAL</v>
      </c>
      <c r="AD62" s="143" t="str">
        <f t="shared" ref="AD62:AE62" si="11">+IF(AD49&gt;0.33, "COMERCIO INTRAINDUSTRIAL", "INDICIO DE COMERCIO INTRAINDUSTRIAL")</f>
        <v>INDICIO DE COMERCIO INTRAINDUSTRIAL</v>
      </c>
      <c r="AE62" s="111" t="str">
        <f t="shared" si="11"/>
        <v>COMERCIO INTRAINDUSTRIAL</v>
      </c>
    </row>
    <row r="63" spans="4:31" x14ac:dyDescent="0.25">
      <c r="D63" s="233" t="s">
        <v>20</v>
      </c>
      <c r="E63" s="234"/>
      <c r="F63" s="111" t="e">
        <f t="shared" ref="F63:AA63" si="12">+IF(F50&gt;0.33, "COMERCIO INTRAINDUSTRIAL", "INDICIO DE COMERCIO INTRAINDUSTRIAL")</f>
        <v>#DIV/0!</v>
      </c>
      <c r="G63" s="140" t="str">
        <f t="shared" si="12"/>
        <v>INDICIO DE COMERCIO INTRAINDUSTRIAL</v>
      </c>
      <c r="H63" s="111" t="e">
        <f t="shared" si="12"/>
        <v>#DIV/0!</v>
      </c>
      <c r="I63" s="140" t="e">
        <f t="shared" si="12"/>
        <v>#DIV/0!</v>
      </c>
      <c r="J63" s="111" t="e">
        <f t="shared" si="12"/>
        <v>#DIV/0!</v>
      </c>
      <c r="K63" s="140" t="e">
        <f t="shared" si="12"/>
        <v>#DIV/0!</v>
      </c>
      <c r="L63" s="111" t="str">
        <f t="shared" si="12"/>
        <v>INDICIO DE COMERCIO INTRAINDUSTRIAL</v>
      </c>
      <c r="M63" s="140" t="str">
        <f t="shared" si="12"/>
        <v>INDICIO DE COMERCIO INTRAINDUSTRIAL</v>
      </c>
      <c r="N63" s="111" t="str">
        <f t="shared" si="12"/>
        <v>INDICIO DE COMERCIO INTRAINDUSTRIAL</v>
      </c>
      <c r="O63" s="140" t="str">
        <f t="shared" si="12"/>
        <v>INDICIO DE COMERCIO INTRAINDUSTRIAL</v>
      </c>
      <c r="P63" s="111" t="str">
        <f t="shared" si="12"/>
        <v>INDICIO DE COMERCIO INTRAINDUSTRIAL</v>
      </c>
      <c r="Q63" s="140" t="str">
        <f t="shared" si="12"/>
        <v>INDICIO DE COMERCIO INTRAINDUSTRIAL</v>
      </c>
      <c r="R63" s="111" t="str">
        <f t="shared" si="12"/>
        <v>INDICIO DE COMERCIO INTRAINDUSTRIAL</v>
      </c>
      <c r="S63" s="140" t="str">
        <f t="shared" si="12"/>
        <v>INDICIO DE COMERCIO INTRAINDUSTRIAL</v>
      </c>
      <c r="T63" s="111" t="str">
        <f t="shared" si="12"/>
        <v>INDICIO DE COMERCIO INTRAINDUSTRIAL</v>
      </c>
      <c r="U63" s="140" t="str">
        <f t="shared" si="12"/>
        <v>INDICIO DE COMERCIO INTRAINDUSTRIAL</v>
      </c>
      <c r="V63" s="111" t="str">
        <f t="shared" si="12"/>
        <v>INDICIO DE COMERCIO INTRAINDUSTRIAL</v>
      </c>
      <c r="W63" s="140" t="str">
        <f t="shared" si="12"/>
        <v>INDICIO DE COMERCIO INTRAINDUSTRIAL</v>
      </c>
      <c r="X63" s="111" t="str">
        <f t="shared" si="12"/>
        <v>INDICIO DE COMERCIO INTRAINDUSTRIAL</v>
      </c>
      <c r="Y63" s="140" t="str">
        <f t="shared" si="12"/>
        <v>INDICIO DE COMERCIO INTRAINDUSTRIAL</v>
      </c>
      <c r="Z63" s="111" t="str">
        <f t="shared" si="12"/>
        <v>INDICIO DE COMERCIO INTRAINDUSTRIAL</v>
      </c>
      <c r="AA63" s="143" t="str">
        <f t="shared" si="12"/>
        <v>INDICIO DE COMERCIO INTRAINDUSTRIAL</v>
      </c>
      <c r="AB63" s="143" t="str">
        <f t="shared" ref="AB63:AC63" si="13">+IF(AB50&gt;0.33, "COMERCIO INTRAINDUSTRIAL", "INDICIO DE COMERCIO INTRAINDUSTRIAL")</f>
        <v>INDICIO DE COMERCIO INTRAINDUSTRIAL</v>
      </c>
      <c r="AC63" s="143" t="str">
        <f t="shared" si="13"/>
        <v>INDICIO DE COMERCIO INTRAINDUSTRIAL</v>
      </c>
      <c r="AD63" s="143" t="str">
        <f t="shared" ref="AD63:AE63" si="14">+IF(AD50&gt;0.33, "COMERCIO INTRAINDUSTRIAL", "INDICIO DE COMERCIO INTRAINDUSTRIAL")</f>
        <v>INDICIO DE COMERCIO INTRAINDUSTRIAL</v>
      </c>
      <c r="AE63" s="111" t="str">
        <f t="shared" si="14"/>
        <v>INDICIO DE COMERCIO INTRAINDUSTRIAL</v>
      </c>
    </row>
    <row r="64" spans="4:31" x14ac:dyDescent="0.25">
      <c r="D64" s="235" t="s">
        <v>21</v>
      </c>
      <c r="E64" s="236"/>
      <c r="F64" s="111" t="str">
        <f t="shared" ref="F64:AA64" si="15">+IF(F51&gt;0.33, "COMERCIO INTRAINDUSTRIAL", "INDICIO DE COMERCIO INTRAINDUSTRIAL")</f>
        <v>COMERCIO INTRAINDUSTRIAL</v>
      </c>
      <c r="G64" s="140" t="str">
        <f t="shared" si="15"/>
        <v>COMERCIO INTRAINDUSTRIAL</v>
      </c>
      <c r="H64" s="111" t="str">
        <f t="shared" si="15"/>
        <v>COMERCIO INTRAINDUSTRIAL</v>
      </c>
      <c r="I64" s="140" t="str">
        <f t="shared" si="15"/>
        <v>COMERCIO INTRAINDUSTRIAL</v>
      </c>
      <c r="J64" s="111" t="str">
        <f t="shared" si="15"/>
        <v>INDICIO DE COMERCIO INTRAINDUSTRIAL</v>
      </c>
      <c r="K64" s="140" t="str">
        <f t="shared" si="15"/>
        <v>INDICIO DE COMERCIO INTRAINDUSTRIAL</v>
      </c>
      <c r="L64" s="111" t="str">
        <f t="shared" si="15"/>
        <v>INDICIO DE COMERCIO INTRAINDUSTRIAL</v>
      </c>
      <c r="M64" s="140" t="str">
        <f t="shared" si="15"/>
        <v>INDICIO DE COMERCIO INTRAINDUSTRIAL</v>
      </c>
      <c r="N64" s="111" t="str">
        <f t="shared" si="15"/>
        <v>INDICIO DE COMERCIO INTRAINDUSTRIAL</v>
      </c>
      <c r="O64" s="140" t="str">
        <f t="shared" si="15"/>
        <v>INDICIO DE COMERCIO INTRAINDUSTRIAL</v>
      </c>
      <c r="P64" s="111" t="str">
        <f t="shared" si="15"/>
        <v>INDICIO DE COMERCIO INTRAINDUSTRIAL</v>
      </c>
      <c r="Q64" s="140" t="str">
        <f t="shared" si="15"/>
        <v>INDICIO DE COMERCIO INTRAINDUSTRIAL</v>
      </c>
      <c r="R64" s="111" t="str">
        <f t="shared" si="15"/>
        <v>INDICIO DE COMERCIO INTRAINDUSTRIAL</v>
      </c>
      <c r="S64" s="140" t="str">
        <f t="shared" si="15"/>
        <v>INDICIO DE COMERCIO INTRAINDUSTRIAL</v>
      </c>
      <c r="T64" s="111" t="str">
        <f t="shared" si="15"/>
        <v>INDICIO DE COMERCIO INTRAINDUSTRIAL</v>
      </c>
      <c r="U64" s="140" t="str">
        <f t="shared" si="15"/>
        <v>INDICIO DE COMERCIO INTRAINDUSTRIAL</v>
      </c>
      <c r="V64" s="111" t="str">
        <f t="shared" si="15"/>
        <v>INDICIO DE COMERCIO INTRAINDUSTRIAL</v>
      </c>
      <c r="W64" s="140" t="str">
        <f t="shared" si="15"/>
        <v>INDICIO DE COMERCIO INTRAINDUSTRIAL</v>
      </c>
      <c r="X64" s="111" t="str">
        <f t="shared" si="15"/>
        <v>INDICIO DE COMERCIO INTRAINDUSTRIAL</v>
      </c>
      <c r="Y64" s="140" t="str">
        <f t="shared" si="15"/>
        <v>INDICIO DE COMERCIO INTRAINDUSTRIAL</v>
      </c>
      <c r="Z64" s="111" t="str">
        <f t="shared" si="15"/>
        <v>INDICIO DE COMERCIO INTRAINDUSTRIAL</v>
      </c>
      <c r="AA64" s="143" t="str">
        <f t="shared" si="15"/>
        <v>INDICIO DE COMERCIO INTRAINDUSTRIAL</v>
      </c>
      <c r="AB64" s="143" t="str">
        <f t="shared" ref="AB64:AC64" si="16">+IF(AB51&gt;0.33, "COMERCIO INTRAINDUSTRIAL", "INDICIO DE COMERCIO INTRAINDUSTRIAL")</f>
        <v>INDICIO DE COMERCIO INTRAINDUSTRIAL</v>
      </c>
      <c r="AC64" s="143" t="str">
        <f t="shared" si="16"/>
        <v>INDICIO DE COMERCIO INTRAINDUSTRIAL</v>
      </c>
      <c r="AD64" s="143" t="str">
        <f t="shared" ref="AD64:AE64" si="17">+IF(AD51&gt;0.33, "COMERCIO INTRAINDUSTRIAL", "INDICIO DE COMERCIO INTRAINDUSTRIAL")</f>
        <v>INDICIO DE COMERCIO INTRAINDUSTRIAL</v>
      </c>
      <c r="AE64" s="111" t="str">
        <f t="shared" si="17"/>
        <v>INDICIO DE COMERCIO INTRAINDUSTRIAL</v>
      </c>
    </row>
    <row r="65" spans="4:31" x14ac:dyDescent="0.25">
      <c r="D65" s="233" t="s">
        <v>22</v>
      </c>
      <c r="E65" s="234"/>
      <c r="F65" s="111" t="str">
        <f t="shared" ref="F65:AA65" si="18">+IF(F52&gt;0.33, "COMERCIO INTRAINDUSTRIAL", "INDICIO DE COMERCIO INTRAINDUSTRIAL")</f>
        <v>INDICIO DE COMERCIO INTRAINDUSTRIAL</v>
      </c>
      <c r="G65" s="140" t="str">
        <f t="shared" si="18"/>
        <v>INDICIO DE COMERCIO INTRAINDUSTRIAL</v>
      </c>
      <c r="H65" s="111" t="str">
        <f t="shared" si="18"/>
        <v>INDICIO DE COMERCIO INTRAINDUSTRIAL</v>
      </c>
      <c r="I65" s="140" t="str">
        <f t="shared" si="18"/>
        <v>INDICIO DE COMERCIO INTRAINDUSTRIAL</v>
      </c>
      <c r="J65" s="111" t="str">
        <f t="shared" si="18"/>
        <v>INDICIO DE COMERCIO INTRAINDUSTRIAL</v>
      </c>
      <c r="K65" s="140" t="str">
        <f t="shared" si="18"/>
        <v>INDICIO DE COMERCIO INTRAINDUSTRIAL</v>
      </c>
      <c r="L65" s="111" t="str">
        <f t="shared" si="18"/>
        <v>INDICIO DE COMERCIO INTRAINDUSTRIAL</v>
      </c>
      <c r="M65" s="140" t="str">
        <f t="shared" si="18"/>
        <v>INDICIO DE COMERCIO INTRAINDUSTRIAL</v>
      </c>
      <c r="N65" s="111" t="str">
        <f t="shared" si="18"/>
        <v>INDICIO DE COMERCIO INTRAINDUSTRIAL</v>
      </c>
      <c r="O65" s="140" t="str">
        <f t="shared" si="18"/>
        <v>INDICIO DE COMERCIO INTRAINDUSTRIAL</v>
      </c>
      <c r="P65" s="111" t="str">
        <f t="shared" si="18"/>
        <v>INDICIO DE COMERCIO INTRAINDUSTRIAL</v>
      </c>
      <c r="Q65" s="140" t="str">
        <f t="shared" si="18"/>
        <v>INDICIO DE COMERCIO INTRAINDUSTRIAL</v>
      </c>
      <c r="R65" s="111" t="str">
        <f t="shared" si="18"/>
        <v>INDICIO DE COMERCIO INTRAINDUSTRIAL</v>
      </c>
      <c r="S65" s="140" t="str">
        <f t="shared" si="18"/>
        <v>INDICIO DE COMERCIO INTRAINDUSTRIAL</v>
      </c>
      <c r="T65" s="111" t="str">
        <f t="shared" si="18"/>
        <v>INDICIO DE COMERCIO INTRAINDUSTRIAL</v>
      </c>
      <c r="U65" s="140" t="str">
        <f t="shared" si="18"/>
        <v>INDICIO DE COMERCIO INTRAINDUSTRIAL</v>
      </c>
      <c r="V65" s="111" t="str">
        <f t="shared" si="18"/>
        <v>INDICIO DE COMERCIO INTRAINDUSTRIAL</v>
      </c>
      <c r="W65" s="140" t="str">
        <f t="shared" si="18"/>
        <v>INDICIO DE COMERCIO INTRAINDUSTRIAL</v>
      </c>
      <c r="X65" s="111" t="str">
        <f t="shared" si="18"/>
        <v>INDICIO DE COMERCIO INTRAINDUSTRIAL</v>
      </c>
      <c r="Y65" s="140" t="str">
        <f t="shared" si="18"/>
        <v>INDICIO DE COMERCIO INTRAINDUSTRIAL</v>
      </c>
      <c r="Z65" s="111" t="str">
        <f t="shared" si="18"/>
        <v>INDICIO DE COMERCIO INTRAINDUSTRIAL</v>
      </c>
      <c r="AA65" s="143" t="str">
        <f t="shared" si="18"/>
        <v>INDICIO DE COMERCIO INTRAINDUSTRIAL</v>
      </c>
      <c r="AB65" s="143" t="str">
        <f t="shared" ref="AB65:AC65" si="19">+IF(AB52&gt;0.33, "COMERCIO INTRAINDUSTRIAL", "INDICIO DE COMERCIO INTRAINDUSTRIAL")</f>
        <v>INDICIO DE COMERCIO INTRAINDUSTRIAL</v>
      </c>
      <c r="AC65" s="143" t="str">
        <f t="shared" si="19"/>
        <v>INDICIO DE COMERCIO INTRAINDUSTRIAL</v>
      </c>
      <c r="AD65" s="143" t="str">
        <f t="shared" ref="AD65:AE65" si="20">+IF(AD52&gt;0.33, "COMERCIO INTRAINDUSTRIAL", "INDICIO DE COMERCIO INTRAINDUSTRIAL")</f>
        <v>INDICIO DE COMERCIO INTRAINDUSTRIAL</v>
      </c>
      <c r="AE65" s="111" t="str">
        <f t="shared" si="20"/>
        <v>INDICIO DE COMERCIO INTRAINDUSTRIAL</v>
      </c>
    </row>
    <row r="66" spans="4:31" x14ac:dyDescent="0.25">
      <c r="D66" s="235" t="s">
        <v>23</v>
      </c>
      <c r="E66" s="236"/>
      <c r="F66" s="111" t="str">
        <f t="shared" ref="F66:AA66" si="21">+IF(F53&gt;0.33, "COMERCIO INTRAINDUSTRIAL", "INDICIO DE COMERCIO INTRAINDUSTRIAL")</f>
        <v>INDICIO DE COMERCIO INTRAINDUSTRIAL</v>
      </c>
      <c r="G66" s="140" t="str">
        <f t="shared" si="21"/>
        <v>INDICIO DE COMERCIO INTRAINDUSTRIAL</v>
      </c>
      <c r="H66" s="111" t="str">
        <f t="shared" si="21"/>
        <v>INDICIO DE COMERCIO INTRAINDUSTRIAL</v>
      </c>
      <c r="I66" s="140" t="str">
        <f t="shared" si="21"/>
        <v>INDICIO DE COMERCIO INTRAINDUSTRIAL</v>
      </c>
      <c r="J66" s="111" t="str">
        <f t="shared" si="21"/>
        <v>INDICIO DE COMERCIO INTRAINDUSTRIAL</v>
      </c>
      <c r="K66" s="140" t="str">
        <f t="shared" si="21"/>
        <v>INDICIO DE COMERCIO INTRAINDUSTRIAL</v>
      </c>
      <c r="L66" s="111" t="str">
        <f t="shared" si="21"/>
        <v>INDICIO DE COMERCIO INTRAINDUSTRIAL</v>
      </c>
      <c r="M66" s="140" t="str">
        <f t="shared" si="21"/>
        <v>INDICIO DE COMERCIO INTRAINDUSTRIAL</v>
      </c>
      <c r="N66" s="111" t="str">
        <f t="shared" si="21"/>
        <v>INDICIO DE COMERCIO INTRAINDUSTRIAL</v>
      </c>
      <c r="O66" s="140" t="str">
        <f t="shared" si="21"/>
        <v>INDICIO DE COMERCIO INTRAINDUSTRIAL</v>
      </c>
      <c r="P66" s="111" t="str">
        <f t="shared" si="21"/>
        <v>INDICIO DE COMERCIO INTRAINDUSTRIAL</v>
      </c>
      <c r="Q66" s="140" t="str">
        <f t="shared" si="21"/>
        <v>INDICIO DE COMERCIO INTRAINDUSTRIAL</v>
      </c>
      <c r="R66" s="111" t="str">
        <f t="shared" si="21"/>
        <v>INDICIO DE COMERCIO INTRAINDUSTRIAL</v>
      </c>
      <c r="S66" s="140" t="str">
        <f t="shared" si="21"/>
        <v>INDICIO DE COMERCIO INTRAINDUSTRIAL</v>
      </c>
      <c r="T66" s="111" t="str">
        <f t="shared" si="21"/>
        <v>INDICIO DE COMERCIO INTRAINDUSTRIAL</v>
      </c>
      <c r="U66" s="140" t="str">
        <f t="shared" si="21"/>
        <v>INDICIO DE COMERCIO INTRAINDUSTRIAL</v>
      </c>
      <c r="V66" s="111" t="str">
        <f t="shared" si="21"/>
        <v>INDICIO DE COMERCIO INTRAINDUSTRIAL</v>
      </c>
      <c r="W66" s="140" t="str">
        <f t="shared" si="21"/>
        <v>INDICIO DE COMERCIO INTRAINDUSTRIAL</v>
      </c>
      <c r="X66" s="111" t="str">
        <f t="shared" si="21"/>
        <v>INDICIO DE COMERCIO INTRAINDUSTRIAL</v>
      </c>
      <c r="Y66" s="140" t="str">
        <f t="shared" si="21"/>
        <v>INDICIO DE COMERCIO INTRAINDUSTRIAL</v>
      </c>
      <c r="Z66" s="111" t="str">
        <f t="shared" si="21"/>
        <v>INDICIO DE COMERCIO INTRAINDUSTRIAL</v>
      </c>
      <c r="AA66" s="143" t="str">
        <f t="shared" si="21"/>
        <v>INDICIO DE COMERCIO INTRAINDUSTRIAL</v>
      </c>
      <c r="AB66" s="143" t="str">
        <f t="shared" ref="AB66:AC66" si="22">+IF(AB53&gt;0.33, "COMERCIO INTRAINDUSTRIAL", "INDICIO DE COMERCIO INTRAINDUSTRIAL")</f>
        <v>INDICIO DE COMERCIO INTRAINDUSTRIAL</v>
      </c>
      <c r="AC66" s="143" t="str">
        <f t="shared" si="22"/>
        <v>INDICIO DE COMERCIO INTRAINDUSTRIAL</v>
      </c>
      <c r="AD66" s="143" t="str">
        <f t="shared" ref="AD66:AE66" si="23">+IF(AD53&gt;0.33, "COMERCIO INTRAINDUSTRIAL", "INDICIO DE COMERCIO INTRAINDUSTRIAL")</f>
        <v>INDICIO DE COMERCIO INTRAINDUSTRIAL</v>
      </c>
      <c r="AE66" s="111" t="str">
        <f t="shared" si="23"/>
        <v>INDICIO DE COMERCIO INTRAINDUSTRIAL</v>
      </c>
    </row>
    <row r="67" spans="4:31" x14ac:dyDescent="0.25">
      <c r="D67" s="233" t="s">
        <v>24</v>
      </c>
      <c r="E67" s="234"/>
      <c r="F67" s="111" t="str">
        <f t="shared" ref="F67:AA67" si="24">+IF(F54&gt;0.33, "COMERCIO INTRAINDUSTRIAL", "INDICIO DE COMERCIO INTRAINDUSTRIAL")</f>
        <v>INDICIO DE COMERCIO INTRAINDUSTRIAL</v>
      </c>
      <c r="G67" s="140" t="str">
        <f t="shared" si="24"/>
        <v>INDICIO DE COMERCIO INTRAINDUSTRIAL</v>
      </c>
      <c r="H67" s="111" t="str">
        <f t="shared" si="24"/>
        <v>INDICIO DE COMERCIO INTRAINDUSTRIAL</v>
      </c>
      <c r="I67" s="140" t="str">
        <f t="shared" si="24"/>
        <v>INDICIO DE COMERCIO INTRAINDUSTRIAL</v>
      </c>
      <c r="J67" s="111" t="str">
        <f t="shared" si="24"/>
        <v>INDICIO DE COMERCIO INTRAINDUSTRIAL</v>
      </c>
      <c r="K67" s="140" t="str">
        <f t="shared" si="24"/>
        <v>INDICIO DE COMERCIO INTRAINDUSTRIAL</v>
      </c>
      <c r="L67" s="111" t="str">
        <f t="shared" si="24"/>
        <v>INDICIO DE COMERCIO INTRAINDUSTRIAL</v>
      </c>
      <c r="M67" s="140" t="str">
        <f t="shared" si="24"/>
        <v>INDICIO DE COMERCIO INTRAINDUSTRIAL</v>
      </c>
      <c r="N67" s="111" t="str">
        <f t="shared" si="24"/>
        <v>INDICIO DE COMERCIO INTRAINDUSTRIAL</v>
      </c>
      <c r="O67" s="140" t="str">
        <f t="shared" si="24"/>
        <v>INDICIO DE COMERCIO INTRAINDUSTRIAL</v>
      </c>
      <c r="P67" s="111" t="str">
        <f t="shared" si="24"/>
        <v>INDICIO DE COMERCIO INTRAINDUSTRIAL</v>
      </c>
      <c r="Q67" s="140" t="str">
        <f t="shared" si="24"/>
        <v>INDICIO DE COMERCIO INTRAINDUSTRIAL</v>
      </c>
      <c r="R67" s="111" t="str">
        <f t="shared" si="24"/>
        <v>INDICIO DE COMERCIO INTRAINDUSTRIAL</v>
      </c>
      <c r="S67" s="140" t="str">
        <f t="shared" si="24"/>
        <v>INDICIO DE COMERCIO INTRAINDUSTRIAL</v>
      </c>
      <c r="T67" s="111" t="str">
        <f t="shared" si="24"/>
        <v>INDICIO DE COMERCIO INTRAINDUSTRIAL</v>
      </c>
      <c r="U67" s="140" t="str">
        <f t="shared" si="24"/>
        <v>INDICIO DE COMERCIO INTRAINDUSTRIAL</v>
      </c>
      <c r="V67" s="111" t="str">
        <f t="shared" si="24"/>
        <v>INDICIO DE COMERCIO INTRAINDUSTRIAL</v>
      </c>
      <c r="W67" s="140" t="str">
        <f t="shared" si="24"/>
        <v>INDICIO DE COMERCIO INTRAINDUSTRIAL</v>
      </c>
      <c r="X67" s="111" t="str">
        <f t="shared" si="24"/>
        <v>INDICIO DE COMERCIO INTRAINDUSTRIAL</v>
      </c>
      <c r="Y67" s="140" t="str">
        <f t="shared" si="24"/>
        <v>INDICIO DE COMERCIO INTRAINDUSTRIAL</v>
      </c>
      <c r="Z67" s="111" t="str">
        <f t="shared" si="24"/>
        <v>INDICIO DE COMERCIO INTRAINDUSTRIAL</v>
      </c>
      <c r="AA67" s="143" t="str">
        <f t="shared" si="24"/>
        <v>INDICIO DE COMERCIO INTRAINDUSTRIAL</v>
      </c>
      <c r="AB67" s="143" t="str">
        <f t="shared" ref="AB67:AC67" si="25">+IF(AB54&gt;0.33, "COMERCIO INTRAINDUSTRIAL", "INDICIO DE COMERCIO INTRAINDUSTRIAL")</f>
        <v>INDICIO DE COMERCIO INTRAINDUSTRIAL</v>
      </c>
      <c r="AC67" s="143" t="str">
        <f t="shared" si="25"/>
        <v>INDICIO DE COMERCIO INTRAINDUSTRIAL</v>
      </c>
      <c r="AD67" s="143" t="str">
        <f t="shared" ref="AD67:AE67" si="26">+IF(AD54&gt;0.33, "COMERCIO INTRAINDUSTRIAL", "INDICIO DE COMERCIO INTRAINDUSTRIAL")</f>
        <v>INDICIO DE COMERCIO INTRAINDUSTRIAL</v>
      </c>
      <c r="AE67" s="111" t="str">
        <f t="shared" si="26"/>
        <v>INDICIO DE COMERCIO INTRAINDUSTRIAL</v>
      </c>
    </row>
    <row r="68" spans="4:31" ht="15.75" thickBot="1" x14ac:dyDescent="0.3">
      <c r="D68" s="231" t="s">
        <v>25</v>
      </c>
      <c r="E68" s="232"/>
      <c r="F68" s="112" t="str">
        <f t="shared" ref="F68:AA68" si="27">+IF(F55&gt;0.33, "COMERCIO INTRAINDUSTRIAL", "INDICIO DE COMERCIO INTRAINDUSTRIAL")</f>
        <v>INDICIO DE COMERCIO INTRAINDUSTRIAL</v>
      </c>
      <c r="G68" s="144" t="e">
        <f t="shared" si="27"/>
        <v>#DIV/0!</v>
      </c>
      <c r="H68" s="112" t="str">
        <f t="shared" si="27"/>
        <v>INDICIO DE COMERCIO INTRAINDUSTRIAL</v>
      </c>
      <c r="I68" s="144" t="str">
        <f t="shared" si="27"/>
        <v>INDICIO DE COMERCIO INTRAINDUSTRIAL</v>
      </c>
      <c r="J68" s="112" t="str">
        <f t="shared" si="27"/>
        <v>INDICIO DE COMERCIO INTRAINDUSTRIAL</v>
      </c>
      <c r="K68" s="144" t="str">
        <f t="shared" si="27"/>
        <v>INDICIO DE COMERCIO INTRAINDUSTRIAL</v>
      </c>
      <c r="L68" s="112" t="e">
        <f t="shared" si="27"/>
        <v>#DIV/0!</v>
      </c>
      <c r="M68" s="144" t="str">
        <f t="shared" si="27"/>
        <v>INDICIO DE COMERCIO INTRAINDUSTRIAL</v>
      </c>
      <c r="N68" s="112" t="str">
        <f t="shared" si="27"/>
        <v>INDICIO DE COMERCIO INTRAINDUSTRIAL</v>
      </c>
      <c r="O68" s="144" t="str">
        <f t="shared" si="27"/>
        <v>COMERCIO INTRAINDUSTRIAL</v>
      </c>
      <c r="P68" s="112" t="str">
        <f t="shared" si="27"/>
        <v>INDICIO DE COMERCIO INTRAINDUSTRIAL</v>
      </c>
      <c r="Q68" s="144" t="str">
        <f t="shared" si="27"/>
        <v>INDICIO DE COMERCIO INTRAINDUSTRIAL</v>
      </c>
      <c r="R68" s="112" t="str">
        <f t="shared" si="27"/>
        <v>INDICIO DE COMERCIO INTRAINDUSTRIAL</v>
      </c>
      <c r="S68" s="144" t="str">
        <f t="shared" si="27"/>
        <v>INDICIO DE COMERCIO INTRAINDUSTRIAL</v>
      </c>
      <c r="T68" s="112" t="str">
        <f t="shared" si="27"/>
        <v>INDICIO DE COMERCIO INTRAINDUSTRIAL</v>
      </c>
      <c r="U68" s="144" t="str">
        <f t="shared" si="27"/>
        <v>INDICIO DE COMERCIO INTRAINDUSTRIAL</v>
      </c>
      <c r="V68" s="112" t="str">
        <f t="shared" si="27"/>
        <v>COMERCIO INTRAINDUSTRIAL</v>
      </c>
      <c r="W68" s="144" t="str">
        <f t="shared" si="27"/>
        <v>INDICIO DE COMERCIO INTRAINDUSTRIAL</v>
      </c>
      <c r="X68" s="112" t="str">
        <f t="shared" si="27"/>
        <v>INDICIO DE COMERCIO INTRAINDUSTRIAL</v>
      </c>
      <c r="Y68" s="144" t="str">
        <f t="shared" si="27"/>
        <v>INDICIO DE COMERCIO INTRAINDUSTRIAL</v>
      </c>
      <c r="Z68" s="112" t="str">
        <f t="shared" si="27"/>
        <v>INDICIO DE COMERCIO INTRAINDUSTRIAL</v>
      </c>
      <c r="AA68" s="145" t="str">
        <f t="shared" si="27"/>
        <v>INDICIO DE COMERCIO INTRAINDUSTRIAL</v>
      </c>
      <c r="AB68" s="145" t="str">
        <f t="shared" ref="AB68:AC68" si="28">+IF(AB55&gt;0.33, "COMERCIO INTRAINDUSTRIAL", "INDICIO DE COMERCIO INTRAINDUSTRIAL")</f>
        <v>INDICIO DE COMERCIO INTRAINDUSTRIAL</v>
      </c>
      <c r="AC68" s="145" t="str">
        <f t="shared" si="28"/>
        <v>INDICIO DE COMERCIO INTRAINDUSTRIAL</v>
      </c>
      <c r="AD68" s="145" t="str">
        <f t="shared" ref="AD68:AE68" si="29">+IF(AD55&gt;0.33, "COMERCIO INTRAINDUSTRIAL", "INDICIO DE COMERCIO INTRAINDUSTRIAL")</f>
        <v>INDICIO DE COMERCIO INTRAINDUSTRIAL</v>
      </c>
      <c r="AE68" s="112" t="str">
        <f t="shared" si="29"/>
        <v>INDICIO DE COMERCIO INTRAINDUSTRIAL</v>
      </c>
    </row>
    <row r="69" spans="4:31" x14ac:dyDescent="0.25">
      <c r="D69" s="1" t="s">
        <v>52</v>
      </c>
    </row>
  </sheetData>
  <mergeCells count="23">
    <mergeCell ref="D68:E68"/>
    <mergeCell ref="G15:H16"/>
    <mergeCell ref="I7:K15"/>
    <mergeCell ref="D7:E14"/>
    <mergeCell ref="D63:E63"/>
    <mergeCell ref="D64:E64"/>
    <mergeCell ref="D65:E65"/>
    <mergeCell ref="D66:E66"/>
    <mergeCell ref="D67:E67"/>
    <mergeCell ref="D55:E55"/>
    <mergeCell ref="D59:E59"/>
    <mergeCell ref="D60:E60"/>
    <mergeCell ref="D61:E61"/>
    <mergeCell ref="D62:E62"/>
    <mergeCell ref="D50:E50"/>
    <mergeCell ref="D51:E51"/>
    <mergeCell ref="D52:E52"/>
    <mergeCell ref="D53:E53"/>
    <mergeCell ref="D54:E54"/>
    <mergeCell ref="D46:E46"/>
    <mergeCell ref="D47:E47"/>
    <mergeCell ref="D48:E48"/>
    <mergeCell ref="D49:E49"/>
  </mergeCells>
  <pageMargins left="0.7" right="0.7" top="0.75" bottom="0.75" header="0.3" footer="0.3"/>
  <ignoredErrors>
    <ignoredError sqref="AE55" evalError="1"/>
  </ignoredError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showGridLines="0" topLeftCell="A4" zoomScale="86" zoomScaleNormal="86" workbookViewId="0"/>
  </sheetViews>
  <sheetFormatPr baseColWidth="10" defaultRowHeight="15" x14ac:dyDescent="0.25"/>
  <sheetData>
    <row r="1" s="1" customFormat="1" x14ac:dyDescent="0.25"/>
    <row r="2" s="1" customFormat="1" x14ac:dyDescent="0.25"/>
    <row r="3" s="1" customFormat="1" x14ac:dyDescent="0.25"/>
    <row r="4" s="1" customFormat="1" x14ac:dyDescent="0.25"/>
    <row r="5" s="1" customFormat="1" x14ac:dyDescent="0.25"/>
    <row r="6" s="1" customFormat="1" x14ac:dyDescent="0.25"/>
  </sheetData>
  <dataValidations count="1">
    <dataValidation allowBlank="1" showInputMessage="1" showErrorMessage="1" prompt="Dar clic en alguno de los recuadros" sqref="H11"/>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6"/>
  <sheetViews>
    <sheetView showGridLines="0" topLeftCell="A7" workbookViewId="0">
      <selection activeCell="Q21" sqref="Q21"/>
    </sheetView>
  </sheetViews>
  <sheetFormatPr baseColWidth="10" defaultRowHeight="15" x14ac:dyDescent="0.25"/>
  <sheetData>
    <row r="1" spans="2:13" ht="24" customHeight="1" x14ac:dyDescent="0.25">
      <c r="B1" s="1"/>
      <c r="C1" s="1"/>
      <c r="D1" s="1"/>
      <c r="E1" s="1"/>
      <c r="F1" s="1"/>
      <c r="G1" s="1"/>
      <c r="H1" s="1"/>
      <c r="I1" s="1"/>
      <c r="J1" s="1"/>
    </row>
    <row r="2" spans="2:13" ht="23.25" x14ac:dyDescent="0.25">
      <c r="B2" s="188" t="s">
        <v>13</v>
      </c>
      <c r="C2" s="188"/>
      <c r="D2" s="188"/>
      <c r="E2" s="188"/>
      <c r="F2" s="188"/>
      <c r="G2" s="188"/>
      <c r="H2" s="188"/>
      <c r="I2" s="188"/>
      <c r="J2" s="188"/>
      <c r="K2" s="188"/>
      <c r="L2" s="188"/>
      <c r="M2" s="188"/>
    </row>
    <row r="3" spans="2:13" x14ac:dyDescent="0.25">
      <c r="B3" s="1"/>
      <c r="C3" s="1"/>
      <c r="D3" s="1"/>
      <c r="E3" s="1"/>
      <c r="F3" s="1"/>
      <c r="G3" s="1"/>
      <c r="H3" s="1"/>
      <c r="I3" s="1"/>
      <c r="J3" s="1"/>
    </row>
    <row r="4" spans="2:13" x14ac:dyDescent="0.25">
      <c r="B4" s="1"/>
      <c r="C4" s="1"/>
      <c r="D4" s="1"/>
      <c r="E4" s="1"/>
      <c r="F4" s="1"/>
      <c r="G4" s="1"/>
      <c r="H4" s="1"/>
      <c r="I4" s="1"/>
      <c r="J4" s="1"/>
    </row>
    <row r="5" spans="2:13" x14ac:dyDescent="0.25">
      <c r="B5" s="1"/>
      <c r="C5" s="1"/>
      <c r="D5" s="1"/>
      <c r="E5" s="1"/>
      <c r="F5" s="1"/>
      <c r="G5" s="1"/>
      <c r="H5" s="1"/>
      <c r="I5" s="1"/>
      <c r="J5" s="1"/>
    </row>
    <row r="6" spans="2:13" x14ac:dyDescent="0.25">
      <c r="B6" s="1"/>
      <c r="C6" s="1"/>
      <c r="D6" s="1"/>
      <c r="E6" s="1"/>
      <c r="F6" s="1"/>
      <c r="G6" s="1"/>
      <c r="H6" s="1"/>
      <c r="I6" s="1"/>
      <c r="J6" s="1"/>
    </row>
    <row r="7" spans="2:13" x14ac:dyDescent="0.25">
      <c r="B7" s="1"/>
      <c r="C7" s="1"/>
      <c r="D7" s="1"/>
      <c r="E7" s="1"/>
      <c r="F7" s="1"/>
      <c r="G7" s="1"/>
      <c r="H7" s="1"/>
      <c r="I7" s="1"/>
      <c r="J7" s="1"/>
    </row>
    <row r="8" spans="2:13" x14ac:dyDescent="0.25">
      <c r="B8" s="1"/>
      <c r="C8" s="1"/>
      <c r="D8" s="1"/>
      <c r="E8" s="1"/>
      <c r="F8" s="1"/>
      <c r="G8" s="1"/>
      <c r="H8" s="1"/>
      <c r="I8" s="1"/>
      <c r="J8" s="1"/>
    </row>
    <row r="9" spans="2:13" x14ac:dyDescent="0.25">
      <c r="B9" s="1"/>
      <c r="C9" s="1"/>
      <c r="D9" s="1"/>
      <c r="E9" s="1"/>
      <c r="F9" s="1"/>
      <c r="G9" s="1"/>
      <c r="H9" s="1"/>
      <c r="I9" s="1"/>
      <c r="J9" s="1"/>
    </row>
    <row r="10" spans="2:13" x14ac:dyDescent="0.25">
      <c r="B10" s="1"/>
      <c r="C10" s="1"/>
      <c r="D10" s="1"/>
      <c r="E10" s="1"/>
      <c r="F10" s="1"/>
      <c r="G10" s="1"/>
      <c r="H10" s="1"/>
      <c r="I10" s="1"/>
      <c r="J10" s="1"/>
    </row>
    <row r="11" spans="2:13" x14ac:dyDescent="0.25">
      <c r="B11" s="1"/>
      <c r="C11" s="1"/>
      <c r="D11" s="1"/>
      <c r="E11" s="1"/>
      <c r="F11" s="1"/>
      <c r="G11" s="1"/>
      <c r="H11" s="1"/>
      <c r="I11" s="1"/>
      <c r="J11" s="1"/>
    </row>
    <row r="12" spans="2:13" x14ac:dyDescent="0.25">
      <c r="B12" s="1"/>
      <c r="C12" s="1"/>
      <c r="D12" s="1"/>
      <c r="E12" s="1"/>
      <c r="F12" s="1"/>
      <c r="G12" s="1"/>
      <c r="H12" s="1"/>
      <c r="I12" s="1"/>
      <c r="J12" s="1"/>
    </row>
    <row r="13" spans="2:13" x14ac:dyDescent="0.25">
      <c r="B13" s="1"/>
      <c r="C13" s="1"/>
      <c r="D13" s="1"/>
      <c r="E13" s="1"/>
      <c r="F13" s="1"/>
      <c r="G13" s="1"/>
      <c r="H13" s="1"/>
      <c r="I13" s="1"/>
      <c r="J13" s="1"/>
    </row>
    <row r="14" spans="2:13" x14ac:dyDescent="0.25">
      <c r="B14" s="1"/>
      <c r="C14" s="1"/>
      <c r="D14" s="1"/>
      <c r="E14" s="1"/>
      <c r="F14" s="1"/>
      <c r="G14" s="1"/>
      <c r="H14" s="1"/>
      <c r="I14" s="1"/>
      <c r="J14" s="1"/>
    </row>
    <row r="15" spans="2:13" x14ac:dyDescent="0.25">
      <c r="B15" s="1"/>
      <c r="C15" s="1"/>
      <c r="D15" s="1"/>
      <c r="E15" s="1"/>
      <c r="F15" s="1"/>
      <c r="G15" s="1"/>
      <c r="H15" s="1"/>
      <c r="I15" s="1"/>
      <c r="J15" s="1"/>
    </row>
    <row r="16" spans="2:13" x14ac:dyDescent="0.25">
      <c r="B16" s="1"/>
      <c r="C16" s="1"/>
      <c r="D16" s="1"/>
      <c r="E16" s="1"/>
      <c r="F16" s="1"/>
      <c r="G16" s="1"/>
      <c r="H16" s="1"/>
      <c r="I16" s="1"/>
      <c r="J16" s="1"/>
    </row>
    <row r="17" spans="2:10" x14ac:dyDescent="0.25">
      <c r="B17" s="1"/>
      <c r="C17" s="1"/>
      <c r="D17" s="1"/>
      <c r="E17" s="1"/>
      <c r="F17" s="1"/>
      <c r="G17" s="1"/>
      <c r="H17" s="1"/>
      <c r="I17" s="1"/>
      <c r="J17" s="1"/>
    </row>
    <row r="18" spans="2:10" x14ac:dyDescent="0.25">
      <c r="B18" s="1"/>
      <c r="C18" s="1"/>
      <c r="D18" s="1"/>
      <c r="E18" s="1"/>
      <c r="F18" s="1"/>
      <c r="G18" s="1"/>
      <c r="H18" s="1"/>
      <c r="I18" s="1"/>
      <c r="J18" s="1"/>
    </row>
    <row r="19" spans="2:10" x14ac:dyDescent="0.25">
      <c r="B19" s="1"/>
      <c r="C19" s="1"/>
      <c r="D19" s="1"/>
      <c r="E19" s="1"/>
      <c r="F19" s="1"/>
      <c r="G19" s="1"/>
      <c r="H19" s="1"/>
      <c r="I19" s="1"/>
      <c r="J19" s="1"/>
    </row>
    <row r="20" spans="2:10" x14ac:dyDescent="0.25">
      <c r="B20" s="1"/>
      <c r="C20" s="1"/>
      <c r="D20" s="1"/>
      <c r="E20" s="1"/>
      <c r="F20" s="1"/>
      <c r="G20" s="1"/>
      <c r="H20" s="1"/>
      <c r="I20" s="1"/>
      <c r="J20" s="1"/>
    </row>
    <row r="21" spans="2:10" x14ac:dyDescent="0.25">
      <c r="B21" s="1"/>
      <c r="C21" s="1"/>
      <c r="D21" s="1"/>
      <c r="E21" s="1"/>
      <c r="F21" s="1"/>
      <c r="G21" s="1"/>
      <c r="H21" s="1"/>
      <c r="I21" s="1"/>
      <c r="J21" s="1"/>
    </row>
    <row r="22" spans="2:10" x14ac:dyDescent="0.25">
      <c r="B22" s="1"/>
      <c r="C22" s="1"/>
      <c r="D22" s="1"/>
      <c r="E22" s="1"/>
      <c r="F22" s="1"/>
      <c r="G22" s="1"/>
      <c r="H22" s="1"/>
      <c r="I22" s="1"/>
      <c r="J22" s="1"/>
    </row>
    <row r="23" spans="2:10" x14ac:dyDescent="0.25">
      <c r="B23" s="1"/>
      <c r="C23" s="1"/>
      <c r="D23" s="1"/>
      <c r="E23" s="1"/>
      <c r="F23" s="1"/>
      <c r="G23" s="1"/>
      <c r="H23" s="1"/>
      <c r="I23" s="1"/>
      <c r="J23" s="1"/>
    </row>
    <row r="24" spans="2:10" x14ac:dyDescent="0.25">
      <c r="B24" s="1"/>
      <c r="C24" s="1"/>
      <c r="D24" s="1"/>
      <c r="E24" s="1"/>
      <c r="F24" s="1"/>
      <c r="G24" s="1"/>
      <c r="H24" s="1"/>
      <c r="I24" s="1"/>
      <c r="J24" s="1"/>
    </row>
    <row r="25" spans="2:10" x14ac:dyDescent="0.25">
      <c r="B25" s="1"/>
      <c r="C25" s="1"/>
      <c r="D25" s="1"/>
      <c r="E25" s="1"/>
      <c r="F25" s="1"/>
      <c r="G25" s="1"/>
      <c r="H25" s="1"/>
      <c r="I25" s="1"/>
      <c r="J25" s="1"/>
    </row>
    <row r="26" spans="2:10" x14ac:dyDescent="0.25">
      <c r="B26" s="1"/>
      <c r="C26" s="1"/>
      <c r="D26" s="1"/>
      <c r="E26" s="1"/>
      <c r="F26" s="1"/>
      <c r="G26" s="1"/>
      <c r="H26" s="1"/>
      <c r="I26" s="1"/>
      <c r="J26" s="1"/>
    </row>
  </sheetData>
  <mergeCells count="1">
    <mergeCell ref="B2:M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C58"/>
  <sheetViews>
    <sheetView showGridLines="0" topLeftCell="C38" workbookViewId="0">
      <selection activeCell="C43" sqref="C43"/>
    </sheetView>
  </sheetViews>
  <sheetFormatPr baseColWidth="10" defaultRowHeight="15" x14ac:dyDescent="0.25"/>
  <cols>
    <col min="1" max="1" width="7.140625" customWidth="1"/>
    <col min="2" max="2" width="14.28515625" customWidth="1"/>
    <col min="3" max="3" width="29.28515625" customWidth="1"/>
    <col min="4" max="4" width="17.85546875" bestFit="1" customWidth="1"/>
    <col min="5" max="5" width="12.42578125" bestFit="1" customWidth="1"/>
    <col min="6" max="6" width="15.42578125" customWidth="1"/>
    <col min="7" max="10" width="12.42578125" bestFit="1" customWidth="1"/>
    <col min="11" max="11" width="12.140625" customWidth="1"/>
    <col min="12" max="13" width="12.42578125" bestFit="1" customWidth="1"/>
    <col min="14" max="24" width="13.42578125" bestFit="1" customWidth="1"/>
    <col min="25" max="25" width="17" customWidth="1"/>
    <col min="26" max="26" width="17.5703125" customWidth="1"/>
    <col min="27" max="27" width="15.5703125" customWidth="1"/>
    <col min="28" max="28" width="15.7109375" customWidth="1"/>
    <col min="29" max="29" width="14.85546875" customWidth="1"/>
  </cols>
  <sheetData>
    <row r="7" spans="2:16" ht="15" customHeight="1" x14ac:dyDescent="0.25">
      <c r="B7" s="191" t="s">
        <v>48</v>
      </c>
      <c r="C7" s="191"/>
      <c r="D7" s="191"/>
      <c r="E7" s="191"/>
      <c r="M7" s="191" t="s">
        <v>4</v>
      </c>
      <c r="N7" s="191"/>
      <c r="O7" s="191"/>
      <c r="P7" s="191"/>
    </row>
    <row r="8" spans="2:16" x14ac:dyDescent="0.25">
      <c r="B8" s="191"/>
      <c r="C8" s="191"/>
      <c r="D8" s="191"/>
      <c r="E8" s="191"/>
      <c r="G8" s="193" t="s">
        <v>0</v>
      </c>
      <c r="H8" s="193"/>
      <c r="I8" s="193"/>
      <c r="J8" s="193"/>
      <c r="M8" s="191"/>
      <c r="N8" s="191"/>
      <c r="O8" s="191"/>
      <c r="P8" s="191"/>
    </row>
    <row r="9" spans="2:16" x14ac:dyDescent="0.25">
      <c r="B9" s="191"/>
      <c r="C9" s="191"/>
      <c r="D9" s="191"/>
      <c r="E9" s="191"/>
      <c r="G9" s="193"/>
      <c r="H9" s="193"/>
      <c r="I9" s="193"/>
      <c r="J9" s="193"/>
      <c r="M9" s="191"/>
      <c r="N9" s="191"/>
      <c r="O9" s="191"/>
      <c r="P9" s="191"/>
    </row>
    <row r="10" spans="2:16" x14ac:dyDescent="0.25">
      <c r="B10" s="191"/>
      <c r="C10" s="191"/>
      <c r="D10" s="191"/>
      <c r="E10" s="191"/>
      <c r="G10" s="193"/>
      <c r="H10" s="193"/>
      <c r="I10" s="193"/>
      <c r="J10" s="193"/>
      <c r="M10" s="191"/>
      <c r="N10" s="191"/>
      <c r="O10" s="191"/>
      <c r="P10" s="191"/>
    </row>
    <row r="11" spans="2:16" x14ac:dyDescent="0.25">
      <c r="B11" s="191"/>
      <c r="C11" s="191"/>
      <c r="D11" s="191"/>
      <c r="E11" s="191"/>
      <c r="G11" s="193"/>
      <c r="H11" s="193"/>
      <c r="I11" s="193"/>
      <c r="J11" s="193"/>
      <c r="M11" s="191"/>
      <c r="N11" s="191"/>
      <c r="O11" s="191"/>
      <c r="P11" s="191"/>
    </row>
    <row r="12" spans="2:16" x14ac:dyDescent="0.25">
      <c r="B12" s="191"/>
      <c r="C12" s="191"/>
      <c r="D12" s="191"/>
      <c r="E12" s="191"/>
      <c r="G12" s="193"/>
      <c r="H12" s="193"/>
      <c r="I12" s="193"/>
      <c r="J12" s="193"/>
      <c r="M12" s="191"/>
      <c r="N12" s="191"/>
      <c r="O12" s="191"/>
      <c r="P12" s="191"/>
    </row>
    <row r="13" spans="2:16" x14ac:dyDescent="0.25">
      <c r="B13" s="191"/>
      <c r="C13" s="191"/>
      <c r="D13" s="191"/>
      <c r="E13" s="191"/>
      <c r="G13" s="193"/>
      <c r="H13" s="193"/>
      <c r="I13" s="193"/>
      <c r="J13" s="193"/>
      <c r="M13" s="191"/>
      <c r="N13" s="191"/>
      <c r="O13" s="191"/>
      <c r="P13" s="191"/>
    </row>
    <row r="14" spans="2:16" x14ac:dyDescent="0.25">
      <c r="B14" s="191"/>
      <c r="C14" s="191"/>
      <c r="D14" s="191"/>
      <c r="E14" s="191"/>
      <c r="G14" s="193"/>
      <c r="H14" s="193"/>
      <c r="I14" s="193"/>
      <c r="J14" s="193"/>
      <c r="M14" s="191"/>
      <c r="N14" s="191"/>
      <c r="O14" s="191"/>
      <c r="P14" s="191"/>
    </row>
    <row r="15" spans="2:16" x14ac:dyDescent="0.25">
      <c r="B15" s="191"/>
      <c r="C15" s="191"/>
      <c r="D15" s="191"/>
      <c r="E15" s="191"/>
      <c r="G15" s="193"/>
      <c r="H15" s="193"/>
      <c r="I15" s="193"/>
      <c r="J15" s="193"/>
      <c r="M15" s="191"/>
      <c r="N15" s="191"/>
      <c r="O15" s="191"/>
      <c r="P15" s="191"/>
    </row>
    <row r="16" spans="2:16" x14ac:dyDescent="0.25">
      <c r="B16" s="191"/>
      <c r="C16" s="191"/>
      <c r="D16" s="191"/>
      <c r="E16" s="191"/>
      <c r="G16" s="193"/>
      <c r="H16" s="193"/>
      <c r="I16" s="193"/>
      <c r="J16" s="193"/>
      <c r="M16" s="191"/>
      <c r="N16" s="191"/>
      <c r="O16" s="191"/>
      <c r="P16" s="191"/>
    </row>
    <row r="17" spans="3:15" x14ac:dyDescent="0.25">
      <c r="C17" s="192" t="s">
        <v>3</v>
      </c>
      <c r="D17" s="192"/>
      <c r="E17" s="192"/>
      <c r="M17" s="192" t="s">
        <v>3</v>
      </c>
      <c r="N17" s="192"/>
      <c r="O17" s="192"/>
    </row>
    <row r="43" spans="2:29" x14ac:dyDescent="0.25">
      <c r="C43" s="4" t="s">
        <v>61</v>
      </c>
      <c r="D43" s="5"/>
      <c r="E43" s="5"/>
      <c r="F43" s="5"/>
      <c r="G43" s="5"/>
      <c r="H43" s="5"/>
      <c r="I43" s="5"/>
    </row>
    <row r="44" spans="2:29" ht="15.75" thickBot="1" x14ac:dyDescent="0.3"/>
    <row r="45" spans="2:29" ht="15.75" thickBot="1" x14ac:dyDescent="0.3">
      <c r="B45" s="6" t="s">
        <v>14</v>
      </c>
      <c r="C45" s="7"/>
      <c r="D45" s="12">
        <v>1995</v>
      </c>
      <c r="E45" s="8">
        <v>1996</v>
      </c>
      <c r="F45" s="12">
        <v>1997</v>
      </c>
      <c r="G45" s="8">
        <v>1998</v>
      </c>
      <c r="H45" s="12">
        <v>1999</v>
      </c>
      <c r="I45" s="8">
        <v>2000</v>
      </c>
      <c r="J45" s="12">
        <v>2001</v>
      </c>
      <c r="K45" s="8">
        <v>2002</v>
      </c>
      <c r="L45" s="12">
        <v>2003</v>
      </c>
      <c r="M45" s="8">
        <v>2004</v>
      </c>
      <c r="N45" s="12">
        <v>2005</v>
      </c>
      <c r="O45" s="8">
        <v>2006</v>
      </c>
      <c r="P45" s="12">
        <v>2007</v>
      </c>
      <c r="Q45" s="8">
        <v>2008</v>
      </c>
      <c r="R45" s="12">
        <v>2009</v>
      </c>
      <c r="S45" s="8">
        <v>2010</v>
      </c>
      <c r="T45" s="12">
        <v>2011</v>
      </c>
      <c r="U45" s="8">
        <v>2012</v>
      </c>
      <c r="V45" s="12">
        <v>2013</v>
      </c>
      <c r="W45" s="8">
        <v>2014</v>
      </c>
      <c r="X45" s="12">
        <v>2015</v>
      </c>
      <c r="Y45" s="9">
        <v>2016</v>
      </c>
      <c r="Z45" s="9">
        <v>2017</v>
      </c>
      <c r="AA45" s="9">
        <v>2018</v>
      </c>
      <c r="AB45" s="9">
        <v>2019</v>
      </c>
      <c r="AC45" s="9">
        <v>2020</v>
      </c>
    </row>
    <row r="46" spans="2:29" ht="15.75" thickBot="1" x14ac:dyDescent="0.3">
      <c r="B46" s="194" t="s">
        <v>26</v>
      </c>
      <c r="C46" s="195"/>
      <c r="D46" s="241">
        <v>2632.33</v>
      </c>
      <c r="E46" s="242">
        <v>2298.431</v>
      </c>
      <c r="F46" s="241">
        <v>1575.635</v>
      </c>
      <c r="G46" s="242">
        <v>977.11599999999999</v>
      </c>
      <c r="H46" s="241">
        <v>854.12699999999995</v>
      </c>
      <c r="I46" s="242">
        <v>1269.106</v>
      </c>
      <c r="J46" s="241">
        <v>1304.8610000000001</v>
      </c>
      <c r="K46" s="242">
        <v>1084.5709999999999</v>
      </c>
      <c r="L46" s="241">
        <v>1021.537</v>
      </c>
      <c r="M46" s="242">
        <v>1241.9490000000001</v>
      </c>
      <c r="N46" s="241">
        <v>1899.6659999999999</v>
      </c>
      <c r="O46" s="242">
        <v>3400.3359999999998</v>
      </c>
      <c r="P46" s="241">
        <v>3119.9810000000002</v>
      </c>
      <c r="Q46" s="242">
        <v>4733.0159999999996</v>
      </c>
      <c r="R46" s="241">
        <v>5507.3720000000003</v>
      </c>
      <c r="S46" s="242">
        <v>51095.78</v>
      </c>
      <c r="T46" s="241">
        <v>14083.79</v>
      </c>
      <c r="U46" s="242">
        <v>221575.2</v>
      </c>
      <c r="V46" s="241">
        <v>106747.9</v>
      </c>
      <c r="W46" s="242">
        <v>23876.35</v>
      </c>
      <c r="X46" s="241">
        <v>100093.7</v>
      </c>
      <c r="Y46" s="241">
        <v>95434.04</v>
      </c>
      <c r="Z46" s="241">
        <v>206065.7</v>
      </c>
      <c r="AA46" s="241">
        <v>167730.1</v>
      </c>
      <c r="AB46" s="241">
        <v>55707.14</v>
      </c>
      <c r="AC46" s="241">
        <v>58220.73</v>
      </c>
    </row>
    <row r="47" spans="2:29" x14ac:dyDescent="0.25">
      <c r="B47" s="196" t="s">
        <v>16</v>
      </c>
      <c r="C47" s="197"/>
      <c r="D47" s="13">
        <v>32.720999999999997</v>
      </c>
      <c r="E47" s="10">
        <v>68.888999999999996</v>
      </c>
      <c r="F47" s="13">
        <v>111.02</v>
      </c>
      <c r="G47" s="10">
        <v>99.242000000000004</v>
      </c>
      <c r="H47" s="13">
        <v>224.74</v>
      </c>
      <c r="I47" s="10">
        <v>272.46899999999999</v>
      </c>
      <c r="J47" s="13">
        <v>473.495</v>
      </c>
      <c r="K47" s="10">
        <v>430.517</v>
      </c>
      <c r="L47" s="13">
        <v>354.23099999999999</v>
      </c>
      <c r="M47" s="10">
        <v>650.80700000000002</v>
      </c>
      <c r="N47" s="13">
        <v>836.08799999999997</v>
      </c>
      <c r="O47" s="10">
        <v>2663.81</v>
      </c>
      <c r="P47" s="13">
        <v>1667.3230000000001</v>
      </c>
      <c r="Q47" s="10">
        <v>2479.3820000000001</v>
      </c>
      <c r="R47" s="13">
        <v>3975.09</v>
      </c>
      <c r="S47" s="10">
        <v>1487.922</v>
      </c>
      <c r="T47" s="13">
        <v>7543.027</v>
      </c>
      <c r="U47" s="10">
        <v>6741.4589999999998</v>
      </c>
      <c r="V47" s="13">
        <v>7404.6409999999996</v>
      </c>
      <c r="W47" s="10">
        <v>17406.66</v>
      </c>
      <c r="X47" s="13">
        <v>40436.800000000003</v>
      </c>
      <c r="Y47" s="11">
        <v>23014.53</v>
      </c>
      <c r="Z47" s="11">
        <v>21736.9</v>
      </c>
      <c r="AA47" s="11">
        <v>26003.759999999998</v>
      </c>
      <c r="AB47" s="11">
        <v>37067.19</v>
      </c>
      <c r="AC47" s="11">
        <v>27709.98</v>
      </c>
    </row>
    <row r="48" spans="2:29" x14ac:dyDescent="0.25">
      <c r="B48" s="198" t="s">
        <v>17</v>
      </c>
      <c r="C48" s="199"/>
      <c r="D48" s="243">
        <v>0</v>
      </c>
      <c r="E48" s="244">
        <v>0</v>
      </c>
      <c r="F48" s="243">
        <v>0</v>
      </c>
      <c r="G48" s="244">
        <v>0</v>
      </c>
      <c r="H48" s="243">
        <v>0</v>
      </c>
      <c r="I48" s="244">
        <v>0</v>
      </c>
      <c r="J48" s="243">
        <v>0</v>
      </c>
      <c r="K48" s="244">
        <v>19.771000000000001</v>
      </c>
      <c r="L48" s="243">
        <v>1.631</v>
      </c>
      <c r="M48" s="244">
        <v>5.0469999999999997</v>
      </c>
      <c r="N48" s="243">
        <v>3.7250000000000001</v>
      </c>
      <c r="O48" s="244">
        <v>2.9750000000000001</v>
      </c>
      <c r="P48" s="243">
        <v>0</v>
      </c>
      <c r="Q48" s="244">
        <v>0</v>
      </c>
      <c r="R48" s="243">
        <v>0</v>
      </c>
      <c r="S48" s="244">
        <v>0</v>
      </c>
      <c r="T48" s="243">
        <v>0</v>
      </c>
      <c r="U48" s="244">
        <v>0</v>
      </c>
      <c r="V48" s="243">
        <v>202.71199999999999</v>
      </c>
      <c r="W48" s="244">
        <v>0</v>
      </c>
      <c r="X48" s="243">
        <v>0</v>
      </c>
      <c r="Y48" s="245">
        <v>0</v>
      </c>
      <c r="Z48" s="245">
        <v>0</v>
      </c>
      <c r="AA48" s="245">
        <v>0</v>
      </c>
      <c r="AB48" s="245">
        <v>0</v>
      </c>
      <c r="AC48" s="11">
        <v>0</v>
      </c>
    </row>
    <row r="49" spans="2:29" s="1" customFormat="1" x14ac:dyDescent="0.25">
      <c r="B49" s="189" t="s">
        <v>18</v>
      </c>
      <c r="C49" s="190"/>
      <c r="D49" s="13">
        <v>5.94</v>
      </c>
      <c r="E49" s="10">
        <v>0.53</v>
      </c>
      <c r="F49" s="13">
        <v>25.343</v>
      </c>
      <c r="G49" s="10">
        <v>0</v>
      </c>
      <c r="H49" s="13">
        <v>0</v>
      </c>
      <c r="I49" s="10">
        <v>0</v>
      </c>
      <c r="J49" s="13">
        <v>0</v>
      </c>
      <c r="K49" s="10">
        <v>0</v>
      </c>
      <c r="L49" s="13">
        <v>0</v>
      </c>
      <c r="M49" s="10">
        <v>13.2</v>
      </c>
      <c r="N49" s="13">
        <v>250.714</v>
      </c>
      <c r="O49" s="10">
        <v>18.754000000000001</v>
      </c>
      <c r="P49" s="13">
        <v>142.601</v>
      </c>
      <c r="Q49" s="10">
        <v>141.81299999999999</v>
      </c>
      <c r="R49" s="13">
        <v>0</v>
      </c>
      <c r="S49" s="10">
        <v>427.78699999999998</v>
      </c>
      <c r="T49" s="13" t="s">
        <v>57</v>
      </c>
      <c r="U49" s="10">
        <v>146.41800000000001</v>
      </c>
      <c r="V49" s="13" t="s">
        <v>57</v>
      </c>
      <c r="W49" s="10">
        <v>938.74599999999998</v>
      </c>
      <c r="X49" s="13">
        <v>988.43299999999999</v>
      </c>
      <c r="Y49" s="11">
        <v>4505.1899999999996</v>
      </c>
      <c r="Z49" s="11">
        <v>9528.0720000000001</v>
      </c>
      <c r="AA49" s="11">
        <v>8780.0540000000001</v>
      </c>
      <c r="AB49" s="11">
        <v>10714.34</v>
      </c>
      <c r="AC49" s="11">
        <v>9922.6290000000008</v>
      </c>
    </row>
    <row r="50" spans="2:29" x14ac:dyDescent="0.25">
      <c r="B50" s="198" t="s">
        <v>19</v>
      </c>
      <c r="C50" s="199"/>
      <c r="D50" s="243">
        <v>0</v>
      </c>
      <c r="E50" s="244">
        <v>0</v>
      </c>
      <c r="F50" s="243">
        <v>0</v>
      </c>
      <c r="G50" s="244">
        <v>0</v>
      </c>
      <c r="H50" s="243">
        <v>0</v>
      </c>
      <c r="I50" s="244">
        <v>0</v>
      </c>
      <c r="J50" s="243">
        <v>0</v>
      </c>
      <c r="K50" s="244">
        <v>0</v>
      </c>
      <c r="L50" s="243">
        <v>0</v>
      </c>
      <c r="M50" s="244">
        <v>0</v>
      </c>
      <c r="N50" s="243">
        <v>0</v>
      </c>
      <c r="O50" s="244">
        <v>0</v>
      </c>
      <c r="P50" s="243">
        <v>0</v>
      </c>
      <c r="Q50" s="244">
        <v>0</v>
      </c>
      <c r="R50" s="243">
        <v>0</v>
      </c>
      <c r="S50" s="244">
        <v>46594.02</v>
      </c>
      <c r="T50" s="243">
        <v>379.87299999999999</v>
      </c>
      <c r="U50" s="244">
        <v>209647</v>
      </c>
      <c r="V50" s="243">
        <v>92606.99</v>
      </c>
      <c r="W50" s="244">
        <v>0</v>
      </c>
      <c r="X50" s="243">
        <v>54111.51</v>
      </c>
      <c r="Y50" s="245">
        <v>64813.26</v>
      </c>
      <c r="Z50" s="245">
        <v>170437.1</v>
      </c>
      <c r="AA50" s="245">
        <v>128440.5</v>
      </c>
      <c r="AB50" s="245">
        <v>14.486000000000001</v>
      </c>
      <c r="AC50" s="11">
        <v>14241.66</v>
      </c>
    </row>
    <row r="51" spans="2:29" s="1" customFormat="1" x14ac:dyDescent="0.25">
      <c r="B51" s="189" t="s">
        <v>20</v>
      </c>
      <c r="C51" s="190"/>
      <c r="D51" s="13">
        <v>0</v>
      </c>
      <c r="E51" s="10">
        <v>0</v>
      </c>
      <c r="F51" s="13">
        <v>0</v>
      </c>
      <c r="G51" s="10">
        <v>0</v>
      </c>
      <c r="H51" s="13">
        <v>0</v>
      </c>
      <c r="I51" s="10">
        <v>0</v>
      </c>
      <c r="J51" s="13">
        <v>0</v>
      </c>
      <c r="K51" s="10">
        <v>0</v>
      </c>
      <c r="L51" s="13">
        <v>0</v>
      </c>
      <c r="M51" s="10">
        <v>0</v>
      </c>
      <c r="N51" s="13">
        <v>0</v>
      </c>
      <c r="O51" s="10">
        <v>0</v>
      </c>
      <c r="P51" s="13">
        <v>0</v>
      </c>
      <c r="Q51" s="10">
        <v>0</v>
      </c>
      <c r="R51" s="13">
        <v>0</v>
      </c>
      <c r="S51" s="10">
        <v>0</v>
      </c>
      <c r="T51" s="13">
        <v>0</v>
      </c>
      <c r="U51" s="10">
        <v>0</v>
      </c>
      <c r="V51" s="13">
        <v>0</v>
      </c>
      <c r="W51" s="10">
        <v>0</v>
      </c>
      <c r="X51" s="13">
        <v>0</v>
      </c>
      <c r="Y51" s="11">
        <v>0</v>
      </c>
      <c r="Z51" s="11">
        <v>0</v>
      </c>
      <c r="AA51" s="11">
        <v>0</v>
      </c>
      <c r="AB51" s="11">
        <v>34.28</v>
      </c>
      <c r="AC51" s="11">
        <v>0</v>
      </c>
    </row>
    <row r="52" spans="2:29" x14ac:dyDescent="0.25">
      <c r="B52" s="198" t="s">
        <v>21</v>
      </c>
      <c r="C52" s="199"/>
      <c r="D52" s="243">
        <v>1273.21</v>
      </c>
      <c r="E52" s="244">
        <v>1798.855</v>
      </c>
      <c r="F52" s="243">
        <v>1152.5999999999999</v>
      </c>
      <c r="G52" s="244">
        <v>656.23</v>
      </c>
      <c r="H52" s="243">
        <v>413.20499999999998</v>
      </c>
      <c r="I52" s="244">
        <v>360.55799999999999</v>
      </c>
      <c r="J52" s="243">
        <v>385.48200000000003</v>
      </c>
      <c r="K52" s="244">
        <v>424.459</v>
      </c>
      <c r="L52" s="243">
        <v>445.50200000000001</v>
      </c>
      <c r="M52" s="244">
        <v>230.14099999999999</v>
      </c>
      <c r="N52" s="243">
        <v>289.46300000000002</v>
      </c>
      <c r="O52" s="244">
        <v>235.45400000000001</v>
      </c>
      <c r="P52" s="243">
        <v>310.86200000000002</v>
      </c>
      <c r="Q52" s="244">
        <v>1432.259</v>
      </c>
      <c r="R52" s="243">
        <v>470.80700000000002</v>
      </c>
      <c r="S52" s="244">
        <v>825.16300000000001</v>
      </c>
      <c r="T52" s="243">
        <v>3984.259</v>
      </c>
      <c r="U52" s="244">
        <v>2807.21</v>
      </c>
      <c r="V52" s="243">
        <v>2571.1260000000002</v>
      </c>
      <c r="W52" s="244">
        <v>1454.703</v>
      </c>
      <c r="X52" s="243">
        <v>1974.875</v>
      </c>
      <c r="Y52" s="245">
        <v>1079.3489999999999</v>
      </c>
      <c r="Z52" s="245">
        <v>2678.2179999999998</v>
      </c>
      <c r="AA52" s="245">
        <v>981.47500000000002</v>
      </c>
      <c r="AB52" s="245">
        <v>4530.8270000000002</v>
      </c>
      <c r="AC52" s="11">
        <v>2773.4290000000001</v>
      </c>
    </row>
    <row r="53" spans="2:29" s="1" customFormat="1" x14ac:dyDescent="0.25">
      <c r="B53" s="189" t="s">
        <v>22</v>
      </c>
      <c r="C53" s="190"/>
      <c r="D53" s="13">
        <v>1142.1500000000001</v>
      </c>
      <c r="E53" s="10">
        <v>137.43799999999999</v>
      </c>
      <c r="F53" s="13">
        <v>76.614999999999995</v>
      </c>
      <c r="G53" s="10">
        <v>29.195</v>
      </c>
      <c r="H53" s="13">
        <v>26.419</v>
      </c>
      <c r="I53" s="10">
        <v>187.578</v>
      </c>
      <c r="J53" s="13">
        <v>98.703999999999994</v>
      </c>
      <c r="K53" s="10">
        <v>5.109</v>
      </c>
      <c r="L53" s="13">
        <v>24.745999999999999</v>
      </c>
      <c r="M53" s="10">
        <v>127.65300000000001</v>
      </c>
      <c r="N53" s="13">
        <v>124.232</v>
      </c>
      <c r="O53" s="10">
        <v>113.224</v>
      </c>
      <c r="P53" s="13">
        <v>218.51599999999999</v>
      </c>
      <c r="Q53" s="10">
        <v>224.26599999999999</v>
      </c>
      <c r="R53" s="13">
        <v>191.05799999999999</v>
      </c>
      <c r="S53" s="10">
        <v>917.59699999999998</v>
      </c>
      <c r="T53" s="13">
        <v>560.32299999999998</v>
      </c>
      <c r="U53" s="10">
        <v>453.63799999999998</v>
      </c>
      <c r="V53" s="13">
        <v>526.79100000000005</v>
      </c>
      <c r="W53" s="10">
        <v>568.05899999999997</v>
      </c>
      <c r="X53" s="13">
        <v>493.65600000000001</v>
      </c>
      <c r="Y53" s="11">
        <v>254.852</v>
      </c>
      <c r="Z53" s="11">
        <v>367.81799999999998</v>
      </c>
      <c r="AA53" s="11">
        <v>263.37700000000001</v>
      </c>
      <c r="AB53" s="11">
        <v>687.36900000000003</v>
      </c>
      <c r="AC53" s="11">
        <v>749.81200000000001</v>
      </c>
    </row>
    <row r="54" spans="2:29" x14ac:dyDescent="0.25">
      <c r="B54" s="198" t="s">
        <v>23</v>
      </c>
      <c r="C54" s="199"/>
      <c r="D54" s="243">
        <v>0</v>
      </c>
      <c r="E54" s="244">
        <v>100</v>
      </c>
      <c r="F54" s="243">
        <v>0</v>
      </c>
      <c r="G54" s="244">
        <v>0</v>
      </c>
      <c r="H54" s="243">
        <v>14.499000000000001</v>
      </c>
      <c r="I54" s="244">
        <v>304.02199999999999</v>
      </c>
      <c r="J54" s="243">
        <v>38.267000000000003</v>
      </c>
      <c r="K54" s="244">
        <v>1.72</v>
      </c>
      <c r="L54" s="243">
        <v>5.4720000000000004</v>
      </c>
      <c r="M54" s="244">
        <v>0</v>
      </c>
      <c r="N54" s="243">
        <v>115.687</v>
      </c>
      <c r="O54" s="244">
        <v>169.55699999999999</v>
      </c>
      <c r="P54" s="243">
        <v>523.29600000000005</v>
      </c>
      <c r="Q54" s="244">
        <v>246.01599999999999</v>
      </c>
      <c r="R54" s="243">
        <v>546.84400000000005</v>
      </c>
      <c r="S54" s="244">
        <v>440.10199999999998</v>
      </c>
      <c r="T54" s="243">
        <v>947.154</v>
      </c>
      <c r="U54" s="244">
        <v>954.37800000000004</v>
      </c>
      <c r="V54" s="243">
        <v>1065.7270000000001</v>
      </c>
      <c r="W54" s="244">
        <v>2338.8240000000001</v>
      </c>
      <c r="X54" s="243">
        <v>599.42600000000004</v>
      </c>
      <c r="Y54" s="245">
        <v>942.24900000000002</v>
      </c>
      <c r="Z54" s="245">
        <v>441.00200000000001</v>
      </c>
      <c r="AA54" s="245">
        <v>2432.0880000000002</v>
      </c>
      <c r="AB54" s="245">
        <v>2004.6089999999999</v>
      </c>
      <c r="AC54" s="11">
        <v>2078.3420000000001</v>
      </c>
    </row>
    <row r="55" spans="2:29" s="1" customFormat="1" x14ac:dyDescent="0.25">
      <c r="B55" s="189" t="s">
        <v>24</v>
      </c>
      <c r="C55" s="190"/>
      <c r="D55" s="13">
        <v>178.309</v>
      </c>
      <c r="E55" s="10">
        <v>192.71899999999999</v>
      </c>
      <c r="F55" s="13">
        <v>210.05699999999999</v>
      </c>
      <c r="G55" s="10">
        <v>192.44900000000001</v>
      </c>
      <c r="H55" s="13">
        <v>175.26400000000001</v>
      </c>
      <c r="I55" s="10">
        <v>144.47900000000001</v>
      </c>
      <c r="J55" s="13">
        <v>308.91300000000001</v>
      </c>
      <c r="K55" s="10">
        <v>202.995</v>
      </c>
      <c r="L55" s="13">
        <v>189.95500000000001</v>
      </c>
      <c r="M55" s="10">
        <v>205.101</v>
      </c>
      <c r="N55" s="13">
        <v>277.75700000000001</v>
      </c>
      <c r="O55" s="10">
        <v>191.06100000000001</v>
      </c>
      <c r="P55" s="13">
        <v>256.38200000000001</v>
      </c>
      <c r="Q55" s="10">
        <v>209.28100000000001</v>
      </c>
      <c r="R55" s="13">
        <v>323.27100000000002</v>
      </c>
      <c r="S55" s="10">
        <v>400.18200000000002</v>
      </c>
      <c r="T55" s="13">
        <v>623.65499999999997</v>
      </c>
      <c r="U55" s="10">
        <v>815.04600000000005</v>
      </c>
      <c r="V55" s="13">
        <v>2345.9670000000001</v>
      </c>
      <c r="W55" s="10">
        <v>1157.3630000000001</v>
      </c>
      <c r="X55" s="13">
        <v>1465.6849999999999</v>
      </c>
      <c r="Y55" s="11">
        <v>814.10799999999995</v>
      </c>
      <c r="Z55" s="11">
        <v>860.98800000000006</v>
      </c>
      <c r="AA55" s="11">
        <v>823.14200000000005</v>
      </c>
      <c r="AB55" s="11">
        <v>654.02099999999996</v>
      </c>
      <c r="AC55" s="11">
        <v>744.84699999999998</v>
      </c>
    </row>
    <row r="56" spans="2:29" ht="15.75" thickBot="1" x14ac:dyDescent="0.3">
      <c r="B56" s="200" t="s">
        <v>25</v>
      </c>
      <c r="C56" s="201"/>
      <c r="D56" s="246">
        <v>0</v>
      </c>
      <c r="E56" s="247">
        <v>0</v>
      </c>
      <c r="F56" s="246">
        <v>0</v>
      </c>
      <c r="G56" s="247">
        <v>0</v>
      </c>
      <c r="H56" s="246">
        <v>0</v>
      </c>
      <c r="I56" s="247">
        <v>0</v>
      </c>
      <c r="J56" s="246">
        <v>0</v>
      </c>
      <c r="K56" s="247">
        <v>0</v>
      </c>
      <c r="L56" s="246">
        <v>0</v>
      </c>
      <c r="M56" s="247">
        <v>10</v>
      </c>
      <c r="N56" s="246">
        <v>2</v>
      </c>
      <c r="O56" s="247">
        <v>5.5</v>
      </c>
      <c r="P56" s="246">
        <v>1</v>
      </c>
      <c r="Q56" s="247">
        <v>1E-3</v>
      </c>
      <c r="R56" s="246">
        <v>0.29899999999999999</v>
      </c>
      <c r="S56" s="247">
        <v>3.0009999999999999</v>
      </c>
      <c r="T56" s="246">
        <v>45.500999999999998</v>
      </c>
      <c r="U56" s="247">
        <v>10.000999999999999</v>
      </c>
      <c r="V56" s="246">
        <v>23.95</v>
      </c>
      <c r="W56" s="247">
        <v>12</v>
      </c>
      <c r="X56" s="246">
        <v>23.300999999999998</v>
      </c>
      <c r="Y56" s="248">
        <v>10.5</v>
      </c>
      <c r="Z56" s="248">
        <v>15.593</v>
      </c>
      <c r="AA56" s="248">
        <v>5.7519999999999998</v>
      </c>
      <c r="AB56" s="248">
        <v>3.0000000000000001E-3</v>
      </c>
      <c r="AC56" s="248">
        <v>4.0000000000000001E-3</v>
      </c>
    </row>
    <row r="57" spans="2:29" x14ac:dyDescent="0.25">
      <c r="B57" t="s">
        <v>51</v>
      </c>
    </row>
    <row r="58" spans="2:29" x14ac:dyDescent="0.25">
      <c r="J58" t="s">
        <v>54</v>
      </c>
    </row>
  </sheetData>
  <mergeCells count="16">
    <mergeCell ref="B52:C52"/>
    <mergeCell ref="B53:C53"/>
    <mergeCell ref="B54:C54"/>
    <mergeCell ref="B55:C55"/>
    <mergeCell ref="B56:C56"/>
    <mergeCell ref="B51:C51"/>
    <mergeCell ref="B7:E16"/>
    <mergeCell ref="C17:E17"/>
    <mergeCell ref="G8:J16"/>
    <mergeCell ref="M7:P16"/>
    <mergeCell ref="M17:O17"/>
    <mergeCell ref="B46:C46"/>
    <mergeCell ref="B47:C47"/>
    <mergeCell ref="B48:C48"/>
    <mergeCell ref="B49:C49"/>
    <mergeCell ref="B50:C50"/>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D57"/>
  <sheetViews>
    <sheetView showGridLines="0" topLeftCell="A42" workbookViewId="0">
      <selection activeCell="C42" sqref="C42"/>
    </sheetView>
  </sheetViews>
  <sheetFormatPr baseColWidth="10" defaultRowHeight="15" x14ac:dyDescent="0.25"/>
  <cols>
    <col min="1" max="1" width="8" customWidth="1"/>
    <col min="4" max="4" width="19.140625" customWidth="1"/>
    <col min="5" max="14" width="12.42578125" bestFit="1" customWidth="1"/>
    <col min="15" max="18" width="13.42578125" bestFit="1" customWidth="1"/>
    <col min="19" max="24" width="13.140625" bestFit="1" customWidth="1"/>
    <col min="25" max="25" width="13.140625" customWidth="1"/>
    <col min="26" max="28" width="13.42578125" bestFit="1" customWidth="1"/>
  </cols>
  <sheetData>
    <row r="7" spans="2:16" x14ac:dyDescent="0.25">
      <c r="B7" s="202" t="s">
        <v>5</v>
      </c>
      <c r="C7" s="203"/>
      <c r="D7" s="203"/>
      <c r="E7" s="203"/>
      <c r="M7" s="191" t="s">
        <v>6</v>
      </c>
      <c r="N7" s="204"/>
      <c r="O7" s="204"/>
      <c r="P7" s="204"/>
    </row>
    <row r="8" spans="2:16" x14ac:dyDescent="0.25">
      <c r="B8" s="203"/>
      <c r="C8" s="203"/>
      <c r="D8" s="203"/>
      <c r="E8" s="203"/>
      <c r="G8" s="193" t="s">
        <v>1</v>
      </c>
      <c r="H8" s="193"/>
      <c r="I8" s="193"/>
      <c r="J8" s="193"/>
      <c r="K8" s="193"/>
      <c r="M8" s="204"/>
      <c r="N8" s="204"/>
      <c r="O8" s="204"/>
      <c r="P8" s="204"/>
    </row>
    <row r="9" spans="2:16" x14ac:dyDescent="0.25">
      <c r="B9" s="203"/>
      <c r="C9" s="203"/>
      <c r="D9" s="203"/>
      <c r="E9" s="203"/>
      <c r="G9" s="193"/>
      <c r="H9" s="193"/>
      <c r="I9" s="193"/>
      <c r="J9" s="193"/>
      <c r="K9" s="193"/>
      <c r="M9" s="204"/>
      <c r="N9" s="204"/>
      <c r="O9" s="204"/>
      <c r="P9" s="204"/>
    </row>
    <row r="10" spans="2:16" x14ac:dyDescent="0.25">
      <c r="B10" s="203"/>
      <c r="C10" s="203"/>
      <c r="D10" s="203"/>
      <c r="E10" s="203"/>
      <c r="G10" s="193"/>
      <c r="H10" s="193"/>
      <c r="I10" s="193"/>
      <c r="J10" s="193"/>
      <c r="K10" s="193"/>
      <c r="M10" s="204"/>
      <c r="N10" s="204"/>
      <c r="O10" s="204"/>
      <c r="P10" s="204"/>
    </row>
    <row r="11" spans="2:16" x14ac:dyDescent="0.25">
      <c r="B11" s="203"/>
      <c r="C11" s="203"/>
      <c r="D11" s="203"/>
      <c r="E11" s="203"/>
      <c r="G11" s="193"/>
      <c r="H11" s="193"/>
      <c r="I11" s="193"/>
      <c r="J11" s="193"/>
      <c r="K11" s="193"/>
      <c r="M11" s="204"/>
      <c r="N11" s="204"/>
      <c r="O11" s="204"/>
      <c r="P11" s="204"/>
    </row>
    <row r="12" spans="2:16" x14ac:dyDescent="0.25">
      <c r="B12" s="203"/>
      <c r="C12" s="203"/>
      <c r="D12" s="203"/>
      <c r="E12" s="203"/>
      <c r="G12" s="193"/>
      <c r="H12" s="193"/>
      <c r="I12" s="193"/>
      <c r="J12" s="193"/>
      <c r="K12" s="193"/>
      <c r="M12" s="204"/>
      <c r="N12" s="204"/>
      <c r="O12" s="204"/>
      <c r="P12" s="204"/>
    </row>
    <row r="13" spans="2:16" x14ac:dyDescent="0.25">
      <c r="B13" s="203"/>
      <c r="C13" s="203"/>
      <c r="D13" s="203"/>
      <c r="E13" s="203"/>
      <c r="G13" s="193"/>
      <c r="H13" s="193"/>
      <c r="I13" s="193"/>
      <c r="J13" s="193"/>
      <c r="K13" s="193"/>
      <c r="M13" s="204"/>
      <c r="N13" s="204"/>
      <c r="O13" s="204"/>
      <c r="P13" s="204"/>
    </row>
    <row r="14" spans="2:16" x14ac:dyDescent="0.25">
      <c r="B14" s="203"/>
      <c r="C14" s="203"/>
      <c r="D14" s="203"/>
      <c r="E14" s="203"/>
      <c r="G14" s="193"/>
      <c r="H14" s="193"/>
      <c r="I14" s="193"/>
      <c r="J14" s="193"/>
      <c r="K14" s="193"/>
      <c r="M14" s="204"/>
      <c r="N14" s="204"/>
      <c r="O14" s="204"/>
      <c r="P14" s="204"/>
    </row>
    <row r="15" spans="2:16" x14ac:dyDescent="0.25">
      <c r="B15" s="203"/>
      <c r="C15" s="203"/>
      <c r="D15" s="203"/>
      <c r="E15" s="203"/>
      <c r="G15" s="193"/>
      <c r="H15" s="193"/>
      <c r="I15" s="193"/>
      <c r="J15" s="193"/>
      <c r="K15" s="193"/>
      <c r="M15" s="204"/>
      <c r="N15" s="204"/>
      <c r="O15" s="204"/>
      <c r="P15" s="204"/>
    </row>
    <row r="16" spans="2:16" x14ac:dyDescent="0.25">
      <c r="B16" s="203"/>
      <c r="C16" s="203"/>
      <c r="D16" s="203"/>
      <c r="E16" s="203"/>
      <c r="G16" s="193"/>
      <c r="H16" s="193"/>
      <c r="I16" s="193"/>
      <c r="J16" s="193"/>
      <c r="K16" s="193"/>
      <c r="M16" s="204"/>
      <c r="N16" s="204"/>
      <c r="O16" s="204"/>
      <c r="P16" s="204"/>
    </row>
    <row r="17" spans="3:15" x14ac:dyDescent="0.25">
      <c r="C17" s="192" t="s">
        <v>3</v>
      </c>
      <c r="D17" s="192"/>
      <c r="E17" s="192"/>
      <c r="M17" s="192" t="s">
        <v>3</v>
      </c>
      <c r="N17" s="192"/>
      <c r="O17" s="192"/>
    </row>
    <row r="42" spans="2:30" x14ac:dyDescent="0.25">
      <c r="C42" s="4" t="s">
        <v>62</v>
      </c>
    </row>
    <row r="44" spans="2:30" ht="15.75" thickBot="1" x14ac:dyDescent="0.3"/>
    <row r="45" spans="2:30" ht="15.75" thickBot="1" x14ac:dyDescent="0.3">
      <c r="B45" s="205" t="s">
        <v>14</v>
      </c>
      <c r="C45" s="206"/>
      <c r="D45" s="207"/>
      <c r="E45" s="8">
        <v>1995</v>
      </c>
      <c r="F45" s="12">
        <v>1996</v>
      </c>
      <c r="G45" s="8">
        <v>1997</v>
      </c>
      <c r="H45" s="12">
        <v>1998</v>
      </c>
      <c r="I45" s="8">
        <v>1999</v>
      </c>
      <c r="J45" s="12">
        <v>2000</v>
      </c>
      <c r="K45" s="8">
        <v>2001</v>
      </c>
      <c r="L45" s="12">
        <v>2002</v>
      </c>
      <c r="M45" s="8">
        <v>2003</v>
      </c>
      <c r="N45" s="12">
        <v>2004</v>
      </c>
      <c r="O45" s="8">
        <v>2005</v>
      </c>
      <c r="P45" s="12">
        <v>2006</v>
      </c>
      <c r="Q45" s="8">
        <v>2007</v>
      </c>
      <c r="R45" s="12">
        <v>2008</v>
      </c>
      <c r="S45" s="8">
        <v>2009</v>
      </c>
      <c r="T45" s="12">
        <v>2010</v>
      </c>
      <c r="U45" s="8">
        <v>2011</v>
      </c>
      <c r="V45" s="12">
        <v>2012</v>
      </c>
      <c r="W45" s="8">
        <v>2013</v>
      </c>
      <c r="X45" s="12">
        <v>2014</v>
      </c>
      <c r="Y45" s="9">
        <v>2015</v>
      </c>
      <c r="Z45" s="9">
        <v>2016</v>
      </c>
      <c r="AA45" s="9">
        <v>2017</v>
      </c>
      <c r="AB45" s="9">
        <v>2018</v>
      </c>
      <c r="AC45" s="9">
        <v>2019</v>
      </c>
      <c r="AD45" s="9">
        <v>2020</v>
      </c>
    </row>
    <row r="46" spans="2:30" ht="15.75" thickBot="1" x14ac:dyDescent="0.3">
      <c r="B46" s="194" t="s">
        <v>15</v>
      </c>
      <c r="C46" s="210"/>
      <c r="D46" s="195"/>
      <c r="E46" s="242">
        <v>20623.32</v>
      </c>
      <c r="F46" s="241">
        <v>36801.896000000001</v>
      </c>
      <c r="G46" s="242">
        <v>37062.04</v>
      </c>
      <c r="H46" s="241">
        <v>23306.516</v>
      </c>
      <c r="I46" s="242">
        <v>22809.252</v>
      </c>
      <c r="J46" s="241">
        <v>35391.959000000003</v>
      </c>
      <c r="K46" s="242">
        <v>33209.51</v>
      </c>
      <c r="L46" s="241">
        <v>34864.949999999997</v>
      </c>
      <c r="M46" s="242">
        <v>61914.59</v>
      </c>
      <c r="N46" s="241">
        <v>82746.13</v>
      </c>
      <c r="O46" s="242">
        <v>74683.78</v>
      </c>
      <c r="P46" s="241">
        <v>139696.4</v>
      </c>
      <c r="Q46" s="242">
        <v>160542.29999999999</v>
      </c>
      <c r="R46" s="241">
        <v>173916</v>
      </c>
      <c r="S46" s="242">
        <v>107674.9</v>
      </c>
      <c r="T46" s="241">
        <v>139171.20000000001</v>
      </c>
      <c r="U46" s="242">
        <v>214359.9</v>
      </c>
      <c r="V46" s="241">
        <v>204405.1</v>
      </c>
      <c r="W46" s="242">
        <v>198370.1</v>
      </c>
      <c r="X46" s="241">
        <v>225743.8</v>
      </c>
      <c r="Y46" s="249">
        <v>170125.5</v>
      </c>
      <c r="Z46" s="249">
        <v>162554.70000000001</v>
      </c>
      <c r="AA46" s="249">
        <v>171516.4</v>
      </c>
      <c r="AB46" s="249">
        <v>201952.3</v>
      </c>
      <c r="AC46" s="249">
        <v>210235</v>
      </c>
      <c r="AD46" s="249">
        <v>177038.4</v>
      </c>
    </row>
    <row r="47" spans="2:30" x14ac:dyDescent="0.25">
      <c r="B47" s="196" t="s">
        <v>27</v>
      </c>
      <c r="C47" s="211"/>
      <c r="D47" s="197"/>
      <c r="E47" s="10">
        <v>12.954000000000001</v>
      </c>
      <c r="F47" s="13">
        <v>30.24</v>
      </c>
      <c r="G47" s="10">
        <v>42.042000000000002</v>
      </c>
      <c r="H47" s="13">
        <v>15.904999999999999</v>
      </c>
      <c r="I47" s="10">
        <v>95.04</v>
      </c>
      <c r="J47" s="13">
        <v>0.42199999999999999</v>
      </c>
      <c r="K47" s="10">
        <v>0.45700000000000002</v>
      </c>
      <c r="L47" s="13">
        <v>0</v>
      </c>
      <c r="M47" s="10">
        <v>43.746000000000002</v>
      </c>
      <c r="N47" s="13">
        <v>139.54599999999999</v>
      </c>
      <c r="O47" s="10">
        <v>0.26200000000000001</v>
      </c>
      <c r="P47" s="13">
        <v>0.82499999999999996</v>
      </c>
      <c r="Q47" s="10">
        <v>29.667999999999999</v>
      </c>
      <c r="R47" s="13">
        <v>20.972000000000001</v>
      </c>
      <c r="S47" s="10">
        <v>264.892</v>
      </c>
      <c r="T47" s="13">
        <v>1034.7639999999999</v>
      </c>
      <c r="U47" s="10">
        <v>2850.29</v>
      </c>
      <c r="V47" s="13">
        <v>4876.7759999999998</v>
      </c>
      <c r="W47" s="10">
        <v>3821.877</v>
      </c>
      <c r="X47" s="13">
        <v>9681.8140000000003</v>
      </c>
      <c r="Y47" s="11">
        <v>13391.1</v>
      </c>
      <c r="Z47" s="11">
        <v>15380.15</v>
      </c>
      <c r="AA47" s="11">
        <v>12010.36</v>
      </c>
      <c r="AB47" s="11">
        <v>10004.09</v>
      </c>
      <c r="AC47" s="11">
        <v>21727.73</v>
      </c>
      <c r="AD47" s="11">
        <v>10561.41</v>
      </c>
    </row>
    <row r="48" spans="2:30" x14ac:dyDescent="0.25">
      <c r="B48" s="198" t="s">
        <v>28</v>
      </c>
      <c r="C48" s="208"/>
      <c r="D48" s="199"/>
      <c r="E48" s="244">
        <v>0</v>
      </c>
      <c r="F48" s="243">
        <v>0</v>
      </c>
      <c r="G48" s="244">
        <v>0</v>
      </c>
      <c r="H48" s="243">
        <v>0</v>
      </c>
      <c r="I48" s="244">
        <v>0</v>
      </c>
      <c r="J48" s="243">
        <v>0</v>
      </c>
      <c r="K48" s="244">
        <v>0</v>
      </c>
      <c r="L48" s="243">
        <v>0</v>
      </c>
      <c r="M48" s="244">
        <v>0</v>
      </c>
      <c r="N48" s="243">
        <v>0</v>
      </c>
      <c r="O48" s="244">
        <v>0</v>
      </c>
      <c r="P48" s="243">
        <v>0</v>
      </c>
      <c r="Q48" s="244">
        <v>0</v>
      </c>
      <c r="R48" s="243">
        <v>30.349</v>
      </c>
      <c r="S48" s="244">
        <v>22.135999999999999</v>
      </c>
      <c r="T48" s="243">
        <v>17.548999999999999</v>
      </c>
      <c r="U48" s="244">
        <v>18.509</v>
      </c>
      <c r="V48" s="243">
        <v>0</v>
      </c>
      <c r="W48" s="244">
        <v>0</v>
      </c>
      <c r="X48" s="243">
        <v>38.799999999999997</v>
      </c>
      <c r="Y48" s="245">
        <v>62.798000000000002</v>
      </c>
      <c r="Z48" s="245">
        <v>2.831</v>
      </c>
      <c r="AA48" s="245">
        <v>0.18</v>
      </c>
      <c r="AB48" s="245">
        <v>0</v>
      </c>
      <c r="AC48" s="245">
        <v>0</v>
      </c>
      <c r="AD48" s="11">
        <v>0</v>
      </c>
    </row>
    <row r="49" spans="2:30" x14ac:dyDescent="0.25">
      <c r="B49" s="189" t="s">
        <v>29</v>
      </c>
      <c r="C49" s="209"/>
      <c r="D49" s="190"/>
      <c r="E49" s="10">
        <v>3416.471</v>
      </c>
      <c r="F49" s="13">
        <v>4408.2780000000002</v>
      </c>
      <c r="G49" s="10">
        <v>3415.5259999999998</v>
      </c>
      <c r="H49" s="13">
        <v>1970.3050000000001</v>
      </c>
      <c r="I49" s="10">
        <v>1508.06</v>
      </c>
      <c r="J49" s="13">
        <v>5766.1239999999998</v>
      </c>
      <c r="K49" s="10">
        <v>2592.5920000000001</v>
      </c>
      <c r="L49" s="13">
        <v>2014.8330000000001</v>
      </c>
      <c r="M49" s="10">
        <v>1497.2560000000001</v>
      </c>
      <c r="N49" s="13">
        <v>704.99800000000005</v>
      </c>
      <c r="O49" s="10">
        <v>51.015000000000001</v>
      </c>
      <c r="P49" s="13">
        <v>263.74799999999999</v>
      </c>
      <c r="Q49" s="10">
        <v>506.05900000000003</v>
      </c>
      <c r="R49" s="13">
        <v>1207.6289999999999</v>
      </c>
      <c r="S49" s="10">
        <v>1617.5909999999999</v>
      </c>
      <c r="T49" s="13">
        <v>1510.3109999999999</v>
      </c>
      <c r="U49" s="10">
        <v>2804.971</v>
      </c>
      <c r="V49" s="13">
        <v>1197.549</v>
      </c>
      <c r="W49" s="10">
        <v>1347.8920000000001</v>
      </c>
      <c r="X49" s="13">
        <v>2285.1489999999999</v>
      </c>
      <c r="Y49" s="11">
        <v>1809.759</v>
      </c>
      <c r="Z49" s="11">
        <v>1412.931</v>
      </c>
      <c r="AA49" s="11">
        <v>1239.57</v>
      </c>
      <c r="AB49" s="11">
        <v>1667.81</v>
      </c>
      <c r="AC49" s="11">
        <v>1472.9259999999999</v>
      </c>
      <c r="AD49" s="11">
        <v>1050.9570000000001</v>
      </c>
    </row>
    <row r="50" spans="2:30" x14ac:dyDescent="0.25">
      <c r="B50" s="198" t="s">
        <v>30</v>
      </c>
      <c r="C50" s="208"/>
      <c r="D50" s="199"/>
      <c r="E50" s="244">
        <v>0</v>
      </c>
      <c r="F50" s="243">
        <v>0</v>
      </c>
      <c r="G50" s="244">
        <v>39.569000000000003</v>
      </c>
      <c r="H50" s="243">
        <v>84.292000000000002</v>
      </c>
      <c r="I50" s="244">
        <v>0</v>
      </c>
      <c r="J50" s="243">
        <v>0.443</v>
      </c>
      <c r="K50" s="244">
        <v>45.515000000000001</v>
      </c>
      <c r="L50" s="243">
        <v>27.34</v>
      </c>
      <c r="M50" s="244">
        <v>198.62799999999999</v>
      </c>
      <c r="N50" s="243">
        <v>611.53099999999995</v>
      </c>
      <c r="O50" s="244">
        <v>901.44899999999996</v>
      </c>
      <c r="P50" s="243">
        <v>1433.4860000000001</v>
      </c>
      <c r="Q50" s="244">
        <v>1155.635</v>
      </c>
      <c r="R50" s="243">
        <v>2661.018</v>
      </c>
      <c r="S50" s="244">
        <v>1895.99</v>
      </c>
      <c r="T50" s="243">
        <v>1252.4559999999999</v>
      </c>
      <c r="U50" s="244">
        <v>2786.6129999999998</v>
      </c>
      <c r="V50" s="243">
        <v>7948.0739999999996</v>
      </c>
      <c r="W50" s="244">
        <v>2877.5639999999999</v>
      </c>
      <c r="X50" s="243">
        <v>2257.913</v>
      </c>
      <c r="Y50" s="245">
        <v>1672.4059999999999</v>
      </c>
      <c r="Z50" s="245">
        <v>2060.3679999999999</v>
      </c>
      <c r="AA50" s="245">
        <v>2043.2270000000001</v>
      </c>
      <c r="AB50" s="245">
        <v>1874.2670000000001</v>
      </c>
      <c r="AC50" s="245">
        <v>945.53499999999997</v>
      </c>
      <c r="AD50" s="11">
        <v>361.82400000000001</v>
      </c>
    </row>
    <row r="51" spans="2:30" x14ac:dyDescent="0.25">
      <c r="B51" s="189" t="s">
        <v>31</v>
      </c>
      <c r="C51" s="209"/>
      <c r="D51" s="190"/>
      <c r="E51" s="10">
        <v>0</v>
      </c>
      <c r="F51" s="13">
        <v>5241.6729999999998</v>
      </c>
      <c r="G51" s="10">
        <v>0</v>
      </c>
      <c r="H51" s="13">
        <v>0</v>
      </c>
      <c r="I51" s="10">
        <v>0</v>
      </c>
      <c r="J51" s="13">
        <v>0</v>
      </c>
      <c r="K51" s="10">
        <v>17.995999999999999</v>
      </c>
      <c r="L51" s="13">
        <v>30.350999999999999</v>
      </c>
      <c r="M51" s="10">
        <v>49.933999999999997</v>
      </c>
      <c r="N51" s="13">
        <v>1012.927</v>
      </c>
      <c r="O51" s="10">
        <v>507.75200000000001</v>
      </c>
      <c r="P51" s="13">
        <v>398.73500000000001</v>
      </c>
      <c r="Q51" s="10">
        <v>477.95100000000002</v>
      </c>
      <c r="R51" s="13">
        <v>2171.752</v>
      </c>
      <c r="S51" s="10">
        <v>2244.4850000000001</v>
      </c>
      <c r="T51" s="13">
        <v>24683.1</v>
      </c>
      <c r="U51" s="10">
        <v>44552.78</v>
      </c>
      <c r="V51" s="13">
        <v>15141.63</v>
      </c>
      <c r="W51" s="10">
        <v>7259.8779999999997</v>
      </c>
      <c r="X51" s="13">
        <v>4862.018</v>
      </c>
      <c r="Y51" s="11">
        <v>1005.579</v>
      </c>
      <c r="Z51" s="11">
        <v>10098.5</v>
      </c>
      <c r="AA51" s="11">
        <v>1950.1320000000001</v>
      </c>
      <c r="AB51" s="11">
        <v>2207.0059999999999</v>
      </c>
      <c r="AC51" s="11">
        <v>3974.038</v>
      </c>
      <c r="AD51" s="11">
        <v>4512.6379999999999</v>
      </c>
    </row>
    <row r="52" spans="2:30" x14ac:dyDescent="0.25">
      <c r="B52" s="198" t="s">
        <v>32</v>
      </c>
      <c r="C52" s="208"/>
      <c r="D52" s="199"/>
      <c r="E52" s="244">
        <v>299.66199999999998</v>
      </c>
      <c r="F52" s="243">
        <v>156.31100000000001</v>
      </c>
      <c r="G52" s="244">
        <v>103.357</v>
      </c>
      <c r="H52" s="243">
        <v>89.081999999999994</v>
      </c>
      <c r="I52" s="244">
        <v>275.68799999999999</v>
      </c>
      <c r="J52" s="243">
        <v>677.76900000000001</v>
      </c>
      <c r="K52" s="244">
        <v>977.49699999999996</v>
      </c>
      <c r="L52" s="243">
        <v>1150.588</v>
      </c>
      <c r="M52" s="244">
        <v>1735.3340000000001</v>
      </c>
      <c r="N52" s="243">
        <v>1581.963</v>
      </c>
      <c r="O52" s="244">
        <v>1620.355</v>
      </c>
      <c r="P52" s="243">
        <v>2806.498</v>
      </c>
      <c r="Q52" s="244">
        <v>2256.143</v>
      </c>
      <c r="R52" s="243">
        <v>5833.0150000000003</v>
      </c>
      <c r="S52" s="244">
        <v>3435.973</v>
      </c>
      <c r="T52" s="243">
        <v>7471.8140000000003</v>
      </c>
      <c r="U52" s="244">
        <v>7428.7169999999996</v>
      </c>
      <c r="V52" s="243">
        <v>7919.9059999999999</v>
      </c>
      <c r="W52" s="244">
        <v>6087.174</v>
      </c>
      <c r="X52" s="243">
        <v>8518.9590000000007</v>
      </c>
      <c r="Y52" s="245">
        <v>7242.4989999999998</v>
      </c>
      <c r="Z52" s="245">
        <v>10392.709999999999</v>
      </c>
      <c r="AA52" s="245">
        <v>9001.7649999999994</v>
      </c>
      <c r="AB52" s="245">
        <v>10310.07</v>
      </c>
      <c r="AC52" s="245">
        <v>9890.2710000000006</v>
      </c>
      <c r="AD52" s="11">
        <v>9873.7340000000004</v>
      </c>
    </row>
    <row r="53" spans="2:30" x14ac:dyDescent="0.25">
      <c r="B53" s="189" t="s">
        <v>33</v>
      </c>
      <c r="C53" s="209"/>
      <c r="D53" s="190"/>
      <c r="E53" s="10">
        <v>1216.5530000000001</v>
      </c>
      <c r="F53" s="13">
        <v>2080.4769999999999</v>
      </c>
      <c r="G53" s="10">
        <v>1737.81</v>
      </c>
      <c r="H53" s="13">
        <v>1883.585</v>
      </c>
      <c r="I53" s="10">
        <v>2763.0909999999999</v>
      </c>
      <c r="J53" s="13">
        <v>5564.3919999999998</v>
      </c>
      <c r="K53" s="10">
        <v>6107.7240000000002</v>
      </c>
      <c r="L53" s="13">
        <v>4916.7650000000003</v>
      </c>
      <c r="M53" s="10">
        <v>4513.067</v>
      </c>
      <c r="N53" s="13">
        <v>3984.8409999999999</v>
      </c>
      <c r="O53" s="10">
        <v>6313.8860000000004</v>
      </c>
      <c r="P53" s="13">
        <v>14654.81</v>
      </c>
      <c r="Q53" s="10">
        <v>18070.759999999998</v>
      </c>
      <c r="R53" s="13">
        <v>8522.402</v>
      </c>
      <c r="S53" s="10">
        <v>18350.79</v>
      </c>
      <c r="T53" s="13">
        <v>11670.66</v>
      </c>
      <c r="U53" s="10">
        <v>14592.25</v>
      </c>
      <c r="V53" s="13">
        <v>12637.12</v>
      </c>
      <c r="W53" s="10">
        <v>11164.92</v>
      </c>
      <c r="X53" s="13">
        <v>10202.89</v>
      </c>
      <c r="Y53" s="11">
        <v>11832.64</v>
      </c>
      <c r="Z53" s="11">
        <v>15057.99</v>
      </c>
      <c r="AA53" s="11">
        <v>21597.16</v>
      </c>
      <c r="AB53" s="11">
        <v>29151.16</v>
      </c>
      <c r="AC53" s="11">
        <v>33919.9</v>
      </c>
      <c r="AD53" s="11">
        <v>26662.639999999999</v>
      </c>
    </row>
    <row r="54" spans="2:30" x14ac:dyDescent="0.25">
      <c r="B54" s="15" t="s">
        <v>34</v>
      </c>
      <c r="C54" s="16"/>
      <c r="D54" s="17"/>
      <c r="E54" s="244">
        <v>12799.091</v>
      </c>
      <c r="F54" s="243">
        <v>22317.661</v>
      </c>
      <c r="G54" s="244">
        <v>25812.347000000002</v>
      </c>
      <c r="H54" s="243">
        <v>12875.636</v>
      </c>
      <c r="I54" s="244">
        <v>14120.898999999999</v>
      </c>
      <c r="J54" s="243">
        <v>18701.203000000001</v>
      </c>
      <c r="K54" s="244">
        <v>19185.740000000002</v>
      </c>
      <c r="L54" s="243">
        <v>21771.62</v>
      </c>
      <c r="M54" s="244">
        <v>47388.11</v>
      </c>
      <c r="N54" s="243">
        <v>69756.929999999993</v>
      </c>
      <c r="O54" s="244">
        <v>57556.6</v>
      </c>
      <c r="P54" s="243">
        <v>109299.9</v>
      </c>
      <c r="Q54" s="244">
        <v>122404.8</v>
      </c>
      <c r="R54" s="243">
        <v>135604.5</v>
      </c>
      <c r="S54" s="244">
        <v>63456.75</v>
      </c>
      <c r="T54" s="243">
        <v>67908.52</v>
      </c>
      <c r="U54" s="244">
        <v>106147.5</v>
      </c>
      <c r="V54" s="243">
        <v>116670.7</v>
      </c>
      <c r="W54" s="244">
        <v>125939.5</v>
      </c>
      <c r="X54" s="243">
        <v>149889.60000000001</v>
      </c>
      <c r="Y54" s="245">
        <v>95719.76</v>
      </c>
      <c r="Z54" s="245">
        <v>75118.47</v>
      </c>
      <c r="AA54" s="245">
        <v>85280.54</v>
      </c>
      <c r="AB54" s="245">
        <v>94230.720000000001</v>
      </c>
      <c r="AC54" s="245">
        <v>90437.23</v>
      </c>
      <c r="AD54" s="11">
        <v>68714.98</v>
      </c>
    </row>
    <row r="55" spans="2:30" x14ac:dyDescent="0.25">
      <c r="B55" s="18" t="s">
        <v>35</v>
      </c>
      <c r="C55" s="19"/>
      <c r="D55" s="20"/>
      <c r="E55" s="10">
        <v>2878.5880000000002</v>
      </c>
      <c r="F55" s="13">
        <v>2567.2579999999998</v>
      </c>
      <c r="G55" s="10">
        <v>5888.5259999999998</v>
      </c>
      <c r="H55" s="13">
        <v>6348.6819999999998</v>
      </c>
      <c r="I55" s="10">
        <v>4032.44</v>
      </c>
      <c r="J55" s="13">
        <v>4681.6059999999998</v>
      </c>
      <c r="K55" s="10">
        <v>4281.9960000000001</v>
      </c>
      <c r="L55" s="13">
        <v>4953.4589999999998</v>
      </c>
      <c r="M55" s="10">
        <v>6475.6120000000001</v>
      </c>
      <c r="N55" s="13">
        <v>4951.3630000000003</v>
      </c>
      <c r="O55" s="10">
        <v>7721.8959999999997</v>
      </c>
      <c r="P55" s="13">
        <v>10646.59</v>
      </c>
      <c r="Q55" s="10">
        <v>15494.61</v>
      </c>
      <c r="R55" s="13">
        <v>17851.97</v>
      </c>
      <c r="S55" s="10">
        <v>16349.59</v>
      </c>
      <c r="T55" s="13">
        <v>23596.15</v>
      </c>
      <c r="U55" s="10">
        <v>33167.18</v>
      </c>
      <c r="V55" s="13">
        <v>37969.89</v>
      </c>
      <c r="W55" s="10">
        <v>39857.22</v>
      </c>
      <c r="X55" s="13">
        <v>37940.92</v>
      </c>
      <c r="Y55" s="11">
        <v>37354.65</v>
      </c>
      <c r="Z55" s="11">
        <v>32954.769999999997</v>
      </c>
      <c r="AA55" s="11">
        <v>38374.89</v>
      </c>
      <c r="AB55" s="11">
        <v>52473.77</v>
      </c>
      <c r="AC55" s="11">
        <v>47837.32</v>
      </c>
      <c r="AD55" s="11">
        <v>55260.6</v>
      </c>
    </row>
    <row r="56" spans="2:30" ht="15.75" thickBot="1" x14ac:dyDescent="0.3">
      <c r="B56" s="21" t="s">
        <v>36</v>
      </c>
      <c r="C56" s="22"/>
      <c r="D56" s="23"/>
      <c r="E56" s="247">
        <v>1E-3</v>
      </c>
      <c r="F56" s="246">
        <v>0</v>
      </c>
      <c r="G56" s="247">
        <v>22.861999999999998</v>
      </c>
      <c r="H56" s="246">
        <v>39.029000000000003</v>
      </c>
      <c r="I56" s="247">
        <v>14.034000000000001</v>
      </c>
      <c r="J56" s="246">
        <v>0</v>
      </c>
      <c r="K56" s="247">
        <v>0</v>
      </c>
      <c r="L56" s="246">
        <v>1E-3</v>
      </c>
      <c r="M56" s="247">
        <v>12.907999999999999</v>
      </c>
      <c r="N56" s="246">
        <v>2.0299999999999998</v>
      </c>
      <c r="O56" s="247">
        <v>10.557</v>
      </c>
      <c r="P56" s="246">
        <v>191.768</v>
      </c>
      <c r="Q56" s="247">
        <v>146.64699999999999</v>
      </c>
      <c r="R56" s="246">
        <v>12.362</v>
      </c>
      <c r="S56" s="247">
        <v>36.689</v>
      </c>
      <c r="T56" s="246">
        <v>25.846</v>
      </c>
      <c r="U56" s="247">
        <v>11.118</v>
      </c>
      <c r="V56" s="246">
        <v>43.41</v>
      </c>
      <c r="W56" s="247">
        <v>14.122999999999999</v>
      </c>
      <c r="X56" s="246">
        <v>65.730999999999995</v>
      </c>
      <c r="Y56" s="248">
        <v>34.265999999999998</v>
      </c>
      <c r="Z56" s="248">
        <v>75.966999999999999</v>
      </c>
      <c r="AA56" s="248">
        <v>18.486000000000001</v>
      </c>
      <c r="AB56" s="248">
        <v>33.343000000000004</v>
      </c>
      <c r="AC56" s="248">
        <v>29.971</v>
      </c>
      <c r="AD56" s="248">
        <v>39.520000000000003</v>
      </c>
    </row>
    <row r="57" spans="2:30" x14ac:dyDescent="0.25">
      <c r="B57" s="1" t="s">
        <v>51</v>
      </c>
    </row>
  </sheetData>
  <mergeCells count="14">
    <mergeCell ref="B45:D45"/>
    <mergeCell ref="B52:D52"/>
    <mergeCell ref="B53:D53"/>
    <mergeCell ref="B46:D46"/>
    <mergeCell ref="B47:D47"/>
    <mergeCell ref="B48:D48"/>
    <mergeCell ref="B49:D49"/>
    <mergeCell ref="B50:D50"/>
    <mergeCell ref="B51:D51"/>
    <mergeCell ref="B7:E16"/>
    <mergeCell ref="C17:E17"/>
    <mergeCell ref="M17:O17"/>
    <mergeCell ref="M7:P16"/>
    <mergeCell ref="G8:K16"/>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C57"/>
  <sheetViews>
    <sheetView showGridLines="0" topLeftCell="A36" workbookViewId="0">
      <selection activeCell="A56" sqref="A56"/>
    </sheetView>
  </sheetViews>
  <sheetFormatPr baseColWidth="10" defaultRowHeight="15" x14ac:dyDescent="0.25"/>
  <cols>
    <col min="1" max="1" width="7.140625" customWidth="1"/>
    <col min="3" max="3" width="30.140625" customWidth="1"/>
    <col min="4" max="18" width="13.140625" bestFit="1" customWidth="1"/>
    <col min="19" max="22" width="13.85546875" bestFit="1" customWidth="1"/>
    <col min="23" max="27" width="14.140625" bestFit="1" customWidth="1"/>
    <col min="28" max="28" width="12.42578125" bestFit="1" customWidth="1"/>
  </cols>
  <sheetData>
    <row r="7" spans="2:16" x14ac:dyDescent="0.25">
      <c r="B7" s="202" t="s">
        <v>49</v>
      </c>
      <c r="C7" s="204"/>
      <c r="D7" s="204"/>
      <c r="E7" s="204"/>
      <c r="M7" s="212" t="s">
        <v>7</v>
      </c>
      <c r="N7" s="213"/>
      <c r="O7" s="213"/>
      <c r="P7" s="213"/>
    </row>
    <row r="8" spans="2:16" x14ac:dyDescent="0.25">
      <c r="B8" s="204"/>
      <c r="C8" s="204"/>
      <c r="D8" s="204"/>
      <c r="E8" s="204"/>
      <c r="M8" s="213"/>
      <c r="N8" s="213"/>
      <c r="O8" s="213"/>
      <c r="P8" s="213"/>
    </row>
    <row r="9" spans="2:16" x14ac:dyDescent="0.25">
      <c r="B9" s="204"/>
      <c r="C9" s="204"/>
      <c r="D9" s="204"/>
      <c r="E9" s="204"/>
      <c r="M9" s="213"/>
      <c r="N9" s="213"/>
      <c r="O9" s="213"/>
      <c r="P9" s="213"/>
    </row>
    <row r="10" spans="2:16" x14ac:dyDescent="0.25">
      <c r="B10" s="204"/>
      <c r="C10" s="204"/>
      <c r="D10" s="204"/>
      <c r="E10" s="204"/>
      <c r="M10" s="213"/>
      <c r="N10" s="213"/>
      <c r="O10" s="213"/>
      <c r="P10" s="213"/>
    </row>
    <row r="11" spans="2:16" x14ac:dyDescent="0.25">
      <c r="B11" s="204"/>
      <c r="C11" s="204"/>
      <c r="D11" s="204"/>
      <c r="E11" s="204"/>
      <c r="M11" s="213"/>
      <c r="N11" s="213"/>
      <c r="O11" s="213"/>
      <c r="P11" s="213"/>
    </row>
    <row r="12" spans="2:16" x14ac:dyDescent="0.25">
      <c r="B12" s="204"/>
      <c r="C12" s="204"/>
      <c r="D12" s="204"/>
      <c r="E12" s="204"/>
      <c r="M12" s="213"/>
      <c r="N12" s="213"/>
      <c r="O12" s="213"/>
      <c r="P12" s="213"/>
    </row>
    <row r="13" spans="2:16" x14ac:dyDescent="0.25">
      <c r="B13" s="204"/>
      <c r="C13" s="204"/>
      <c r="D13" s="204"/>
      <c r="E13" s="204"/>
      <c r="M13" s="213"/>
      <c r="N13" s="213"/>
      <c r="O13" s="213"/>
      <c r="P13" s="213"/>
    </row>
    <row r="14" spans="2:16" x14ac:dyDescent="0.25">
      <c r="B14" s="204"/>
      <c r="C14" s="204"/>
      <c r="D14" s="204"/>
      <c r="E14" s="204"/>
      <c r="M14" s="213"/>
      <c r="N14" s="213"/>
      <c r="O14" s="213"/>
      <c r="P14" s="213"/>
    </row>
    <row r="15" spans="2:16" x14ac:dyDescent="0.25">
      <c r="B15" s="204"/>
      <c r="C15" s="204"/>
      <c r="D15" s="204"/>
      <c r="E15" s="204"/>
      <c r="M15" s="213"/>
      <c r="N15" s="213"/>
      <c r="O15" s="213"/>
      <c r="P15" s="213"/>
    </row>
    <row r="16" spans="2:16" x14ac:dyDescent="0.25">
      <c r="B16" s="204"/>
      <c r="C16" s="204"/>
      <c r="D16" s="204"/>
      <c r="E16" s="204"/>
      <c r="M16" s="213"/>
      <c r="N16" s="213"/>
      <c r="O16" s="213"/>
      <c r="P16" s="213"/>
    </row>
    <row r="17" spans="3:15" x14ac:dyDescent="0.25">
      <c r="C17" s="192" t="s">
        <v>3</v>
      </c>
      <c r="D17" s="192"/>
      <c r="E17" s="192"/>
      <c r="M17" s="192" t="s">
        <v>3</v>
      </c>
      <c r="N17" s="192"/>
      <c r="O17" s="192"/>
    </row>
    <row r="44" spans="2:29" ht="15.75" thickBot="1" x14ac:dyDescent="0.3"/>
    <row r="45" spans="2:29" ht="15.75" thickBot="1" x14ac:dyDescent="0.3">
      <c r="B45" s="6" t="s">
        <v>14</v>
      </c>
      <c r="C45" s="33"/>
      <c r="D45" s="9">
        <v>1995</v>
      </c>
      <c r="E45" s="8">
        <v>1996</v>
      </c>
      <c r="F45" s="12">
        <v>1997</v>
      </c>
      <c r="G45" s="8">
        <v>1998</v>
      </c>
      <c r="H45" s="12">
        <v>1999</v>
      </c>
      <c r="I45" s="8">
        <v>2000</v>
      </c>
      <c r="J45" s="12">
        <v>2001</v>
      </c>
      <c r="K45" s="8">
        <v>2002</v>
      </c>
      <c r="L45" s="12">
        <v>2003</v>
      </c>
      <c r="M45" s="8">
        <v>2004</v>
      </c>
      <c r="N45" s="12">
        <v>2005</v>
      </c>
      <c r="O45" s="8">
        <v>2006</v>
      </c>
      <c r="P45" s="12">
        <v>2007</v>
      </c>
      <c r="Q45" s="8">
        <v>2008</v>
      </c>
      <c r="R45" s="12">
        <v>2009</v>
      </c>
      <c r="S45" s="8">
        <v>2010</v>
      </c>
      <c r="T45" s="12">
        <v>2011</v>
      </c>
      <c r="U45" s="8">
        <v>2012</v>
      </c>
      <c r="V45" s="12">
        <v>2013</v>
      </c>
      <c r="W45" s="8">
        <v>2014</v>
      </c>
      <c r="X45" s="12">
        <v>2015</v>
      </c>
      <c r="Y45" s="9">
        <v>2016</v>
      </c>
      <c r="Z45" s="9">
        <v>2017</v>
      </c>
      <c r="AA45" s="9">
        <v>2018</v>
      </c>
      <c r="AB45" s="9">
        <v>2019</v>
      </c>
      <c r="AC45" s="9">
        <v>2020</v>
      </c>
    </row>
    <row r="46" spans="2:29" ht="15.75" thickBot="1" x14ac:dyDescent="0.3">
      <c r="B46" s="214" t="s">
        <v>26</v>
      </c>
      <c r="C46" s="215"/>
      <c r="D46" s="147">
        <f>+A!D46-B!E46</f>
        <v>-17990.989999999998</v>
      </c>
      <c r="E46" s="148">
        <f>+A!E46-B!F46</f>
        <v>-34503.465000000004</v>
      </c>
      <c r="F46" s="147">
        <f>+A!F46-B!G46</f>
        <v>-35486.404999999999</v>
      </c>
      <c r="G46" s="148">
        <f>+A!G46-B!H46</f>
        <v>-22329.4</v>
      </c>
      <c r="H46" s="147">
        <f>+A!H46-B!I46</f>
        <v>-21955.125</v>
      </c>
      <c r="I46" s="148">
        <f>+A!I46-B!J46</f>
        <v>-34122.853000000003</v>
      </c>
      <c r="J46" s="147">
        <f>+A!J46-B!K46</f>
        <v>-31904.649000000001</v>
      </c>
      <c r="K46" s="148">
        <f>+A!K46-B!L46</f>
        <v>-33780.379000000001</v>
      </c>
      <c r="L46" s="147">
        <f>+A!L46-B!M46</f>
        <v>-60893.053</v>
      </c>
      <c r="M46" s="148">
        <f>+A!M46-B!N46</f>
        <v>-81504.181000000011</v>
      </c>
      <c r="N46" s="147">
        <f>+A!N46-B!O46</f>
        <v>-72784.114000000001</v>
      </c>
      <c r="O46" s="148">
        <f>+A!O46-B!P46</f>
        <v>-136296.06399999998</v>
      </c>
      <c r="P46" s="147">
        <f>+A!P46-B!Q46</f>
        <v>-157422.31899999999</v>
      </c>
      <c r="Q46" s="148">
        <f>+A!Q46-B!R46</f>
        <v>-169182.984</v>
      </c>
      <c r="R46" s="147">
        <f>+A!R46-B!S46</f>
        <v>-102167.52799999999</v>
      </c>
      <c r="S46" s="148">
        <f>+A!S46-B!T46</f>
        <v>-88075.420000000013</v>
      </c>
      <c r="T46" s="147">
        <f>+A!T46-B!U46</f>
        <v>-200276.11</v>
      </c>
      <c r="U46" s="148">
        <f>+A!U46-B!V46</f>
        <v>17170.100000000006</v>
      </c>
      <c r="V46" s="147">
        <f>+A!V46-B!W46</f>
        <v>-91622.200000000012</v>
      </c>
      <c r="W46" s="148">
        <f>+A!W46-B!X46</f>
        <v>-201867.44999999998</v>
      </c>
      <c r="X46" s="149">
        <f>+A!X46-B!Y46</f>
        <v>-70031.8</v>
      </c>
      <c r="Y46" s="149">
        <f>+A!Y46-B!Z46</f>
        <v>-67120.660000000018</v>
      </c>
      <c r="Z46" s="149">
        <f>+A!Z46-B!AA46</f>
        <v>34549.300000000017</v>
      </c>
      <c r="AA46" s="149">
        <f>+A!AA46-B!AB46</f>
        <v>-34222.199999999983</v>
      </c>
      <c r="AB46" s="149">
        <f>+A!AB46-B!AC46</f>
        <v>-154527.85999999999</v>
      </c>
      <c r="AC46" s="149">
        <f>+A!AC46-B!AD46</f>
        <v>-118817.66999999998</v>
      </c>
    </row>
    <row r="47" spans="2:29" x14ac:dyDescent="0.25">
      <c r="B47" s="189" t="s">
        <v>16</v>
      </c>
      <c r="C47" s="190"/>
      <c r="D47" s="24">
        <f>+A!D47-B!E47</f>
        <v>19.766999999999996</v>
      </c>
      <c r="E47" s="25">
        <f>+A!E47-B!F47</f>
        <v>38.649000000000001</v>
      </c>
      <c r="F47" s="24">
        <f>+A!F47-B!G47</f>
        <v>68.977999999999994</v>
      </c>
      <c r="G47" s="25">
        <f>+A!G47-B!H47</f>
        <v>83.337000000000003</v>
      </c>
      <c r="H47" s="24">
        <f>+A!H47-B!I47</f>
        <v>129.69999999999999</v>
      </c>
      <c r="I47" s="25">
        <f>+A!I47-B!J47</f>
        <v>272.04699999999997</v>
      </c>
      <c r="J47" s="24">
        <f>+A!J47-B!K47</f>
        <v>473.03800000000001</v>
      </c>
      <c r="K47" s="25">
        <f>+A!K47-B!L47</f>
        <v>430.517</v>
      </c>
      <c r="L47" s="24">
        <f>+A!L47-B!M47</f>
        <v>310.48500000000001</v>
      </c>
      <c r="M47" s="25">
        <f>+A!M47-B!N47</f>
        <v>511.26100000000002</v>
      </c>
      <c r="N47" s="24">
        <f>+A!N47-B!O47</f>
        <v>835.82600000000002</v>
      </c>
      <c r="O47" s="25">
        <f>+A!O47-B!P47</f>
        <v>2662.9850000000001</v>
      </c>
      <c r="P47" s="24">
        <f>+A!P47-B!Q47</f>
        <v>1637.6550000000002</v>
      </c>
      <c r="Q47" s="25">
        <f>+A!Q47-B!R47</f>
        <v>2458.41</v>
      </c>
      <c r="R47" s="24">
        <f>+A!R47-B!S47</f>
        <v>3710.1980000000003</v>
      </c>
      <c r="S47" s="25">
        <f>+A!S47-B!T47</f>
        <v>453.15800000000013</v>
      </c>
      <c r="T47" s="24">
        <f>+A!T47-B!U47</f>
        <v>4692.7370000000001</v>
      </c>
      <c r="U47" s="25">
        <f>+A!U47-B!V47</f>
        <v>1864.683</v>
      </c>
      <c r="V47" s="24">
        <f>+A!V47-B!W47</f>
        <v>3582.7639999999997</v>
      </c>
      <c r="W47" s="25">
        <f>+A!W47-B!X47</f>
        <v>7724.8459999999995</v>
      </c>
      <c r="X47" s="26">
        <f>+A!X47-B!Y47</f>
        <v>27045.700000000004</v>
      </c>
      <c r="Y47" s="26">
        <f>+A!Y47-B!Z47</f>
        <v>7634.3799999999992</v>
      </c>
      <c r="Z47" s="26">
        <f>+A!Z47-B!AA47</f>
        <v>9726.5400000000009</v>
      </c>
      <c r="AA47" s="26">
        <f>+A!AA47-B!AB47</f>
        <v>15999.669999999998</v>
      </c>
      <c r="AB47" s="26">
        <f>+A!AB47-B!AC47</f>
        <v>15339.460000000003</v>
      </c>
      <c r="AC47" s="26">
        <f>+A!AC47-B!AD47</f>
        <v>17148.57</v>
      </c>
    </row>
    <row r="48" spans="2:29" x14ac:dyDescent="0.25">
      <c r="B48" s="198" t="s">
        <v>17</v>
      </c>
      <c r="C48" s="199"/>
      <c r="D48" s="27">
        <f>+A!D48-B!E48</f>
        <v>0</v>
      </c>
      <c r="E48" s="28">
        <f>+A!E48-B!F48</f>
        <v>0</v>
      </c>
      <c r="F48" s="27">
        <f>+A!F48-B!G48</f>
        <v>0</v>
      </c>
      <c r="G48" s="28">
        <f>+A!G48-B!H48</f>
        <v>0</v>
      </c>
      <c r="H48" s="27">
        <f>+A!H48-B!I48</f>
        <v>0</v>
      </c>
      <c r="I48" s="28">
        <f>+A!I48-B!J48</f>
        <v>0</v>
      </c>
      <c r="J48" s="27">
        <f>+A!J48-B!K48</f>
        <v>0</v>
      </c>
      <c r="K48" s="28">
        <f>+A!K48-B!L48</f>
        <v>19.771000000000001</v>
      </c>
      <c r="L48" s="27">
        <f>+A!L48-B!M48</f>
        <v>1.631</v>
      </c>
      <c r="M48" s="28">
        <f>+A!M48-B!N48</f>
        <v>5.0469999999999997</v>
      </c>
      <c r="N48" s="27">
        <f>+A!N48-B!O48</f>
        <v>3.7250000000000001</v>
      </c>
      <c r="O48" s="28">
        <f>+A!O48-B!P48</f>
        <v>2.9750000000000001</v>
      </c>
      <c r="P48" s="27">
        <f>+A!P48-B!Q48</f>
        <v>0</v>
      </c>
      <c r="Q48" s="28">
        <f>+A!Q48-B!R48</f>
        <v>-30.349</v>
      </c>
      <c r="R48" s="27">
        <f>+A!R48-B!S48</f>
        <v>-22.135999999999999</v>
      </c>
      <c r="S48" s="28">
        <f>+A!S48-B!T48</f>
        <v>-17.548999999999999</v>
      </c>
      <c r="T48" s="27">
        <f>+A!T48-B!U48</f>
        <v>-18.509</v>
      </c>
      <c r="U48" s="28">
        <f>+A!U48-B!V48</f>
        <v>0</v>
      </c>
      <c r="V48" s="27">
        <f>+A!V48-B!W48</f>
        <v>202.71199999999999</v>
      </c>
      <c r="W48" s="28">
        <f>+A!W48-B!X48</f>
        <v>-38.799999999999997</v>
      </c>
      <c r="X48" s="29">
        <f>+A!X48-B!Y48</f>
        <v>-62.798000000000002</v>
      </c>
      <c r="Y48" s="29">
        <f>+A!Y48-B!Z48</f>
        <v>-2.831</v>
      </c>
      <c r="Z48" s="29">
        <f>+A!Z48-B!AA48</f>
        <v>-0.18</v>
      </c>
      <c r="AA48" s="29">
        <f>+A!AA48-B!AB48</f>
        <v>0</v>
      </c>
      <c r="AB48" s="29">
        <f>+A!AB48-B!AC48</f>
        <v>0</v>
      </c>
      <c r="AC48" s="29">
        <f>+A!AC48-B!AD48</f>
        <v>0</v>
      </c>
    </row>
    <row r="49" spans="2:29" x14ac:dyDescent="0.25">
      <c r="B49" s="189" t="s">
        <v>18</v>
      </c>
      <c r="C49" s="190"/>
      <c r="D49" s="24">
        <f>+A!D49-B!E49</f>
        <v>-3410.5309999999999</v>
      </c>
      <c r="E49" s="25">
        <f>+A!E49-B!F49</f>
        <v>-4407.7480000000005</v>
      </c>
      <c r="F49" s="24">
        <f>+A!F49-B!G49</f>
        <v>-3390.183</v>
      </c>
      <c r="G49" s="25">
        <f>+A!G49-B!H49</f>
        <v>-1970.3050000000001</v>
      </c>
      <c r="H49" s="24">
        <f>+A!H49-B!I49</f>
        <v>-1508.06</v>
      </c>
      <c r="I49" s="25">
        <f>+A!I49-B!J49</f>
        <v>-5766.1239999999998</v>
      </c>
      <c r="J49" s="24">
        <f>+A!J49-B!K49</f>
        <v>-2592.5920000000001</v>
      </c>
      <c r="K49" s="25">
        <f>+A!K49-B!L49</f>
        <v>-2014.8330000000001</v>
      </c>
      <c r="L49" s="24">
        <f>+A!L49-B!M49</f>
        <v>-1497.2560000000001</v>
      </c>
      <c r="M49" s="25">
        <f>+A!M49-B!N49</f>
        <v>-691.798</v>
      </c>
      <c r="N49" s="24">
        <f>+A!N49-B!O49</f>
        <v>199.69900000000001</v>
      </c>
      <c r="O49" s="25">
        <f>+A!O49-B!P49</f>
        <v>-244.994</v>
      </c>
      <c r="P49" s="24">
        <f>+A!P49-B!Q49</f>
        <v>-363.45800000000003</v>
      </c>
      <c r="Q49" s="25">
        <f>+A!Q49-B!R49</f>
        <v>-1065.8159999999998</v>
      </c>
      <c r="R49" s="24">
        <f>+A!R49-B!S49</f>
        <v>-1617.5909999999999</v>
      </c>
      <c r="S49" s="25">
        <f>+A!S49-B!T49</f>
        <v>-1082.5239999999999</v>
      </c>
      <c r="T49" s="24" t="e">
        <f>+A!T49-B!U49</f>
        <v>#VALUE!</v>
      </c>
      <c r="U49" s="25">
        <f>+A!U49-B!V49</f>
        <v>-1051.1309999999999</v>
      </c>
      <c r="V49" s="24" t="e">
        <f>+A!V49-B!W49</f>
        <v>#VALUE!</v>
      </c>
      <c r="W49" s="25">
        <f>+A!W49-B!X49</f>
        <v>-1346.4029999999998</v>
      </c>
      <c r="X49" s="26">
        <f>+A!X49-B!Y49</f>
        <v>-821.32600000000002</v>
      </c>
      <c r="Y49" s="26">
        <f>+A!Y49-B!Z49</f>
        <v>3092.2589999999996</v>
      </c>
      <c r="Z49" s="26">
        <f>+A!Z49-B!AA49</f>
        <v>8288.5020000000004</v>
      </c>
      <c r="AA49" s="26">
        <f>+A!AA49-B!AB49</f>
        <v>7112.2440000000006</v>
      </c>
      <c r="AB49" s="26">
        <f>+A!AB49-B!AC49</f>
        <v>9241.4140000000007</v>
      </c>
      <c r="AC49" s="26">
        <f>+A!AC49-B!AD49</f>
        <v>8871.6720000000005</v>
      </c>
    </row>
    <row r="50" spans="2:29" x14ac:dyDescent="0.25">
      <c r="B50" s="198" t="s">
        <v>19</v>
      </c>
      <c r="C50" s="199"/>
      <c r="D50" s="27">
        <f>+A!D50-B!E50</f>
        <v>0</v>
      </c>
      <c r="E50" s="28">
        <f>+A!E50-B!F50</f>
        <v>0</v>
      </c>
      <c r="F50" s="27">
        <f>+A!F50-B!G50</f>
        <v>-39.569000000000003</v>
      </c>
      <c r="G50" s="28">
        <f>+A!G50-B!H50</f>
        <v>-84.292000000000002</v>
      </c>
      <c r="H50" s="27">
        <f>+A!H50-B!I50</f>
        <v>0</v>
      </c>
      <c r="I50" s="28">
        <f>+A!I50-B!J50</f>
        <v>-0.443</v>
      </c>
      <c r="J50" s="27">
        <f>+A!J50-B!K50</f>
        <v>-45.515000000000001</v>
      </c>
      <c r="K50" s="28">
        <f>+A!K50-B!L50</f>
        <v>-27.34</v>
      </c>
      <c r="L50" s="27">
        <f>+A!L50-B!M50</f>
        <v>-198.62799999999999</v>
      </c>
      <c r="M50" s="28">
        <f>+A!M50-B!N50</f>
        <v>-611.53099999999995</v>
      </c>
      <c r="N50" s="27">
        <f>+A!N50-B!O50</f>
        <v>-901.44899999999996</v>
      </c>
      <c r="O50" s="28">
        <f>+A!O50-B!P50</f>
        <v>-1433.4860000000001</v>
      </c>
      <c r="P50" s="27">
        <f>+A!P50-B!Q50</f>
        <v>-1155.635</v>
      </c>
      <c r="Q50" s="28">
        <f>+A!Q50-B!R50</f>
        <v>-2661.018</v>
      </c>
      <c r="R50" s="27">
        <f>+A!R50-B!S50</f>
        <v>-1895.99</v>
      </c>
      <c r="S50" s="28">
        <f>+A!S50-B!T50</f>
        <v>45341.563999999998</v>
      </c>
      <c r="T50" s="27">
        <f>+A!T50-B!U50</f>
        <v>-2406.7399999999998</v>
      </c>
      <c r="U50" s="28">
        <f>+A!U50-B!V50</f>
        <v>201698.92600000001</v>
      </c>
      <c r="V50" s="27">
        <f>+A!V50-B!W50</f>
        <v>89729.426000000007</v>
      </c>
      <c r="W50" s="28">
        <f>+A!W50-B!X50</f>
        <v>-2257.913</v>
      </c>
      <c r="X50" s="29">
        <f>+A!X50-B!Y50</f>
        <v>52439.103999999999</v>
      </c>
      <c r="Y50" s="29">
        <f>+A!Y50-B!Z50</f>
        <v>62752.892</v>
      </c>
      <c r="Z50" s="29">
        <f>+A!Z50-B!AA50</f>
        <v>168393.87299999999</v>
      </c>
      <c r="AA50" s="29">
        <f>+A!AA50-B!AB50</f>
        <v>126566.23299999999</v>
      </c>
      <c r="AB50" s="29">
        <f>+A!AB50-B!AC50</f>
        <v>-931.04899999999998</v>
      </c>
      <c r="AC50" s="29">
        <f>+A!AC50-B!AD50</f>
        <v>13879.835999999999</v>
      </c>
    </row>
    <row r="51" spans="2:29" x14ac:dyDescent="0.25">
      <c r="B51" s="189" t="s">
        <v>20</v>
      </c>
      <c r="C51" s="190"/>
      <c r="D51" s="24">
        <f>+A!D51-B!E51</f>
        <v>0</v>
      </c>
      <c r="E51" s="25">
        <f>+A!E51-B!F51</f>
        <v>-5241.6729999999998</v>
      </c>
      <c r="F51" s="24">
        <f>+A!F51-B!G51</f>
        <v>0</v>
      </c>
      <c r="G51" s="25">
        <f>+A!G51-B!H51</f>
        <v>0</v>
      </c>
      <c r="H51" s="24">
        <f>+A!H51-B!I51</f>
        <v>0</v>
      </c>
      <c r="I51" s="25">
        <f>+A!I51-B!J51</f>
        <v>0</v>
      </c>
      <c r="J51" s="24">
        <f>+A!J51-B!K51</f>
        <v>-17.995999999999999</v>
      </c>
      <c r="K51" s="25">
        <f>+A!K51-B!L51</f>
        <v>-30.350999999999999</v>
      </c>
      <c r="L51" s="24">
        <f>+A!L51-B!M51</f>
        <v>-49.933999999999997</v>
      </c>
      <c r="M51" s="25">
        <f>+A!M51-B!N51</f>
        <v>-1012.927</v>
      </c>
      <c r="N51" s="24">
        <f>+A!N51-B!O51</f>
        <v>-507.75200000000001</v>
      </c>
      <c r="O51" s="25">
        <f>+A!O51-B!P51</f>
        <v>-398.73500000000001</v>
      </c>
      <c r="P51" s="24">
        <f>+A!P51-B!Q51</f>
        <v>-477.95100000000002</v>
      </c>
      <c r="Q51" s="25">
        <f>+A!Q51-B!R51</f>
        <v>-2171.752</v>
      </c>
      <c r="R51" s="24">
        <f>+A!R51-B!S51</f>
        <v>-2244.4850000000001</v>
      </c>
      <c r="S51" s="25">
        <f>+A!S51-B!T51</f>
        <v>-24683.1</v>
      </c>
      <c r="T51" s="24">
        <f>+A!T51-B!U51</f>
        <v>-44552.78</v>
      </c>
      <c r="U51" s="25">
        <f>+A!U51-B!V51</f>
        <v>-15141.63</v>
      </c>
      <c r="V51" s="24">
        <f>+A!V51-B!W51</f>
        <v>-7259.8779999999997</v>
      </c>
      <c r="W51" s="25">
        <f>+A!W51-B!X51</f>
        <v>-4862.018</v>
      </c>
      <c r="X51" s="26">
        <f>+A!X51-B!Y51</f>
        <v>-1005.579</v>
      </c>
      <c r="Y51" s="26">
        <f>+A!Y51-B!Z51</f>
        <v>-10098.5</v>
      </c>
      <c r="Z51" s="26">
        <f>+A!Z51-B!AA51</f>
        <v>-1950.1320000000001</v>
      </c>
      <c r="AA51" s="26">
        <f>+A!AA51-B!AB51</f>
        <v>-2207.0059999999999</v>
      </c>
      <c r="AB51" s="26">
        <f>+A!AB51-B!AC51</f>
        <v>-3939.7579999999998</v>
      </c>
      <c r="AC51" s="26">
        <f>+A!AC51-B!AD51</f>
        <v>-4512.6379999999999</v>
      </c>
    </row>
    <row r="52" spans="2:29" x14ac:dyDescent="0.25">
      <c r="B52" s="198" t="s">
        <v>21</v>
      </c>
      <c r="C52" s="199"/>
      <c r="D52" s="27">
        <f>+A!D52-B!E52</f>
        <v>973.548</v>
      </c>
      <c r="E52" s="28">
        <f>+A!E52-B!F52</f>
        <v>1642.5440000000001</v>
      </c>
      <c r="F52" s="27">
        <f>+A!F52-B!G52</f>
        <v>1049.2429999999999</v>
      </c>
      <c r="G52" s="28">
        <f>+A!G52-B!H52</f>
        <v>567.14800000000002</v>
      </c>
      <c r="H52" s="27">
        <f>+A!H52-B!I52</f>
        <v>137.517</v>
      </c>
      <c r="I52" s="28">
        <f>+A!I52-B!J52</f>
        <v>-317.21100000000001</v>
      </c>
      <c r="J52" s="27">
        <f>+A!J52-B!K52</f>
        <v>-592.01499999999987</v>
      </c>
      <c r="K52" s="28">
        <f>+A!K52-B!L52</f>
        <v>-726.12899999999991</v>
      </c>
      <c r="L52" s="27">
        <f>+A!L52-B!M52</f>
        <v>-1289.8320000000001</v>
      </c>
      <c r="M52" s="28">
        <f>+A!M52-B!N52</f>
        <v>-1351.8219999999999</v>
      </c>
      <c r="N52" s="27">
        <f>+A!N52-B!O52</f>
        <v>-1330.8920000000001</v>
      </c>
      <c r="O52" s="28">
        <f>+A!O52-B!P52</f>
        <v>-2571.0439999999999</v>
      </c>
      <c r="P52" s="27">
        <f>+A!P52-B!Q52</f>
        <v>-1945.2809999999999</v>
      </c>
      <c r="Q52" s="28">
        <f>+A!Q52-B!R52</f>
        <v>-4400.7560000000003</v>
      </c>
      <c r="R52" s="27">
        <f>+A!R52-B!S52</f>
        <v>-2965.1660000000002</v>
      </c>
      <c r="S52" s="28">
        <f>+A!S52-B!T52</f>
        <v>-6646.6509999999998</v>
      </c>
      <c r="T52" s="27">
        <f>+A!T52-B!U52</f>
        <v>-3444.4579999999996</v>
      </c>
      <c r="U52" s="28">
        <f>+A!U52-B!V52</f>
        <v>-5112.6959999999999</v>
      </c>
      <c r="V52" s="27">
        <f>+A!V52-B!W52</f>
        <v>-3516.0479999999998</v>
      </c>
      <c r="W52" s="28">
        <f>+A!W52-B!X52</f>
        <v>-7064.2560000000012</v>
      </c>
      <c r="X52" s="29">
        <f>+A!X52-B!Y52</f>
        <v>-5267.6239999999998</v>
      </c>
      <c r="Y52" s="29">
        <f>+A!Y52-B!Z52</f>
        <v>-9313.360999999999</v>
      </c>
      <c r="Z52" s="29">
        <f>+A!Z52-B!AA52</f>
        <v>-6323.5469999999996</v>
      </c>
      <c r="AA52" s="29">
        <f>+A!AA52-B!AB52</f>
        <v>-9328.5949999999993</v>
      </c>
      <c r="AB52" s="29">
        <f>+A!AB52-B!AC52</f>
        <v>-5359.4440000000004</v>
      </c>
      <c r="AC52" s="29">
        <f>+A!AC52-B!AD52</f>
        <v>-7100.3050000000003</v>
      </c>
    </row>
    <row r="53" spans="2:29" x14ac:dyDescent="0.25">
      <c r="B53" s="189" t="s">
        <v>22</v>
      </c>
      <c r="C53" s="190"/>
      <c r="D53" s="24">
        <f>+A!D53-B!E53</f>
        <v>-74.40300000000002</v>
      </c>
      <c r="E53" s="25">
        <f>+A!E53-B!F53</f>
        <v>-1943.0389999999998</v>
      </c>
      <c r="F53" s="24">
        <f>+A!F53-B!G53</f>
        <v>-1661.1949999999999</v>
      </c>
      <c r="G53" s="25">
        <f>+A!G53-B!H53</f>
        <v>-1854.39</v>
      </c>
      <c r="H53" s="24">
        <f>+A!H53-B!I53</f>
        <v>-2736.672</v>
      </c>
      <c r="I53" s="25">
        <f>+A!I53-B!J53</f>
        <v>-5376.8139999999994</v>
      </c>
      <c r="J53" s="24">
        <f>+A!J53-B!K53</f>
        <v>-6009.02</v>
      </c>
      <c r="K53" s="25">
        <f>+A!K53-B!L53</f>
        <v>-4911.6559999999999</v>
      </c>
      <c r="L53" s="24">
        <f>+A!L53-B!M53</f>
        <v>-4488.3209999999999</v>
      </c>
      <c r="M53" s="25">
        <f>+A!M53-B!N53</f>
        <v>-3857.1880000000001</v>
      </c>
      <c r="N53" s="24">
        <f>+A!N53-B!O53</f>
        <v>-6189.6540000000005</v>
      </c>
      <c r="O53" s="25">
        <f>+A!O53-B!P53</f>
        <v>-14541.585999999999</v>
      </c>
      <c r="P53" s="24">
        <f>+A!P53-B!Q53</f>
        <v>-17852.243999999999</v>
      </c>
      <c r="Q53" s="25">
        <f>+A!Q53-B!R53</f>
        <v>-8298.1360000000004</v>
      </c>
      <c r="R53" s="24">
        <f>+A!R53-B!S53</f>
        <v>-18159.732</v>
      </c>
      <c r="S53" s="25">
        <f>+A!S53-B!T53</f>
        <v>-10753.063</v>
      </c>
      <c r="T53" s="24">
        <f>+A!T53-B!U53</f>
        <v>-14031.927</v>
      </c>
      <c r="U53" s="25">
        <f>+A!U53-B!V53</f>
        <v>-12183.482</v>
      </c>
      <c r="V53" s="24">
        <f>+A!V53-B!W53</f>
        <v>-10638.129000000001</v>
      </c>
      <c r="W53" s="25">
        <f>+A!W53-B!X53</f>
        <v>-9634.8310000000001</v>
      </c>
      <c r="X53" s="26">
        <f>+A!X53-B!Y53</f>
        <v>-11338.983999999999</v>
      </c>
      <c r="Y53" s="26">
        <f>+A!Y53-B!Z53</f>
        <v>-14803.137999999999</v>
      </c>
      <c r="Z53" s="26">
        <f>+A!Z53-B!AA53</f>
        <v>-21229.342000000001</v>
      </c>
      <c r="AA53" s="26">
        <f>+A!AA53-B!AB53</f>
        <v>-28887.782999999999</v>
      </c>
      <c r="AB53" s="26">
        <f>+A!AB53-B!AC53</f>
        <v>-33232.531000000003</v>
      </c>
      <c r="AC53" s="26">
        <f>+A!AC53-B!AD53</f>
        <v>-25912.827999999998</v>
      </c>
    </row>
    <row r="54" spans="2:29" x14ac:dyDescent="0.25">
      <c r="B54" s="198" t="s">
        <v>23</v>
      </c>
      <c r="C54" s="199"/>
      <c r="D54" s="27">
        <f>+A!D54-B!E54</f>
        <v>-12799.091</v>
      </c>
      <c r="E54" s="28">
        <f>+A!E54-B!F54</f>
        <v>-22217.661</v>
      </c>
      <c r="F54" s="27">
        <f>+A!F54-B!G54</f>
        <v>-25812.347000000002</v>
      </c>
      <c r="G54" s="28">
        <f>+A!G54-B!H54</f>
        <v>-12875.636</v>
      </c>
      <c r="H54" s="27">
        <f>+A!H54-B!I54</f>
        <v>-14106.4</v>
      </c>
      <c r="I54" s="28">
        <f>+A!I54-B!J54</f>
        <v>-18397.181</v>
      </c>
      <c r="J54" s="27">
        <f>+A!J54-B!K54</f>
        <v>-19147.473000000002</v>
      </c>
      <c r="K54" s="28">
        <f>+A!K54-B!L54</f>
        <v>-21769.899999999998</v>
      </c>
      <c r="L54" s="27">
        <f>+A!L54-B!M54</f>
        <v>-47382.637999999999</v>
      </c>
      <c r="M54" s="28">
        <f>+A!M54-B!N54</f>
        <v>-69756.929999999993</v>
      </c>
      <c r="N54" s="27">
        <f>+A!N54-B!O54</f>
        <v>-57440.913</v>
      </c>
      <c r="O54" s="28">
        <f>+A!O54-B!P54</f>
        <v>-109130.34299999999</v>
      </c>
      <c r="P54" s="27">
        <f>+A!P54-B!Q54</f>
        <v>-121881.504</v>
      </c>
      <c r="Q54" s="28">
        <f>+A!Q54-B!R54</f>
        <v>-135358.484</v>
      </c>
      <c r="R54" s="27">
        <f>+A!R54-B!S54</f>
        <v>-62909.906000000003</v>
      </c>
      <c r="S54" s="28">
        <f>+A!S54-B!T54</f>
        <v>-67468.418000000005</v>
      </c>
      <c r="T54" s="27">
        <f>+A!T54-B!U54</f>
        <v>-105200.34600000001</v>
      </c>
      <c r="U54" s="28">
        <f>+A!U54-B!V54</f>
        <v>-115716.322</v>
      </c>
      <c r="V54" s="27">
        <f>+A!V54-B!W54</f>
        <v>-124873.773</v>
      </c>
      <c r="W54" s="28">
        <f>+A!W54-B!X54</f>
        <v>-147550.77600000001</v>
      </c>
      <c r="X54" s="29">
        <f>+A!X54-B!Y54</f>
        <v>-95120.333999999988</v>
      </c>
      <c r="Y54" s="29">
        <f>+A!Y54-B!Z54</f>
        <v>-74176.221000000005</v>
      </c>
      <c r="Z54" s="29">
        <f>+A!Z54-B!AA54</f>
        <v>-84839.538</v>
      </c>
      <c r="AA54" s="29">
        <f>+A!AA54-B!AB54</f>
        <v>-91798.631999999998</v>
      </c>
      <c r="AB54" s="29">
        <f>+A!AB54-B!AC54</f>
        <v>-88432.620999999999</v>
      </c>
      <c r="AC54" s="29">
        <f>+A!AC54-B!AD54</f>
        <v>-66636.637999999992</v>
      </c>
    </row>
    <row r="55" spans="2:29" x14ac:dyDescent="0.25">
      <c r="B55" s="189" t="s">
        <v>24</v>
      </c>
      <c r="C55" s="190"/>
      <c r="D55" s="24">
        <f>+A!D55-B!E55</f>
        <v>-2700.279</v>
      </c>
      <c r="E55" s="25">
        <f>+A!E55-B!F55</f>
        <v>-2374.5389999999998</v>
      </c>
      <c r="F55" s="24">
        <f>+A!F55-B!G55</f>
        <v>-5678.4690000000001</v>
      </c>
      <c r="G55" s="25">
        <f>+A!G55-B!H55</f>
        <v>-6156.2330000000002</v>
      </c>
      <c r="H55" s="24">
        <f>+A!H55-B!I55</f>
        <v>-3857.1759999999999</v>
      </c>
      <c r="I55" s="25">
        <f>+A!I55-B!J55</f>
        <v>-4537.1269999999995</v>
      </c>
      <c r="J55" s="24">
        <f>+A!J55-B!K55</f>
        <v>-3973.0830000000001</v>
      </c>
      <c r="K55" s="25">
        <f>+A!K55-B!L55</f>
        <v>-4750.4639999999999</v>
      </c>
      <c r="L55" s="24">
        <f>+A!L55-B!M55</f>
        <v>-6285.6570000000002</v>
      </c>
      <c r="M55" s="25">
        <f>+A!M55-B!N55</f>
        <v>-4746.2620000000006</v>
      </c>
      <c r="N55" s="24">
        <f>+A!N55-B!O55</f>
        <v>-7444.1390000000001</v>
      </c>
      <c r="O55" s="25">
        <f>+A!O55-B!P55</f>
        <v>-10455.529</v>
      </c>
      <c r="P55" s="24">
        <f>+A!P55-B!Q55</f>
        <v>-15238.228000000001</v>
      </c>
      <c r="Q55" s="25">
        <f>+A!Q55-B!R55</f>
        <v>-17642.689000000002</v>
      </c>
      <c r="R55" s="24">
        <f>+A!R55-B!S55</f>
        <v>-16026.319</v>
      </c>
      <c r="S55" s="25">
        <f>+A!S55-B!T55</f>
        <v>-23195.968000000001</v>
      </c>
      <c r="T55" s="24">
        <f>+A!T55-B!U55</f>
        <v>-32543.525000000001</v>
      </c>
      <c r="U55" s="25">
        <f>+A!U55-B!V55</f>
        <v>-37154.843999999997</v>
      </c>
      <c r="V55" s="24">
        <f>+A!V55-B!W55</f>
        <v>-37511.253000000004</v>
      </c>
      <c r="W55" s="25">
        <f>+A!W55-B!X55</f>
        <v>-36783.557000000001</v>
      </c>
      <c r="X55" s="26">
        <f>+A!X55-B!Y55</f>
        <v>-35888.965000000004</v>
      </c>
      <c r="Y55" s="26">
        <f>+A!Y55-B!Z55</f>
        <v>-32140.661999999997</v>
      </c>
      <c r="Z55" s="26">
        <f>+A!Z55-B!AA55</f>
        <v>-37513.902000000002</v>
      </c>
      <c r="AA55" s="26">
        <f>+A!AA55-B!AB55</f>
        <v>-51650.627999999997</v>
      </c>
      <c r="AB55" s="26">
        <f>+A!AB55-B!AC55</f>
        <v>-47183.298999999999</v>
      </c>
      <c r="AC55" s="26">
        <f>+A!AC55-B!AD55</f>
        <v>-54515.752999999997</v>
      </c>
    </row>
    <row r="56" spans="2:29" ht="15.75" thickBot="1" x14ac:dyDescent="0.3">
      <c r="B56" s="200" t="s">
        <v>25</v>
      </c>
      <c r="C56" s="201"/>
      <c r="D56" s="30">
        <f>+A!D56-B!E56</f>
        <v>-1E-3</v>
      </c>
      <c r="E56" s="31">
        <f>+A!E56-B!F56</f>
        <v>0</v>
      </c>
      <c r="F56" s="30">
        <f>+A!F56-B!G56</f>
        <v>-22.861999999999998</v>
      </c>
      <c r="G56" s="31">
        <f>+A!G56-B!H56</f>
        <v>-39.029000000000003</v>
      </c>
      <c r="H56" s="30">
        <f>+A!H56-B!I56</f>
        <v>-14.034000000000001</v>
      </c>
      <c r="I56" s="31">
        <f>+A!I56-B!J56</f>
        <v>0</v>
      </c>
      <c r="J56" s="30">
        <f>+A!J56-B!K56</f>
        <v>0</v>
      </c>
      <c r="K56" s="31">
        <f>+A!K56-B!L56</f>
        <v>-1E-3</v>
      </c>
      <c r="L56" s="30">
        <f>+A!L56-B!M56</f>
        <v>-12.907999999999999</v>
      </c>
      <c r="M56" s="31">
        <f>+A!M56-B!N56</f>
        <v>7.9700000000000006</v>
      </c>
      <c r="N56" s="30">
        <f>+A!N56-B!O56</f>
        <v>-8.5570000000000004</v>
      </c>
      <c r="O56" s="31">
        <f>+A!O56-B!P56</f>
        <v>-186.268</v>
      </c>
      <c r="P56" s="30">
        <f>+A!P56-B!Q56</f>
        <v>-145.64699999999999</v>
      </c>
      <c r="Q56" s="31">
        <f>+A!Q56-B!R56</f>
        <v>-12.361000000000001</v>
      </c>
      <c r="R56" s="30">
        <f>+A!R56-B!S56</f>
        <v>-36.39</v>
      </c>
      <c r="S56" s="31">
        <f>+A!S56-B!T56</f>
        <v>-22.844999999999999</v>
      </c>
      <c r="T56" s="30">
        <f>+A!T56-B!U56</f>
        <v>34.382999999999996</v>
      </c>
      <c r="U56" s="31">
        <f>+A!U56-B!V56</f>
        <v>-33.408999999999999</v>
      </c>
      <c r="V56" s="30">
        <f>+A!V56-B!W56</f>
        <v>9.827</v>
      </c>
      <c r="W56" s="31">
        <f>+A!W56-B!X56</f>
        <v>-53.730999999999995</v>
      </c>
      <c r="X56" s="32">
        <f>+A!X56-B!Y56</f>
        <v>-10.965</v>
      </c>
      <c r="Y56" s="32">
        <f>+A!Y56-B!Z56</f>
        <v>-65.466999999999999</v>
      </c>
      <c r="Z56" s="32">
        <f>+A!Z56-B!AA56</f>
        <v>-2.8930000000000007</v>
      </c>
      <c r="AA56" s="32">
        <f>+A!AA56-B!AB56</f>
        <v>-27.591000000000005</v>
      </c>
      <c r="AB56" s="32">
        <f>+A!AB56-B!AC56</f>
        <v>-29.968</v>
      </c>
      <c r="AC56" s="32">
        <f>+A!AC56-B!AD56</f>
        <v>-39.516000000000005</v>
      </c>
    </row>
    <row r="57" spans="2:29" x14ac:dyDescent="0.25">
      <c r="B57" t="s">
        <v>52</v>
      </c>
    </row>
  </sheetData>
  <mergeCells count="15">
    <mergeCell ref="B54:C54"/>
    <mergeCell ref="B55:C55"/>
    <mergeCell ref="B56:C56"/>
    <mergeCell ref="B48:C48"/>
    <mergeCell ref="B49:C49"/>
    <mergeCell ref="B50:C50"/>
    <mergeCell ref="B51:C51"/>
    <mergeCell ref="B52:C52"/>
    <mergeCell ref="B53:C53"/>
    <mergeCell ref="B47:C47"/>
    <mergeCell ref="B7:E16"/>
    <mergeCell ref="M7:P16"/>
    <mergeCell ref="C17:E17"/>
    <mergeCell ref="M17:O17"/>
    <mergeCell ref="B46:C46"/>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G151"/>
  <sheetViews>
    <sheetView showGridLines="0" topLeftCell="A136" workbookViewId="0">
      <selection activeCell="H94" sqref="H94:AG94"/>
    </sheetView>
  </sheetViews>
  <sheetFormatPr baseColWidth="10" defaultRowHeight="15" x14ac:dyDescent="0.25"/>
  <cols>
    <col min="4" max="4" width="12.85546875" customWidth="1"/>
    <col min="6" max="6" width="13.140625" customWidth="1"/>
    <col min="7" max="7" width="26.5703125" customWidth="1"/>
    <col min="8" max="8" width="15.28515625" customWidth="1"/>
    <col min="9" max="9" width="15.140625" bestFit="1" customWidth="1"/>
    <col min="10" max="10" width="16.28515625" bestFit="1" customWidth="1"/>
    <col min="11" max="11" width="17.140625" customWidth="1"/>
    <col min="12" max="13" width="15.140625" bestFit="1" customWidth="1"/>
    <col min="14" max="14" width="16.140625" customWidth="1"/>
    <col min="15" max="16" width="15.140625" bestFit="1" customWidth="1"/>
    <col min="17" max="31" width="16.28515625" bestFit="1" customWidth="1"/>
    <col min="32" max="32" width="16.28515625" customWidth="1"/>
    <col min="33" max="33" width="15.85546875" customWidth="1"/>
  </cols>
  <sheetData>
    <row r="7" spans="2:16" x14ac:dyDescent="0.25">
      <c r="L7" s="191" t="s">
        <v>9</v>
      </c>
      <c r="M7" s="204"/>
      <c r="N7" s="204"/>
      <c r="O7" s="204"/>
      <c r="P7" s="204"/>
    </row>
    <row r="8" spans="2:16" x14ac:dyDescent="0.25">
      <c r="B8" s="191" t="s">
        <v>8</v>
      </c>
      <c r="C8" s="204"/>
      <c r="D8" s="204"/>
      <c r="E8" s="204"/>
      <c r="L8" s="204"/>
      <c r="M8" s="204"/>
      <c r="N8" s="204"/>
      <c r="O8" s="204"/>
      <c r="P8" s="204"/>
    </row>
    <row r="9" spans="2:16" x14ac:dyDescent="0.25">
      <c r="B9" s="204"/>
      <c r="C9" s="204"/>
      <c r="D9" s="204"/>
      <c r="E9" s="204"/>
      <c r="L9" s="204"/>
      <c r="M9" s="204"/>
      <c r="N9" s="204"/>
      <c r="O9" s="204"/>
      <c r="P9" s="204"/>
    </row>
    <row r="10" spans="2:16" x14ac:dyDescent="0.25">
      <c r="B10" s="204"/>
      <c r="C10" s="204"/>
      <c r="D10" s="204"/>
      <c r="E10" s="204"/>
      <c r="L10" s="204"/>
      <c r="M10" s="204"/>
      <c r="N10" s="204"/>
      <c r="O10" s="204"/>
      <c r="P10" s="204"/>
    </row>
    <row r="11" spans="2:16" x14ac:dyDescent="0.25">
      <c r="B11" s="204"/>
      <c r="C11" s="204"/>
      <c r="D11" s="204"/>
      <c r="E11" s="204"/>
      <c r="L11" s="204"/>
      <c r="M11" s="204"/>
      <c r="N11" s="204"/>
      <c r="O11" s="204"/>
      <c r="P11" s="204"/>
    </row>
    <row r="12" spans="2:16" x14ac:dyDescent="0.25">
      <c r="B12" s="204"/>
      <c r="C12" s="204"/>
      <c r="D12" s="204"/>
      <c r="E12" s="204"/>
      <c r="L12" s="204"/>
      <c r="M12" s="204"/>
      <c r="N12" s="204"/>
      <c r="O12" s="204"/>
      <c r="P12" s="204"/>
    </row>
    <row r="13" spans="2:16" x14ac:dyDescent="0.25">
      <c r="B13" s="204"/>
      <c r="C13" s="204"/>
      <c r="D13" s="204"/>
      <c r="E13" s="204"/>
      <c r="L13" s="204"/>
      <c r="M13" s="204"/>
      <c r="N13" s="204"/>
      <c r="O13" s="204"/>
      <c r="P13" s="204"/>
    </row>
    <row r="14" spans="2:16" x14ac:dyDescent="0.25">
      <c r="B14" s="204"/>
      <c r="C14" s="204"/>
      <c r="D14" s="204"/>
      <c r="E14" s="204"/>
      <c r="L14" s="204"/>
      <c r="M14" s="204"/>
      <c r="N14" s="204"/>
      <c r="O14" s="204"/>
      <c r="P14" s="204"/>
    </row>
    <row r="15" spans="2:16" x14ac:dyDescent="0.25">
      <c r="B15" s="204"/>
      <c r="C15" s="204"/>
      <c r="D15" s="204"/>
      <c r="E15" s="204"/>
      <c r="G15" s="226" t="s">
        <v>39</v>
      </c>
      <c r="H15" s="226"/>
      <c r="I15" s="226"/>
      <c r="J15" s="226"/>
      <c r="K15" s="226"/>
      <c r="L15" s="204"/>
      <c r="M15" s="204"/>
      <c r="N15" s="204"/>
      <c r="O15" s="204"/>
      <c r="P15" s="204"/>
    </row>
    <row r="16" spans="2:16" ht="15" customHeight="1" x14ac:dyDescent="0.25">
      <c r="B16" s="204"/>
      <c r="C16" s="204"/>
      <c r="D16" s="204"/>
      <c r="E16" s="204"/>
      <c r="G16" s="226"/>
      <c r="H16" s="226"/>
      <c r="I16" s="226"/>
      <c r="J16" s="226"/>
      <c r="K16" s="226"/>
      <c r="L16" s="204"/>
      <c r="M16" s="204"/>
      <c r="N16" s="204"/>
      <c r="O16" s="204"/>
      <c r="P16" s="204"/>
    </row>
    <row r="17" spans="3:14" x14ac:dyDescent="0.25">
      <c r="C17" s="192" t="s">
        <v>3</v>
      </c>
      <c r="D17" s="192"/>
      <c r="E17" s="192"/>
      <c r="G17" s="226"/>
      <c r="H17" s="226"/>
      <c r="I17" s="226"/>
      <c r="J17" s="226"/>
      <c r="K17" s="226"/>
      <c r="N17" s="3" t="s">
        <v>3</v>
      </c>
    </row>
    <row r="43" spans="6:33" x14ac:dyDescent="0.25">
      <c r="F43" s="4" t="s">
        <v>63</v>
      </c>
    </row>
    <row r="44" spans="6:33" ht="15.75" thickBot="1" x14ac:dyDescent="0.3"/>
    <row r="45" spans="6:33" ht="15.75" thickBot="1" x14ac:dyDescent="0.3">
      <c r="F45" s="6" t="s">
        <v>14</v>
      </c>
      <c r="G45" s="7"/>
      <c r="H45" s="12">
        <v>1995</v>
      </c>
      <c r="I45" s="8">
        <v>1996</v>
      </c>
      <c r="J45" s="12">
        <v>1997</v>
      </c>
      <c r="K45" s="8">
        <v>1998</v>
      </c>
      <c r="L45" s="12">
        <v>1999</v>
      </c>
      <c r="M45" s="8">
        <v>2000</v>
      </c>
      <c r="N45" s="12">
        <v>2001</v>
      </c>
      <c r="O45" s="8">
        <v>2002</v>
      </c>
      <c r="P45" s="12">
        <v>2003</v>
      </c>
      <c r="Q45" s="8">
        <v>2004</v>
      </c>
      <c r="R45" s="12">
        <v>2005</v>
      </c>
      <c r="S45" s="8">
        <v>2006</v>
      </c>
      <c r="T45" s="12">
        <v>2007</v>
      </c>
      <c r="U45" s="8">
        <v>2008</v>
      </c>
      <c r="V45" s="12">
        <v>2009</v>
      </c>
      <c r="W45" s="8">
        <v>2010</v>
      </c>
      <c r="X45" s="12">
        <v>2011</v>
      </c>
      <c r="Y45" s="8">
        <v>2012</v>
      </c>
      <c r="Z45" s="12">
        <v>2013</v>
      </c>
      <c r="AA45" s="8">
        <v>2014</v>
      </c>
      <c r="AB45" s="12">
        <v>2015</v>
      </c>
      <c r="AC45" s="9">
        <v>2016</v>
      </c>
      <c r="AD45" s="9">
        <v>2017</v>
      </c>
      <c r="AE45" s="9">
        <v>2018</v>
      </c>
      <c r="AF45" s="9">
        <v>2019</v>
      </c>
      <c r="AG45" s="9">
        <v>2020</v>
      </c>
    </row>
    <row r="46" spans="6:33" ht="15.75" thickBot="1" x14ac:dyDescent="0.3">
      <c r="F46" s="194" t="s">
        <v>26</v>
      </c>
      <c r="G46" s="210"/>
      <c r="H46" s="116">
        <f>(A!D46/D!H60)*1000</f>
        <v>7.2265140284412235E-2</v>
      </c>
      <c r="I46" s="127">
        <f>(A!E46/D!I60)*1000</f>
        <v>6.2087873794537937E-2</v>
      </c>
      <c r="J46" s="116">
        <f>(A!F46/D!J60)*1000</f>
        <v>4.2011331822423677E-2</v>
      </c>
      <c r="K46" s="127">
        <f>(A!G46/D!K60)*1000</f>
        <v>2.5654169292165512E-2</v>
      </c>
      <c r="L46" s="116">
        <f>(A!H46/D!L60)*1000</f>
        <v>2.2143131205765689E-2</v>
      </c>
      <c r="M46" s="127">
        <f>(A!I46/D!M60)*1000</f>
        <v>3.2414844707805479E-2</v>
      </c>
      <c r="N46" s="116">
        <f>(A!J46/D!N60)*1000</f>
        <v>3.2904503732096031E-2</v>
      </c>
      <c r="O46" s="127">
        <f>(A!K46/D!O60)*1000</f>
        <v>2.7008940133479428E-2</v>
      </c>
      <c r="P46" s="116">
        <f>(A!L46/D!P60)*1000</f>
        <v>2.5123263077641966E-2</v>
      </c>
      <c r="Q46" s="127">
        <f>(A!M46/D!Q60)*1000</f>
        <v>3.016929019093427E-2</v>
      </c>
      <c r="R46" s="116">
        <f>(A!N46/D!R60)*1000</f>
        <v>4.5586148972931465E-2</v>
      </c>
      <c r="S46" s="127">
        <f>(A!O46/D!S60)*1000</f>
        <v>8.0634005216978902E-2</v>
      </c>
      <c r="T46" s="116">
        <f>(A!P46/D!T60)*1000</f>
        <v>7.3137696617360942E-2</v>
      </c>
      <c r="U46" s="127">
        <f>(A!Q46/D!U60)*1000</f>
        <v>0.10972819585477812</v>
      </c>
      <c r="V46" s="116">
        <f>(A!R46/D!V60)*1000</f>
        <v>0.12628980256369099</v>
      </c>
      <c r="W46" s="127">
        <f>(A!S46/D!W60)*1000</f>
        <v>1.1590024043914167</v>
      </c>
      <c r="X46" s="116">
        <f>(A!T46/D!X60)*1000</f>
        <v>0.31611316858572941</v>
      </c>
      <c r="Y46" s="127">
        <f>(A!U46/D!Y60)*1000</f>
        <v>4.9236745033554072</v>
      </c>
      <c r="Z46" s="116">
        <f>(A!V46/D!Z60)*1000</f>
        <v>2.3494640695499065</v>
      </c>
      <c r="AA46" s="127">
        <f>(A!W46/D!AA60)*1000</f>
        <v>0.52056752278376139</v>
      </c>
      <c r="AB46" s="116">
        <f>(A!X46/D!AB60)*1000</f>
        <v>2.1611974780843806</v>
      </c>
      <c r="AC46" s="123">
        <f>(A!Y46/D!AC60)*1000</f>
        <v>2.0378825539184282</v>
      </c>
      <c r="AD46" s="123">
        <f>(A!Z46/D!AD60)*1000</f>
        <v>4.3456357156414098</v>
      </c>
      <c r="AE46" s="123">
        <f>(A!AA46/D!AE60)*1000</f>
        <v>3.4756952215176757</v>
      </c>
      <c r="AF46" s="123">
        <f>(A!AB46/D!AF60)*1000</f>
        <v>1.127766215887926</v>
      </c>
      <c r="AG46" s="178">
        <f>(A!AC46/D!AG60)*1000</f>
        <v>1.1558153339156674</v>
      </c>
    </row>
    <row r="47" spans="6:33" x14ac:dyDescent="0.25">
      <c r="F47" s="216" t="s">
        <v>16</v>
      </c>
      <c r="G47" s="217"/>
      <c r="H47" s="124">
        <f>(A!D47/D!H$60)*1000</f>
        <v>8.9828693790149885E-4</v>
      </c>
      <c r="I47" s="117">
        <f>(A!E47/D!I$60)*1000</f>
        <v>1.8609092628109889E-3</v>
      </c>
      <c r="J47" s="124">
        <f>(A!F47/D!J$60)*1000</f>
        <v>2.9601386481802427E-3</v>
      </c>
      <c r="K47" s="117">
        <f>(A!G47/D!K$60)*1000</f>
        <v>2.6055975635370719E-3</v>
      </c>
      <c r="L47" s="124">
        <f>(A!H47/D!L$60)*1000</f>
        <v>5.8263552225650064E-3</v>
      </c>
      <c r="M47" s="117">
        <f>(A!I47/D!M$60)*1000</f>
        <v>6.9592613404168375E-3</v>
      </c>
      <c r="N47" s="124">
        <f>(A!J47/D!N$60)*1000</f>
        <v>1.1940059511801493E-2</v>
      </c>
      <c r="O47" s="117">
        <f>(A!K47/D!O$60)*1000</f>
        <v>1.0721112660623568E-2</v>
      </c>
      <c r="P47" s="124">
        <f>(A!L47/D!P$60)*1000</f>
        <v>8.7118123017141738E-3</v>
      </c>
      <c r="Q47" s="117">
        <f>(A!M47/D!Q$60)*1000</f>
        <v>1.5809332944663072E-2</v>
      </c>
      <c r="R47" s="124">
        <f>(A!N47/D!R$60)*1000</f>
        <v>2.0063543866385102E-2</v>
      </c>
      <c r="S47" s="117">
        <f>(A!O47/D!S$60)*1000</f>
        <v>6.3168366137064266E-2</v>
      </c>
      <c r="T47" s="124">
        <f>(A!P47/D!T$60)*1000</f>
        <v>3.9084905881525592E-2</v>
      </c>
      <c r="U47" s="117">
        <f>(A!Q47/D!U$60)*1000</f>
        <v>5.7480919923957895E-2</v>
      </c>
      <c r="V47" s="124">
        <f>(A!R47/D!V$60)*1000</f>
        <v>9.1152973010158456E-2</v>
      </c>
      <c r="W47" s="117">
        <f>(A!S47/D!W$60)*1000</f>
        <v>3.3750442317288937E-2</v>
      </c>
      <c r="X47" s="124">
        <f>(A!T47/D!X$60)*1000</f>
        <v>0.1693045810607591</v>
      </c>
      <c r="Y47" s="117">
        <f>(A!U47/D!Y$60)*1000</f>
        <v>0.1498035420647971</v>
      </c>
      <c r="Z47" s="124">
        <f>(A!V47/D!Z$60)*1000</f>
        <v>0.16297218003741606</v>
      </c>
      <c r="AA47" s="117">
        <f>(A!W47/D!AA$60)*1000</f>
        <v>0.37951118475559237</v>
      </c>
      <c r="AB47" s="124">
        <f>(A!X47/D!AB$60)*1000</f>
        <v>0.87310100617523867</v>
      </c>
      <c r="AC47" s="118">
        <f>(A!Y47/D!AC$60)*1000</f>
        <v>0.49144843049327352</v>
      </c>
      <c r="AD47" s="118">
        <f>(A!Z47/D!AD$60)*1000</f>
        <v>0.4584006410932327</v>
      </c>
      <c r="AE47" s="118">
        <f>(A!AA47/D!AE$60)*1000</f>
        <v>0.53884868830038546</v>
      </c>
      <c r="AF47" s="118">
        <f>(A!AB47/D!AF$60)*1000</f>
        <v>0.75040873754959925</v>
      </c>
      <c r="AG47" s="120">
        <f>(A!AC47/D!AG$60)*1000</f>
        <v>0.55010680536806156</v>
      </c>
    </row>
    <row r="48" spans="6:33" x14ac:dyDescent="0.25">
      <c r="F48" s="220" t="s">
        <v>17</v>
      </c>
      <c r="G48" s="221"/>
      <c r="H48" s="125">
        <f>(A!D48/D!H$60)*1000</f>
        <v>0</v>
      </c>
      <c r="I48" s="119">
        <f>(A!E48/D!I$60)*1000</f>
        <v>0</v>
      </c>
      <c r="J48" s="125">
        <f>(A!F48/D!J$60)*1000</f>
        <v>0</v>
      </c>
      <c r="K48" s="119">
        <f>(A!G48/D!K$60)*1000</f>
        <v>0</v>
      </c>
      <c r="L48" s="125">
        <f>(A!H48/D!L$60)*1000</f>
        <v>0</v>
      </c>
      <c r="M48" s="119">
        <f>(A!I48/D!M$60)*1000</f>
        <v>0</v>
      </c>
      <c r="N48" s="125">
        <f>(A!J48/D!N$60)*1000</f>
        <v>0</v>
      </c>
      <c r="O48" s="119">
        <f>(A!K48/D!O$60)*1000</f>
        <v>4.9235481621675474E-4</v>
      </c>
      <c r="P48" s="125">
        <f>(A!L48/D!P$60)*1000</f>
        <v>4.0112146774550553E-5</v>
      </c>
      <c r="Q48" s="119">
        <f>(A!M48/D!Q$60)*1000</f>
        <v>1.2260117572754215E-4</v>
      </c>
      <c r="R48" s="125">
        <f>(A!N48/D!R$60)*1000</f>
        <v>8.9388558264542144E-5</v>
      </c>
      <c r="S48" s="119">
        <f>(A!O48/D!S$60)*1000</f>
        <v>7.0547782783969643E-5</v>
      </c>
      <c r="T48" s="125">
        <f>(A!P48/D!T$60)*1000</f>
        <v>0</v>
      </c>
      <c r="U48" s="119">
        <f>(A!Q48/D!U$60)*1000</f>
        <v>0</v>
      </c>
      <c r="V48" s="125">
        <f>(A!R48/D!V$60)*1000</f>
        <v>0</v>
      </c>
      <c r="W48" s="119">
        <f>(A!S48/D!W$60)*1000</f>
        <v>0</v>
      </c>
      <c r="X48" s="125">
        <f>(A!T48/D!X$60)*1000</f>
        <v>0</v>
      </c>
      <c r="Y48" s="119">
        <f>(A!U48/D!Y$60)*1000</f>
        <v>0</v>
      </c>
      <c r="Z48" s="125">
        <f>(A!V48/D!Z$60)*1000</f>
        <v>4.4615824804666009E-3</v>
      </c>
      <c r="AA48" s="119">
        <f>(A!W48/D!AA$60)*1000</f>
        <v>0</v>
      </c>
      <c r="AB48" s="125">
        <f>(A!X48/D!AB$60)*1000</f>
        <v>0</v>
      </c>
      <c r="AC48" s="120">
        <f>(A!Y48/D!AC$60)*1000</f>
        <v>0</v>
      </c>
      <c r="AD48" s="120">
        <f>(A!Z48/D!AD$60)*1000</f>
        <v>0</v>
      </c>
      <c r="AE48" s="120">
        <f>(A!AA48/D!AE$60)*1000</f>
        <v>0</v>
      </c>
      <c r="AF48" s="120">
        <f>(A!AB48/D!AF$60)*1000</f>
        <v>0</v>
      </c>
      <c r="AG48" s="120">
        <f>(A!AC48/D!AG$60)*1000</f>
        <v>0</v>
      </c>
    </row>
    <row r="49" spans="6:33" x14ac:dyDescent="0.25">
      <c r="F49" s="216" t="s">
        <v>18</v>
      </c>
      <c r="G49" s="217"/>
      <c r="H49" s="125">
        <f>(A!D49/D!H$60)*1000</f>
        <v>1.6307033437654424E-4</v>
      </c>
      <c r="I49" s="119">
        <f>(A!E49/D!I$60)*1000</f>
        <v>1.4316972365542019E-5</v>
      </c>
      <c r="J49" s="125">
        <f>(A!F49/D!J$60)*1000</f>
        <v>6.7572323690174641E-4</v>
      </c>
      <c r="K49" s="119">
        <f>(A!G49/D!K$60)*1000</f>
        <v>0</v>
      </c>
      <c r="L49" s="125">
        <f>(A!H49/D!L$60)*1000</f>
        <v>0</v>
      </c>
      <c r="M49" s="119">
        <f>(A!I49/D!M$60)*1000</f>
        <v>0</v>
      </c>
      <c r="N49" s="125">
        <f>(A!J49/D!N$60)*1000</f>
        <v>0</v>
      </c>
      <c r="O49" s="119">
        <f>(A!K49/D!O$60)*1000</f>
        <v>0</v>
      </c>
      <c r="P49" s="125">
        <f>(A!L49/D!P$60)*1000</f>
        <v>0</v>
      </c>
      <c r="Q49" s="119">
        <f>(A!M49/D!Q$60)*1000</f>
        <v>3.2065296603993586E-4</v>
      </c>
      <c r="R49" s="125">
        <f>(A!N49/D!R$60)*1000</f>
        <v>6.016365905164139E-3</v>
      </c>
      <c r="S49" s="119">
        <f>(A!O49/D!S$60)*1000</f>
        <v>4.4472373725397207E-4</v>
      </c>
      <c r="T49" s="125">
        <f>(A!P49/D!T$60)*1000</f>
        <v>3.342811598959188E-3</v>
      </c>
      <c r="U49" s="119">
        <f>(A!Q49/D!U$60)*1000</f>
        <v>3.287731256085686E-3</v>
      </c>
      <c r="V49" s="125">
        <f>(A!R49/D!V$60)*1000</f>
        <v>0</v>
      </c>
      <c r="W49" s="119">
        <f>(A!S49/D!W$60)*1000</f>
        <v>9.7034659529102209E-3</v>
      </c>
      <c r="X49" s="125" t="e">
        <f>(A!T49/D!X$60)*1000</f>
        <v>#VALUE!</v>
      </c>
      <c r="Y49" s="119">
        <f>(A!U49/D!Y$60)*1000</f>
        <v>3.253588729389805E-3</v>
      </c>
      <c r="Z49" s="125" t="e">
        <f>(A!V49/D!Z$60)*1000</f>
        <v>#VALUE!</v>
      </c>
      <c r="AA49" s="119">
        <f>(A!W49/D!AA$60)*1000</f>
        <v>2.0467143417782233E-2</v>
      </c>
      <c r="AB49" s="125">
        <f>(A!X49/D!AB$60)*1000</f>
        <v>2.1341991622403592E-2</v>
      </c>
      <c r="AC49" s="120">
        <f>(A!Y49/D!AC$60)*1000</f>
        <v>9.6203074951953862E-2</v>
      </c>
      <c r="AD49" s="120">
        <f>(A!Z49/D!AD$60)*1000</f>
        <v>0.20093363419726271</v>
      </c>
      <c r="AE49" s="120">
        <f>(A!AA49/D!AE$60)*1000</f>
        <v>0.18193986489286751</v>
      </c>
      <c r="AF49" s="120">
        <f>(A!AB49/D!AF$60)*1000</f>
        <v>0.21690703700704508</v>
      </c>
      <c r="AG49" s="120">
        <f>(A!AC49/D!AG$60)*1000</f>
        <v>0.19698699674422301</v>
      </c>
    </row>
    <row r="50" spans="6:33" x14ac:dyDescent="0.25">
      <c r="F50" s="220" t="s">
        <v>19</v>
      </c>
      <c r="G50" s="221"/>
      <c r="H50" s="125">
        <f>(A!D50/D!H$60)*1000</f>
        <v>0</v>
      </c>
      <c r="I50" s="119">
        <f>(A!E50/D!I$60)*1000</f>
        <v>0</v>
      </c>
      <c r="J50" s="125">
        <f>(A!F50/D!J$60)*1000</f>
        <v>0</v>
      </c>
      <c r="K50" s="119">
        <f>(A!G50/D!K$60)*1000</f>
        <v>0</v>
      </c>
      <c r="L50" s="125">
        <f>(A!H50/D!L$60)*1000</f>
        <v>0</v>
      </c>
      <c r="M50" s="119">
        <f>(A!I50/D!M$60)*1000</f>
        <v>0</v>
      </c>
      <c r="N50" s="125">
        <f>(A!J50/D!N$60)*1000</f>
        <v>0</v>
      </c>
      <c r="O50" s="119">
        <f>(A!K50/D!O$60)*1000</f>
        <v>0</v>
      </c>
      <c r="P50" s="125">
        <f>(A!L50/D!P$60)*1000</f>
        <v>0</v>
      </c>
      <c r="Q50" s="119">
        <f>(A!M50/D!Q$60)*1000</f>
        <v>0</v>
      </c>
      <c r="R50" s="125">
        <f>(A!N50/D!R$60)*1000</f>
        <v>0</v>
      </c>
      <c r="S50" s="119">
        <f>(A!O50/D!S$60)*1000</f>
        <v>0</v>
      </c>
      <c r="T50" s="125">
        <f>(A!P50/D!T$60)*1000</f>
        <v>0</v>
      </c>
      <c r="U50" s="119">
        <f>(A!Q50/D!U$60)*1000</f>
        <v>0</v>
      </c>
      <c r="V50" s="125">
        <f>(A!R50/D!V$60)*1000</f>
        <v>0</v>
      </c>
      <c r="W50" s="119">
        <f>(A!S50/D!W$60)*1000</f>
        <v>1.0568892618972008</v>
      </c>
      <c r="X50" s="125">
        <f>(A!T50/D!X$60)*1000</f>
        <v>8.5263169707988241E-3</v>
      </c>
      <c r="Y50" s="119">
        <f>(A!U50/D!Y$60)*1000</f>
        <v>4.6586151726589931</v>
      </c>
      <c r="Z50" s="125">
        <f>(A!V50/D!Z$60)*1000</f>
        <v>2.0382302189941677</v>
      </c>
      <c r="AA50" s="119">
        <f>(A!W50/D!AA$60)*1000</f>
        <v>0</v>
      </c>
      <c r="AB50" s="125">
        <f>(A!X50/D!AB$60)*1000</f>
        <v>1.1683618344345124</v>
      </c>
      <c r="AC50" s="120">
        <f>(A!Y50/D!AC$60)*1000</f>
        <v>1.3840115310698271</v>
      </c>
      <c r="AD50" s="120">
        <f>(A!Z50/D!AD$60)*1000</f>
        <v>3.5942786646702798</v>
      </c>
      <c r="AE50" s="120">
        <f>(A!AA50/D!AE$60)*1000</f>
        <v>2.6615379833395498</v>
      </c>
      <c r="AF50" s="120">
        <f>(A!AB50/D!AF$60)*1000</f>
        <v>2.9326261235727591E-4</v>
      </c>
      <c r="AG50" s="120">
        <f>(A!AC50/D!AG$60)*1000</f>
        <v>0.28272969109822915</v>
      </c>
    </row>
    <row r="51" spans="6:33" x14ac:dyDescent="0.25">
      <c r="F51" s="216" t="s">
        <v>20</v>
      </c>
      <c r="G51" s="217"/>
      <c r="H51" s="125">
        <f>(A!D51/D!H$60)*1000</f>
        <v>0</v>
      </c>
      <c r="I51" s="119">
        <f>(A!E51/D!I$60)*1000</f>
        <v>0</v>
      </c>
      <c r="J51" s="125">
        <f>(A!F51/D!J$60)*1000</f>
        <v>0</v>
      </c>
      <c r="K51" s="119">
        <f>(A!G51/D!K$60)*1000</f>
        <v>0</v>
      </c>
      <c r="L51" s="125">
        <f>(A!H51/D!L$60)*1000</f>
        <v>0</v>
      </c>
      <c r="M51" s="119">
        <f>(A!I51/D!M$60)*1000</f>
        <v>0</v>
      </c>
      <c r="N51" s="125">
        <f>(A!J51/D!N$60)*1000</f>
        <v>0</v>
      </c>
      <c r="O51" s="119">
        <f>(A!K51/D!O$60)*1000</f>
        <v>0</v>
      </c>
      <c r="P51" s="125">
        <f>(A!L51/D!P$60)*1000</f>
        <v>0</v>
      </c>
      <c r="Q51" s="119">
        <f>(A!M51/D!Q$60)*1000</f>
        <v>0</v>
      </c>
      <c r="R51" s="125">
        <f>(A!N51/D!R$60)*1000</f>
        <v>0</v>
      </c>
      <c r="S51" s="119">
        <f>(A!O51/D!S$60)*1000</f>
        <v>0</v>
      </c>
      <c r="T51" s="125">
        <f>(A!P51/D!T$60)*1000</f>
        <v>0</v>
      </c>
      <c r="U51" s="119">
        <f>(A!Q51/D!U$60)*1000</f>
        <v>0</v>
      </c>
      <c r="V51" s="125">
        <f>(A!R51/D!V$60)*1000</f>
        <v>0</v>
      </c>
      <c r="W51" s="119">
        <f>(A!S51/D!W$60)*1000</f>
        <v>0</v>
      </c>
      <c r="X51" s="125">
        <f>(A!T51/D!X$60)*1000</f>
        <v>0</v>
      </c>
      <c r="Y51" s="119">
        <f>(A!U51/D!Y$60)*1000</f>
        <v>0</v>
      </c>
      <c r="Z51" s="125">
        <f>(A!V51/D!Z$60)*1000</f>
        <v>0</v>
      </c>
      <c r="AA51" s="119">
        <f>(A!W51/D!AA$60)*1000</f>
        <v>0</v>
      </c>
      <c r="AB51" s="125">
        <f>(A!X51/D!AB$60)*1000</f>
        <v>0</v>
      </c>
      <c r="AC51" s="120">
        <f>(A!Y51/D!AC$60)*1000</f>
        <v>0</v>
      </c>
      <c r="AD51" s="120">
        <f>(A!Z51/D!AD$60)*1000</f>
        <v>0</v>
      </c>
      <c r="AE51" s="120">
        <f>(A!AA51/D!AE$60)*1000</f>
        <v>0</v>
      </c>
      <c r="AF51" s="120">
        <f>(A!AB51/D!AF$60)*1000</f>
        <v>6.9398331848732691E-4</v>
      </c>
      <c r="AG51" s="120">
        <f>(A!AC51/D!AG$60)*1000</f>
        <v>0</v>
      </c>
    </row>
    <row r="52" spans="6:33" x14ac:dyDescent="0.25">
      <c r="F52" s="220" t="s">
        <v>21</v>
      </c>
      <c r="G52" s="221"/>
      <c r="H52" s="125">
        <f>(A!D52/D!H$60)*1000</f>
        <v>3.4953330038983148E-2</v>
      </c>
      <c r="I52" s="119">
        <f>(A!E52/D!I$60)*1000</f>
        <v>4.8592749669088851E-2</v>
      </c>
      <c r="J52" s="125">
        <f>(A!F52/D!J$60)*1000</f>
        <v>3.0731902413011592E-2</v>
      </c>
      <c r="K52" s="119">
        <f>(A!G52/D!K$60)*1000</f>
        <v>1.722931106910313E-2</v>
      </c>
      <c r="L52" s="125">
        <f>(A!H52/D!L$60)*1000</f>
        <v>1.0712285795763875E-2</v>
      </c>
      <c r="M52" s="119">
        <f>(A!I52/D!M$60)*1000</f>
        <v>9.209184715978749E-3</v>
      </c>
      <c r="N52" s="125">
        <f>(A!J52/D!N$60)*1000</f>
        <v>9.7206475690942099E-3</v>
      </c>
      <c r="O52" s="119">
        <f>(A!K52/D!O$60)*1000</f>
        <v>1.057025102101803E-2</v>
      </c>
      <c r="P52" s="125">
        <f>(A!L52/D!P$60)*1000</f>
        <v>1.0956493937679839E-2</v>
      </c>
      <c r="Q52" s="119">
        <f>(A!M52/D!Q$60)*1000</f>
        <v>5.5905601710149154E-3</v>
      </c>
      <c r="R52" s="125">
        <f>(A!N52/D!R$60)*1000</f>
        <v>6.9462228834709164E-3</v>
      </c>
      <c r="S52" s="119">
        <f>(A!O52/D!S$60)*1000</f>
        <v>5.5834479487787535E-3</v>
      </c>
      <c r="T52" s="125">
        <f>(A!P52/D!T$60)*1000</f>
        <v>7.2871375325253762E-3</v>
      </c>
      <c r="U52" s="119">
        <f>(A!Q52/D!U$60)*1000</f>
        <v>3.3204873185885844E-2</v>
      </c>
      <c r="V52" s="125">
        <f>(A!R52/D!V$60)*1000</f>
        <v>1.0796097135912312E-2</v>
      </c>
      <c r="W52" s="119">
        <f>(A!S52/D!W$60)*1000</f>
        <v>1.8717121081522476E-2</v>
      </c>
      <c r="X52" s="125">
        <f>(A!T52/D!X$60)*1000</f>
        <v>8.9427401072879498E-2</v>
      </c>
      <c r="Y52" s="119">
        <f>(A!U52/D!Y$60)*1000</f>
        <v>6.2379672014577128E-2</v>
      </c>
      <c r="Z52" s="125">
        <f>(A!V52/D!Z$60)*1000</f>
        <v>5.6589105315285576E-2</v>
      </c>
      <c r="AA52" s="119">
        <f>(A!W52/D!AA$60)*1000</f>
        <v>3.1716369423974183E-2</v>
      </c>
      <c r="AB52" s="125">
        <f>(A!X52/D!AB$60)*1000</f>
        <v>4.2640994083862328E-2</v>
      </c>
      <c r="AC52" s="120">
        <f>(A!Y52/D!AC$60)*1000</f>
        <v>2.3048238308776423E-2</v>
      </c>
      <c r="AD52" s="120">
        <f>(A!Z52/D!AD$60)*1000</f>
        <v>5.647984984921655E-2</v>
      </c>
      <c r="AE52" s="120">
        <f>(A!AA52/D!AE$60)*1000</f>
        <v>2.0338078660532971E-2</v>
      </c>
      <c r="AF52" s="120">
        <f>(A!AB52/D!AF$60)*1000</f>
        <v>9.1724572839906079E-2</v>
      </c>
      <c r="AG52" s="120">
        <f>(A!AC52/D!AG$60)*1000</f>
        <v>5.5058941475422854E-2</v>
      </c>
    </row>
    <row r="53" spans="6:33" x14ac:dyDescent="0.25">
      <c r="F53" s="216" t="s">
        <v>22</v>
      </c>
      <c r="G53" s="217"/>
      <c r="H53" s="125">
        <f>(A!D53/D!H$60)*1000</f>
        <v>3.1355350573765997E-2</v>
      </c>
      <c r="I53" s="119">
        <f>(A!E53/D!I$60)*1000</f>
        <v>3.7126340527837056E-3</v>
      </c>
      <c r="J53" s="125">
        <f>(A!F53/D!J$60)*1000</f>
        <v>2.0427942940941207E-3</v>
      </c>
      <c r="K53" s="119">
        <f>(A!G53/D!K$60)*1000</f>
        <v>7.6651438773366943E-4</v>
      </c>
      <c r="L53" s="125">
        <f>(A!H53/D!L$60)*1000</f>
        <v>6.8490913333160502E-4</v>
      </c>
      <c r="M53" s="119">
        <f>(A!I53/D!M$60)*1000</f>
        <v>4.7910196158561505E-3</v>
      </c>
      <c r="N53" s="125">
        <f>(A!J53/D!N$60)*1000</f>
        <v>2.4890054468428486E-3</v>
      </c>
      <c r="O53" s="119">
        <f>(A!K53/D!O$60)*1000</f>
        <v>1.2722880765016437E-4</v>
      </c>
      <c r="P53" s="125">
        <f>(A!L53/D!P$60)*1000</f>
        <v>6.0859300066402693E-4</v>
      </c>
      <c r="Q53" s="119">
        <f>(A!M53/D!Q$60)*1000</f>
        <v>3.10093280862848E-3</v>
      </c>
      <c r="R53" s="125">
        <f>(A!N53/D!R$60)*1000</f>
        <v>2.9811864081397579E-3</v>
      </c>
      <c r="S53" s="119">
        <f>(A!O53/D!S$60)*1000</f>
        <v>2.6849419018259431E-3</v>
      </c>
      <c r="T53" s="125">
        <f>(A!P53/D!T$60)*1000</f>
        <v>5.122389179305656E-3</v>
      </c>
      <c r="U53" s="119">
        <f>(A!Q53/D!U$60)*1000</f>
        <v>5.1992859461213892E-3</v>
      </c>
      <c r="V53" s="125">
        <f>(A!R53/D!V$60)*1000</f>
        <v>4.3811598523240611E-3</v>
      </c>
      <c r="W53" s="119">
        <f>(A!S53/D!W$60)*1000</f>
        <v>2.08137957628272E-2</v>
      </c>
      <c r="X53" s="125">
        <f>(A!T53/D!X$60)*1000</f>
        <v>1.2576549278387538E-2</v>
      </c>
      <c r="Y53" s="119">
        <f>(A!U53/D!Y$60)*1000</f>
        <v>1.0080396426825474E-2</v>
      </c>
      <c r="Z53" s="125">
        <f>(A!V53/D!Z$60)*1000</f>
        <v>1.1594387586662267E-2</v>
      </c>
      <c r="AA53" s="119">
        <f>(A!W53/D!AA$60)*1000</f>
        <v>1.2385187284698904E-2</v>
      </c>
      <c r="AB53" s="125">
        <f>(A!X53/D!AB$60)*1000</f>
        <v>1.0658893639072419E-2</v>
      </c>
      <c r="AC53" s="120">
        <f>(A!Y53/D!AC$60)*1000</f>
        <v>5.442067051035661E-3</v>
      </c>
      <c r="AD53" s="120">
        <f>(A!Z53/D!AD$60)*1000</f>
        <v>7.7567641662624693E-3</v>
      </c>
      <c r="AE53" s="120">
        <f>(A!AA53/D!AE$60)*1000</f>
        <v>5.4576857723071821E-3</v>
      </c>
      <c r="AF53" s="120">
        <f>(A!AB53/D!AF$60)*1000</f>
        <v>1.3915478986152726E-2</v>
      </c>
      <c r="AG53" s="120">
        <f>(A!AC53/D!AG$60)*1000</f>
        <v>1.4885491939966649E-2</v>
      </c>
    </row>
    <row r="54" spans="6:33" x14ac:dyDescent="0.25">
      <c r="F54" s="220" t="s">
        <v>23</v>
      </c>
      <c r="G54" s="221"/>
      <c r="H54" s="125">
        <f>(A!D54/D!H$60)*1000</f>
        <v>0</v>
      </c>
      <c r="I54" s="119">
        <f>(A!E54/D!I$60)*1000</f>
        <v>2.7013155406683054E-3</v>
      </c>
      <c r="J54" s="125">
        <f>(A!F54/D!J$60)*1000</f>
        <v>0</v>
      </c>
      <c r="K54" s="119">
        <f>(A!G54/D!K$60)*1000</f>
        <v>0</v>
      </c>
      <c r="L54" s="125">
        <f>(A!H54/D!L$60)*1000</f>
        <v>3.7588468617945196E-4</v>
      </c>
      <c r="M54" s="119">
        <f>(A!I54/D!M$60)*1000</f>
        <v>7.7651716387413154E-3</v>
      </c>
      <c r="N54" s="125">
        <f>(A!J54/D!N$60)*1000</f>
        <v>9.6497377446035928E-4</v>
      </c>
      <c r="O54" s="119">
        <f>(A!K54/D!O$60)*1000</f>
        <v>4.283295148919215E-5</v>
      </c>
      <c r="P54" s="125">
        <f>(A!L54/D!P$60)*1000</f>
        <v>1.3457612946066256E-4</v>
      </c>
      <c r="Q54" s="119">
        <f>(A!M54/D!Q$60)*1000</f>
        <v>0</v>
      </c>
      <c r="R54" s="125">
        <f>(A!N54/D!R$60)*1000</f>
        <v>2.7761326550201572E-3</v>
      </c>
      <c r="S54" s="119">
        <f>(A!O54/D!S$60)*1000</f>
        <v>4.0207967749585011E-3</v>
      </c>
      <c r="T54" s="125">
        <f>(A!P54/D!T$60)*1000</f>
        <v>1.226695421833611E-2</v>
      </c>
      <c r="U54" s="119">
        <f>(A!Q54/D!U$60)*1000</f>
        <v>5.7035285389715768E-3</v>
      </c>
      <c r="V54" s="125">
        <f>(A!R54/D!V$60)*1000</f>
        <v>1.2539705106744022E-2</v>
      </c>
      <c r="W54" s="119">
        <f>(A!S54/D!W$60)*1000</f>
        <v>9.9828063330762596E-3</v>
      </c>
      <c r="X54" s="125">
        <f>(A!T54/D!X$60)*1000</f>
        <v>2.1259039795299979E-2</v>
      </c>
      <c r="Y54" s="119">
        <f>(A!U54/D!Y$60)*1000</f>
        <v>2.1207457446335721E-2</v>
      </c>
      <c r="Z54" s="125">
        <f>(A!V54/D!Z$60)*1000</f>
        <v>2.3456080114449215E-2</v>
      </c>
      <c r="AA54" s="119">
        <f>(A!W54/D!AA$60)*1000</f>
        <v>5.0992543496271747E-2</v>
      </c>
      <c r="AB54" s="125">
        <f>(A!X54/D!AB$60)*1000</f>
        <v>1.2942652329749105E-2</v>
      </c>
      <c r="AC54" s="120">
        <f>(A!Y54/D!AC$60)*1000</f>
        <v>2.0120627802690586E-2</v>
      </c>
      <c r="AD54" s="120">
        <f>(A!Z54/D!AD$60)*1000</f>
        <v>9.3001117695438538E-3</v>
      </c>
      <c r="AE54" s="120">
        <f>(A!AA54/D!AE$60)*1000</f>
        <v>5.0397612831033202E-2</v>
      </c>
      <c r="AF54" s="120">
        <f>(A!AB54/D!AF$60)*1000</f>
        <v>4.0582415580208926E-2</v>
      </c>
      <c r="AG54" s="120">
        <f>(A!AC54/D!AG$60)*1000</f>
        <v>4.1259866592551424E-2</v>
      </c>
    </row>
    <row r="55" spans="6:33" x14ac:dyDescent="0.25">
      <c r="F55" s="216" t="s">
        <v>24</v>
      </c>
      <c r="G55" s="217"/>
      <c r="H55" s="125">
        <f>(A!D55/D!H$60)*1000</f>
        <v>4.8951023993850547E-3</v>
      </c>
      <c r="I55" s="119">
        <f>(A!E55/D!I$60)*1000</f>
        <v>5.2059482968205518E-3</v>
      </c>
      <c r="J55" s="125">
        <f>(A!F55/D!J$60)*1000</f>
        <v>5.6007732302359682E-3</v>
      </c>
      <c r="K55" s="119">
        <f>(A!G55/D!K$60)*1000</f>
        <v>5.0527462717916407E-3</v>
      </c>
      <c r="L55" s="125">
        <f>(A!H55/D!L$60)*1000</f>
        <v>4.5436963679257513E-3</v>
      </c>
      <c r="M55" s="119">
        <f>(A!I55/D!M$60)*1000</f>
        <v>3.6902073968124237E-3</v>
      </c>
      <c r="N55" s="125">
        <f>(A!J55/D!N$60)*1000</f>
        <v>7.7898174298971163E-3</v>
      </c>
      <c r="O55" s="119">
        <f>(A!K55/D!O$60)*1000</f>
        <v>5.0551598764817214E-3</v>
      </c>
      <c r="P55" s="125">
        <f>(A!L55/D!P$60)*1000</f>
        <v>4.6716755613487124E-3</v>
      </c>
      <c r="Q55" s="119">
        <f>(A!M55/D!Q$60)*1000</f>
        <v>4.9822912111937038E-3</v>
      </c>
      <c r="R55" s="125">
        <f>(A!N55/D!R$60)*1000</f>
        <v>6.6653148397005186E-3</v>
      </c>
      <c r="S55" s="119">
        <f>(A!O55/D!S$60)*1000</f>
        <v>4.5307327483993364E-3</v>
      </c>
      <c r="T55" s="125">
        <f>(A!P55/D!T$60)*1000</f>
        <v>6.0100330528141772E-3</v>
      </c>
      <c r="U55" s="119">
        <f>(A!Q55/D!U$60)*1000</f>
        <v>4.8518801873232258E-3</v>
      </c>
      <c r="V55" s="125">
        <f>(A!R55/D!V$60)*1000</f>
        <v>7.4129422825563538E-3</v>
      </c>
      <c r="W55" s="119">
        <f>(A!S55/D!W$60)*1000</f>
        <v>9.0773034523431474E-3</v>
      </c>
      <c r="X55" s="125">
        <f>(A!T55/D!X$60)*1000</f>
        <v>1.3998047269544138E-2</v>
      </c>
      <c r="Y55" s="119">
        <f>(A!U55/D!Y$60)*1000</f>
        <v>1.8111328385405093E-2</v>
      </c>
      <c r="Z55" s="125">
        <f>(A!V55/D!Z$60)*1000</f>
        <v>5.1633476394849789E-2</v>
      </c>
      <c r="AA55" s="119">
        <f>(A!W55/D!AA$60)*1000</f>
        <v>2.5233571708891119E-2</v>
      </c>
      <c r="AB55" s="125">
        <f>(A!X55/D!AB$60)*1000</f>
        <v>3.1646694304098111E-2</v>
      </c>
      <c r="AC55" s="120">
        <f>(A!Y55/D!AC$60)*1000</f>
        <v>1.7384326286568438E-2</v>
      </c>
      <c r="AD55" s="120">
        <f>(A!Z55/D!AD$60)*1000</f>
        <v>1.8157025664817902E-2</v>
      </c>
      <c r="AE55" s="120">
        <f>(A!AA55/D!AE$60)*1000</f>
        <v>1.7057109702018319E-2</v>
      </c>
      <c r="AF55" s="120">
        <f>(A!AB55/D!AF$60)*1000</f>
        <v>1.32403635921937E-2</v>
      </c>
      <c r="AG55" s="120">
        <f>(A!AC55/D!AG$60)*1000</f>
        <v>1.4786925275946956E-2</v>
      </c>
    </row>
    <row r="56" spans="6:33" ht="15.75" thickBot="1" x14ac:dyDescent="0.3">
      <c r="F56" s="218" t="s">
        <v>25</v>
      </c>
      <c r="G56" s="219"/>
      <c r="H56" s="126">
        <f>(A!D56/D!H$60)*1000</f>
        <v>0</v>
      </c>
      <c r="I56" s="121">
        <f>(A!E56/D!I$60)*1000</f>
        <v>0</v>
      </c>
      <c r="J56" s="126">
        <f>(A!F56/D!J$60)*1000</f>
        <v>0</v>
      </c>
      <c r="K56" s="121">
        <f>(A!G56/D!K$60)*1000</f>
        <v>0</v>
      </c>
      <c r="L56" s="126">
        <f>(A!H56/D!L$60)*1000</f>
        <v>0</v>
      </c>
      <c r="M56" s="121">
        <f>(A!I56/D!M$60)*1000</f>
        <v>0</v>
      </c>
      <c r="N56" s="126">
        <f>(A!J56/D!N$60)*1000</f>
        <v>0</v>
      </c>
      <c r="O56" s="121">
        <f>(A!K56/D!O$60)*1000</f>
        <v>0</v>
      </c>
      <c r="P56" s="126">
        <f>(A!L56/D!P$60)*1000</f>
        <v>0</v>
      </c>
      <c r="Q56" s="121">
        <f>(A!M56/D!Q$60)*1000</f>
        <v>2.4291891366661809E-4</v>
      </c>
      <c r="R56" s="126">
        <f>(A!N56/D!R$60)*1000</f>
        <v>4.7993856786331349E-5</v>
      </c>
      <c r="S56" s="121">
        <f>(A!O56/D!S$60)*1000</f>
        <v>1.3042447237372539E-4</v>
      </c>
      <c r="T56" s="126">
        <f>(A!P56/D!T$60)*1000</f>
        <v>2.3441712182657823E-5</v>
      </c>
      <c r="U56" s="121">
        <f>(A!Q56/D!U$60)*1000</f>
        <v>2.3183567487364959E-8</v>
      </c>
      <c r="V56" s="126">
        <f>(A!R56/D!V$60)*1000</f>
        <v>6.8563828567497535E-6</v>
      </c>
      <c r="W56" s="121">
        <f>(A!S56/D!W$60)*1000</f>
        <v>6.807149662024225E-5</v>
      </c>
      <c r="X56" s="126">
        <f>(A!T56/D!X$60)*1000</f>
        <v>1.0212780284155948E-3</v>
      </c>
      <c r="Y56" s="121">
        <f>(A!U56/D!Y$60)*1000</f>
        <v>2.2223456735256209E-4</v>
      </c>
      <c r="Z56" s="126">
        <f>(A!V56/D!Z$60)*1000</f>
        <v>5.2712666446572023E-4</v>
      </c>
      <c r="AA56" s="121">
        <f>(A!W56/D!AA$60)*1000</f>
        <v>2.6163170976322331E-4</v>
      </c>
      <c r="AB56" s="126">
        <f>(A!X56/D!AB$60)*1000</f>
        <v>5.0310921103769921E-4</v>
      </c>
      <c r="AC56" s="122">
        <f>(A!Y56/D!AC$60)*1000</f>
        <v>2.242152466367713E-4</v>
      </c>
      <c r="AD56" s="122">
        <f>(A!Z56/D!AD$60)*1000</f>
        <v>3.2883443345494421E-4</v>
      </c>
      <c r="AE56" s="122">
        <f>(A!AA56/D!AE$60)*1000</f>
        <v>1.1919267271747689E-4</v>
      </c>
      <c r="AF56" s="122">
        <f>(A!AB56/D!AF$60)*1000</f>
        <v>6.073366264474856E-8</v>
      </c>
      <c r="AG56" s="122">
        <f>(A!AC56/D!AG$60)*1000</f>
        <v>7.9409195584848734E-8</v>
      </c>
    </row>
    <row r="57" spans="6:33" x14ac:dyDescent="0.25">
      <c r="F57" s="1" t="s">
        <v>52</v>
      </c>
    </row>
    <row r="58" spans="6:33" s="1" customFormat="1" ht="19.5" thickBot="1" x14ac:dyDescent="0.3">
      <c r="G58" s="227" t="s">
        <v>58</v>
      </c>
      <c r="H58" s="227"/>
      <c r="I58" s="227"/>
      <c r="J58" s="227"/>
      <c r="K58" s="227"/>
      <c r="L58" s="227"/>
      <c r="M58" s="227"/>
      <c r="N58" s="227"/>
      <c r="O58" s="227"/>
      <c r="P58" s="227"/>
      <c r="Q58" s="227"/>
      <c r="R58" s="227"/>
      <c r="S58" s="227"/>
      <c r="T58" s="227"/>
      <c r="U58" s="227"/>
      <c r="V58" s="227"/>
      <c r="W58" s="227"/>
      <c r="X58" s="227"/>
      <c r="Y58" s="227"/>
      <c r="Z58" s="227"/>
      <c r="AA58" s="227"/>
      <c r="AB58" s="227"/>
      <c r="AC58" s="227"/>
    </row>
    <row r="59" spans="6:33" ht="15.75" thickBot="1" x14ac:dyDescent="0.3">
      <c r="G59" s="47" t="s">
        <v>38</v>
      </c>
      <c r="H59" s="48">
        <v>1995</v>
      </c>
      <c r="I59" s="150">
        <v>1996</v>
      </c>
      <c r="J59" s="48">
        <v>1997</v>
      </c>
      <c r="K59" s="150">
        <v>1998</v>
      </c>
      <c r="L59" s="48">
        <v>1999</v>
      </c>
      <c r="M59" s="150">
        <v>2000</v>
      </c>
      <c r="N59" s="48">
        <v>2001</v>
      </c>
      <c r="O59" s="150">
        <v>2002</v>
      </c>
      <c r="P59" s="48">
        <v>2003</v>
      </c>
      <c r="Q59" s="150">
        <v>2004</v>
      </c>
      <c r="R59" s="48">
        <v>2005</v>
      </c>
      <c r="S59" s="150">
        <v>2006</v>
      </c>
      <c r="T59" s="48">
        <v>2007</v>
      </c>
      <c r="U59" s="150">
        <v>2008</v>
      </c>
      <c r="V59" s="48">
        <v>2009</v>
      </c>
      <c r="W59" s="150">
        <v>2010</v>
      </c>
      <c r="X59" s="48">
        <v>2011</v>
      </c>
      <c r="Y59" s="150">
        <v>2012</v>
      </c>
      <c r="Z59" s="48">
        <v>2013</v>
      </c>
      <c r="AA59" s="150">
        <v>2014</v>
      </c>
      <c r="AB59" s="48">
        <v>2015</v>
      </c>
      <c r="AC59" s="151">
        <v>2016</v>
      </c>
      <c r="AD59" s="151">
        <v>2017</v>
      </c>
      <c r="AE59" s="167">
        <v>2018</v>
      </c>
      <c r="AF59" s="177">
        <v>2019</v>
      </c>
      <c r="AG59" s="48">
        <v>2020</v>
      </c>
    </row>
    <row r="60" spans="6:33" x14ac:dyDescent="0.25">
      <c r="G60" s="14" t="s">
        <v>37</v>
      </c>
      <c r="H60" s="38">
        <v>36426000</v>
      </c>
      <c r="I60" s="34">
        <v>37019000</v>
      </c>
      <c r="J60" s="38">
        <v>37505000</v>
      </c>
      <c r="K60" s="34">
        <v>38088000</v>
      </c>
      <c r="L60" s="38">
        <v>38573000</v>
      </c>
      <c r="M60" s="34">
        <v>39152000</v>
      </c>
      <c r="N60" s="38">
        <v>39656000</v>
      </c>
      <c r="O60" s="34">
        <v>40156000</v>
      </c>
      <c r="P60" s="38">
        <v>40661000</v>
      </c>
      <c r="Q60" s="34">
        <v>41166000</v>
      </c>
      <c r="R60" s="38">
        <v>41672000</v>
      </c>
      <c r="S60" s="34">
        <v>42170000</v>
      </c>
      <c r="T60" s="38">
        <v>42659000</v>
      </c>
      <c r="U60" s="34">
        <v>43134000</v>
      </c>
      <c r="V60" s="38">
        <v>43609000</v>
      </c>
      <c r="W60" s="34">
        <v>44086000</v>
      </c>
      <c r="X60" s="38">
        <v>44553000</v>
      </c>
      <c r="Y60" s="34">
        <v>45002000</v>
      </c>
      <c r="Z60" s="38">
        <v>45435000</v>
      </c>
      <c r="AA60" s="34">
        <v>45866000</v>
      </c>
      <c r="AB60" s="38">
        <v>46314000</v>
      </c>
      <c r="AC60" s="35">
        <v>46830000</v>
      </c>
      <c r="AD60" s="35">
        <v>47419000</v>
      </c>
      <c r="AE60" s="35">
        <v>48258000</v>
      </c>
      <c r="AF60" s="35">
        <v>49396000</v>
      </c>
      <c r="AG60" s="35">
        <v>50372000</v>
      </c>
    </row>
    <row r="61" spans="6:33" ht="15.75" thickBot="1" x14ac:dyDescent="0.3">
      <c r="G61" s="46" t="s">
        <v>59</v>
      </c>
      <c r="H61" s="39">
        <v>20487604</v>
      </c>
      <c r="I61" s="36">
        <v>21017619</v>
      </c>
      <c r="J61" s="39">
        <v>21562790</v>
      </c>
      <c r="K61" s="36">
        <v>22114647</v>
      </c>
      <c r="L61" s="39">
        <v>22661293</v>
      </c>
      <c r="M61" s="36">
        <v>23194252</v>
      </c>
      <c r="N61" s="39">
        <v>23709115</v>
      </c>
      <c r="O61" s="36">
        <v>24208391</v>
      </c>
      <c r="P61" s="39">
        <v>24698821</v>
      </c>
      <c r="Q61" s="36">
        <v>25190647</v>
      </c>
      <c r="R61" s="39">
        <v>25690615</v>
      </c>
      <c r="S61" s="36">
        <v>26201954</v>
      </c>
      <c r="T61" s="39">
        <v>26720367</v>
      </c>
      <c r="U61" s="36">
        <v>27236003</v>
      </c>
      <c r="V61" s="39">
        <v>27735038</v>
      </c>
      <c r="W61" s="36">
        <v>28208028</v>
      </c>
      <c r="X61" s="39">
        <v>28650962</v>
      </c>
      <c r="Y61" s="36">
        <v>29068189</v>
      </c>
      <c r="Z61" s="39">
        <v>29468923</v>
      </c>
      <c r="AA61" s="36">
        <v>29866606</v>
      </c>
      <c r="AB61" s="39">
        <v>30270965</v>
      </c>
      <c r="AC61" s="37">
        <v>30684652</v>
      </c>
      <c r="AD61" s="37">
        <v>31104655</v>
      </c>
      <c r="AE61" s="37">
        <v>31528033</v>
      </c>
      <c r="AF61" s="37">
        <v>31949789</v>
      </c>
      <c r="AG61" s="37">
        <v>32365998</v>
      </c>
    </row>
    <row r="62" spans="6:33" x14ac:dyDescent="0.25">
      <c r="G62" s="1" t="s">
        <v>55</v>
      </c>
      <c r="K62" s="1" t="s">
        <v>56</v>
      </c>
      <c r="W62" s="2"/>
      <c r="X62" s="222"/>
      <c r="Y62" s="222"/>
      <c r="Z62" s="2"/>
      <c r="AA62" s="55"/>
    </row>
    <row r="63" spans="6:33" s="1" customFormat="1" x14ac:dyDescent="0.25">
      <c r="W63" s="114"/>
      <c r="X63" s="128"/>
      <c r="Y63" s="128"/>
      <c r="Z63" s="114"/>
      <c r="AA63" s="55"/>
    </row>
    <row r="64" spans="6:33" ht="15.75" thickBot="1" x14ac:dyDescent="0.3"/>
    <row r="65" spans="6:33" ht="15.75" thickBot="1" x14ac:dyDescent="0.3">
      <c r="F65" s="6" t="s">
        <v>14</v>
      </c>
      <c r="G65" s="7"/>
      <c r="H65" s="12">
        <v>1995</v>
      </c>
      <c r="I65" s="8">
        <v>1996</v>
      </c>
      <c r="J65" s="12">
        <v>1997</v>
      </c>
      <c r="K65" s="8">
        <v>1998</v>
      </c>
      <c r="L65" s="12">
        <v>1999</v>
      </c>
      <c r="M65" s="8">
        <v>2000</v>
      </c>
      <c r="N65" s="12">
        <v>2001</v>
      </c>
      <c r="O65" s="8">
        <v>2002</v>
      </c>
      <c r="P65" s="12">
        <v>2003</v>
      </c>
      <c r="Q65" s="8">
        <v>2004</v>
      </c>
      <c r="R65" s="12">
        <v>2005</v>
      </c>
      <c r="S65" s="8">
        <v>2006</v>
      </c>
      <c r="T65" s="12">
        <v>2007</v>
      </c>
      <c r="U65" s="8">
        <v>2008</v>
      </c>
      <c r="V65" s="12">
        <v>2009</v>
      </c>
      <c r="W65" s="8">
        <v>2010</v>
      </c>
      <c r="X65" s="12">
        <v>2011</v>
      </c>
      <c r="Y65" s="8">
        <v>2012</v>
      </c>
      <c r="Z65" s="12">
        <v>2013</v>
      </c>
      <c r="AA65" s="8">
        <v>2014</v>
      </c>
      <c r="AB65" s="12">
        <v>2015</v>
      </c>
      <c r="AC65" s="9">
        <v>2016</v>
      </c>
      <c r="AD65" s="9">
        <v>2017</v>
      </c>
      <c r="AE65" s="9">
        <v>2018</v>
      </c>
      <c r="AF65" s="9">
        <v>2019</v>
      </c>
      <c r="AG65" s="9">
        <v>2020</v>
      </c>
    </row>
    <row r="66" spans="6:33" ht="15.75" thickBot="1" x14ac:dyDescent="0.3">
      <c r="F66" s="194" t="s">
        <v>26</v>
      </c>
      <c r="G66" s="210"/>
      <c r="H66" s="131">
        <f>+(B!E46/D!H$60)*1000</f>
        <v>0.56617031790479322</v>
      </c>
      <c r="I66" s="132">
        <f>+(B!F46/D!I$60)*1000</f>
        <v>0.9941353359085876</v>
      </c>
      <c r="J66" s="131">
        <f>+(B!G46/D!J$60)*1000</f>
        <v>0.98818930809225436</v>
      </c>
      <c r="K66" s="132">
        <f>+(B!H46/D!K$60)*1000</f>
        <v>0.61191230833858434</v>
      </c>
      <c r="L66" s="131">
        <f>+(B!I46/D!L$60)*1000</f>
        <v>0.59132688668239453</v>
      </c>
      <c r="M66" s="132">
        <f>+(B!J46/D!M$60)*1000</f>
        <v>0.90396299039640382</v>
      </c>
      <c r="N66" s="131">
        <f>+(B!K46/D!N$60)*1000</f>
        <v>0.83743973169255603</v>
      </c>
      <c r="O66" s="132">
        <f>+(B!L46/D!O$60)*1000</f>
        <v>0.86823762326924991</v>
      </c>
      <c r="P66" s="131">
        <f>+(B!M46/D!P$60)*1000</f>
        <v>1.5227020978333046</v>
      </c>
      <c r="Q66" s="132">
        <f>+(B!N46/D!Q$60)*1000</f>
        <v>2.0100600009716754</v>
      </c>
      <c r="R66" s="131">
        <f>+(B!O46/D!R$60)*1000</f>
        <v>1.7921813207909387</v>
      </c>
      <c r="S66" s="132">
        <f>+(B!P46/D!S$60)*1000</f>
        <v>3.3126962295470714</v>
      </c>
      <c r="T66" s="131">
        <f>+(B!Q46/D!T$60)*1000</f>
        <v>3.7633863897419064</v>
      </c>
      <c r="U66" s="132">
        <f>+(B!R46/D!U$60)*1000</f>
        <v>4.0319933231325633</v>
      </c>
      <c r="V66" s="131">
        <f>+(B!S46/D!V$60)*1000</f>
        <v>2.469098121947304</v>
      </c>
      <c r="W66" s="132">
        <f>+(B!T46/D!W$60)*1000</f>
        <v>3.1568116862496036</v>
      </c>
      <c r="X66" s="131">
        <f>+(B!U46/D!X$60)*1000</f>
        <v>4.8113460373038848</v>
      </c>
      <c r="Y66" s="132">
        <f>+(B!V46/D!Y$60)*1000</f>
        <v>4.5421336829474246</v>
      </c>
      <c r="Z66" s="131">
        <f>+(B!W46/D!Z$60)*1000</f>
        <v>4.366019588423022</v>
      </c>
      <c r="AA66" s="132">
        <f>+(B!X46/D!AA$60)*1000</f>
        <v>4.9218113635372598</v>
      </c>
      <c r="AB66" s="131">
        <f>+(B!Y46/D!AB$60)*1000</f>
        <v>3.6733061277367534</v>
      </c>
      <c r="AC66" s="133">
        <f>+(B!Z46/D!AC$60)*1000</f>
        <v>3.4711659192825115</v>
      </c>
      <c r="AD66" s="133">
        <f>+(B!AA46/D!AD$60)*1000</f>
        <v>3.6170395832893987</v>
      </c>
      <c r="AE66" s="133">
        <f>+(B!AB46/D!AE$60)*1000</f>
        <v>4.1848460358904225</v>
      </c>
      <c r="AF66" s="133">
        <f>+(B!AC46/D!AF$60)*1000</f>
        <v>4.256113855372905</v>
      </c>
      <c r="AG66" s="133">
        <f>+(B!AD46/D!AG$60)*1000</f>
        <v>3.5146192329071706</v>
      </c>
    </row>
    <row r="67" spans="6:33" x14ac:dyDescent="0.25">
      <c r="F67" s="216" t="s">
        <v>16</v>
      </c>
      <c r="G67" s="217"/>
      <c r="H67" s="134">
        <f>+(B!E47/D!H$60)*1000</f>
        <v>3.5562510294844343E-4</v>
      </c>
      <c r="I67" s="135">
        <f>+(B!F47/D!I$60)*1000</f>
        <v>8.1687781949809561E-4</v>
      </c>
      <c r="J67" s="134">
        <f>+(B!G47/D!J$60)*1000</f>
        <v>1.1209705372616985E-3</v>
      </c>
      <c r="K67" s="135">
        <f>+(B!H47/D!K$60)*1000</f>
        <v>4.1758559126233981E-4</v>
      </c>
      <c r="L67" s="134">
        <f>+(B!I47/D!L$60)*1000</f>
        <v>2.463899618904415E-3</v>
      </c>
      <c r="M67" s="135">
        <f>+(B!J47/D!M$60)*1000</f>
        <v>1.0778504290968533E-5</v>
      </c>
      <c r="N67" s="134">
        <f>+(B!K47/D!N$60)*1000</f>
        <v>1.1524107322977608E-5</v>
      </c>
      <c r="O67" s="135">
        <f>+(B!L47/D!O$60)*1000</f>
        <v>0</v>
      </c>
      <c r="P67" s="134">
        <f>+(B!M47/D!P$60)*1000</f>
        <v>1.0758712279579942E-3</v>
      </c>
      <c r="Q67" s="135">
        <f>+(B!N47/D!Q$60)*1000</f>
        <v>3.3898362726521888E-3</v>
      </c>
      <c r="R67" s="134">
        <f>+(B!O47/D!R$60)*1000</f>
        <v>6.2871952390094071E-6</v>
      </c>
      <c r="S67" s="135">
        <f>+(B!P47/D!S$60)*1000</f>
        <v>1.9563670856058807E-5</v>
      </c>
      <c r="T67" s="134">
        <f>+(B!Q47/D!T$60)*1000</f>
        <v>6.9546871703509219E-4</v>
      </c>
      <c r="U67" s="135">
        <f>+(B!R47/D!U$60)*1000</f>
        <v>4.8620577734501792E-4</v>
      </c>
      <c r="V67" s="134">
        <f>+(B!S47/D!V$60)*1000</f>
        <v>6.0742507280607217E-3</v>
      </c>
      <c r="W67" s="135">
        <f>+(B!T47/D!W$60)*1000</f>
        <v>2.3471487547067092E-2</v>
      </c>
      <c r="X67" s="134">
        <f>+(B!U47/D!X$60)*1000</f>
        <v>6.3975265414225754E-2</v>
      </c>
      <c r="Y67" s="135">
        <f>+(B!V47/D!Y$60)*1000</f>
        <v>0.10836798364517132</v>
      </c>
      <c r="Z67" s="134">
        <f>+(B!W47/D!Z$60)*1000</f>
        <v>8.4117464509739198E-2</v>
      </c>
      <c r="AA67" s="135">
        <f>+(B!X47/D!AA$60)*1000</f>
        <v>0.21108912920245937</v>
      </c>
      <c r="AB67" s="134">
        <f>+(B!Y47/D!AB$60)*1000</f>
        <v>0.28913719393703846</v>
      </c>
      <c r="AC67" s="136">
        <f>+(B!Z47/D!AC$60)*1000</f>
        <v>0.32842515481528933</v>
      </c>
      <c r="AD67" s="136">
        <f>+(B!AA47/D!AD$60)*1000</f>
        <v>0.25328159598473188</v>
      </c>
      <c r="AE67" s="136">
        <f>+(B!AB47/D!AE$60)*1000</f>
        <v>0.2073042811554561</v>
      </c>
      <c r="AF67" s="136">
        <f>+(B!AC47/D!AF$60)*1000</f>
        <v>0.43986820795206089</v>
      </c>
      <c r="AG67" s="136">
        <f>+(B!AD47/D!AG$60)*1000</f>
        <v>0.20966826808544428</v>
      </c>
    </row>
    <row r="68" spans="6:33" x14ac:dyDescent="0.25">
      <c r="F68" s="220" t="s">
        <v>17</v>
      </c>
      <c r="G68" s="221"/>
      <c r="H68" s="13">
        <f>+(B!E48/D!H$60)*1000</f>
        <v>0</v>
      </c>
      <c r="I68" s="10">
        <f>+(B!F48/D!I$60)*1000</f>
        <v>0</v>
      </c>
      <c r="J68" s="13">
        <f>+(B!G48/D!J$60)*1000</f>
        <v>0</v>
      </c>
      <c r="K68" s="10">
        <f>+(B!H48/D!K$60)*1000</f>
        <v>0</v>
      </c>
      <c r="L68" s="13">
        <f>+(B!I48/D!L$60)*1000</f>
        <v>0</v>
      </c>
      <c r="M68" s="10">
        <f>+(B!J48/D!M$60)*1000</f>
        <v>0</v>
      </c>
      <c r="N68" s="13">
        <f>+(B!K48/D!N$60)*1000</f>
        <v>0</v>
      </c>
      <c r="O68" s="10">
        <f>+(B!L48/D!O$60)*1000</f>
        <v>0</v>
      </c>
      <c r="P68" s="13">
        <f>+(B!M48/D!P$60)*1000</f>
        <v>0</v>
      </c>
      <c r="Q68" s="10">
        <f>+(B!N48/D!Q$60)*1000</f>
        <v>0</v>
      </c>
      <c r="R68" s="13">
        <f>+(B!O48/D!R$60)*1000</f>
        <v>0</v>
      </c>
      <c r="S68" s="10">
        <f>+(B!P48/D!S$60)*1000</f>
        <v>0</v>
      </c>
      <c r="T68" s="13">
        <f>+(B!Q48/D!T$60)*1000</f>
        <v>0</v>
      </c>
      <c r="U68" s="10">
        <f>+(B!R48/D!U$60)*1000</f>
        <v>7.0359808967403908E-4</v>
      </c>
      <c r="V68" s="13">
        <f>+(B!S48/D!V$60)*1000</f>
        <v>5.0760164186291817E-4</v>
      </c>
      <c r="W68" s="10">
        <f>+(B!T48/D!W$60)*1000</f>
        <v>3.9806287710384249E-4</v>
      </c>
      <c r="X68" s="13">
        <f>+(B!U48/D!X$60)*1000</f>
        <v>4.154377931901331E-4</v>
      </c>
      <c r="Y68" s="10">
        <f>+(B!V48/D!Y$60)*1000</f>
        <v>0</v>
      </c>
      <c r="Z68" s="13">
        <f>+(B!W48/D!Z$60)*1000</f>
        <v>0</v>
      </c>
      <c r="AA68" s="10">
        <f>+(B!X48/D!AA$60)*1000</f>
        <v>8.4594252823442194E-4</v>
      </c>
      <c r="AB68" s="13">
        <f>+(B!Y48/D!AB$60)*1000</f>
        <v>1.3559182968432872E-3</v>
      </c>
      <c r="AC68" s="11">
        <f>+(B!Z48/D!AC$60)*1000</f>
        <v>6.0452701259876146E-5</v>
      </c>
      <c r="AD68" s="11">
        <f>+(B!AA48/D!AD$60)*1000</f>
        <v>3.795946772390814E-6</v>
      </c>
      <c r="AE68" s="11">
        <f>+(B!AB48/D!AE$60)*1000</f>
        <v>0</v>
      </c>
      <c r="AF68" s="11">
        <f>+(B!AC48/D!AF$60)*1000</f>
        <v>0</v>
      </c>
      <c r="AG68" s="11">
        <f>+(B!AD48/D!AG$60)*1000</f>
        <v>0</v>
      </c>
    </row>
    <row r="69" spans="6:33" x14ac:dyDescent="0.25">
      <c r="F69" s="216" t="s">
        <v>18</v>
      </c>
      <c r="G69" s="217"/>
      <c r="H69" s="13">
        <f>+(B!E49/D!H$60)*1000</f>
        <v>9.379209905012903E-2</v>
      </c>
      <c r="I69" s="10">
        <f>+(B!F49/D!I$60)*1000</f>
        <v>0.11908149868986197</v>
      </c>
      <c r="J69" s="13">
        <f>+(B!G49/D!J$60)*1000</f>
        <v>9.1068550859885342E-2</v>
      </c>
      <c r="K69" s="10">
        <f>+(B!H49/D!K$60)*1000</f>
        <v>5.1730335013652595E-2</v>
      </c>
      <c r="L69" s="13">
        <f>+(B!I49/D!L$60)*1000</f>
        <v>3.909625904129832E-2</v>
      </c>
      <c r="M69" s="10">
        <f>+(B!J49/D!M$60)*1000</f>
        <v>0.14727533714752758</v>
      </c>
      <c r="N69" s="13">
        <f>+(B!K49/D!N$60)*1000</f>
        <v>6.5377042566068189E-2</v>
      </c>
      <c r="O69" s="10">
        <f>+(B!L49/D!O$60)*1000</f>
        <v>5.0175141946409006E-2</v>
      </c>
      <c r="P69" s="13">
        <f>+(B!M49/D!P$60)*1000</f>
        <v>3.6822901551855594E-2</v>
      </c>
      <c r="Q69" s="10">
        <f>+(B!N49/D!Q$60)*1000</f>
        <v>1.7125734829713843E-2</v>
      </c>
      <c r="R69" s="13">
        <f>+(B!O49/D!R$60)*1000</f>
        <v>1.2242033019773469E-3</v>
      </c>
      <c r="S69" s="10">
        <f>+(B!P49/D!S$60)*1000</f>
        <v>6.2543988617500589E-3</v>
      </c>
      <c r="T69" s="13">
        <f>+(B!Q49/D!T$60)*1000</f>
        <v>1.1862889425443635E-2</v>
      </c>
      <c r="U69" s="10">
        <f>+(B!R49/D!U$60)*1000</f>
        <v>2.7997148421199051E-2</v>
      </c>
      <c r="V69" s="13">
        <f>+(B!S49/D!V$60)*1000</f>
        <v>3.7093054186062513E-2</v>
      </c>
      <c r="W69" s="10">
        <f>+(B!T49/D!W$60)*1000</f>
        <v>3.4258290613800299E-2</v>
      </c>
      <c r="X69" s="13">
        <f>+(B!U49/D!X$60)*1000</f>
        <v>6.2958072408143106E-2</v>
      </c>
      <c r="Y69" s="10">
        <f>+(B!V49/D!Y$60)*1000</f>
        <v>2.6611017288120528E-2</v>
      </c>
      <c r="Z69" s="13">
        <f>+(B!W49/D!Z$60)*1000</f>
        <v>2.9666380543633766E-2</v>
      </c>
      <c r="AA69" s="10">
        <f>+(B!X49/D!AA$60)*1000</f>
        <v>4.9822286661143328E-2</v>
      </c>
      <c r="AB69" s="13">
        <f>+(B!Y49/D!AB$60)*1000</f>
        <v>3.9075851794273871E-2</v>
      </c>
      <c r="AC69" s="11">
        <f>+(B!Z49/D!AC$60)*1000</f>
        <v>3.0171492632927611E-2</v>
      </c>
      <c r="AD69" s="11">
        <f>+(B!AA49/D!AD$60)*1000</f>
        <v>2.6140787448069337E-2</v>
      </c>
      <c r="AE69" s="11">
        <f>+(B!AB49/D!AE$60)*1000</f>
        <v>3.4560280160802356E-2</v>
      </c>
      <c r="AF69" s="11">
        <f>+(B!AC49/D!AF$60)*1000</f>
        <v>2.981873026155964E-2</v>
      </c>
      <c r="AG69" s="11">
        <f>+(B!AD49/D!AG$60)*1000</f>
        <v>2.0863912491066467E-2</v>
      </c>
    </row>
    <row r="70" spans="6:33" x14ac:dyDescent="0.25">
      <c r="F70" s="220" t="s">
        <v>19</v>
      </c>
      <c r="G70" s="221"/>
      <c r="H70" s="13">
        <f>+(B!E50/D!H$60)*1000</f>
        <v>0</v>
      </c>
      <c r="I70" s="10">
        <f>+(B!F50/D!I$60)*1000</f>
        <v>0</v>
      </c>
      <c r="J70" s="13">
        <f>+(B!G50/D!J$60)*1000</f>
        <v>1.0550326623116918E-3</v>
      </c>
      <c r="K70" s="10">
        <f>+(B!H50/D!K$60)*1000</f>
        <v>2.2130854862423863E-3</v>
      </c>
      <c r="L70" s="13">
        <f>+(B!I50/D!L$60)*1000</f>
        <v>0</v>
      </c>
      <c r="M70" s="10">
        <f>+(B!J50/D!M$60)*1000</f>
        <v>1.1314875357580711E-5</v>
      </c>
      <c r="N70" s="13">
        <f>+(B!K50/D!N$60)*1000</f>
        <v>1.147745612265483E-3</v>
      </c>
      <c r="O70" s="10">
        <f>+(B!L50/D!O$60)*1000</f>
        <v>6.8084470564797289E-4</v>
      </c>
      <c r="P70" s="13">
        <f>+(B!M50/D!P$60)*1000</f>
        <v>4.8849757753129533E-3</v>
      </c>
      <c r="Q70" s="10">
        <f>+(B!N50/D!Q$60)*1000</f>
        <v>1.4855244619346061E-2</v>
      </c>
      <c r="R70" s="13">
        <f>+(B!O50/D!R$60)*1000</f>
        <v>2.1632007103090801E-2</v>
      </c>
      <c r="S70" s="10">
        <f>+(B!P50/D!S$60)*1000</f>
        <v>3.3993028219113111E-2</v>
      </c>
      <c r="T70" s="13">
        <f>+(B!Q50/D!T$60)*1000</f>
        <v>2.7090063058205771E-2</v>
      </c>
      <c r="U70" s="10">
        <f>+(B!R50/D!U$60)*1000</f>
        <v>6.1691890388092918E-2</v>
      </c>
      <c r="V70" s="13">
        <f>+(B!S50/D!V$60)*1000</f>
        <v>4.347703455708684E-2</v>
      </c>
      <c r="W70" s="10">
        <f>+(B!T50/D!W$60)*1000</f>
        <v>2.8409381663113006E-2</v>
      </c>
      <c r="X70" s="13">
        <f>+(B!U50/D!X$60)*1000</f>
        <v>6.2546023836778666E-2</v>
      </c>
      <c r="Y70" s="10">
        <f>+(B!V50/D!Y$60)*1000</f>
        <v>0.17661601706590815</v>
      </c>
      <c r="Z70" s="13">
        <f>+(B!W50/D!Z$60)*1000</f>
        <v>6.3333641465830301E-2</v>
      </c>
      <c r="AA70" s="10">
        <f>+(B!X50/D!AA$60)*1000</f>
        <v>4.9228469890550734E-2</v>
      </c>
      <c r="AB70" s="13">
        <f>+(B!Y50/D!AB$60)*1000</f>
        <v>3.611016107440515E-2</v>
      </c>
      <c r="AC70" s="11">
        <f>+(B!Z50/D!AC$60)*1000</f>
        <v>4.3996754217382021E-2</v>
      </c>
      <c r="AD70" s="11">
        <f>+(B!AA50/D!AD$60)*1000</f>
        <v>4.3088782977287583E-2</v>
      </c>
      <c r="AE70" s="11">
        <f>+(B!AB50/D!AE$60)*1000</f>
        <v>3.8838472377636865E-2</v>
      </c>
      <c r="AF70" s="11">
        <f>+(B!AC50/D!AF$60)*1000</f>
        <v>1.9141934569600776E-2</v>
      </c>
      <c r="AG70" s="11">
        <f>+(B!AD50/D!AG$60)*1000</f>
        <v>7.1830381958230766E-3</v>
      </c>
    </row>
    <row r="71" spans="6:33" x14ac:dyDescent="0.25">
      <c r="F71" s="216" t="s">
        <v>20</v>
      </c>
      <c r="G71" s="217"/>
      <c r="H71" s="13">
        <f>+(B!E51/D!H$60)*1000</f>
        <v>0</v>
      </c>
      <c r="I71" s="10">
        <f>+(B!F51/D!I$60)*1000</f>
        <v>0.14159412734001459</v>
      </c>
      <c r="J71" s="13">
        <f>+(B!G51/D!J$60)*1000</f>
        <v>0</v>
      </c>
      <c r="K71" s="10">
        <f>+(B!H51/D!K$60)*1000</f>
        <v>0</v>
      </c>
      <c r="L71" s="13">
        <f>+(B!I51/D!L$60)*1000</f>
        <v>0</v>
      </c>
      <c r="M71" s="10">
        <f>+(B!J51/D!M$60)*1000</f>
        <v>0</v>
      </c>
      <c r="N71" s="13">
        <f>+(B!K51/D!N$60)*1000</f>
        <v>4.5380270324793217E-4</v>
      </c>
      <c r="O71" s="10">
        <f>+(B!L51/D!O$60)*1000</f>
        <v>7.5582727363283193E-4</v>
      </c>
      <c r="P71" s="13">
        <f>+(B!M51/D!P$60)*1000</f>
        <v>1.2280563685103663E-3</v>
      </c>
      <c r="Q71" s="10">
        <f>+(B!N51/D!Q$60)*1000</f>
        <v>2.4605912646358644E-2</v>
      </c>
      <c r="R71" s="13">
        <f>+(B!O51/D!R$60)*1000</f>
        <v>1.2184488385486658E-2</v>
      </c>
      <c r="S71" s="10">
        <f>+(B!P51/D!S$60)*1000</f>
        <v>9.4554185439886182E-3</v>
      </c>
      <c r="T71" s="13">
        <f>+(B!Q51/D!T$60)*1000</f>
        <v>1.1203989779413488E-2</v>
      </c>
      <c r="U71" s="10">
        <f>+(B!R51/D!U$60)*1000</f>
        <v>5.0348959057819817E-2</v>
      </c>
      <c r="V71" s="13">
        <f>+(B!S51/D!V$60)*1000</f>
        <v>5.1468389552615283E-2</v>
      </c>
      <c r="W71" s="10">
        <f>+(B!T51/D!W$60)*1000</f>
        <v>0.55988522433425569</v>
      </c>
      <c r="X71" s="13">
        <f>+(B!U51/D!X$60)*1000</f>
        <v>0.99999506206091615</v>
      </c>
      <c r="Y71" s="10">
        <f>+(B!V51/D!Y$60)*1000</f>
        <v>0.33646571263499397</v>
      </c>
      <c r="Z71" s="13">
        <f>+(B!W51/D!Z$60)*1000</f>
        <v>0.15978602399031583</v>
      </c>
      <c r="AA71" s="10">
        <f>+(B!X51/D!AA$60)*1000</f>
        <v>0.10600484018663062</v>
      </c>
      <c r="AB71" s="13">
        <f>+(B!Y51/D!AB$60)*1000</f>
        <v>2.1712203653322968E-2</v>
      </c>
      <c r="AC71" s="11">
        <f>+(B!Z51/D!AC$60)*1000</f>
        <v>0.21564168268204142</v>
      </c>
      <c r="AD71" s="11">
        <f>+(B!AA51/D!AD$60)*1000</f>
        <v>4.1125540395200236E-2</v>
      </c>
      <c r="AE71" s="11">
        <f>+(B!AB51/D!AE$60)*1000</f>
        <v>4.5733474242612621E-2</v>
      </c>
      <c r="AF71" s="11">
        <f>+(B!AC51/D!AF$60)*1000</f>
        <v>8.0452627743137106E-2</v>
      </c>
      <c r="AG71" s="11">
        <f>+(B!AD51/D!AG$60)*1000</f>
        <v>8.9586238386405143E-2</v>
      </c>
    </row>
    <row r="72" spans="6:33" x14ac:dyDescent="0.25">
      <c r="F72" s="220" t="s">
        <v>21</v>
      </c>
      <c r="G72" s="221"/>
      <c r="H72" s="13">
        <f>+(B!E52/D!H$60)*1000</f>
        <v>8.2265963871959568E-3</v>
      </c>
      <c r="I72" s="10">
        <f>+(B!F52/D!I$60)*1000</f>
        <v>4.222453334774035E-3</v>
      </c>
      <c r="J72" s="13">
        <f>+(B!G52/D!J$60)*1000</f>
        <v>2.7558192241034529E-3</v>
      </c>
      <c r="K72" s="10">
        <f>+(B!H52/D!K$60)*1000</f>
        <v>2.3388468809073725E-3</v>
      </c>
      <c r="L72" s="13">
        <f>+(B!I52/D!L$60)*1000</f>
        <v>7.1471754854431852E-3</v>
      </c>
      <c r="M72" s="10">
        <f>+(B!J52/D!M$60)*1000</f>
        <v>1.7311222926031877E-2</v>
      </c>
      <c r="N72" s="13">
        <f>+(B!K52/D!N$60)*1000</f>
        <v>2.4649409925358079E-2</v>
      </c>
      <c r="O72" s="10">
        <f>+(B!L52/D!O$60)*1000</f>
        <v>2.8652953481422452E-2</v>
      </c>
      <c r="P72" s="13">
        <f>+(B!M52/D!P$60)*1000</f>
        <v>4.2678094488576276E-2</v>
      </c>
      <c r="Q72" s="10">
        <f>+(B!N52/D!Q$60)*1000</f>
        <v>3.8428873342078416E-2</v>
      </c>
      <c r="R72" s="13">
        <f>+(B!O52/D!R$60)*1000</f>
        <v>3.8883542906507966E-2</v>
      </c>
      <c r="S72" s="10">
        <f>+(B!P52/D!S$60)*1000</f>
        <v>6.6552003794166481E-2</v>
      </c>
      <c r="T72" s="13">
        <f>+(B!Q52/D!T$60)*1000</f>
        <v>5.2887854848918163E-2</v>
      </c>
      <c r="U72" s="10">
        <f>+(B!R52/D!U$60)*1000</f>
        <v>0.13523009690731211</v>
      </c>
      <c r="V72" s="13">
        <f>+(B!S52/D!V$60)*1000</f>
        <v>7.8790456098511777E-2</v>
      </c>
      <c r="W72" s="10">
        <f>+(B!T52/D!W$60)*1000</f>
        <v>0.1694826929183868</v>
      </c>
      <c r="X72" s="13">
        <f>+(B!U52/D!X$60)*1000</f>
        <v>0.16673887280317823</v>
      </c>
      <c r="Y72" s="10">
        <f>+(B!V52/D!Y$60)*1000</f>
        <v>0.17599008932936314</v>
      </c>
      <c r="Z72" s="13">
        <f>+(B!W52/D!Z$60)*1000</f>
        <v>0.13397543743809837</v>
      </c>
      <c r="AA72" s="10">
        <f>+(B!X52/D!AA$60)*1000</f>
        <v>0.18573581738106662</v>
      </c>
      <c r="AB72" s="13">
        <f>+(B!Y52/D!AB$60)*1000</f>
        <v>0.15637817938420348</v>
      </c>
      <c r="AC72" s="11">
        <f>+(B!Z52/D!AC$60)*1000</f>
        <v>0.22192419389280374</v>
      </c>
      <c r="AD72" s="11">
        <f>+(B!AA52/D!AD$60)*1000</f>
        <v>0.18983455998650328</v>
      </c>
      <c r="AE72" s="11">
        <f>+(B!AB52/D!AE$60)*1000</f>
        <v>0.21364478428447098</v>
      </c>
      <c r="AF72" s="11">
        <f>+(B!AC52/D!AF$60)*1000</f>
        <v>0.20022412745971335</v>
      </c>
      <c r="AG72" s="11">
        <f>+(B!AD52/D!AG$60)*1000</f>
        <v>0.19601631858969268</v>
      </c>
    </row>
    <row r="73" spans="6:33" x14ac:dyDescent="0.25">
      <c r="F73" s="216" t="s">
        <v>22</v>
      </c>
      <c r="G73" s="217"/>
      <c r="H73" s="13">
        <f>+(B!E53/D!H$60)*1000</f>
        <v>3.3397930049964317E-2</v>
      </c>
      <c r="I73" s="10">
        <f>+(B!F53/D!I$60)*1000</f>
        <v>5.6200248521029735E-2</v>
      </c>
      <c r="J73" s="13">
        <f>+(B!G53/D!J$60)*1000</f>
        <v>4.6335421943740837E-2</v>
      </c>
      <c r="K73" s="10">
        <f>+(B!H53/D!K$60)*1000</f>
        <v>4.9453502415458934E-2</v>
      </c>
      <c r="L73" s="13">
        <f>+(B!I53/D!L$60)*1000</f>
        <v>7.1632774220309531E-2</v>
      </c>
      <c r="M73" s="10">
        <f>+(B!J53/D!M$60)*1000</f>
        <v>0.14212280343277484</v>
      </c>
      <c r="N73" s="13">
        <f>+(B!K53/D!N$60)*1000</f>
        <v>0.15401765180552754</v>
      </c>
      <c r="O73" s="10">
        <f>+(B!L53/D!O$60)*1000</f>
        <v>0.12244160274927783</v>
      </c>
      <c r="P73" s="13">
        <f>+(B!M53/D!P$60)*1000</f>
        <v>0.11099252354836329</v>
      </c>
      <c r="Q73" s="10">
        <f>+(B!N53/D!Q$60)*1000</f>
        <v>9.6799324685420005E-2</v>
      </c>
      <c r="R73" s="13">
        <f>+(B!O53/D!R$60)*1000</f>
        <v>0.15151387022461127</v>
      </c>
      <c r="S73" s="10">
        <f>+(B!P53/D!S$60)*1000</f>
        <v>0.3475174294522172</v>
      </c>
      <c r="T73" s="13">
        <f>+(B!Q53/D!T$60)*1000</f>
        <v>0.42360955484188562</v>
      </c>
      <c r="U73" s="10">
        <f>+(B!R53/D!U$60)*1000</f>
        <v>0.19757968192145406</v>
      </c>
      <c r="V73" s="13">
        <f>+(B!S53/D!V$60)*1000</f>
        <v>0.42080281593249103</v>
      </c>
      <c r="W73" s="10">
        <f>+(B!T53/D!W$60)*1000</f>
        <v>0.26472485596334433</v>
      </c>
      <c r="X73" s="13">
        <f>+(B!U53/D!X$60)*1000</f>
        <v>0.32752564361546921</v>
      </c>
      <c r="Y73" s="10">
        <f>+(B!V53/D!Y$60)*1000</f>
        <v>0.28081240833740728</v>
      </c>
      <c r="Z73" s="13">
        <f>+(B!W53/D!Z$60)*1000</f>
        <v>0.24573390557939917</v>
      </c>
      <c r="AA73" s="10">
        <f>+(B!X53/D!AA$60)*1000</f>
        <v>0.22244996293550778</v>
      </c>
      <c r="AB73" s="13">
        <f>+(B!Y53/D!AB$60)*1000</f>
        <v>0.2554873256466727</v>
      </c>
      <c r="AC73" s="11">
        <f>+(B!Z53/D!AC$60)*1000</f>
        <v>0.32154580397181293</v>
      </c>
      <c r="AD73" s="11">
        <f>+(B!AA53/D!AD$60)*1000</f>
        <v>0.45545372108226656</v>
      </c>
      <c r="AE73" s="11">
        <f>+(B!AB53/D!AE$60)*1000</f>
        <v>0.60406896265904098</v>
      </c>
      <c r="AF73" s="11">
        <f>+(B!AC53/D!AF$60)*1000</f>
        <v>0.68669325451453556</v>
      </c>
      <c r="AG73" s="11">
        <f>+(B!AD53/D!AG$60)*1000</f>
        <v>0.52931469864210279</v>
      </c>
    </row>
    <row r="74" spans="6:33" x14ac:dyDescent="0.25">
      <c r="F74" s="220" t="s">
        <v>23</v>
      </c>
      <c r="G74" s="221"/>
      <c r="H74" s="13">
        <f>+(B!E54/D!H$60)*1000</f>
        <v>0.35137239883599625</v>
      </c>
      <c r="I74" s="10">
        <f>+(B!F54/D!I$60)*1000</f>
        <v>0.60287044490666963</v>
      </c>
      <c r="J74" s="13">
        <f>+(B!G54/D!J$60)*1000</f>
        <v>0.68823748833488874</v>
      </c>
      <c r="K74" s="10">
        <f>+(B!H54/D!K$60)*1000</f>
        <v>0.33804967443814321</v>
      </c>
      <c r="L74" s="13">
        <f>+(B!I54/D!L$60)*1000</f>
        <v>0.36608246701060326</v>
      </c>
      <c r="M74" s="10">
        <f>+(B!J54/D!M$60)*1000</f>
        <v>0.47765639047813652</v>
      </c>
      <c r="N74" s="13">
        <f>+(B!K54/D!N$60)*1000</f>
        <v>0.48380421625983466</v>
      </c>
      <c r="O74" s="10">
        <f>+(B!L54/D!O$60)*1000</f>
        <v>0.54217601354716605</v>
      </c>
      <c r="P74" s="13">
        <f>+(B!M54/D!P$60)*1000</f>
        <v>1.1654437913479747</v>
      </c>
      <c r="Q74" s="10">
        <f>+(B!N54/D!Q$60)*1000</f>
        <v>1.6945277656318321</v>
      </c>
      <c r="R74" s="13">
        <f>+(B!O54/D!R$60)*1000</f>
        <v>1.3811816087540794</v>
      </c>
      <c r="S74" s="10">
        <f>+(B!P54/D!S$60)*1000</f>
        <v>2.5918875978183542</v>
      </c>
      <c r="T74" s="13">
        <f>+(B!Q54/D!T$60)*1000</f>
        <v>2.8693780913757942</v>
      </c>
      <c r="U74" s="10">
        <f>+(B!R54/D!U$60)*1000</f>
        <v>3.1437960773403808</v>
      </c>
      <c r="V74" s="13">
        <f>+(B!S54/D!V$60)*1000</f>
        <v>1.4551296750670732</v>
      </c>
      <c r="W74" s="10">
        <f>+(B!T54/D!W$60)*1000</f>
        <v>1.5403647416413375</v>
      </c>
      <c r="X74" s="13">
        <f>+(B!U54/D!X$60)*1000</f>
        <v>2.3824994949835028</v>
      </c>
      <c r="Y74" s="10">
        <f>+(B!V54/D!Y$60)*1000</f>
        <v>2.5925669970223546</v>
      </c>
      <c r="Z74" s="13">
        <f>+(B!W54/D!Z$60)*1000</f>
        <v>2.7718609001870802</v>
      </c>
      <c r="AA74" s="10">
        <f>+(B!X54/D!AA$60)*1000</f>
        <v>3.2679893603104695</v>
      </c>
      <c r="AB74" s="13">
        <f>+(B!Y54/D!AB$60)*1000</f>
        <v>2.0667564883188665</v>
      </c>
      <c r="AC74" s="11">
        <f>+(B!Z54/D!AC$60)*1000</f>
        <v>1.6040672645739911</v>
      </c>
      <c r="AD74" s="11">
        <f>+(B!AA54/D!AD$60)*1000</f>
        <v>1.7984466142263649</v>
      </c>
      <c r="AE74" s="11">
        <f>+(B!AB54/D!AE$60)*1000</f>
        <v>1.9526445356210371</v>
      </c>
      <c r="AF74" s="11">
        <f>+(B!AC54/D!AF$60)*1000</f>
        <v>1.8308614057818446</v>
      </c>
      <c r="AG74" s="11">
        <f>+(B!AD54/D!AG$60)*1000</f>
        <v>1.3641503216072421</v>
      </c>
    </row>
    <row r="75" spans="6:33" x14ac:dyDescent="0.25">
      <c r="F75" s="216" t="s">
        <v>24</v>
      </c>
      <c r="G75" s="217"/>
      <c r="H75" s="13">
        <f>+(B!E55/D!H$60)*1000</f>
        <v>7.9025641025641025E-2</v>
      </c>
      <c r="I75" s="10">
        <f>+(B!F55/D!I$60)*1000</f>
        <v>6.9349739323050316E-2</v>
      </c>
      <c r="J75" s="13">
        <f>+(B!G55/D!J$60)*1000</f>
        <v>0.15700642580989202</v>
      </c>
      <c r="K75" s="10">
        <f>+(B!H55/D!K$60)*1000</f>
        <v>0.16668457256878808</v>
      </c>
      <c r="L75" s="13">
        <f>+(B!I55/D!L$60)*1000</f>
        <v>0.10454048168407955</v>
      </c>
      <c r="M75" s="10">
        <f>+(B!J55/D!M$60)*1000</f>
        <v>0.11957514303228443</v>
      </c>
      <c r="N75" s="13">
        <f>+(B!K55/D!N$60)*1000</f>
        <v>0.10797851523098649</v>
      </c>
      <c r="O75" s="10">
        <f>+(B!L55/D!O$60)*1000</f>
        <v>0.12335538898296643</v>
      </c>
      <c r="P75" s="13">
        <f>+(B!M55/D!P$60)*1000</f>
        <v>0.15925855242123904</v>
      </c>
      <c r="Q75" s="10">
        <f>+(B!N55/D!Q$60)*1000</f>
        <v>0.12027797211290871</v>
      </c>
      <c r="R75" s="13">
        <f>+(B!O55/D!R$60)*1000</f>
        <v>0.18530178537147243</v>
      </c>
      <c r="S75" s="10">
        <f>+(B!P55/D!S$60)*1000</f>
        <v>0.25246834242352384</v>
      </c>
      <c r="T75" s="13">
        <f>+(B!Q55/D!T$60)*1000</f>
        <v>0.3632201880025317</v>
      </c>
      <c r="U75" s="10">
        <f>+(B!R55/D!U$60)*1000</f>
        <v>0.41387235127741456</v>
      </c>
      <c r="V75" s="13">
        <f>+(B!S55/D!V$60)*1000</f>
        <v>0.37491320598958933</v>
      </c>
      <c r="W75" s="10">
        <f>+(B!T55/D!W$60)*1000</f>
        <v>0.53523000499024631</v>
      </c>
      <c r="X75" s="13">
        <f>+(B!U55/D!X$60)*1000</f>
        <v>0.74444324736830292</v>
      </c>
      <c r="Y75" s="10">
        <f>+(B!V55/D!Y$60)*1000</f>
        <v>0.84373783387404999</v>
      </c>
      <c r="Z75" s="13">
        <f>+(B!W55/D!Z$60)*1000</f>
        <v>0.87723605150214601</v>
      </c>
      <c r="AA75" s="10">
        <f>+(B!X55/D!AA$60)*1000</f>
        <v>0.82721231413247276</v>
      </c>
      <c r="AB75" s="13">
        <f>+(B!Y55/D!AB$60)*1000</f>
        <v>0.80655201450965153</v>
      </c>
      <c r="AC75" s="11">
        <f>+(B!Z55/D!AC$60)*1000</f>
        <v>0.70371065556267343</v>
      </c>
      <c r="AD75" s="11">
        <f>+(B!AA55/D!AD$60)*1000</f>
        <v>0.80927244353529171</v>
      </c>
      <c r="AE75" s="11">
        <f>+(B!AB55/D!AE$60)*1000</f>
        <v>1.0873589871109453</v>
      </c>
      <c r="AF75" s="11">
        <f>+(B!AC55/D!AF$60)*1000</f>
        <v>0.96844521823629448</v>
      </c>
      <c r="AG75" s="11">
        <f>+(B!AD55/D!AG$60)*1000</f>
        <v>1.0970499483840228</v>
      </c>
    </row>
    <row r="76" spans="6:33" ht="15.75" thickBot="1" x14ac:dyDescent="0.3">
      <c r="F76" s="218" t="s">
        <v>25</v>
      </c>
      <c r="G76" s="219"/>
      <c r="H76" s="137">
        <f>+(B!E56/D!H$60)*1000</f>
        <v>2.7452918245209465E-8</v>
      </c>
      <c r="I76" s="138">
        <f>+(B!F56/D!I$60)*1000</f>
        <v>0</v>
      </c>
      <c r="J76" s="137">
        <f>+(B!G56/D!J$60)*1000</f>
        <v>6.0957205705905871E-4</v>
      </c>
      <c r="K76" s="138">
        <f>+(B!H56/D!K$60)*1000</f>
        <v>1.0247059441293846E-3</v>
      </c>
      <c r="L76" s="137">
        <f>+(B!I56/D!L$60)*1000</f>
        <v>3.6382962175615072E-4</v>
      </c>
      <c r="M76" s="138">
        <f>+(B!J56/D!M$60)*1000</f>
        <v>0</v>
      </c>
      <c r="N76" s="137">
        <f>+(B!K56/D!N$60)*1000</f>
        <v>0</v>
      </c>
      <c r="O76" s="138">
        <f>+(B!L56/D!O$60)*1000</f>
        <v>2.4902878772786134E-8</v>
      </c>
      <c r="P76" s="137">
        <f>+(B!M56/D!P$60)*1000</f>
        <v>3.1745407146897516E-4</v>
      </c>
      <c r="Q76" s="138">
        <f>+(B!N56/D!Q$60)*1000</f>
        <v>4.9312539474323461E-5</v>
      </c>
      <c r="R76" s="137">
        <f>+(B!O56/D!R$60)*1000</f>
        <v>2.5333557304664999E-4</v>
      </c>
      <c r="S76" s="138">
        <f>+(B!P56/D!S$60)*1000</f>
        <v>4.5474982214844676E-3</v>
      </c>
      <c r="T76" s="137">
        <f>+(B!Q56/D!T$60)*1000</f>
        <v>3.4376567664502217E-3</v>
      </c>
      <c r="U76" s="138">
        <f>+(B!R56/D!U$60)*1000</f>
        <v>2.8659526127880561E-4</v>
      </c>
      <c r="V76" s="137">
        <f>+(B!S56/D!V$60)*1000</f>
        <v>8.4131715930197901E-4</v>
      </c>
      <c r="W76" s="138">
        <f>+(B!T56/D!W$60)*1000</f>
        <v>5.8626321281132342E-4</v>
      </c>
      <c r="X76" s="137">
        <f>+(B!U56/D!X$60)*1000</f>
        <v>2.49545485152515E-4</v>
      </c>
      <c r="Y76" s="138">
        <f>+(B!V56/D!Y$60)*1000</f>
        <v>9.6462379449802234E-4</v>
      </c>
      <c r="Z76" s="137">
        <f>+(B!W56/D!Z$60)*1000</f>
        <v>3.1083966105425331E-4</v>
      </c>
      <c r="AA76" s="138">
        <f>+(B!X56/D!AA$60)*1000</f>
        <v>1.4331094928705357E-3</v>
      </c>
      <c r="AB76" s="137">
        <f>+(B!Y56/D!AB$60)*1000</f>
        <v>7.398626765125016E-4</v>
      </c>
      <c r="AC76" s="139">
        <f>+(B!Z56/D!AC$60)*1000</f>
        <v>1.622186632500534E-3</v>
      </c>
      <c r="AD76" s="139">
        <f>+(B!AA56/D!AD$60)*1000</f>
        <v>3.8984373352453659E-4</v>
      </c>
      <c r="AE76" s="139">
        <f>+(B!AB56/D!AE$60)*1000</f>
        <v>6.9093207343860102E-4</v>
      </c>
      <c r="AF76" s="139">
        <f>+(B!AC56/D!AF$60)*1000</f>
        <v>6.0674953437525299E-4</v>
      </c>
      <c r="AG76" s="139">
        <f>+(B!AD56/D!AG$60)*1000</f>
        <v>7.8456285237830546E-4</v>
      </c>
    </row>
    <row r="77" spans="6:33" x14ac:dyDescent="0.25">
      <c r="F77" s="1" t="s">
        <v>52</v>
      </c>
      <c r="AD77" s="1"/>
    </row>
    <row r="78" spans="6:33" ht="15.75" thickBot="1" x14ac:dyDescent="0.3"/>
    <row r="79" spans="6:33" ht="15.75" thickBot="1" x14ac:dyDescent="0.3">
      <c r="F79" s="6" t="s">
        <v>14</v>
      </c>
      <c r="G79" s="7"/>
      <c r="H79" s="12">
        <v>1995</v>
      </c>
      <c r="I79" s="8">
        <v>1996</v>
      </c>
      <c r="J79" s="12">
        <v>1997</v>
      </c>
      <c r="K79" s="8">
        <v>1998</v>
      </c>
      <c r="L79" s="12">
        <v>1999</v>
      </c>
      <c r="M79" s="8">
        <v>2000</v>
      </c>
      <c r="N79" s="12">
        <v>2001</v>
      </c>
      <c r="O79" s="8">
        <v>2002</v>
      </c>
      <c r="P79" s="12">
        <v>2003</v>
      </c>
      <c r="Q79" s="8">
        <v>2004</v>
      </c>
      <c r="R79" s="12">
        <v>2005</v>
      </c>
      <c r="S79" s="8">
        <v>2006</v>
      </c>
      <c r="T79" s="12">
        <v>2007</v>
      </c>
      <c r="U79" s="8">
        <v>2008</v>
      </c>
      <c r="V79" s="12">
        <v>2009</v>
      </c>
      <c r="W79" s="8">
        <v>2010</v>
      </c>
      <c r="X79" s="12">
        <v>2011</v>
      </c>
      <c r="Y79" s="8">
        <v>2012</v>
      </c>
      <c r="Z79" s="12">
        <v>2013</v>
      </c>
      <c r="AA79" s="8">
        <v>2014</v>
      </c>
      <c r="AB79" s="12">
        <v>2015</v>
      </c>
      <c r="AC79" s="9">
        <v>2016</v>
      </c>
      <c r="AD79" s="9">
        <v>2017</v>
      </c>
      <c r="AE79" s="9">
        <v>2018</v>
      </c>
      <c r="AF79" s="9">
        <v>2019</v>
      </c>
      <c r="AG79" s="9">
        <v>2020</v>
      </c>
    </row>
    <row r="80" spans="6:33" ht="15.75" thickBot="1" x14ac:dyDescent="0.3">
      <c r="F80" s="224" t="s">
        <v>26</v>
      </c>
      <c r="G80" s="225"/>
      <c r="H80" s="152">
        <f>+('C'!D46/D!H$60)*1000</f>
        <v>-0.49390517762038094</v>
      </c>
      <c r="I80" s="152">
        <f>+('C'!E46/D!I$60)*1000</f>
        <v>-0.93204746211404965</v>
      </c>
      <c r="J80" s="152">
        <f>+('C'!F46/D!J$60)*1000</f>
        <v>-0.94617797626983069</v>
      </c>
      <c r="K80" s="152">
        <f>+('C'!G46/D!K$60)*1000</f>
        <v>-0.58625813904641888</v>
      </c>
      <c r="L80" s="152">
        <f>+('C'!H46/D!L$60)*1000</f>
        <v>-0.56918375547662881</v>
      </c>
      <c r="M80" s="152">
        <f>+('C'!I46/D!M$60)*1000</f>
        <v>-0.87154814568859829</v>
      </c>
      <c r="N80" s="152">
        <f>+('C'!J46/D!N$60)*1000</f>
        <v>-0.80453522796045995</v>
      </c>
      <c r="O80" s="152">
        <f>+('C'!K46/D!O$60)*1000</f>
        <v>-0.84122868313577048</v>
      </c>
      <c r="P80" s="152">
        <f>+('C'!L46/D!P$60)*1000</f>
        <v>-1.4975788347556627</v>
      </c>
      <c r="Q80" s="152">
        <f>+('C'!M46/D!Q$60)*1000</f>
        <v>-1.9798907107807417</v>
      </c>
      <c r="R80" s="152">
        <f>+('C'!N46/D!R$60)*1000</f>
        <v>-1.7465951718180075</v>
      </c>
      <c r="S80" s="152">
        <f>+('C'!O46/D!S$60)*1000</f>
        <v>-3.2320622243300923</v>
      </c>
      <c r="T80" s="152">
        <f>+('C'!P46/D!T$60)*1000</f>
        <v>-3.6902486931245457</v>
      </c>
      <c r="U80" s="152">
        <f>+('C'!Q46/D!U$60)*1000</f>
        <v>-3.922265127277786</v>
      </c>
      <c r="V80" s="152">
        <f>+('C'!R46/D!V$60)*1000</f>
        <v>-2.3428083193836136</v>
      </c>
      <c r="W80" s="152">
        <f>+('C'!S46/D!W$60)*1000</f>
        <v>-1.9978092818581867</v>
      </c>
      <c r="X80" s="152">
        <f>+('C'!T46/D!X$60)*1000</f>
        <v>-4.4952328687181557</v>
      </c>
      <c r="Y80" s="152">
        <f>+('C'!U46/D!Y$60)*1000</f>
        <v>0.38154082040798198</v>
      </c>
      <c r="Z80" s="152">
        <f>+('C'!V46/D!Z$60)*1000</f>
        <v>-2.0165555188731155</v>
      </c>
      <c r="AA80" s="152">
        <f>+('C'!W46/D!AA$60)*1000</f>
        <v>-4.4012438407534988</v>
      </c>
      <c r="AB80" s="152">
        <f>+('C'!X46/D!AB$60)*1000</f>
        <v>-1.512108649652373</v>
      </c>
      <c r="AC80" s="152">
        <f>+('C'!Y46/D!AC$60)*1000</f>
        <v>-1.4332833653640833</v>
      </c>
      <c r="AD80" s="152">
        <f>+('C'!Z46/D!AD$60)*1000</f>
        <v>0.72859613235201115</v>
      </c>
      <c r="AE80" s="152">
        <f>+('C'!AA46/D!AE$60)*1000</f>
        <v>-0.70915081437274607</v>
      </c>
      <c r="AF80" s="152">
        <f>+('C'!AB46/D!AF$60)*1000</f>
        <v>-3.1283476394849781</v>
      </c>
      <c r="AG80" s="152">
        <f>+('C'!AC46/D!AG$60)*1000</f>
        <v>-2.358803898991503</v>
      </c>
    </row>
    <row r="81" spans="6:33" x14ac:dyDescent="0.25">
      <c r="F81" s="216" t="s">
        <v>16</v>
      </c>
      <c r="G81" s="217"/>
      <c r="H81" s="129">
        <f>+('C'!D47/D!H$60)*1000</f>
        <v>5.4266183495305532E-4</v>
      </c>
      <c r="I81" s="129">
        <f>+('C'!E47/D!I$60)*1000</f>
        <v>1.0440314433128935E-3</v>
      </c>
      <c r="J81" s="129">
        <f>+('C'!F47/D!J$60)*1000</f>
        <v>1.8391681109185441E-3</v>
      </c>
      <c r="K81" s="129">
        <f>+('C'!G47/D!K$60)*1000</f>
        <v>2.1880119722747326E-3</v>
      </c>
      <c r="L81" s="129">
        <f>+('C'!H47/D!L$60)*1000</f>
        <v>3.3624556036605914E-3</v>
      </c>
      <c r="M81" s="129">
        <f>+('C'!I47/D!M$60)*1000</f>
        <v>6.9484828361258679E-3</v>
      </c>
      <c r="N81" s="129">
        <f>+('C'!J47/D!N$60)*1000</f>
        <v>1.1928535404478515E-2</v>
      </c>
      <c r="O81" s="129">
        <f>+('C'!K47/D!O$60)*1000</f>
        <v>1.0721112660623568E-2</v>
      </c>
      <c r="P81" s="129">
        <f>+('C'!L47/D!P$60)*1000</f>
        <v>7.6359410737561794E-3</v>
      </c>
      <c r="Q81" s="129">
        <f>+('C'!M47/D!Q$60)*1000</f>
        <v>1.2419496672010883E-2</v>
      </c>
      <c r="R81" s="129">
        <f>+('C'!N47/D!R$60)*1000</f>
        <v>2.0057256671146093E-2</v>
      </c>
      <c r="S81" s="129">
        <f>+('C'!O47/D!S$60)*1000</f>
        <v>6.3148802466208215E-2</v>
      </c>
      <c r="T81" s="129">
        <f>+('C'!P47/D!T$60)*1000</f>
        <v>3.8389437164490503E-2</v>
      </c>
      <c r="U81" s="129">
        <f>+('C'!Q47/D!U$60)*1000</f>
        <v>5.6994714146612876E-2</v>
      </c>
      <c r="V81" s="129">
        <f>+('C'!R47/D!V$60)*1000</f>
        <v>8.5078722282097743E-2</v>
      </c>
      <c r="W81" s="129">
        <f>+('C'!S47/D!W$60)*1000</f>
        <v>1.0278954770221841E-2</v>
      </c>
      <c r="X81" s="129">
        <f>+('C'!T47/D!X$60)*1000</f>
        <v>0.10532931564653335</v>
      </c>
      <c r="Y81" s="129">
        <f>+('C'!U47/D!Y$60)*1000</f>
        <v>4.143555841962579E-2</v>
      </c>
      <c r="Z81" s="129">
        <f>+('C'!V47/D!Z$60)*1000</f>
        <v>7.8854715527676894E-2</v>
      </c>
      <c r="AA81" s="129">
        <f>+('C'!W47/D!AA$60)*1000</f>
        <v>0.16842205555313303</v>
      </c>
      <c r="AB81" s="129">
        <f>+('C'!X47/D!AB$60)*1000</f>
        <v>0.58396381223820015</v>
      </c>
      <c r="AC81" s="129">
        <f>+('C'!Y47/D!AC$60)*1000</f>
        <v>0.16302327567798416</v>
      </c>
      <c r="AD81" s="129">
        <f>+('C'!Z47/D!AD$60)*1000</f>
        <v>0.20511904510850085</v>
      </c>
      <c r="AE81" s="129">
        <f>+('C'!AA47/D!AE$60)*1000</f>
        <v>0.33154440714492928</v>
      </c>
      <c r="AF81" s="129">
        <f>+('C'!AB47/D!AF$60)*1000</f>
        <v>0.31054052959753836</v>
      </c>
      <c r="AG81" s="25">
        <f>+('C'!AC47/D!AG$60)*1000</f>
        <v>0.3404385372826173</v>
      </c>
    </row>
    <row r="82" spans="6:33" x14ac:dyDescent="0.25">
      <c r="F82" s="220" t="s">
        <v>17</v>
      </c>
      <c r="G82" s="221"/>
      <c r="H82" s="25">
        <f>+('C'!D48/D!H$60)*1000</f>
        <v>0</v>
      </c>
      <c r="I82" s="25">
        <f>+('C'!E48/D!I$60)*1000</f>
        <v>0</v>
      </c>
      <c r="J82" s="25">
        <f>+('C'!F48/D!J$60)*1000</f>
        <v>0</v>
      </c>
      <c r="K82" s="25">
        <f>+('C'!G48/D!K$60)*1000</f>
        <v>0</v>
      </c>
      <c r="L82" s="25">
        <f>+('C'!H48/D!L$60)*1000</f>
        <v>0</v>
      </c>
      <c r="M82" s="25">
        <f>+('C'!I48/D!M$60)*1000</f>
        <v>0</v>
      </c>
      <c r="N82" s="25">
        <f>+('C'!J48/D!N$60)*1000</f>
        <v>0</v>
      </c>
      <c r="O82" s="25">
        <f>+('C'!K48/D!O$60)*1000</f>
        <v>4.9235481621675474E-4</v>
      </c>
      <c r="P82" s="25">
        <f>+('C'!L48/D!P$60)*1000</f>
        <v>4.0112146774550553E-5</v>
      </c>
      <c r="Q82" s="25">
        <f>+('C'!M48/D!Q$60)*1000</f>
        <v>1.2260117572754215E-4</v>
      </c>
      <c r="R82" s="25">
        <f>+('C'!N48/D!R$60)*1000</f>
        <v>8.9388558264542144E-5</v>
      </c>
      <c r="S82" s="25">
        <f>+('C'!O48/D!S$60)*1000</f>
        <v>7.0547782783969643E-5</v>
      </c>
      <c r="T82" s="25">
        <f>+('C'!P48/D!T$60)*1000</f>
        <v>0</v>
      </c>
      <c r="U82" s="25">
        <f>+('C'!Q48/D!U$60)*1000</f>
        <v>-7.0359808967403908E-4</v>
      </c>
      <c r="V82" s="25">
        <f>+('C'!R48/D!V$60)*1000</f>
        <v>-5.0760164186291817E-4</v>
      </c>
      <c r="W82" s="25">
        <f>+('C'!S48/D!W$60)*1000</f>
        <v>-3.9806287710384249E-4</v>
      </c>
      <c r="X82" s="25">
        <f>+('C'!T48/D!X$60)*1000</f>
        <v>-4.154377931901331E-4</v>
      </c>
      <c r="Y82" s="25">
        <f>+('C'!U48/D!Y$60)*1000</f>
        <v>0</v>
      </c>
      <c r="Z82" s="25">
        <f>+('C'!V48/D!Z$60)*1000</f>
        <v>4.4615824804666009E-3</v>
      </c>
      <c r="AA82" s="25">
        <f>+('C'!W48/D!AA$60)*1000</f>
        <v>-8.4594252823442194E-4</v>
      </c>
      <c r="AB82" s="25">
        <f>+('C'!X48/D!AB$60)*1000</f>
        <v>-1.3559182968432872E-3</v>
      </c>
      <c r="AC82" s="25">
        <f>+('C'!Y48/D!AC$60)*1000</f>
        <v>-6.0452701259876146E-5</v>
      </c>
      <c r="AD82" s="25">
        <f>+('C'!Z48/D!AD$60)*1000</f>
        <v>-3.795946772390814E-6</v>
      </c>
      <c r="AE82" s="25">
        <f>+('C'!AA48/D!AE$60)*1000</f>
        <v>0</v>
      </c>
      <c r="AF82" s="25">
        <f>+('C'!AB48/D!AF$60)*1000</f>
        <v>0</v>
      </c>
      <c r="AG82" s="25">
        <f>+('C'!AC48/D!AG$60)*1000</f>
        <v>0</v>
      </c>
    </row>
    <row r="83" spans="6:33" x14ac:dyDescent="0.25">
      <c r="F83" s="216" t="s">
        <v>18</v>
      </c>
      <c r="G83" s="217"/>
      <c r="H83" s="25">
        <f>+('C'!D49/D!H$60)*1000</f>
        <v>-9.3629028715752474E-2</v>
      </c>
      <c r="I83" s="25">
        <f>+('C'!E49/D!I$60)*1000</f>
        <v>-0.11906718171749643</v>
      </c>
      <c r="J83" s="25">
        <f>+('C'!F49/D!J$60)*1000</f>
        <v>-9.0392827622983604E-2</v>
      </c>
      <c r="K83" s="25">
        <f>+('C'!G49/D!K$60)*1000</f>
        <v>-5.1730335013652595E-2</v>
      </c>
      <c r="L83" s="25">
        <f>+('C'!H49/D!L$60)*1000</f>
        <v>-3.909625904129832E-2</v>
      </c>
      <c r="M83" s="25">
        <f>+('C'!I49/D!M$60)*1000</f>
        <v>-0.14727533714752758</v>
      </c>
      <c r="N83" s="25">
        <f>+('C'!J49/D!N$60)*1000</f>
        <v>-6.5377042566068189E-2</v>
      </c>
      <c r="O83" s="25">
        <f>+('C'!K49/D!O$60)*1000</f>
        <v>-5.0175141946409006E-2</v>
      </c>
      <c r="P83" s="25">
        <f>+('C'!L49/D!P$60)*1000</f>
        <v>-3.6822901551855594E-2</v>
      </c>
      <c r="Q83" s="25">
        <f>+('C'!M49/D!Q$60)*1000</f>
        <v>-1.6805081863673906E-2</v>
      </c>
      <c r="R83" s="25">
        <f>+('C'!N49/D!R$60)*1000</f>
        <v>4.7921626031867922E-3</v>
      </c>
      <c r="S83" s="25">
        <f>+('C'!O49/D!S$60)*1000</f>
        <v>-5.8096751244960873E-3</v>
      </c>
      <c r="T83" s="25">
        <f>+('C'!P49/D!T$60)*1000</f>
        <v>-8.520077826484446E-3</v>
      </c>
      <c r="U83" s="25">
        <f>+('C'!Q49/D!U$60)*1000</f>
        <v>-2.4709417165113365E-2</v>
      </c>
      <c r="V83" s="25">
        <f>+('C'!R49/D!V$60)*1000</f>
        <v>-3.7093054186062513E-2</v>
      </c>
      <c r="W83" s="25">
        <f>+('C'!S49/D!W$60)*1000</f>
        <v>-2.4554824660890078E-2</v>
      </c>
      <c r="X83" s="25" t="e">
        <f>+('C'!T49/D!X$60)*1000</f>
        <v>#VALUE!</v>
      </c>
      <c r="Y83" s="25">
        <f>+('C'!U49/D!Y$60)*1000</f>
        <v>-2.3357428558730717E-2</v>
      </c>
      <c r="Z83" s="25" t="e">
        <f>+('C'!V49/D!Z$60)*1000</f>
        <v>#VALUE!</v>
      </c>
      <c r="AA83" s="25">
        <f>+('C'!W49/D!AA$60)*1000</f>
        <v>-2.9355143243361092E-2</v>
      </c>
      <c r="AB83" s="25">
        <f>+('C'!X49/D!AB$60)*1000</f>
        <v>-1.7733860171870276E-2</v>
      </c>
      <c r="AC83" s="25">
        <f>+('C'!Y49/D!AC$60)*1000</f>
        <v>6.6031582319026255E-2</v>
      </c>
      <c r="AD83" s="25">
        <f>+('C'!Z49/D!AD$60)*1000</f>
        <v>0.17479284674919335</v>
      </c>
      <c r="AE83" s="25">
        <f>+('C'!AA49/D!AE$60)*1000</f>
        <v>0.14737958473206514</v>
      </c>
      <c r="AF83" s="25">
        <f>+('C'!AB49/D!AF$60)*1000</f>
        <v>0.18708830674548549</v>
      </c>
      <c r="AG83" s="25">
        <f>+('C'!AC49/D!AG$60)*1000</f>
        <v>0.17612308425315651</v>
      </c>
    </row>
    <row r="84" spans="6:33" x14ac:dyDescent="0.25">
      <c r="F84" s="220" t="s">
        <v>19</v>
      </c>
      <c r="G84" s="221"/>
      <c r="H84" s="25">
        <f>+('C'!D50/D!H$60)*1000</f>
        <v>0</v>
      </c>
      <c r="I84" s="25">
        <f>+('C'!E50/D!I$60)*1000</f>
        <v>0</v>
      </c>
      <c r="J84" s="25">
        <f>+('C'!F50/D!J$60)*1000</f>
        <v>-1.0550326623116918E-3</v>
      </c>
      <c r="K84" s="25">
        <f>+('C'!G50/D!K$60)*1000</f>
        <v>-2.2130854862423863E-3</v>
      </c>
      <c r="L84" s="25">
        <f>+('C'!H50/D!L$60)*1000</f>
        <v>0</v>
      </c>
      <c r="M84" s="25">
        <f>+('C'!I50/D!M$60)*1000</f>
        <v>-1.1314875357580711E-5</v>
      </c>
      <c r="N84" s="25">
        <f>+('C'!J50/D!N$60)*1000</f>
        <v>-1.147745612265483E-3</v>
      </c>
      <c r="O84" s="25">
        <f>+('C'!K50/D!O$60)*1000</f>
        <v>-6.8084470564797289E-4</v>
      </c>
      <c r="P84" s="25">
        <f>+('C'!L50/D!P$60)*1000</f>
        <v>-4.8849757753129533E-3</v>
      </c>
      <c r="Q84" s="25">
        <f>+('C'!M50/D!Q$60)*1000</f>
        <v>-1.4855244619346061E-2</v>
      </c>
      <c r="R84" s="25">
        <f>+('C'!N50/D!R$60)*1000</f>
        <v>-2.1632007103090801E-2</v>
      </c>
      <c r="S84" s="25">
        <f>+('C'!O50/D!S$60)*1000</f>
        <v>-3.3993028219113111E-2</v>
      </c>
      <c r="T84" s="25">
        <f>+('C'!P50/D!T$60)*1000</f>
        <v>-2.7090063058205771E-2</v>
      </c>
      <c r="U84" s="25">
        <f>+('C'!Q50/D!U$60)*1000</f>
        <v>-6.1691890388092918E-2</v>
      </c>
      <c r="V84" s="25">
        <f>+('C'!R50/D!V$60)*1000</f>
        <v>-4.347703455708684E-2</v>
      </c>
      <c r="W84" s="25">
        <f>+('C'!S50/D!W$60)*1000</f>
        <v>1.028479880234088</v>
      </c>
      <c r="X84" s="25">
        <f>+('C'!T50/D!X$60)*1000</f>
        <v>-5.4019706865979837E-2</v>
      </c>
      <c r="Y84" s="25">
        <f>+('C'!U50/D!Y$60)*1000</f>
        <v>4.4819991555930851</v>
      </c>
      <c r="Z84" s="25">
        <f>+('C'!V50/D!Z$60)*1000</f>
        <v>1.9748965775283376</v>
      </c>
      <c r="AA84" s="25">
        <f>+('C'!W50/D!AA$60)*1000</f>
        <v>-4.9228469890550734E-2</v>
      </c>
      <c r="AB84" s="25">
        <f>+('C'!X50/D!AB$60)*1000</f>
        <v>1.1322516733601071</v>
      </c>
      <c r="AC84" s="25">
        <f>+('C'!Y50/D!AC$60)*1000</f>
        <v>1.3400147768524451</v>
      </c>
      <c r="AD84" s="25">
        <f>+('C'!Z50/D!AD$60)*1000</f>
        <v>3.5511898816929923</v>
      </c>
      <c r="AE84" s="25">
        <f>+('C'!AA50/D!AE$60)*1000</f>
        <v>2.6226995109619131</v>
      </c>
      <c r="AF84" s="25">
        <f>+('C'!AB50/D!AF$60)*1000</f>
        <v>-1.8848671957243501E-2</v>
      </c>
      <c r="AG84" s="25">
        <f>+('C'!AC50/D!AG$60)*1000</f>
        <v>0.2755466529024061</v>
      </c>
    </row>
    <row r="85" spans="6:33" x14ac:dyDescent="0.25">
      <c r="F85" s="216" t="s">
        <v>20</v>
      </c>
      <c r="G85" s="217"/>
      <c r="H85" s="25">
        <f>+('C'!D51/D!H$60)*1000</f>
        <v>0</v>
      </c>
      <c r="I85" s="25">
        <f>+('C'!E51/D!I$60)*1000</f>
        <v>-0.14159412734001459</v>
      </c>
      <c r="J85" s="25">
        <f>+('C'!F51/D!J$60)*1000</f>
        <v>0</v>
      </c>
      <c r="K85" s="25">
        <f>+('C'!G51/D!K$60)*1000</f>
        <v>0</v>
      </c>
      <c r="L85" s="25">
        <f>+('C'!H51/D!L$60)*1000</f>
        <v>0</v>
      </c>
      <c r="M85" s="25">
        <f>+('C'!I51/D!M$60)*1000</f>
        <v>0</v>
      </c>
      <c r="N85" s="25">
        <f>+('C'!J51/D!N$60)*1000</f>
        <v>-4.5380270324793217E-4</v>
      </c>
      <c r="O85" s="25">
        <f>+('C'!K51/D!O$60)*1000</f>
        <v>-7.5582727363283193E-4</v>
      </c>
      <c r="P85" s="25">
        <f>+('C'!L51/D!P$60)*1000</f>
        <v>-1.2280563685103663E-3</v>
      </c>
      <c r="Q85" s="25">
        <f>+('C'!M51/D!Q$60)*1000</f>
        <v>-2.4605912646358644E-2</v>
      </c>
      <c r="R85" s="25">
        <f>+('C'!N51/D!R$60)*1000</f>
        <v>-1.2184488385486658E-2</v>
      </c>
      <c r="S85" s="25">
        <f>+('C'!O51/D!S$60)*1000</f>
        <v>-9.4554185439886182E-3</v>
      </c>
      <c r="T85" s="25">
        <f>+('C'!P51/D!T$60)*1000</f>
        <v>-1.1203989779413488E-2</v>
      </c>
      <c r="U85" s="25">
        <f>+('C'!Q51/D!U$60)*1000</f>
        <v>-5.0348959057819817E-2</v>
      </c>
      <c r="V85" s="25">
        <f>+('C'!R51/D!V$60)*1000</f>
        <v>-5.1468389552615283E-2</v>
      </c>
      <c r="W85" s="25">
        <f>+('C'!S51/D!W$60)*1000</f>
        <v>-0.55988522433425569</v>
      </c>
      <c r="X85" s="25">
        <f>+('C'!T51/D!X$60)*1000</f>
        <v>-0.99999506206091615</v>
      </c>
      <c r="Y85" s="25">
        <f>+('C'!U51/D!Y$60)*1000</f>
        <v>-0.33646571263499397</v>
      </c>
      <c r="Z85" s="25">
        <f>+('C'!V51/D!Z$60)*1000</f>
        <v>-0.15978602399031583</v>
      </c>
      <c r="AA85" s="25">
        <f>+('C'!W51/D!AA$60)*1000</f>
        <v>-0.10600484018663062</v>
      </c>
      <c r="AB85" s="25">
        <f>+('C'!X51/D!AB$60)*1000</f>
        <v>-2.1712203653322968E-2</v>
      </c>
      <c r="AC85" s="25">
        <f>+('C'!Y51/D!AC$60)*1000</f>
        <v>-0.21564168268204142</v>
      </c>
      <c r="AD85" s="25">
        <f>+('C'!Z51/D!AD$60)*1000</f>
        <v>-4.1125540395200236E-2</v>
      </c>
      <c r="AE85" s="25">
        <f>+('C'!AA51/D!AE$60)*1000</f>
        <v>-4.5733474242612621E-2</v>
      </c>
      <c r="AF85" s="25">
        <f>+('C'!AB51/D!AF$60)*1000</f>
        <v>-7.9758644424649763E-2</v>
      </c>
      <c r="AG85" s="25">
        <f>+('C'!AC51/D!AG$60)*1000</f>
        <v>-8.9586238386405143E-2</v>
      </c>
    </row>
    <row r="86" spans="6:33" x14ac:dyDescent="0.25">
      <c r="F86" s="220" t="s">
        <v>21</v>
      </c>
      <c r="G86" s="221"/>
      <c r="H86" s="25">
        <f>+('C'!D52/D!H$60)*1000</f>
        <v>2.6726733651787182E-2</v>
      </c>
      <c r="I86" s="25">
        <f>+('C'!E52/D!I$60)*1000</f>
        <v>4.4370296334314809E-2</v>
      </c>
      <c r="J86" s="25">
        <f>+('C'!F52/D!J$60)*1000</f>
        <v>2.7976083188908141E-2</v>
      </c>
      <c r="K86" s="25">
        <f>+('C'!G52/D!K$60)*1000</f>
        <v>1.4890464188195758E-2</v>
      </c>
      <c r="L86" s="25">
        <f>+('C'!H52/D!L$60)*1000</f>
        <v>3.5651103103206904E-3</v>
      </c>
      <c r="M86" s="25">
        <f>+('C'!I52/D!M$60)*1000</f>
        <v>-8.1020382100531266E-3</v>
      </c>
      <c r="N86" s="25">
        <f>+('C'!J52/D!N$60)*1000</f>
        <v>-1.4928762356263866E-2</v>
      </c>
      <c r="O86" s="25">
        <f>+('C'!K52/D!O$60)*1000</f>
        <v>-1.8082702460404422E-2</v>
      </c>
      <c r="P86" s="25">
        <f>+('C'!L52/D!P$60)*1000</f>
        <v>-3.1721600550896435E-2</v>
      </c>
      <c r="Q86" s="25">
        <f>+('C'!M52/D!Q$60)*1000</f>
        <v>-3.2838313171063498E-2</v>
      </c>
      <c r="R86" s="25">
        <f>+('C'!N52/D!R$60)*1000</f>
        <v>-3.193732002303705E-2</v>
      </c>
      <c r="S86" s="25">
        <f>+('C'!O52/D!S$60)*1000</f>
        <v>-6.0968555845387712E-2</v>
      </c>
      <c r="T86" s="25">
        <f>+('C'!P52/D!T$60)*1000</f>
        <v>-4.5600717316392793E-2</v>
      </c>
      <c r="U86" s="25">
        <f>+('C'!Q52/D!U$60)*1000</f>
        <v>-0.10202522372142626</v>
      </c>
      <c r="V86" s="25">
        <f>+('C'!R52/D!V$60)*1000</f>
        <v>-6.7994358962599477E-2</v>
      </c>
      <c r="W86" s="25">
        <f>+('C'!S52/D!W$60)*1000</f>
        <v>-0.15076557183686431</v>
      </c>
      <c r="X86" s="25">
        <f>+('C'!T52/D!X$60)*1000</f>
        <v>-7.7311471730298731E-2</v>
      </c>
      <c r="Y86" s="25">
        <f>+('C'!U52/D!Y$60)*1000</f>
        <v>-0.11361041731478601</v>
      </c>
      <c r="Z86" s="25">
        <f>+('C'!V52/D!Z$60)*1000</f>
        <v>-7.7386332122812804E-2</v>
      </c>
      <c r="AA86" s="25">
        <f>+('C'!W52/D!AA$60)*1000</f>
        <v>-0.15401944795709244</v>
      </c>
      <c r="AB86" s="25">
        <f>+('C'!X52/D!AB$60)*1000</f>
        <v>-0.11373718530034115</v>
      </c>
      <c r="AC86" s="25">
        <f>+('C'!Y52/D!AC$60)*1000</f>
        <v>-0.19887595558402732</v>
      </c>
      <c r="AD86" s="25">
        <f>+('C'!Z52/D!AD$60)*1000</f>
        <v>-0.13335471013728672</v>
      </c>
      <c r="AE86" s="25">
        <f>+('C'!AA52/D!AE$60)*1000</f>
        <v>-0.19330670562393798</v>
      </c>
      <c r="AF86" s="25">
        <f>+('C'!AB52/D!AF$60)*1000</f>
        <v>-0.10849955461980729</v>
      </c>
      <c r="AG86" s="25">
        <f>+('C'!AC52/D!AG$60)*1000</f>
        <v>-0.14095737711426984</v>
      </c>
    </row>
    <row r="87" spans="6:33" x14ac:dyDescent="0.25">
      <c r="F87" s="216" t="s">
        <v>22</v>
      </c>
      <c r="G87" s="217"/>
      <c r="H87" s="25">
        <f>+('C'!D53/D!H$60)*1000</f>
        <v>-2.0425794761983205E-3</v>
      </c>
      <c r="I87" s="25">
        <f>+('C'!E53/D!I$60)*1000</f>
        <v>-5.2487614468246027E-2</v>
      </c>
      <c r="J87" s="25">
        <f>+('C'!F53/D!J$60)*1000</f>
        <v>-4.4292627649646706E-2</v>
      </c>
      <c r="K87" s="25">
        <f>+('C'!G53/D!K$60)*1000</f>
        <v>-4.8686988027725267E-2</v>
      </c>
      <c r="L87" s="25">
        <f>+('C'!H53/D!L$60)*1000</f>
        <v>-7.0947865086977938E-2</v>
      </c>
      <c r="M87" s="25">
        <f>+('C'!I53/D!M$60)*1000</f>
        <v>-0.13733178381691866</v>
      </c>
      <c r="N87" s="25">
        <f>+('C'!J53/D!N$60)*1000</f>
        <v>-0.15152864635868471</v>
      </c>
      <c r="O87" s="25">
        <f>+('C'!K53/D!O$60)*1000</f>
        <v>-0.12231437394162765</v>
      </c>
      <c r="P87" s="25">
        <f>+('C'!L53/D!P$60)*1000</f>
        <v>-0.11038393054769927</v>
      </c>
      <c r="Q87" s="25">
        <f>+('C'!M53/D!Q$60)*1000</f>
        <v>-9.369839187679152E-2</v>
      </c>
      <c r="R87" s="25">
        <f>+('C'!N53/D!R$60)*1000</f>
        <v>-0.1485326838164715</v>
      </c>
      <c r="S87" s="25">
        <f>+('C'!O53/D!S$60)*1000</f>
        <v>-0.34483248755039125</v>
      </c>
      <c r="T87" s="25">
        <f>+('C'!P53/D!T$60)*1000</f>
        <v>-0.41848716566257993</v>
      </c>
      <c r="U87" s="25">
        <f>+('C'!Q53/D!U$60)*1000</f>
        <v>-0.19238039597533269</v>
      </c>
      <c r="V87" s="25">
        <f>+('C'!R53/D!V$60)*1000</f>
        <v>-0.41642165608016696</v>
      </c>
      <c r="W87" s="25">
        <f>+('C'!S53/D!W$60)*1000</f>
        <v>-0.24391106020051717</v>
      </c>
      <c r="X87" s="25">
        <f>+('C'!T53/D!X$60)*1000</f>
        <v>-0.31494909433708168</v>
      </c>
      <c r="Y87" s="25">
        <f>+('C'!U53/D!Y$60)*1000</f>
        <v>-0.27073201191058177</v>
      </c>
      <c r="Z87" s="25">
        <f>+('C'!V53/D!Z$60)*1000</f>
        <v>-0.23413951799273688</v>
      </c>
      <c r="AA87" s="25">
        <f>+('C'!W53/D!AA$60)*1000</f>
        <v>-0.21006477565080886</v>
      </c>
      <c r="AB87" s="25">
        <f>+('C'!X53/D!AB$60)*1000</f>
        <v>-0.24482843200760027</v>
      </c>
      <c r="AC87" s="25">
        <f>+('C'!Y53/D!AC$60)*1000</f>
        <v>-0.31610373692077726</v>
      </c>
      <c r="AD87" s="25">
        <f>+('C'!Z53/D!AD$60)*1000</f>
        <v>-0.44769695691600414</v>
      </c>
      <c r="AE87" s="25">
        <f>+('C'!AA53/D!AE$60)*1000</f>
        <v>-0.59861127688673377</v>
      </c>
      <c r="AF87" s="25">
        <f>+('C'!AB53/D!AF$60)*1000</f>
        <v>-0.67277777552838292</v>
      </c>
      <c r="AG87" s="25">
        <f>+('C'!AC53/D!AG$60)*1000</f>
        <v>-0.51442920670213599</v>
      </c>
    </row>
    <row r="88" spans="6:33" x14ac:dyDescent="0.25">
      <c r="F88" s="220" t="s">
        <v>23</v>
      </c>
      <c r="G88" s="221"/>
      <c r="H88" s="25">
        <f>+('C'!D54/D!H$60)*1000</f>
        <v>-0.35137239883599625</v>
      </c>
      <c r="I88" s="25">
        <f>+('C'!E54/D!I$60)*1000</f>
        <v>-0.6001691293660012</v>
      </c>
      <c r="J88" s="25">
        <f>+('C'!F54/D!J$60)*1000</f>
        <v>-0.68823748833488874</v>
      </c>
      <c r="K88" s="25">
        <f>+('C'!G54/D!K$60)*1000</f>
        <v>-0.33804967443814321</v>
      </c>
      <c r="L88" s="25">
        <f>+('C'!H54/D!L$60)*1000</f>
        <v>-0.36570658232442382</v>
      </c>
      <c r="M88" s="25">
        <f>+('C'!I54/D!M$60)*1000</f>
        <v>-0.46989121883939516</v>
      </c>
      <c r="N88" s="25">
        <f>+('C'!J54/D!N$60)*1000</f>
        <v>-0.4828392424853743</v>
      </c>
      <c r="O88" s="25">
        <f>+('C'!K54/D!O$60)*1000</f>
        <v>-0.54213318059567683</v>
      </c>
      <c r="P88" s="25">
        <f>+('C'!L54/D!P$60)*1000</f>
        <v>-1.165309215218514</v>
      </c>
      <c r="Q88" s="25">
        <f>+('C'!M54/D!Q$60)*1000</f>
        <v>-1.6945277656318321</v>
      </c>
      <c r="R88" s="25">
        <f>+('C'!N54/D!R$60)*1000</f>
        <v>-1.3784054760990594</v>
      </c>
      <c r="S88" s="25">
        <f>+('C'!O54/D!S$60)*1000</f>
        <v>-2.5878668010433956</v>
      </c>
      <c r="T88" s="25">
        <f>+('C'!P54/D!T$60)*1000</f>
        <v>-2.857111137157458</v>
      </c>
      <c r="U88" s="25">
        <f>+('C'!Q54/D!U$60)*1000</f>
        <v>-3.1380925488014095</v>
      </c>
      <c r="V88" s="25">
        <f>+('C'!R54/D!V$60)*1000</f>
        <v>-1.4425899699603293</v>
      </c>
      <c r="W88" s="25">
        <f>+('C'!S54/D!W$60)*1000</f>
        <v>-1.5303819353082613</v>
      </c>
      <c r="X88" s="25">
        <f>+('C'!T54/D!X$60)*1000</f>
        <v>-2.3612404551882027</v>
      </c>
      <c r="Y88" s="25">
        <f>+('C'!U54/D!Y$60)*1000</f>
        <v>-2.5713595395760187</v>
      </c>
      <c r="Z88" s="25">
        <f>+('C'!V54/D!Z$60)*1000</f>
        <v>-2.748404820072631</v>
      </c>
      <c r="AA88" s="25">
        <f>+('C'!W54/D!AA$60)*1000</f>
        <v>-3.216996816814198</v>
      </c>
      <c r="AB88" s="25">
        <f>+('C'!X54/D!AB$60)*1000</f>
        <v>-2.0538138359891174</v>
      </c>
      <c r="AC88" s="25">
        <f>+('C'!Y54/D!AC$60)*1000</f>
        <v>-1.5839466367713004</v>
      </c>
      <c r="AD88" s="25">
        <f>+('C'!Z54/D!AD$60)*1000</f>
        <v>-1.7891465024568212</v>
      </c>
      <c r="AE88" s="25">
        <f>+('C'!AA54/D!AE$60)*1000</f>
        <v>-1.9022469227900036</v>
      </c>
      <c r="AF88" s="25">
        <f>+('C'!AB54/D!AF$60)*1000</f>
        <v>-1.7902789902016356</v>
      </c>
      <c r="AG88" s="25">
        <f>+('C'!AC54/D!AG$60)*1000</f>
        <v>-1.3228904550146905</v>
      </c>
    </row>
    <row r="89" spans="6:33" x14ac:dyDescent="0.25">
      <c r="F89" s="216" t="s">
        <v>24</v>
      </c>
      <c r="G89" s="217"/>
      <c r="H89" s="25">
        <f>+('C'!D55/D!H$60)*1000</f>
        <v>-7.413053862625596E-2</v>
      </c>
      <c r="I89" s="25">
        <f>+('C'!E55/D!I$60)*1000</f>
        <v>-6.4143791026229774E-2</v>
      </c>
      <c r="J89" s="25">
        <f>+('C'!F55/D!J$60)*1000</f>
        <v>-0.15140565257965605</v>
      </c>
      <c r="K89" s="25">
        <f>+('C'!G55/D!K$60)*1000</f>
        <v>-0.16163182629699643</v>
      </c>
      <c r="L89" s="25">
        <f>+('C'!H55/D!L$60)*1000</f>
        <v>-9.9996785316153788E-2</v>
      </c>
      <c r="M89" s="25">
        <f>+('C'!I55/D!M$60)*1000</f>
        <v>-0.11588493563547199</v>
      </c>
      <c r="N89" s="25">
        <f>+('C'!J55/D!N$60)*1000</f>
        <v>-0.10018869780108937</v>
      </c>
      <c r="O89" s="25">
        <f>+('C'!K55/D!O$60)*1000</f>
        <v>-0.1183002291064847</v>
      </c>
      <c r="P89" s="25">
        <f>+('C'!L55/D!P$60)*1000</f>
        <v>-0.15458687685989031</v>
      </c>
      <c r="Q89" s="25">
        <f>+('C'!M55/D!Q$60)*1000</f>
        <v>-0.11529568090171503</v>
      </c>
      <c r="R89" s="25">
        <f>+('C'!N55/D!R$60)*1000</f>
        <v>-0.17863647053177195</v>
      </c>
      <c r="S89" s="25">
        <f>+('C'!O55/D!S$60)*1000</f>
        <v>-0.24793760967512452</v>
      </c>
      <c r="T89" s="25">
        <f>+('C'!P55/D!T$60)*1000</f>
        <v>-0.35721015494971758</v>
      </c>
      <c r="U89" s="25">
        <f>+('C'!Q55/D!U$60)*1000</f>
        <v>-0.40902047109009138</v>
      </c>
      <c r="V89" s="25">
        <f>+('C'!R55/D!V$60)*1000</f>
        <v>-0.36750026370703293</v>
      </c>
      <c r="W89" s="25">
        <f>+('C'!S55/D!W$60)*1000</f>
        <v>-0.52615270153790317</v>
      </c>
      <c r="X89" s="25">
        <f>+('C'!T55/D!X$60)*1000</f>
        <v>-0.7304452000987588</v>
      </c>
      <c r="Y89" s="25">
        <f>+('C'!U55/D!Y$60)*1000</f>
        <v>-0.8256265054886448</v>
      </c>
      <c r="Z89" s="25">
        <f>+('C'!V55/D!Z$60)*1000</f>
        <v>-0.82560257510729629</v>
      </c>
      <c r="AA89" s="25">
        <f>+('C'!W55/D!AA$60)*1000</f>
        <v>-0.8019787424235818</v>
      </c>
      <c r="AB89" s="25">
        <f>+('C'!X55/D!AB$60)*1000</f>
        <v>-0.77490532020555347</v>
      </c>
      <c r="AC89" s="25">
        <f>+('C'!Y55/D!AC$60)*1000</f>
        <v>-0.68632632927610504</v>
      </c>
      <c r="AD89" s="25">
        <f>+('C'!Z55/D!AD$60)*1000</f>
        <v>-0.7911154178704739</v>
      </c>
      <c r="AE89" s="25">
        <f>+('C'!AA55/D!AE$60)*1000</f>
        <v>-1.070301877408927</v>
      </c>
      <c r="AF89" s="25">
        <f>+('C'!AB55/D!AF$60)*1000</f>
        <v>-0.95520485464410065</v>
      </c>
      <c r="AG89" s="25">
        <f>+('C'!AC55/D!AG$60)*1000</f>
        <v>-1.0822630231080757</v>
      </c>
    </row>
    <row r="90" spans="6:33" ht="15.75" thickBot="1" x14ac:dyDescent="0.3">
      <c r="F90" s="218" t="s">
        <v>25</v>
      </c>
      <c r="G90" s="219"/>
      <c r="H90" s="130">
        <f>+('C'!D56/D!H$60)*1000</f>
        <v>-2.7452918245209465E-8</v>
      </c>
      <c r="I90" s="130">
        <f>+('C'!E56/D!I$60)*1000</f>
        <v>0</v>
      </c>
      <c r="J90" s="130">
        <f>+('C'!F56/D!J$60)*1000</f>
        <v>-6.0957205705905871E-4</v>
      </c>
      <c r="K90" s="130">
        <f>+('C'!G56/D!K$60)*1000</f>
        <v>-1.0247059441293846E-3</v>
      </c>
      <c r="L90" s="130">
        <f>+('C'!H56/D!L$60)*1000</f>
        <v>-3.6382962175615072E-4</v>
      </c>
      <c r="M90" s="130">
        <f>+('C'!I56/D!M$60)*1000</f>
        <v>0</v>
      </c>
      <c r="N90" s="130">
        <f>+('C'!J56/D!N$60)*1000</f>
        <v>0</v>
      </c>
      <c r="O90" s="130">
        <f>+('C'!K56/D!O$60)*1000</f>
        <v>-2.4902878772786134E-8</v>
      </c>
      <c r="P90" s="130">
        <f>+('C'!L56/D!P$60)*1000</f>
        <v>-3.1745407146897516E-4</v>
      </c>
      <c r="Q90" s="130">
        <f>+('C'!M56/D!Q$60)*1000</f>
        <v>1.9360637419229464E-4</v>
      </c>
      <c r="R90" s="130">
        <f>+('C'!N56/D!R$60)*1000</f>
        <v>-2.0534171626031869E-4</v>
      </c>
      <c r="S90" s="130">
        <f>+('C'!O56/D!S$60)*1000</f>
        <v>-4.4170737491107418E-3</v>
      </c>
      <c r="T90" s="130">
        <f>+('C'!P56/D!T$60)*1000</f>
        <v>-3.4142150542675635E-3</v>
      </c>
      <c r="U90" s="130">
        <f>+('C'!Q56/D!U$60)*1000</f>
        <v>-2.8657207771131825E-4</v>
      </c>
      <c r="V90" s="130">
        <f>+('C'!R56/D!V$60)*1000</f>
        <v>-8.3446077644522927E-4</v>
      </c>
      <c r="W90" s="130">
        <f>+('C'!S56/D!W$60)*1000</f>
        <v>-5.1819171619108114E-4</v>
      </c>
      <c r="X90" s="130">
        <f>+('C'!T56/D!X$60)*1000</f>
        <v>7.7173254326307983E-4</v>
      </c>
      <c r="Y90" s="130">
        <f>+('C'!U56/D!Y$60)*1000</f>
        <v>-7.4238922714546019E-4</v>
      </c>
      <c r="Z90" s="130">
        <f>+('C'!V56/D!Z$60)*1000</f>
        <v>2.1628700341146692E-4</v>
      </c>
      <c r="AA90" s="130">
        <f>+('C'!W56/D!AA$60)*1000</f>
        <v>-1.1714777831073125E-3</v>
      </c>
      <c r="AB90" s="130">
        <f>+('C'!X56/D!AB$60)*1000</f>
        <v>-2.3675346547480242E-4</v>
      </c>
      <c r="AC90" s="130">
        <f>+('C'!Y56/D!AC$60)*1000</f>
        <v>-1.3979713858637626E-3</v>
      </c>
      <c r="AD90" s="130">
        <f>+('C'!Z56/D!AD$60)*1000</f>
        <v>-6.1009300069592375E-5</v>
      </c>
      <c r="AE90" s="130">
        <f>+('C'!AA56/D!AE$60)*1000</f>
        <v>-5.7173940072112407E-4</v>
      </c>
      <c r="AF90" s="130">
        <f>+('C'!AB56/D!AF$60)*1000</f>
        <v>-6.0668880071260828E-4</v>
      </c>
      <c r="AG90" s="130">
        <f>+('C'!AC56/D!AG$60)*1000</f>
        <v>-7.8448344318272066E-4</v>
      </c>
    </row>
    <row r="91" spans="6:33" x14ac:dyDescent="0.25">
      <c r="F91" s="1" t="s">
        <v>52</v>
      </c>
    </row>
    <row r="92" spans="6:33" ht="19.5" thickBot="1" x14ac:dyDescent="0.3">
      <c r="G92" s="223" t="s">
        <v>60</v>
      </c>
      <c r="H92" s="223"/>
      <c r="I92" s="223"/>
      <c r="J92" s="223"/>
      <c r="K92" s="223"/>
      <c r="L92" s="223"/>
      <c r="M92" s="223"/>
      <c r="N92" s="223"/>
      <c r="O92" s="223"/>
      <c r="P92" s="223"/>
      <c r="Q92" s="223"/>
      <c r="R92" s="223"/>
      <c r="S92" s="223"/>
      <c r="T92" s="223"/>
      <c r="U92" s="223"/>
      <c r="V92" s="223"/>
      <c r="W92" s="223"/>
      <c r="X92" s="223"/>
      <c r="Y92" s="223"/>
      <c r="Z92" s="223"/>
      <c r="AA92" s="223"/>
      <c r="AB92" s="223"/>
      <c r="AC92" s="223"/>
    </row>
    <row r="93" spans="6:33" x14ac:dyDescent="0.25">
      <c r="G93" s="163" t="s">
        <v>38</v>
      </c>
      <c r="H93" s="164">
        <v>1995</v>
      </c>
      <c r="I93" s="164">
        <v>1996</v>
      </c>
      <c r="J93" s="164">
        <v>1997</v>
      </c>
      <c r="K93" s="164">
        <v>1998</v>
      </c>
      <c r="L93" s="164">
        <v>1999</v>
      </c>
      <c r="M93" s="164">
        <v>2000</v>
      </c>
      <c r="N93" s="164">
        <v>2001</v>
      </c>
      <c r="O93" s="164">
        <v>2002</v>
      </c>
      <c r="P93" s="164">
        <v>2003</v>
      </c>
      <c r="Q93" s="164">
        <v>2004</v>
      </c>
      <c r="R93" s="164">
        <v>2005</v>
      </c>
      <c r="S93" s="164">
        <v>2006</v>
      </c>
      <c r="T93" s="164">
        <v>2007</v>
      </c>
      <c r="U93" s="164">
        <v>2008</v>
      </c>
      <c r="V93" s="164">
        <v>2009</v>
      </c>
      <c r="W93" s="164">
        <v>2010</v>
      </c>
      <c r="X93" s="164">
        <v>2011</v>
      </c>
      <c r="Y93" s="164">
        <v>2012</v>
      </c>
      <c r="Z93" s="164">
        <v>2013</v>
      </c>
      <c r="AA93" s="164">
        <v>2014</v>
      </c>
      <c r="AB93" s="164">
        <v>2015</v>
      </c>
      <c r="AC93" s="164">
        <v>2016</v>
      </c>
      <c r="AD93" s="164">
        <v>2017</v>
      </c>
      <c r="AE93" s="164">
        <v>2018</v>
      </c>
      <c r="AF93" s="179">
        <v>2019</v>
      </c>
      <c r="AG93" s="181">
        <v>2020</v>
      </c>
    </row>
    <row r="94" spans="6:33" ht="15.75" thickBot="1" x14ac:dyDescent="0.3">
      <c r="G94" s="165" t="s">
        <v>37</v>
      </c>
      <c r="H94" s="166">
        <v>92507279383.038727</v>
      </c>
      <c r="I94" s="166">
        <v>97160109277.80867</v>
      </c>
      <c r="J94" s="166">
        <v>106659508271.25496</v>
      </c>
      <c r="K94" s="166">
        <v>98443739941.166397</v>
      </c>
      <c r="L94" s="166">
        <v>86186158684.768494</v>
      </c>
      <c r="M94" s="166">
        <v>99886577330.727112</v>
      </c>
      <c r="N94" s="166">
        <v>98211751481.796738</v>
      </c>
      <c r="O94" s="166">
        <v>97963002598.62233</v>
      </c>
      <c r="P94" s="166">
        <v>94641380063.574036</v>
      </c>
      <c r="Q94" s="166">
        <v>117081522238.32433</v>
      </c>
      <c r="R94" s="166">
        <v>145619193046.09366</v>
      </c>
      <c r="S94" s="166">
        <v>161618580752.94522</v>
      </c>
      <c r="T94" s="166">
        <v>206181823187.6741</v>
      </c>
      <c r="U94" s="166">
        <v>242186949772.53262</v>
      </c>
      <c r="V94" s="166">
        <v>232397835356.34525</v>
      </c>
      <c r="W94" s="166">
        <v>286563099757.48126</v>
      </c>
      <c r="X94" s="166">
        <v>334943877377.47107</v>
      </c>
      <c r="Y94" s="166">
        <v>370921317942.56293</v>
      </c>
      <c r="Z94" s="166">
        <v>382116120909.21759</v>
      </c>
      <c r="AA94" s="166">
        <v>381112110485.38422</v>
      </c>
      <c r="AB94" s="166">
        <v>293481753078.86761</v>
      </c>
      <c r="AC94" s="166">
        <v>282825012368.255</v>
      </c>
      <c r="AD94" s="166">
        <v>311883730442.04504</v>
      </c>
      <c r="AE94" s="166">
        <v>333568926392.5863</v>
      </c>
      <c r="AF94" s="180">
        <v>323802808108.24597</v>
      </c>
      <c r="AG94" s="182">
        <v>271346896626.41779</v>
      </c>
    </row>
    <row r="95" spans="6:33" x14ac:dyDescent="0.25">
      <c r="G95" s="2" t="s">
        <v>41</v>
      </c>
      <c r="H95" s="162" t="s">
        <v>40</v>
      </c>
      <c r="Y95" s="55"/>
      <c r="Z95" s="55"/>
      <c r="AA95" s="55"/>
      <c r="AB95" s="55"/>
    </row>
    <row r="96" spans="6:33" ht="15.75" thickBot="1" x14ac:dyDescent="0.3"/>
    <row r="97" spans="6:33" ht="15.75" thickBot="1" x14ac:dyDescent="0.3">
      <c r="F97" s="6" t="s">
        <v>14</v>
      </c>
      <c r="G97" s="7"/>
      <c r="H97" s="12">
        <v>1995</v>
      </c>
      <c r="I97" s="8">
        <v>1996</v>
      </c>
      <c r="J97" s="12">
        <v>1997</v>
      </c>
      <c r="K97" s="8">
        <v>1998</v>
      </c>
      <c r="L97" s="12">
        <v>1999</v>
      </c>
      <c r="M97" s="8">
        <v>2000</v>
      </c>
      <c r="N97" s="12">
        <v>2001</v>
      </c>
      <c r="O97" s="8">
        <v>2002</v>
      </c>
      <c r="P97" s="12">
        <v>2003</v>
      </c>
      <c r="Q97" s="8">
        <v>2004</v>
      </c>
      <c r="R97" s="12">
        <v>2005</v>
      </c>
      <c r="S97" s="8">
        <v>2006</v>
      </c>
      <c r="T97" s="12">
        <v>2007</v>
      </c>
      <c r="U97" s="8">
        <v>2008</v>
      </c>
      <c r="V97" s="12">
        <v>2009</v>
      </c>
      <c r="W97" s="8">
        <v>2010</v>
      </c>
      <c r="X97" s="12">
        <v>2011</v>
      </c>
      <c r="Y97" s="8">
        <v>2012</v>
      </c>
      <c r="Z97" s="12">
        <v>2013</v>
      </c>
      <c r="AA97" s="8">
        <v>2014</v>
      </c>
      <c r="AB97" s="12">
        <v>2015</v>
      </c>
      <c r="AC97" s="9">
        <v>2016</v>
      </c>
      <c r="AD97" s="9">
        <v>2017</v>
      </c>
      <c r="AE97" s="9">
        <v>2018</v>
      </c>
      <c r="AF97" s="9">
        <v>2019</v>
      </c>
      <c r="AG97" s="9">
        <v>2020</v>
      </c>
    </row>
    <row r="98" spans="6:33" ht="15.75" thickBot="1" x14ac:dyDescent="0.3">
      <c r="F98" s="194" t="s">
        <v>26</v>
      </c>
      <c r="G98" s="210"/>
      <c r="H98" s="171">
        <f>+A!D46/(D!H$94)</f>
        <v>2.8455382295921669E-8</v>
      </c>
      <c r="I98" s="171">
        <f>+A!E46/(D!I$94)</f>
        <v>2.3656117897398874E-8</v>
      </c>
      <c r="J98" s="171">
        <f>+A!F46/(D!J$94)</f>
        <v>1.4772569511504472E-8</v>
      </c>
      <c r="K98" s="171">
        <f>+A!G46/(D!K$94)</f>
        <v>9.9256285933870497E-9</v>
      </c>
      <c r="L98" s="171">
        <f>+A!H46/(D!L$94)</f>
        <v>9.9102572041065812E-9</v>
      </c>
      <c r="M98" s="171">
        <f>+A!I46/(D!M$94)</f>
        <v>1.2705470884220572E-8</v>
      </c>
      <c r="N98" s="171">
        <f>+A!J46/(D!N$94)</f>
        <v>1.3286200279625929E-8</v>
      </c>
      <c r="O98" s="171">
        <f>+A!K46/(D!O$94)</f>
        <v>1.1071230681278163E-8</v>
      </c>
      <c r="P98" s="171">
        <f>+A!L46/(D!P$94)</f>
        <v>1.0793766947542362E-8</v>
      </c>
      <c r="Q98" s="171">
        <f>+A!M46/(D!Q$94)</f>
        <v>1.0607557676538925E-8</v>
      </c>
      <c r="R98" s="171">
        <f>+A!N46/(D!R$94)</f>
        <v>1.3045436939062614E-8</v>
      </c>
      <c r="S98" s="171">
        <f>+A!O46/(D!S$94)</f>
        <v>2.103926407569344E-8</v>
      </c>
      <c r="T98" s="171">
        <f>+A!P46/(D!T$94)</f>
        <v>1.5132182613207766E-8</v>
      </c>
      <c r="U98" s="171">
        <f>+A!Q46/(D!U$94)</f>
        <v>1.954282014140462E-8</v>
      </c>
      <c r="V98" s="171">
        <f>+A!R46/(D!V$94)</f>
        <v>2.3698034844237334E-8</v>
      </c>
      <c r="W98" s="171">
        <f>+A!S46/(D!W$94)</f>
        <v>1.7830551122333065E-7</v>
      </c>
      <c r="X98" s="171">
        <f>+A!T46/(D!X$94)</f>
        <v>4.2048208524582222E-8</v>
      </c>
      <c r="Y98" s="171">
        <f>+A!U46/(D!Y$94)</f>
        <v>5.9736442550414661E-7</v>
      </c>
      <c r="Z98" s="171">
        <f>+A!V46/(D!Z$94)</f>
        <v>2.7935984419082112E-7</v>
      </c>
      <c r="AA98" s="171">
        <f>+A!W46/(D!AA$94)</f>
        <v>6.2649150586138788E-8</v>
      </c>
      <c r="AB98" s="171">
        <f>+A!X46/(D!AB$94)</f>
        <v>3.4105595646044039E-7</v>
      </c>
      <c r="AC98" s="171">
        <f>+A!Y46/(D!AC$94)</f>
        <v>3.3743140042981487E-7</v>
      </c>
      <c r="AD98" s="171">
        <f>+A!Z46/(D!AD$94)</f>
        <v>6.6071320779681261E-7</v>
      </c>
      <c r="AE98" s="171">
        <f>+A!AA46/(D!AE$94)</f>
        <v>5.0283490675805305E-7</v>
      </c>
      <c r="AF98" s="171">
        <f>+A!AB46/(D!AF$94)</f>
        <v>1.7204032394116028E-7</v>
      </c>
      <c r="AG98" s="171">
        <f>+A!AC46/(D!AG$94)</f>
        <v>2.1456198955596146E-7</v>
      </c>
    </row>
    <row r="99" spans="6:33" x14ac:dyDescent="0.25">
      <c r="F99" s="216" t="s">
        <v>16</v>
      </c>
      <c r="G99" s="217"/>
      <c r="H99" s="168">
        <f>+A!D47/(D!H$94)</f>
        <v>3.5371270475390732E-10</v>
      </c>
      <c r="I99" s="168">
        <f>+A!E47/(D!I$94)</f>
        <v>7.0902555083616205E-10</v>
      </c>
      <c r="J99" s="168">
        <f>+A!F47/(D!J$94)</f>
        <v>1.0408823535699742E-9</v>
      </c>
      <c r="K99" s="168">
        <f>+A!G47/(D!K$94)</f>
        <v>1.0081087945186833E-9</v>
      </c>
      <c r="L99" s="168">
        <f>+A!H47/(D!L$94)</f>
        <v>2.607611285032452E-9</v>
      </c>
      <c r="M99" s="168">
        <f>+A!I47/(D!M$94)</f>
        <v>2.7277839253401175E-9</v>
      </c>
      <c r="N99" s="168">
        <f>+A!J47/(D!N$94)</f>
        <v>4.8211644009603162E-9</v>
      </c>
      <c r="O99" s="168">
        <f>+A!K47/(D!O$94)</f>
        <v>4.3946897152992573E-9</v>
      </c>
      <c r="P99" s="168">
        <f>+A!L47/(D!P$94)</f>
        <v>3.7428765278153199E-9</v>
      </c>
      <c r="Q99" s="168">
        <f>+A!M47/(D!Q$94)</f>
        <v>5.5585799326665333E-9</v>
      </c>
      <c r="R99" s="168">
        <f>+A!N47/(D!R$94)</f>
        <v>5.74160577675601E-9</v>
      </c>
      <c r="S99" s="168">
        <f>+A!O47/(D!S$94)</f>
        <v>1.6482077664522844E-8</v>
      </c>
      <c r="T99" s="168">
        <f>+A!P47/(D!T$94)</f>
        <v>8.0866633839120866E-9</v>
      </c>
      <c r="U99" s="168">
        <f>+A!Q47/(D!U$94)</f>
        <v>1.023747151664733E-8</v>
      </c>
      <c r="V99" s="168">
        <f>+A!R47/(D!V$94)</f>
        <v>1.7104677390410412E-8</v>
      </c>
      <c r="W99" s="168">
        <f>+A!S47/(D!W$94)</f>
        <v>5.1923014556278544E-9</v>
      </c>
      <c r="X99" s="168">
        <f>+A!T47/(D!X$94)</f>
        <v>2.2520271333394904E-8</v>
      </c>
      <c r="Y99" s="168">
        <f>+A!U47/(D!Y$94)</f>
        <v>1.8174903069453434E-8</v>
      </c>
      <c r="Z99" s="168">
        <f>+A!V47/(D!Z$94)</f>
        <v>1.9377986415179746E-8</v>
      </c>
      <c r="AA99" s="168">
        <f>+A!W47/(D!AA$94)</f>
        <v>4.5673332127470009E-8</v>
      </c>
      <c r="AB99" s="168">
        <f>+A!X47/(D!AB$94)</f>
        <v>1.3778301231945204E-7</v>
      </c>
      <c r="AC99" s="168">
        <f>+A!Y47/(D!AC$94)</f>
        <v>8.1373743458141214E-8</v>
      </c>
      <c r="AD99" s="168">
        <f>+A!Z47/(D!AD$94)</f>
        <v>6.9695523935126208E-8</v>
      </c>
      <c r="AE99" s="168">
        <f>+A!AA47/(D!AE$94)</f>
        <v>7.7956182193647943E-8</v>
      </c>
      <c r="AF99" s="168">
        <f>+A!AB47/(D!AF$94)</f>
        <v>1.1447457857625679E-7</v>
      </c>
      <c r="AG99" s="168">
        <f>+A!AC47/(D!AG$94)</f>
        <v>1.0212012867849476E-7</v>
      </c>
    </row>
    <row r="100" spans="6:33" x14ac:dyDescent="0.25">
      <c r="F100" s="220" t="s">
        <v>17</v>
      </c>
      <c r="G100" s="221"/>
      <c r="H100" s="169">
        <f>+A!D48/(D!H$94)</f>
        <v>0</v>
      </c>
      <c r="I100" s="169">
        <f>+A!E48/(D!I$94)</f>
        <v>0</v>
      </c>
      <c r="J100" s="169">
        <f>+A!F48/(D!J$94)</f>
        <v>0</v>
      </c>
      <c r="K100" s="169">
        <f>+A!G48/(D!K$94)</f>
        <v>0</v>
      </c>
      <c r="L100" s="169">
        <f>+A!H48/(D!L$94)</f>
        <v>0</v>
      </c>
      <c r="M100" s="169">
        <f>+A!I48/(D!M$94)</f>
        <v>0</v>
      </c>
      <c r="N100" s="169">
        <f>+A!J48/(D!N$94)</f>
        <v>0</v>
      </c>
      <c r="O100" s="169">
        <f>+A!K48/(D!O$94)</f>
        <v>2.0182109036619141E-10</v>
      </c>
      <c r="P100" s="169">
        <f>+A!L48/(D!P$94)</f>
        <v>1.723347650789114E-11</v>
      </c>
      <c r="Q100" s="169">
        <f>+A!M48/(D!Q$94)</f>
        <v>4.3106716615168539E-11</v>
      </c>
      <c r="R100" s="169">
        <f>+A!N48/(D!R$94)</f>
        <v>2.5580419188430092E-11</v>
      </c>
      <c r="S100" s="169">
        <f>+A!O48/(D!S$94)</f>
        <v>1.8407536968460761E-11</v>
      </c>
      <c r="T100" s="169">
        <f>+A!P48/(D!T$94)</f>
        <v>0</v>
      </c>
      <c r="U100" s="169">
        <f>+A!Q48/(D!U$94)</f>
        <v>0</v>
      </c>
      <c r="V100" s="169">
        <f>+A!R48/(D!V$94)</f>
        <v>0</v>
      </c>
      <c r="W100" s="169">
        <f>+A!S48/(D!W$94)</f>
        <v>0</v>
      </c>
      <c r="X100" s="169">
        <f>+A!T48/(D!X$94)</f>
        <v>0</v>
      </c>
      <c r="Y100" s="169">
        <f>+A!U48/(D!Y$94)</f>
        <v>0</v>
      </c>
      <c r="Z100" s="169">
        <f>+A!V48/(D!Z$94)</f>
        <v>5.3049842419016887E-10</v>
      </c>
      <c r="AA100" s="169">
        <f>+A!W48/(D!AA$94)</f>
        <v>0</v>
      </c>
      <c r="AB100" s="169">
        <f>+A!X48/(D!AB$94)</f>
        <v>0</v>
      </c>
      <c r="AC100" s="169">
        <f>+A!Y48/(D!AC$94)</f>
        <v>0</v>
      </c>
      <c r="AD100" s="169">
        <f>+A!Z48/(D!AD$94)</f>
        <v>0</v>
      </c>
      <c r="AE100" s="169">
        <f>+A!AA48/(D!AE$94)</f>
        <v>0</v>
      </c>
      <c r="AF100" s="169">
        <f>+A!AB48/(D!AF$94)</f>
        <v>0</v>
      </c>
      <c r="AG100" s="169">
        <f>+A!AC48/(D!AG$94)</f>
        <v>0</v>
      </c>
    </row>
    <row r="101" spans="6:33" x14ac:dyDescent="0.25">
      <c r="F101" s="216" t="s">
        <v>18</v>
      </c>
      <c r="G101" s="217"/>
      <c r="H101" s="169">
        <f>+A!D49/(D!H$94)</f>
        <v>6.4211163052419246E-11</v>
      </c>
      <c r="I101" s="169">
        <f>+A!E49/(D!I$94)</f>
        <v>5.4549135847982402E-12</v>
      </c>
      <c r="J101" s="169">
        <f>+A!F49/(D!J$94)</f>
        <v>2.3760657076674343E-10</v>
      </c>
      <c r="K101" s="169">
        <f>+A!G49/(D!K$94)</f>
        <v>0</v>
      </c>
      <c r="L101" s="169">
        <f>+A!H49/(D!L$94)</f>
        <v>0</v>
      </c>
      <c r="M101" s="169">
        <f>+A!I49/(D!M$94)</f>
        <v>0</v>
      </c>
      <c r="N101" s="169">
        <f>+A!J49/(D!N$94)</f>
        <v>0</v>
      </c>
      <c r="O101" s="169">
        <f>+A!K49/(D!O$94)</f>
        <v>0</v>
      </c>
      <c r="P101" s="169">
        <f>+A!L49/(D!P$94)</f>
        <v>0</v>
      </c>
      <c r="Q101" s="169">
        <f>+A!M49/(D!Q$94)</f>
        <v>1.1274195746388443E-10</v>
      </c>
      <c r="R101" s="169">
        <f>+A!N49/(D!R$94)</f>
        <v>1.7217098567538422E-9</v>
      </c>
      <c r="S101" s="169">
        <f>+A!O49/(D!S$94)</f>
        <v>1.160386380862229E-10</v>
      </c>
      <c r="T101" s="169">
        <f>+A!P49/(D!T$94)</f>
        <v>6.916274082521787E-10</v>
      </c>
      <c r="U101" s="169">
        <f>+A!Q49/(D!U$94)</f>
        <v>5.8555178193207324E-10</v>
      </c>
      <c r="V101" s="169">
        <f>+A!R49/(D!V$94)</f>
        <v>0</v>
      </c>
      <c r="W101" s="169">
        <f>+A!S49/(D!W$94)</f>
        <v>1.4928195582824051E-9</v>
      </c>
      <c r="X101" s="169" t="e">
        <f>+A!T49/(D!X$94)</f>
        <v>#VALUE!</v>
      </c>
      <c r="Y101" s="169">
        <f>+A!U49/(D!Y$94)</f>
        <v>3.9474139909821199E-10</v>
      </c>
      <c r="Z101" s="169" t="e">
        <f>+A!V49/(D!Z$94)</f>
        <v>#VALUE!</v>
      </c>
      <c r="AA101" s="169">
        <f>+A!W49/(D!AA$94)</f>
        <v>2.4631754650997929E-9</v>
      </c>
      <c r="AB101" s="169">
        <f>+A!X49/(D!AB$94)</f>
        <v>3.3679538493637713E-9</v>
      </c>
      <c r="AC101" s="169">
        <f>+A!Y49/(D!AC$94)</f>
        <v>1.5929248839328163E-8</v>
      </c>
      <c r="AD101" s="169">
        <f>+A!Z49/(D!AD$94)</f>
        <v>3.0550077063960629E-8</v>
      </c>
      <c r="AE101" s="169">
        <f>+A!AA49/(D!AE$94)</f>
        <v>2.6321558470546853E-8</v>
      </c>
      <c r="AF101" s="169">
        <f>+A!AB49/(D!AF$94)</f>
        <v>3.3089089197825112E-8</v>
      </c>
      <c r="AG101" s="169">
        <f>+A!AC49/(D!AG$94)</f>
        <v>3.6568057801159147E-8</v>
      </c>
    </row>
    <row r="102" spans="6:33" x14ac:dyDescent="0.25">
      <c r="F102" s="220" t="s">
        <v>19</v>
      </c>
      <c r="G102" s="221"/>
      <c r="H102" s="169">
        <f>+A!D50/(D!H$94)</f>
        <v>0</v>
      </c>
      <c r="I102" s="169">
        <f>+A!E50/(D!I$94)</f>
        <v>0</v>
      </c>
      <c r="J102" s="169">
        <f>+A!F50/(D!J$94)</f>
        <v>0</v>
      </c>
      <c r="K102" s="169">
        <f>+A!G50/(D!K$94)</f>
        <v>0</v>
      </c>
      <c r="L102" s="169">
        <f>+A!H50/(D!L$94)</f>
        <v>0</v>
      </c>
      <c r="M102" s="169">
        <f>+A!I50/(D!M$94)</f>
        <v>0</v>
      </c>
      <c r="N102" s="169">
        <f>+A!J50/(D!N$94)</f>
        <v>0</v>
      </c>
      <c r="O102" s="169">
        <f>+A!K50/(D!O$94)</f>
        <v>0</v>
      </c>
      <c r="P102" s="169">
        <f>+A!L50/(D!P$94)</f>
        <v>0</v>
      </c>
      <c r="Q102" s="169">
        <f>+A!M50/(D!Q$94)</f>
        <v>0</v>
      </c>
      <c r="R102" s="169">
        <f>+A!N50/(D!R$94)</f>
        <v>0</v>
      </c>
      <c r="S102" s="169">
        <f>+A!O50/(D!S$94)</f>
        <v>0</v>
      </c>
      <c r="T102" s="169">
        <f>+A!P50/(D!T$94)</f>
        <v>0</v>
      </c>
      <c r="U102" s="169">
        <f>+A!Q50/(D!U$94)</f>
        <v>0</v>
      </c>
      <c r="V102" s="169">
        <f>+A!R50/(D!V$94)</f>
        <v>0</v>
      </c>
      <c r="W102" s="169">
        <f>+A!S50/(D!W$94)</f>
        <v>1.6259602174680751E-7</v>
      </c>
      <c r="X102" s="169">
        <f>+A!T50/(D!X$94)</f>
        <v>1.1341392563265016E-9</v>
      </c>
      <c r="Y102" s="169">
        <f>+A!U50/(D!Y$94)</f>
        <v>5.6520612285882098E-7</v>
      </c>
      <c r="Z102" s="169">
        <f>+A!V50/(D!Z$94)</f>
        <v>2.4235300457789737E-7</v>
      </c>
      <c r="AA102" s="169">
        <f>+A!W50/(D!AA$94)</f>
        <v>0</v>
      </c>
      <c r="AB102" s="169">
        <f>+A!X50/(D!AB$94)</f>
        <v>1.8437776601892715E-7</v>
      </c>
      <c r="AC102" s="169">
        <f>+A!Y50/(D!AC$94)</f>
        <v>2.291638192014265E-7</v>
      </c>
      <c r="AD102" s="169">
        <f>+A!Z50/(D!AD$94)</f>
        <v>5.4647640567346302E-7</v>
      </c>
      <c r="AE102" s="169">
        <f>+A!AA50/(D!AE$94)</f>
        <v>3.8504935513338224E-7</v>
      </c>
      <c r="AF102" s="169">
        <f>+A!AB50/(D!AF$94)</f>
        <v>4.4737104303176365E-11</v>
      </c>
      <c r="AG102" s="169">
        <f>+A!AC50/(D!AG$94)</f>
        <v>5.2485066816914763E-8</v>
      </c>
    </row>
    <row r="103" spans="6:33" x14ac:dyDescent="0.25">
      <c r="F103" s="216" t="s">
        <v>20</v>
      </c>
      <c r="G103" s="217"/>
      <c r="H103" s="169">
        <f>+A!D51/(D!H$94)</f>
        <v>0</v>
      </c>
      <c r="I103" s="169">
        <f>+A!E51/(D!I$94)</f>
        <v>0</v>
      </c>
      <c r="J103" s="169">
        <f>+A!F51/(D!J$94)</f>
        <v>0</v>
      </c>
      <c r="K103" s="169">
        <f>+A!G51/(D!K$94)</f>
        <v>0</v>
      </c>
      <c r="L103" s="169">
        <f>+A!H51/(D!L$94)</f>
        <v>0</v>
      </c>
      <c r="M103" s="169">
        <f>+A!I51/(D!M$94)</f>
        <v>0</v>
      </c>
      <c r="N103" s="169">
        <f>+A!J51/(D!N$94)</f>
        <v>0</v>
      </c>
      <c r="O103" s="169">
        <f>+A!K51/(D!O$94)</f>
        <v>0</v>
      </c>
      <c r="P103" s="169">
        <f>+A!L51/(D!P$94)</f>
        <v>0</v>
      </c>
      <c r="Q103" s="169">
        <f>+A!M51/(D!Q$94)</f>
        <v>0</v>
      </c>
      <c r="R103" s="169">
        <f>+A!N51/(D!R$94)</f>
        <v>0</v>
      </c>
      <c r="S103" s="169">
        <f>+A!O51/(D!S$94)</f>
        <v>0</v>
      </c>
      <c r="T103" s="169">
        <f>+A!P51/(D!T$94)</f>
        <v>0</v>
      </c>
      <c r="U103" s="169">
        <f>+A!Q51/(D!U$94)</f>
        <v>0</v>
      </c>
      <c r="V103" s="169">
        <f>+A!R51/(D!V$94)</f>
        <v>0</v>
      </c>
      <c r="W103" s="169">
        <f>+A!S51/(D!W$94)</f>
        <v>0</v>
      </c>
      <c r="X103" s="169">
        <f>+A!T51/(D!X$94)</f>
        <v>0</v>
      </c>
      <c r="Y103" s="169">
        <f>+A!U51/(D!Y$94)</f>
        <v>0</v>
      </c>
      <c r="Z103" s="169">
        <f>+A!V51/(D!Z$94)</f>
        <v>0</v>
      </c>
      <c r="AA103" s="169">
        <f>+A!W51/(D!AA$94)</f>
        <v>0</v>
      </c>
      <c r="AB103" s="169">
        <f>+A!X51/(D!AB$94)</f>
        <v>0</v>
      </c>
      <c r="AC103" s="169">
        <f>+A!Y51/(D!AC$94)</f>
        <v>0</v>
      </c>
      <c r="AD103" s="169">
        <f>+A!Z51/(D!AD$94)</f>
        <v>0</v>
      </c>
      <c r="AE103" s="169">
        <f>+A!AA51/(D!AE$94)</f>
        <v>0</v>
      </c>
      <c r="AF103" s="169">
        <f>+A!AB51/(D!AF$94)</f>
        <v>1.0586690152650047E-10</v>
      </c>
      <c r="AG103" s="169">
        <f>+A!AC51/(D!AG$94)</f>
        <v>0</v>
      </c>
    </row>
    <row r="104" spans="6:33" x14ac:dyDescent="0.25">
      <c r="F104" s="220" t="s">
        <v>21</v>
      </c>
      <c r="G104" s="221"/>
      <c r="H104" s="169">
        <f>+A!D52/(D!H$94)</f>
        <v>1.3763349311442879E-8</v>
      </c>
      <c r="I104" s="169">
        <f>+A!E52/(D!I$94)</f>
        <v>1.851433693694762E-8</v>
      </c>
      <c r="J104" s="169">
        <f>+A!F52/(D!J$94)</f>
        <v>1.0806350213698002E-8</v>
      </c>
      <c r="K104" s="169">
        <f>+A!G52/(D!K$94)</f>
        <v>6.6660409325385975E-9</v>
      </c>
      <c r="L104" s="169">
        <f>+A!H52/(D!L$94)</f>
        <v>4.7943313207788303E-9</v>
      </c>
      <c r="M104" s="169">
        <f>+A!I52/(D!M$94)</f>
        <v>3.6096741888170108E-9</v>
      </c>
      <c r="N104" s="169">
        <f>+A!J52/(D!N$94)</f>
        <v>3.9250089137392888E-9</v>
      </c>
      <c r="O104" s="169">
        <f>+A!K52/(D!O$94)</f>
        <v>4.332850042776958E-9</v>
      </c>
      <c r="P104" s="169">
        <f>+A!L52/(D!P$94)</f>
        <v>4.707264409085542E-9</v>
      </c>
      <c r="Q104" s="169">
        <f>+A!M52/(D!Q$94)</f>
        <v>1.9656474873254413E-9</v>
      </c>
      <c r="R104" s="169">
        <f>+A!N52/(D!R$94)</f>
        <v>1.9878080213531652E-9</v>
      </c>
      <c r="S104" s="169">
        <f>+A!O52/(D!S$94)</f>
        <v>1.4568498182762892E-9</v>
      </c>
      <c r="T104" s="169">
        <f>+A!P52/(D!T$94)</f>
        <v>1.5077080762693725E-9</v>
      </c>
      <c r="U104" s="169">
        <f>+A!Q52/(D!U$94)</f>
        <v>5.9138570486362273E-9</v>
      </c>
      <c r="V104" s="169">
        <f>+A!R52/(D!V$94)</f>
        <v>2.0258665459516527E-9</v>
      </c>
      <c r="W104" s="169">
        <f>+A!S52/(D!W$94)</f>
        <v>2.8795158926544855E-9</v>
      </c>
      <c r="X104" s="169">
        <f>+A!T52/(D!X$94)</f>
        <v>1.1895303270493484E-8</v>
      </c>
      <c r="Y104" s="169">
        <f>+A!U52/(D!Y$94)</f>
        <v>7.5682088470167035E-9</v>
      </c>
      <c r="Z104" s="169">
        <f>+A!V52/(D!Z$94)</f>
        <v>6.7286509500886603E-9</v>
      </c>
      <c r="AA104" s="169">
        <f>+A!W52/(D!AA$94)</f>
        <v>3.8169949470965137E-9</v>
      </c>
      <c r="AB104" s="169">
        <f>+A!X52/(D!AB$94)</f>
        <v>6.7291236313055891E-9</v>
      </c>
      <c r="AC104" s="169">
        <f>+A!Y52/(D!AC$94)</f>
        <v>3.816313808181234E-9</v>
      </c>
      <c r="AD104" s="169">
        <f>+A!Z52/(D!AD$94)</f>
        <v>8.5872321592538877E-9</v>
      </c>
      <c r="AE104" s="169">
        <f>+A!AA52/(D!AE$94)</f>
        <v>2.9423454115293568E-9</v>
      </c>
      <c r="AF104" s="169">
        <f>+A!AB52/(D!AF$94)</f>
        <v>1.3992550053751735E-8</v>
      </c>
      <c r="AG104" s="169">
        <f>+A!AC52/(D!AG$94)</f>
        <v>1.0220971879469745E-8</v>
      </c>
    </row>
    <row r="105" spans="6:33" x14ac:dyDescent="0.25">
      <c r="F105" s="216" t="s">
        <v>22</v>
      </c>
      <c r="G105" s="217"/>
      <c r="H105" s="169">
        <f>+A!D53/(D!H$94)</f>
        <v>1.2346595939447919E-8</v>
      </c>
      <c r="I105" s="169">
        <f>+A!E53/(D!I$94)</f>
        <v>1.4145517231462272E-9</v>
      </c>
      <c r="J105" s="169">
        <f>+A!F53/(D!J$94)</f>
        <v>7.1831383101030059E-10</v>
      </c>
      <c r="K105" s="169">
        <f>+A!G53/(D!K$94)</f>
        <v>2.965653277440293E-10</v>
      </c>
      <c r="L105" s="169">
        <f>+A!H53/(D!L$94)</f>
        <v>3.0653413962477688E-10</v>
      </c>
      <c r="M105" s="169">
        <f>+A!I53/(D!M$94)</f>
        <v>1.877909975620891E-9</v>
      </c>
      <c r="N105" s="169">
        <f>+A!J53/(D!N$94)</f>
        <v>1.005012114240672E-9</v>
      </c>
      <c r="O105" s="169">
        <f>+A!K53/(D!O$94)</f>
        <v>5.2152341848205543E-11</v>
      </c>
      <c r="P105" s="169">
        <f>+A!L53/(D!P$94)</f>
        <v>2.6147125056056046E-10</v>
      </c>
      <c r="Q105" s="169">
        <f>+A!M53/(D!Q$94)</f>
        <v>1.090291598192215E-9</v>
      </c>
      <c r="R105" s="169">
        <f>+A!N53/(D!R$94)</f>
        <v>8.5312929842068382E-10</v>
      </c>
      <c r="S105" s="169">
        <f>+A!O53/(D!S$94)</f>
        <v>7.0056301368638704E-10</v>
      </c>
      <c r="T105" s="169">
        <f>+A!P53/(D!T$94)</f>
        <v>1.0598218437572883E-9</v>
      </c>
      <c r="U105" s="169">
        <f>+A!Q53/(D!U$94)</f>
        <v>9.2600365218124098E-10</v>
      </c>
      <c r="V105" s="169">
        <f>+A!R53/(D!V$94)</f>
        <v>8.221160911720319E-10</v>
      </c>
      <c r="W105" s="169">
        <f>+A!S53/(D!W$94)</f>
        <v>3.2020766134110205E-9</v>
      </c>
      <c r="X105" s="169">
        <f>+A!T53/(D!X$94)</f>
        <v>1.6728862291414088E-9</v>
      </c>
      <c r="Y105" s="169">
        <f>+A!U53/(D!Y$94)</f>
        <v>1.2230033110964135E-9</v>
      </c>
      <c r="Z105" s="169">
        <f>+A!V53/(D!Z$94)</f>
        <v>1.3786149580565696E-9</v>
      </c>
      <c r="AA105" s="169">
        <f>+A!W53/(D!AA$94)</f>
        <v>1.49052991067778E-9</v>
      </c>
      <c r="AB105" s="169">
        <f>+A!X53/(D!AB$94)</f>
        <v>1.6820670955558159E-9</v>
      </c>
      <c r="AC105" s="169">
        <f>+A!Y53/(D!AC$94)</f>
        <v>9.010942768674488E-10</v>
      </c>
      <c r="AD105" s="169">
        <f>+A!Z53/(D!AD$94)</f>
        <v>1.1793433388739999E-9</v>
      </c>
      <c r="AE105" s="169">
        <f>+A!AA53/(D!AE$94)</f>
        <v>7.8957294628224594E-10</v>
      </c>
      <c r="AF105" s="169">
        <f>+A!AB53/(D!AF$94)</f>
        <v>2.1228012320702772E-9</v>
      </c>
      <c r="AG105" s="169">
        <f>+A!AC53/(D!AG$94)</f>
        <v>2.7632967589539766E-9</v>
      </c>
    </row>
    <row r="106" spans="6:33" x14ac:dyDescent="0.25">
      <c r="F106" s="220" t="s">
        <v>23</v>
      </c>
      <c r="G106" s="221"/>
      <c r="H106" s="169">
        <f>+A!D54/(D!H$94)</f>
        <v>0</v>
      </c>
      <c r="I106" s="169">
        <f>+A!E54/(D!I$94)</f>
        <v>1.0292289782638188E-9</v>
      </c>
      <c r="J106" s="169">
        <f>+A!F54/(D!J$94)</f>
        <v>0</v>
      </c>
      <c r="K106" s="169">
        <f>+A!G54/(D!K$94)</f>
        <v>0</v>
      </c>
      <c r="L106" s="169">
        <f>+A!H54/(D!L$94)</f>
        <v>1.6822886901168249E-10</v>
      </c>
      <c r="M106" s="169">
        <f>+A!I54/(D!M$94)</f>
        <v>3.0436722142693416E-9</v>
      </c>
      <c r="N106" s="169">
        <f>+A!J54/(D!N$94)</f>
        <v>3.8963769022175193E-10</v>
      </c>
      <c r="O106" s="169">
        <f>+A!K54/(D!O$94)</f>
        <v>1.7557648850834516E-11</v>
      </c>
      <c r="P106" s="169">
        <f>+A!L54/(D!P$94)</f>
        <v>5.7818260852961575E-11</v>
      </c>
      <c r="Q106" s="169">
        <f>+A!M54/(D!Q$94)</f>
        <v>0</v>
      </c>
      <c r="R106" s="169">
        <f>+A!N54/(D!R$94)</f>
        <v>7.9444884688641931E-10</v>
      </c>
      <c r="S106" s="169">
        <f>+A!O54/(D!S$94)</f>
        <v>1.0491182338693449E-9</v>
      </c>
      <c r="T106" s="169">
        <f>+A!P54/(D!T$94)</f>
        <v>2.5380316844112742E-9</v>
      </c>
      <c r="U106" s="169">
        <f>+A!Q54/(D!U$94)</f>
        <v>1.0158103078265105E-9</v>
      </c>
      <c r="V106" s="169">
        <f>+A!R54/(D!V$94)</f>
        <v>2.3530511769246965E-9</v>
      </c>
      <c r="W106" s="169">
        <f>+A!S54/(D!W$94)</f>
        <v>1.5357943865503231E-9</v>
      </c>
      <c r="X106" s="169">
        <f>+A!T54/(D!X$94)</f>
        <v>2.8277991149322837E-9</v>
      </c>
      <c r="Y106" s="169">
        <f>+A!U54/(D!Y$94)</f>
        <v>2.5729931223521245E-9</v>
      </c>
      <c r="Z106" s="169">
        <f>+A!V54/(D!Z$94)</f>
        <v>2.7890134482266281E-9</v>
      </c>
      <c r="AA106" s="169">
        <f>+A!W54/(D!AA$94)</f>
        <v>6.1368398842568265E-9</v>
      </c>
      <c r="AB106" s="169">
        <f>+A!X54/(D!AB$94)</f>
        <v>2.0424642885342032E-9</v>
      </c>
      <c r="AC106" s="169">
        <f>+A!Y54/(D!AC$94)</f>
        <v>3.3315617742222027E-9</v>
      </c>
      <c r="AD106" s="169">
        <f>+A!Z54/(D!AD$94)</f>
        <v>1.4139948864115181E-9</v>
      </c>
      <c r="AE106" s="169">
        <f>+A!AA54/(D!AE$94)</f>
        <v>7.2911107947075681E-9</v>
      </c>
      <c r="AF106" s="169">
        <f>+A!AB54/(D!AF$94)</f>
        <v>6.1908326605057333E-9</v>
      </c>
      <c r="AG106" s="169">
        <f>+A!AC54/(D!AG$94)</f>
        <v>7.6593542282571181E-9</v>
      </c>
    </row>
    <row r="107" spans="6:33" x14ac:dyDescent="0.25">
      <c r="F107" s="216" t="s">
        <v>24</v>
      </c>
      <c r="G107" s="217"/>
      <c r="H107" s="169">
        <f>+A!D55/(D!H$94)</f>
        <v>1.9275131772245491E-9</v>
      </c>
      <c r="I107" s="169">
        <f>+A!E55/(D!I$94)</f>
        <v>1.983519794620249E-9</v>
      </c>
      <c r="J107" s="169">
        <f>+A!F55/(D!J$94)</f>
        <v>1.9694165424594494E-9</v>
      </c>
      <c r="K107" s="169">
        <f>+A!G55/(D!K$94)</f>
        <v>1.9549135385857406E-9</v>
      </c>
      <c r="L107" s="169">
        <f>+A!H55/(D!L$94)</f>
        <v>2.0335515896588398E-9</v>
      </c>
      <c r="M107" s="169">
        <f>+A!I55/(D!M$94)</f>
        <v>1.4464305801732119E-9</v>
      </c>
      <c r="N107" s="169">
        <f>+A!J55/(D!N$94)</f>
        <v>3.1453771604638998E-9</v>
      </c>
      <c r="O107" s="169">
        <f>+A!K55/(D!O$94)</f>
        <v>2.0721598421367164E-9</v>
      </c>
      <c r="P107" s="169">
        <f>+A!L55/(D!P$94)</f>
        <v>2.0071030227200867E-9</v>
      </c>
      <c r="Q107" s="169">
        <f>+A!M55/(D!Q$94)</f>
        <v>1.7517794104394062E-9</v>
      </c>
      <c r="R107" s="169">
        <f>+A!N55/(D!R$94)</f>
        <v>1.9074202664485308E-9</v>
      </c>
      <c r="S107" s="169">
        <f>+A!O55/(D!S$94)</f>
        <v>1.1821722422625484E-9</v>
      </c>
      <c r="T107" s="169">
        <f>+A!P55/(D!T$94)</f>
        <v>1.2434752784518347E-9</v>
      </c>
      <c r="U107" s="169">
        <f>+A!Q55/(D!U$94)</f>
        <v>8.6412996322287963E-10</v>
      </c>
      <c r="V107" s="169">
        <f>+A!R55/(D!V$94)</f>
        <v>1.3910241440257615E-9</v>
      </c>
      <c r="W107" s="169">
        <f>+A!S55/(D!W$94)</f>
        <v>1.3964882440854198E-9</v>
      </c>
      <c r="X107" s="169">
        <f>+A!T55/(D!X$94)</f>
        <v>1.861968652429376E-9</v>
      </c>
      <c r="Y107" s="169">
        <f>+A!U55/(D!Y$94)</f>
        <v>2.1973555052616568E-9</v>
      </c>
      <c r="Z107" s="169">
        <f>+A!V55/(D!Z$94)</f>
        <v>6.1394086028559635E-9</v>
      </c>
      <c r="AA107" s="169">
        <f>+A!W55/(D!AA$94)</f>
        <v>3.0368045731372405E-9</v>
      </c>
      <c r="AB107" s="169">
        <f>+A!X55/(D!AB$94)</f>
        <v>4.9941264989177199E-9</v>
      </c>
      <c r="AC107" s="169">
        <f>+A!Y55/(D!AC$94)</f>
        <v>2.878486570841135E-9</v>
      </c>
      <c r="AD107" s="169">
        <f>+A!Z55/(D!AD$94)</f>
        <v>2.760605687188902E-9</v>
      </c>
      <c r="AE107" s="169">
        <f>+A!AA55/(D!AE$94)</f>
        <v>2.4676818938201155E-9</v>
      </c>
      <c r="AF107" s="169">
        <f>+A!AB55/(D!AF$94)</f>
        <v>2.01981262553277E-9</v>
      </c>
      <c r="AG107" s="169">
        <f>+A!AC55/(D!AG$94)</f>
        <v>2.7449991478085075E-9</v>
      </c>
    </row>
    <row r="108" spans="6:33" ht="15.75" thickBot="1" x14ac:dyDescent="0.3">
      <c r="F108" s="218" t="s">
        <v>25</v>
      </c>
      <c r="G108" s="219"/>
      <c r="H108" s="170">
        <f>+A!D56/(D!H$94)</f>
        <v>0</v>
      </c>
      <c r="I108" s="170">
        <f>+A!E56/(D!I$94)</f>
        <v>0</v>
      </c>
      <c r="J108" s="170">
        <f>+A!F56/(D!J$94)</f>
        <v>0</v>
      </c>
      <c r="K108" s="170">
        <f>+A!G56/(D!K$94)</f>
        <v>0</v>
      </c>
      <c r="L108" s="170">
        <f>+A!H56/(D!L$94)</f>
        <v>0</v>
      </c>
      <c r="M108" s="170">
        <f>+A!I56/(D!M$94)</f>
        <v>0</v>
      </c>
      <c r="N108" s="170">
        <f>+A!J56/(D!N$94)</f>
        <v>0</v>
      </c>
      <c r="O108" s="170">
        <f>+A!K56/(D!O$94)</f>
        <v>0</v>
      </c>
      <c r="P108" s="170">
        <f>+A!L56/(D!P$94)</f>
        <v>0</v>
      </c>
      <c r="Q108" s="170">
        <f>+A!M56/(D!Q$94)</f>
        <v>8.5410573836276077E-11</v>
      </c>
      <c r="R108" s="170">
        <f>+A!N56/(D!R$94)</f>
        <v>1.3734453255532935E-11</v>
      </c>
      <c r="S108" s="170">
        <f>+A!O56/(D!S$94)</f>
        <v>3.4030740613961069E-11</v>
      </c>
      <c r="T108" s="170">
        <f>+A!P56/(D!T$94)</f>
        <v>4.8500880656669919E-12</v>
      </c>
      <c r="U108" s="170">
        <f>+A!Q56/(D!U$94)</f>
        <v>4.1290416388629622E-15</v>
      </c>
      <c r="V108" s="170">
        <f>+A!R56/(D!V$94)</f>
        <v>1.286586854570013E-12</v>
      </c>
      <c r="W108" s="170">
        <f>+A!S56/(D!W$94)</f>
        <v>1.0472388114658691E-11</v>
      </c>
      <c r="X108" s="170">
        <f>+A!T56/(D!X$94)</f>
        <v>1.358466390138603E-10</v>
      </c>
      <c r="Y108" s="170">
        <f>+A!U56/(D!Y$94)</f>
        <v>2.6962591569214289E-11</v>
      </c>
      <c r="Z108" s="170">
        <f>+A!V56/(D!Z$94)</f>
        <v>6.2677282348132058E-11</v>
      </c>
      <c r="AA108" s="170">
        <f>+A!W56/(D!AA$94)</f>
        <v>3.1486797899748727E-11</v>
      </c>
      <c r="AB108" s="170">
        <f>+A!X56/(D!AB$94)</f>
        <v>7.9395055248079764E-11</v>
      </c>
      <c r="AC108" s="170">
        <f>+A!Y56/(D!AC$94)</f>
        <v>3.7125429296643592E-11</v>
      </c>
      <c r="AD108" s="170">
        <f>+A!Z56/(D!AD$94)</f>
        <v>4.9996195626810768E-11</v>
      </c>
      <c r="AE108" s="170">
        <f>+A!AA56/(D!AE$94)</f>
        <v>1.7243812432427581E-11</v>
      </c>
      <c r="AF108" s="170">
        <f>+A!AB56/(D!AF$94)</f>
        <v>9.2648980332409971E-15</v>
      </c>
      <c r="AG108" s="170">
        <f>+A!AC56/(D!AG$94)</f>
        <v>1.4741277861405134E-14</v>
      </c>
    </row>
    <row r="109" spans="6:33" x14ac:dyDescent="0.25">
      <c r="F109" s="1" t="s">
        <v>52</v>
      </c>
      <c r="I109" s="56"/>
    </row>
    <row r="110" spans="6:33" ht="15.75" thickBot="1" x14ac:dyDescent="0.3"/>
    <row r="111" spans="6:33" ht="15.75" thickBot="1" x14ac:dyDescent="0.3">
      <c r="F111" s="6" t="s">
        <v>14</v>
      </c>
      <c r="G111" s="7"/>
      <c r="H111" s="12">
        <v>1995</v>
      </c>
      <c r="I111" s="8">
        <v>1996</v>
      </c>
      <c r="J111" s="12">
        <v>1997</v>
      </c>
      <c r="K111" s="8">
        <v>1998</v>
      </c>
      <c r="L111" s="12">
        <v>1999</v>
      </c>
      <c r="M111" s="8">
        <v>2000</v>
      </c>
      <c r="N111" s="12">
        <v>2001</v>
      </c>
      <c r="O111" s="8">
        <v>2002</v>
      </c>
      <c r="P111" s="12">
        <v>2003</v>
      </c>
      <c r="Q111" s="8">
        <v>2004</v>
      </c>
      <c r="R111" s="12">
        <v>2005</v>
      </c>
      <c r="S111" s="8">
        <v>2006</v>
      </c>
      <c r="T111" s="12">
        <v>2007</v>
      </c>
      <c r="U111" s="8">
        <v>2008</v>
      </c>
      <c r="V111" s="12">
        <v>2009</v>
      </c>
      <c r="W111" s="8">
        <v>2010</v>
      </c>
      <c r="X111" s="12">
        <v>2011</v>
      </c>
      <c r="Y111" s="8">
        <v>2012</v>
      </c>
      <c r="Z111" s="12">
        <v>2013</v>
      </c>
      <c r="AA111" s="8">
        <v>2014</v>
      </c>
      <c r="AB111" s="12">
        <v>2015</v>
      </c>
      <c r="AC111" s="9">
        <v>2016</v>
      </c>
      <c r="AD111" s="9">
        <v>2017</v>
      </c>
      <c r="AE111" s="9">
        <v>2018</v>
      </c>
      <c r="AF111" s="9">
        <v>2019</v>
      </c>
      <c r="AG111" s="9">
        <v>2020</v>
      </c>
    </row>
    <row r="112" spans="6:33" ht="15.75" thickBot="1" x14ac:dyDescent="0.3">
      <c r="F112" s="194" t="s">
        <v>26</v>
      </c>
      <c r="G112" s="210"/>
      <c r="H112" s="51">
        <f>+B!E46/(D!H$94)</f>
        <v>2.2293726653236004E-7</v>
      </c>
      <c r="I112" s="51">
        <f>+B!F46/(D!I$94)</f>
        <v>3.787757781825132E-7</v>
      </c>
      <c r="J112" s="51">
        <f>+B!G46/(D!J$94)</f>
        <v>3.4747994436411934E-7</v>
      </c>
      <c r="K112" s="51">
        <f>+B!H46/(D!K$94)</f>
        <v>2.3674959945577882E-7</v>
      </c>
      <c r="L112" s="51">
        <f>+B!I46/(D!L$94)</f>
        <v>2.6465098744482079E-7</v>
      </c>
      <c r="M112" s="51">
        <f>+B!J46/(D!M$94)</f>
        <v>3.5432147087006779E-7</v>
      </c>
      <c r="N112" s="51">
        <f>+B!K46/(D!N$94)</f>
        <v>3.3814191783511048E-7</v>
      </c>
      <c r="O112" s="51">
        <f>+B!L46/(D!O$94)</f>
        <v>3.558991565708737E-7</v>
      </c>
      <c r="P112" s="51">
        <f>+B!M46/(D!P$94)</f>
        <v>6.542021043903811E-7</v>
      </c>
      <c r="Q112" s="51">
        <f>+B!N46/(D!Q$94)</f>
        <v>7.0673944460310999E-7</v>
      </c>
      <c r="R112" s="51">
        <f>+B!O46/(D!R$94)</f>
        <v>5.1287044267825277E-7</v>
      </c>
      <c r="S112" s="51">
        <f>+B!P46/(D!S$94)</f>
        <v>8.6435853692802748E-7</v>
      </c>
      <c r="T112" s="51">
        <f>+B!Q46/(D!T$94)</f>
        <v>7.7864429326472988E-7</v>
      </c>
      <c r="U112" s="51">
        <f>+B!R46/(D!U$94)</f>
        <v>7.1810640566449089E-7</v>
      </c>
      <c r="V112" s="51">
        <f>+B!S46/(D!V$94)</f>
        <v>4.6332144116100565E-7</v>
      </c>
      <c r="W112" s="51">
        <f>+B!T46/(D!W$94)</f>
        <v>4.856563881315521E-7</v>
      </c>
      <c r="X112" s="51">
        <f>+B!U46/(D!X$94)</f>
        <v>6.399875157545371E-7</v>
      </c>
      <c r="Y112" s="51">
        <f>+B!V46/(D!Y$94)</f>
        <v>5.5107401519492089E-7</v>
      </c>
      <c r="Z112" s="51">
        <f>+B!W46/(D!Z$94)</f>
        <v>5.191356478967512E-7</v>
      </c>
      <c r="AA112" s="51">
        <f>+B!X46/(D!AA$94)</f>
        <v>5.9232911731010796E-7</v>
      </c>
      <c r="AB112" s="51">
        <f>+B!Y46/(D!AB$94)</f>
        <v>5.796799910564866E-7</v>
      </c>
      <c r="AC112" s="51">
        <f>+B!Z46/(D!AC$94)</f>
        <v>5.7475362111305813E-7</v>
      </c>
      <c r="AD112" s="51">
        <f>+B!AA46/(D!AD$94)</f>
        <v>5.4993699016265801E-7</v>
      </c>
      <c r="AE112" s="51">
        <f>+B!AB46/(D!AE$94)</f>
        <v>6.0542899539244508E-7</v>
      </c>
      <c r="AF112" s="51">
        <f>+B!AC46/(D!AF$94)</f>
        <v>6.4926861267280699E-7</v>
      </c>
      <c r="AG112" s="51">
        <f>+B!AD46/(D!AG$94)</f>
        <v>6.5244306163464666E-7</v>
      </c>
    </row>
    <row r="113" spans="6:33" x14ac:dyDescent="0.25">
      <c r="F113" s="216" t="s">
        <v>16</v>
      </c>
      <c r="G113" s="217"/>
      <c r="H113" s="52">
        <f>+B!E47/(D!H$94)</f>
        <v>1.4003222326280115E-10</v>
      </c>
      <c r="I113" s="52">
        <f>+B!F47/(D!I$94)</f>
        <v>3.1123884302697879E-10</v>
      </c>
      <c r="J113" s="52">
        <f>+B!G47/(D!J$94)</f>
        <v>3.9417020274535094E-10</v>
      </c>
      <c r="K113" s="52">
        <f>+B!H47/(D!K$94)</f>
        <v>1.6156436162934699E-10</v>
      </c>
      <c r="L113" s="52">
        <f>+B!I47/(D!L$94)</f>
        <v>1.1027292717339338E-9</v>
      </c>
      <c r="M113" s="52">
        <f>+B!J47/(D!M$94)</f>
        <v>4.2247918717121199E-12</v>
      </c>
      <c r="N113" s="52">
        <f>+B!K47/(D!N$94)</f>
        <v>4.6532109763331497E-12</v>
      </c>
      <c r="O113" s="52">
        <f>+B!L47/(D!O$94)</f>
        <v>0</v>
      </c>
      <c r="P113" s="52">
        <f>+B!M47/(D!P$94)</f>
        <v>4.6222910074445484E-10</v>
      </c>
      <c r="Q113" s="52">
        <f>+B!N47/(D!Q$94)</f>
        <v>1.1918703936556981E-9</v>
      </c>
      <c r="R113" s="52">
        <f>+B!O47/(D!R$94)</f>
        <v>1.7992133764748147E-12</v>
      </c>
      <c r="S113" s="52">
        <f>+B!P47/(D!S$94)</f>
        <v>5.1046110920941605E-12</v>
      </c>
      <c r="T113" s="52">
        <f>+B!Q47/(D!T$94)</f>
        <v>1.4389241273220831E-10</v>
      </c>
      <c r="U113" s="52">
        <f>+B!R47/(D!U$94)</f>
        <v>8.6594261250234045E-11</v>
      </c>
      <c r="V113" s="52">
        <f>+B!S47/(D!V$94)</f>
        <v>1.139821287895518E-9</v>
      </c>
      <c r="W113" s="52">
        <f>+B!T47/(D!W$94)</f>
        <v>3.6109464228846005E-9</v>
      </c>
      <c r="X113" s="52">
        <f>+B!U47/(D!X$94)</f>
        <v>8.5097539991388296E-9</v>
      </c>
      <c r="Y113" s="52">
        <f>+B!V47/(D!Y$94)</f>
        <v>1.3147737172537404E-8</v>
      </c>
      <c r="Z113" s="52">
        <f>+B!W47/(D!Z$94)</f>
        <v>1.0001873228761249E-8</v>
      </c>
      <c r="AA113" s="52">
        <f>+B!X47/(D!AA$94)</f>
        <v>2.5404110060079818E-8</v>
      </c>
      <c r="AB113" s="52">
        <f>+B!Y47/(D!AB$94)</f>
        <v>4.562839038378443E-8</v>
      </c>
      <c r="AC113" s="52">
        <f>+B!Z47/(D!AC$94)</f>
        <v>5.4380444894930752E-8</v>
      </c>
      <c r="AD113" s="52">
        <f>+B!AA47/(D!AD$94)</f>
        <v>3.85090943441559E-8</v>
      </c>
      <c r="AE113" s="52">
        <f>+B!AB47/(D!AE$94)</f>
        <v>2.9991072934131509E-8</v>
      </c>
      <c r="AF113" s="52">
        <f>+B!AC47/(D!AF$94)</f>
        <v>6.7101734314597131E-8</v>
      </c>
      <c r="AG113" s="52">
        <f>+B!AD47/(D!AG$94)</f>
        <v>3.8922169854555699E-8</v>
      </c>
    </row>
    <row r="114" spans="6:33" x14ac:dyDescent="0.25">
      <c r="F114" s="220" t="s">
        <v>17</v>
      </c>
      <c r="G114" s="221"/>
      <c r="H114" s="53">
        <f>+B!E48/(D!H$94)</f>
        <v>0</v>
      </c>
      <c r="I114" s="53">
        <f>+B!F48/(D!I$94)</f>
        <v>0</v>
      </c>
      <c r="J114" s="53">
        <f>+B!G48/(D!J$94)</f>
        <v>0</v>
      </c>
      <c r="K114" s="53">
        <f>+B!H48/(D!K$94)</f>
        <v>0</v>
      </c>
      <c r="L114" s="53">
        <f>+B!I48/(D!L$94)</f>
        <v>0</v>
      </c>
      <c r="M114" s="53">
        <f>+B!J48/(D!M$94)</f>
        <v>0</v>
      </c>
      <c r="N114" s="53">
        <f>+B!K48/(D!N$94)</f>
        <v>0</v>
      </c>
      <c r="O114" s="53">
        <f>+B!L48/(D!O$94)</f>
        <v>0</v>
      </c>
      <c r="P114" s="53">
        <f>+B!M48/(D!P$94)</f>
        <v>0</v>
      </c>
      <c r="Q114" s="53">
        <f>+B!N48/(D!Q$94)</f>
        <v>0</v>
      </c>
      <c r="R114" s="53">
        <f>+B!O48/(D!R$94)</f>
        <v>0</v>
      </c>
      <c r="S114" s="53">
        <f>+B!P48/(D!S$94)</f>
        <v>0</v>
      </c>
      <c r="T114" s="53">
        <f>+B!Q48/(D!T$94)</f>
        <v>0</v>
      </c>
      <c r="U114" s="53">
        <f>+B!R48/(D!U$94)</f>
        <v>1.2531228469785204E-10</v>
      </c>
      <c r="V114" s="53">
        <f>+B!S48/(D!V$94)</f>
        <v>9.5250456898868917E-11</v>
      </c>
      <c r="W114" s="53">
        <f>+B!T48/(D!W$94)</f>
        <v>6.1239566485886494E-11</v>
      </c>
      <c r="X114" s="53">
        <f>+B!U48/(D!X$94)</f>
        <v>5.5260003989089036E-11</v>
      </c>
      <c r="Y114" s="53">
        <f>+B!V48/(D!Y$94)</f>
        <v>0</v>
      </c>
      <c r="Z114" s="53">
        <f>+B!W48/(D!Z$94)</f>
        <v>0</v>
      </c>
      <c r="AA114" s="53">
        <f>+B!X48/(D!AA$94)</f>
        <v>1.0180731320918754E-10</v>
      </c>
      <c r="AB114" s="53">
        <f>+B!Y48/(D!AB$94)</f>
        <v>2.1397582419076063E-10</v>
      </c>
      <c r="AC114" s="53">
        <f>+B!Z48/(D!AC$94)</f>
        <v>1.0009722889409333E-11</v>
      </c>
      <c r="AD114" s="53">
        <f>+B!AA48/(D!AD$94)</f>
        <v>5.7713815255729737E-13</v>
      </c>
      <c r="AE114" s="53">
        <f>+B!AB48/(D!AE$94)</f>
        <v>0</v>
      </c>
      <c r="AF114" s="53">
        <f>+B!AC48/(D!AF$94)</f>
        <v>0</v>
      </c>
      <c r="AG114" s="53">
        <f>+B!AD48/(D!AG$94)</f>
        <v>0</v>
      </c>
    </row>
    <row r="115" spans="6:33" x14ac:dyDescent="0.25">
      <c r="F115" s="216" t="s">
        <v>18</v>
      </c>
      <c r="G115" s="217"/>
      <c r="H115" s="53">
        <f>+B!E49/(D!H$94)</f>
        <v>3.693191522640771E-8</v>
      </c>
      <c r="I115" s="53">
        <f>+B!F49/(D!I$94)</f>
        <v>4.5371274618428712E-8</v>
      </c>
      <c r="J115" s="53">
        <f>+B!G49/(D!J$94)</f>
        <v>3.2022705292374707E-8</v>
      </c>
      <c r="K115" s="53">
        <f>+B!H49/(D!K$94)</f>
        <v>2.001452810689158E-8</v>
      </c>
      <c r="L115" s="53">
        <f>+B!I49/(D!L$94)</f>
        <v>1.7497705234965025E-8</v>
      </c>
      <c r="M115" s="53">
        <f>+B!J49/(D!M$94)</f>
        <v>5.7726715181242118E-8</v>
      </c>
      <c r="N115" s="53">
        <f>+B!K49/(D!N$94)</f>
        <v>2.6397981513246197E-8</v>
      </c>
      <c r="O115" s="53">
        <f>+B!L49/(D!O$94)</f>
        <v>2.0567285062252011E-8</v>
      </c>
      <c r="P115" s="53">
        <f>+B!M49/(D!P$94)</f>
        <v>1.5820310301838786E-8</v>
      </c>
      <c r="Q115" s="53">
        <f>+B!N49/(D!Q$94)</f>
        <v>6.0214283733426968E-9</v>
      </c>
      <c r="R115" s="53">
        <f>+B!O49/(D!R$94)</f>
        <v>3.5033156641550637E-10</v>
      </c>
      <c r="S115" s="53">
        <f>+B!P49/(D!S$94)</f>
        <v>1.6319163228092735E-9</v>
      </c>
      <c r="T115" s="53">
        <f>+B!Q49/(D!T$94)</f>
        <v>2.4544307164233724E-9</v>
      </c>
      <c r="U115" s="53">
        <f>+B!R49/(D!U$94)</f>
        <v>4.9863504252984397E-9</v>
      </c>
      <c r="V115" s="53">
        <f>+B!S49/(D!V$94)</f>
        <v>6.9604391861898393E-9</v>
      </c>
      <c r="W115" s="53">
        <f>+B!T49/(D!W$94)</f>
        <v>5.270430844997762E-9</v>
      </c>
      <c r="X115" s="53">
        <f>+B!U49/(D!X$94)</f>
        <v>8.3744507347387245E-9</v>
      </c>
      <c r="Y115" s="53">
        <f>+B!V49/(D!Y$94)</f>
        <v>3.2285795991521849E-9</v>
      </c>
      <c r="Z115" s="53">
        <f>+B!W49/(D!Z$94)</f>
        <v>3.5274408124755084E-9</v>
      </c>
      <c r="AA115" s="53">
        <f>+B!X49/(D!AA$94)</f>
        <v>5.9960020611510748E-9</v>
      </c>
      <c r="AB115" s="53">
        <f>+B!Y49/(D!AB$94)</f>
        <v>6.1665128445435644E-9</v>
      </c>
      <c r="AC115" s="53">
        <f>+B!Z49/(D!AC$94)</f>
        <v>4.9957780896700884E-9</v>
      </c>
      <c r="AD115" s="53">
        <f>+B!AA49/(D!AD$94)</f>
        <v>3.9744618875858278E-9</v>
      </c>
      <c r="AE115" s="53">
        <f>+B!AB49/(D!AE$94)</f>
        <v>4.9998961774907927E-9</v>
      </c>
      <c r="AF115" s="53">
        <f>+B!AC49/(D!AF$94)</f>
        <v>4.5488364001698424E-9</v>
      </c>
      <c r="AG115" s="53">
        <f>+B!AD49/(D!AG$94)</f>
        <v>3.8731122893471896E-9</v>
      </c>
    </row>
    <row r="116" spans="6:33" x14ac:dyDescent="0.25">
      <c r="F116" s="220" t="s">
        <v>19</v>
      </c>
      <c r="G116" s="221"/>
      <c r="H116" s="53">
        <f>+B!E50/(D!H$94)</f>
        <v>0</v>
      </c>
      <c r="I116" s="53">
        <f>+B!F50/(D!I$94)</f>
        <v>0</v>
      </c>
      <c r="J116" s="53">
        <f>+B!G50/(D!J$94)</f>
        <v>3.7098427173851842E-10</v>
      </c>
      <c r="K116" s="53">
        <f>+B!H50/(D!K$94)</f>
        <v>8.5624540524746423E-10</v>
      </c>
      <c r="L116" s="53">
        <f>+B!I50/(D!L$94)</f>
        <v>0</v>
      </c>
      <c r="M116" s="53">
        <f>+B!J50/(D!M$94)</f>
        <v>4.4350303297831025E-12</v>
      </c>
      <c r="N116" s="53">
        <f>+B!K50/(D!N$94)</f>
        <v>4.6343741266477743E-10</v>
      </c>
      <c r="O116" s="53">
        <f>+B!L50/(D!O$94)</f>
        <v>2.7908495324524167E-10</v>
      </c>
      <c r="P116" s="53">
        <f>+B!M50/(D!P$94)</f>
        <v>2.0987436982277135E-9</v>
      </c>
      <c r="Q116" s="53">
        <f>+B!N50/(D!Q$94)</f>
        <v>5.2231213628671746E-9</v>
      </c>
      <c r="R116" s="53">
        <f>+B!O50/(D!R$94)</f>
        <v>6.1904545763734541E-9</v>
      </c>
      <c r="S116" s="53">
        <f>+B!P50/(D!S$94)</f>
        <v>8.8695618617717457E-9</v>
      </c>
      <c r="T116" s="53">
        <f>+B!Q50/(D!T$94)</f>
        <v>5.6049315217670742E-9</v>
      </c>
      <c r="U116" s="53">
        <f>+B!R50/(D!U$94)</f>
        <v>1.0987454123763842E-8</v>
      </c>
      <c r="V116" s="53">
        <f>+B!S50/(D!V$94)</f>
        <v>8.1583806367765856E-9</v>
      </c>
      <c r="W116" s="53">
        <f>+B!T50/(D!W$94)</f>
        <v>4.370611572320215E-9</v>
      </c>
      <c r="X116" s="53">
        <f>+B!U50/(D!X$94)</f>
        <v>8.3196415525445648E-9</v>
      </c>
      <c r="Y116" s="53">
        <f>+B!V50/(D!Y$94)</f>
        <v>2.1427924509938134E-8</v>
      </c>
      <c r="Z116" s="53">
        <f>+B!W50/(D!Z$94)</f>
        <v>7.5306008894705747E-9</v>
      </c>
      <c r="AA116" s="53">
        <f>+B!X50/(D!AA$94)</f>
        <v>5.9245375255179453E-9</v>
      </c>
      <c r="AB116" s="53">
        <f>+B!Y50/(D!AB$94)</f>
        <v>5.6985007839672156E-9</v>
      </c>
      <c r="AC116" s="53">
        <f>+B!Z50/(D!AC$94)</f>
        <v>7.2849568103873295E-9</v>
      </c>
      <c r="AD116" s="53">
        <f>+B!AA50/(D!AD$94)</f>
        <v>6.5512458668621612E-9</v>
      </c>
      <c r="AE116" s="53">
        <f>+B!AB50/(D!AE$94)</f>
        <v>5.6188297281447749E-9</v>
      </c>
      <c r="AF116" s="53">
        <f>+B!AC50/(D!AF$94)</f>
        <v>2.9200951206201754E-9</v>
      </c>
      <c r="AG116" s="53">
        <f>+B!AD50/(D!AG$94)</f>
        <v>1.3334370302312628E-9</v>
      </c>
    </row>
    <row r="117" spans="6:33" x14ac:dyDescent="0.25">
      <c r="F117" s="216" t="s">
        <v>20</v>
      </c>
      <c r="G117" s="217"/>
      <c r="H117" s="53">
        <f>+B!E51/(D!H$94)</f>
        <v>0</v>
      </c>
      <c r="I117" s="53">
        <f>+B!F51/(D!I$94)</f>
        <v>5.3948817461830454E-8</v>
      </c>
      <c r="J117" s="53">
        <f>+B!G51/(D!J$94)</f>
        <v>0</v>
      </c>
      <c r="K117" s="53">
        <f>+B!H51/(D!K$94)</f>
        <v>0</v>
      </c>
      <c r="L117" s="53">
        <f>+B!I51/(D!L$94)</f>
        <v>0</v>
      </c>
      <c r="M117" s="53">
        <f>+B!J51/(D!M$94)</f>
        <v>0</v>
      </c>
      <c r="N117" s="53">
        <f>+B!K51/(D!N$94)</f>
        <v>1.8323672807459812E-10</v>
      </c>
      <c r="O117" s="53">
        <f>+B!L51/(D!O$94)</f>
        <v>3.0982104666958044E-10</v>
      </c>
      <c r="P117" s="53">
        <f>+B!M51/(D!P$94)</f>
        <v>5.2761276268855681E-10</v>
      </c>
      <c r="Q117" s="53">
        <f>+B!N51/(D!Q$94)</f>
        <v>8.6514676324257623E-9</v>
      </c>
      <c r="R117" s="53">
        <f>+B!O51/(D!R$94)</f>
        <v>3.4868480547016793E-9</v>
      </c>
      <c r="S117" s="53">
        <f>+B!P51/(D!S$94)</f>
        <v>2.4671358834014122E-9</v>
      </c>
      <c r="T117" s="53">
        <f>+B!Q51/(D!T$94)</f>
        <v>2.3181044410736044E-9</v>
      </c>
      <c r="U117" s="53">
        <f>+B!R51/(D!U$94)</f>
        <v>8.9672544372839156E-9</v>
      </c>
      <c r="V117" s="53">
        <f>+B!S51/(D!V$94)</f>
        <v>9.6579427969216584E-9</v>
      </c>
      <c r="W117" s="53">
        <f>+B!T51/(D!W$94)</f>
        <v>8.6134956038964332E-8</v>
      </c>
      <c r="X117" s="53">
        <f>+B!U51/(D!X$94)</f>
        <v>1.3301565727619029E-7</v>
      </c>
      <c r="Y117" s="53">
        <f>+B!V51/(D!Y$94)</f>
        <v>4.0821676370579154E-8</v>
      </c>
      <c r="Z117" s="53">
        <f>+B!W51/(D!Z$94)</f>
        <v>1.8999140844216796E-8</v>
      </c>
      <c r="AA117" s="53">
        <f>+B!X51/(D!AA$94)</f>
        <v>1.2757448179245041E-8</v>
      </c>
      <c r="AB117" s="53">
        <f>+B!Y51/(D!AB$94)</f>
        <v>3.4263765615771343E-9</v>
      </c>
      <c r="AC117" s="53">
        <f>+B!Z51/(D!AC$94)</f>
        <v>3.5705823595443359E-8</v>
      </c>
      <c r="AD117" s="53">
        <f>+B!AA51/(D!AD$94)</f>
        <v>6.2527532206825971E-9</v>
      </c>
      <c r="AE117" s="53">
        <f>+B!AB51/(D!AE$94)</f>
        <v>6.616341707448237E-9</v>
      </c>
      <c r="AF117" s="53">
        <f>+B!AC51/(D!AF$94)</f>
        <v>1.2273018950074994E-8</v>
      </c>
      <c r="AG117" s="53">
        <f>+B!AD51/(D!AG$94)</f>
        <v>1.6630512661483884E-8</v>
      </c>
    </row>
    <row r="118" spans="6:33" x14ac:dyDescent="0.25">
      <c r="F118" s="220" t="s">
        <v>21</v>
      </c>
      <c r="G118" s="221"/>
      <c r="H118" s="53">
        <f>+B!E52/(D!H$94)</f>
        <v>3.239334266433342E-9</v>
      </c>
      <c r="I118" s="53">
        <f>+B!F52/(D!I$94)</f>
        <v>1.608798108213958E-9</v>
      </c>
      <c r="J118" s="53">
        <f>+B!G52/(D!J$94)</f>
        <v>9.6903690702514717E-10</v>
      </c>
      <c r="K118" s="53">
        <f>+B!H52/(D!K$94)</f>
        <v>9.0490263833168747E-10</v>
      </c>
      <c r="L118" s="53">
        <f>+B!I52/(D!L$94)</f>
        <v>3.198750288991842E-9</v>
      </c>
      <c r="M118" s="53">
        <f>+B!J52/(D!M$94)</f>
        <v>6.7853861661100752E-9</v>
      </c>
      <c r="N118" s="53">
        <f>+B!K52/(D!N$94)</f>
        <v>9.9529535442729198E-9</v>
      </c>
      <c r="O118" s="53">
        <f>+B!L52/(D!O$94)</f>
        <v>1.1745127951153479E-8</v>
      </c>
      <c r="P118" s="53">
        <f>+B!M52/(D!P$94)</f>
        <v>1.8335890694264111E-8</v>
      </c>
      <c r="Q118" s="53">
        <f>+B!N52/(D!Q$94)</f>
        <v>1.3511636761775682E-8</v>
      </c>
      <c r="R118" s="53">
        <f>+B!O52/(D!R$94)</f>
        <v>1.1127345002434535E-8</v>
      </c>
      <c r="S118" s="53">
        <f>+B!P52/(D!S$94)</f>
        <v>1.7364946449381911E-8</v>
      </c>
      <c r="T118" s="53">
        <f>+B!Q52/(D!T$94)</f>
        <v>1.0942492238738123E-8</v>
      </c>
      <c r="U118" s="53">
        <f>+B!R52/(D!U$94)</f>
        <v>2.4084761815112243E-8</v>
      </c>
      <c r="V118" s="53">
        <f>+B!S52/(D!V$94)</f>
        <v>1.4784875232299303E-8</v>
      </c>
      <c r="W118" s="53">
        <f>+B!T52/(D!W$94)</f>
        <v>2.6073887413708907E-8</v>
      </c>
      <c r="X118" s="53">
        <f>+B!U52/(D!X$94)</f>
        <v>2.2178990277908773E-8</v>
      </c>
      <c r="Y118" s="53">
        <f>+B!V52/(D!Y$94)</f>
        <v>2.1351983876069359E-8</v>
      </c>
      <c r="Z118" s="53">
        <f>+B!W52/(D!Z$94)</f>
        <v>1.5930167995833337E-8</v>
      </c>
      <c r="AA118" s="53">
        <f>+B!X52/(D!AA$94)</f>
        <v>2.2352895029103795E-8</v>
      </c>
      <c r="AB118" s="53">
        <f>+B!Y52/(D!AB$94)</f>
        <v>2.467785108961686E-8</v>
      </c>
      <c r="AC118" s="53">
        <f>+B!Z52/(D!AC$94)</f>
        <v>3.6746078124335313E-8</v>
      </c>
      <c r="AD118" s="53">
        <f>+B!AA52/(D!AD$94)</f>
        <v>2.8862566788082997E-8</v>
      </c>
      <c r="AE118" s="53">
        <f>+B!AB52/(D!AE$94)</f>
        <v>3.0908364611474029E-8</v>
      </c>
      <c r="AF118" s="53">
        <f>+B!AC52/(D!AF$94)</f>
        <v>3.054411744537349E-8</v>
      </c>
      <c r="AG118" s="53">
        <f>+B!AD52/(D!AG$94)</f>
        <v>3.6387864105900795E-8</v>
      </c>
    </row>
    <row r="119" spans="6:33" x14ac:dyDescent="0.25">
      <c r="F119" s="216" t="s">
        <v>22</v>
      </c>
      <c r="G119" s="217"/>
      <c r="H119" s="53">
        <f>+B!E53/(D!H$94)</f>
        <v>1.3150889401499964E-8</v>
      </c>
      <c r="I119" s="53">
        <f>+B!F53/(D!I$94)</f>
        <v>2.141287217011375E-8</v>
      </c>
      <c r="J119" s="53">
        <f>+B!G53/(D!J$94)</f>
        <v>1.6293062176701828E-8</v>
      </c>
      <c r="K119" s="53">
        <f>+B!H53/(D!K$94)</f>
        <v>1.9133618868256121E-8</v>
      </c>
      <c r="L119" s="53">
        <f>+B!I53/(D!L$94)</f>
        <v>3.2059567825805833E-8</v>
      </c>
      <c r="M119" s="53">
        <f>+B!J53/(D!M$94)</f>
        <v>5.5707104484881387E-8</v>
      </c>
      <c r="N119" s="53">
        <f>+B!K53/(D!N$94)</f>
        <v>6.2189339950138748E-8</v>
      </c>
      <c r="O119" s="53">
        <f>+B!L53/(D!O$94)</f>
        <v>5.0190019390740333E-8</v>
      </c>
      <c r="P119" s="53">
        <f>+B!M53/(D!P$94)</f>
        <v>4.7685980455572496E-8</v>
      </c>
      <c r="Q119" s="53">
        <f>+B!N53/(D!Q$94)</f>
        <v>3.4034755645632022E-8</v>
      </c>
      <c r="R119" s="53">
        <f>+B!O53/(D!R$94)</f>
        <v>4.3358886063881916E-8</v>
      </c>
      <c r="S119" s="53">
        <f>+B!P53/(D!S$94)</f>
        <v>9.0675279610342338E-8</v>
      </c>
      <c r="T119" s="53">
        <f>+B!Q53/(D!T$94)</f>
        <v>8.7644777413532443E-8</v>
      </c>
      <c r="U119" s="53">
        <f>+B!R53/(D!U$94)</f>
        <v>3.5189352721128989E-8</v>
      </c>
      <c r="V119" s="53">
        <f>+B!S53/(D!V$94)</f>
        <v>7.8962826705601508E-8</v>
      </c>
      <c r="W119" s="53">
        <f>+B!T53/(D!W$94)</f>
        <v>4.072631825199021E-8</v>
      </c>
      <c r="X119" s="53">
        <f>+B!U53/(D!X$94)</f>
        <v>4.3566253887826702E-8</v>
      </c>
      <c r="Y119" s="53">
        <f>+B!V53/(D!Y$94)</f>
        <v>3.4069543562758655E-8</v>
      </c>
      <c r="Z119" s="53">
        <f>+B!W53/(D!Z$94)</f>
        <v>2.9218657337549338E-8</v>
      </c>
      <c r="AA119" s="53">
        <f>+B!X53/(D!AA$94)</f>
        <v>2.6771361285280605E-8</v>
      </c>
      <c r="AB119" s="53">
        <f>+B!Y53/(D!AB$94)</f>
        <v>4.0318145424258124E-8</v>
      </c>
      <c r="AC119" s="53">
        <f>+B!Z53/(D!AC$94)</f>
        <v>5.3241366009006307E-8</v>
      </c>
      <c r="AD119" s="53">
        <f>+B!AA53/(D!AD$94)</f>
        <v>6.9247472349357551E-8</v>
      </c>
      <c r="AE119" s="53">
        <f>+B!AB53/(D!AE$94)</f>
        <v>8.7391713356690812E-8</v>
      </c>
      <c r="AF119" s="53">
        <f>+B!AC53/(D!AF$94)</f>
        <v>1.047548049325771E-7</v>
      </c>
      <c r="AG119" s="53">
        <f>+B!AD53/(D!AG$94)</f>
        <v>9.826034618965374E-8</v>
      </c>
    </row>
    <row r="120" spans="6:33" x14ac:dyDescent="0.25">
      <c r="F120" s="220" t="s">
        <v>23</v>
      </c>
      <c r="G120" s="221"/>
      <c r="H120" s="53">
        <f>+B!E54/(D!H$94)</f>
        <v>1.3835766315214673E-7</v>
      </c>
      <c r="I120" s="53">
        <f>+B!F54/(D!I$94)</f>
        <v>2.2969983428268277E-7</v>
      </c>
      <c r="J120" s="53">
        <f>+B!G54/(D!J$94)</f>
        <v>2.4200699420397107E-7</v>
      </c>
      <c r="K120" s="53">
        <f>+B!H54/(D!K$94)</f>
        <v>1.3079182086839605E-7</v>
      </c>
      <c r="L120" s="53">
        <f>+B!I54/(D!L$94)</f>
        <v>1.6384184207174274E-7</v>
      </c>
      <c r="M120" s="53">
        <f>+B!J54/(D!M$94)</f>
        <v>1.8722438489487752E-7</v>
      </c>
      <c r="N120" s="53">
        <f>+B!K54/(D!N$94)</f>
        <v>1.9535075701766731E-7</v>
      </c>
      <c r="O120" s="53">
        <f>+B!L54/(D!O$94)</f>
        <v>2.222432900429103E-7</v>
      </c>
      <c r="P120" s="53">
        <f>+B!M54/(D!P$94)</f>
        <v>5.0071237304620556E-7</v>
      </c>
      <c r="Q120" s="53">
        <f>+B!N54/(D!Q$94)</f>
        <v>5.9579794203569421E-7</v>
      </c>
      <c r="R120" s="53">
        <f>+B!O54/(D!R$94)</f>
        <v>3.9525421612370343E-7</v>
      </c>
      <c r="S120" s="53">
        <f>+B!P54/(D!S$94)</f>
        <v>6.7628300836943339E-7</v>
      </c>
      <c r="T120" s="53">
        <f>+B!Q54/(D!T$94)</f>
        <v>5.9367405966035499E-7</v>
      </c>
      <c r="U120" s="53">
        <f>+B!R54/(D!U$94)</f>
        <v>5.5991662691719257E-7</v>
      </c>
      <c r="V120" s="53">
        <f>+B!S54/(D!V$94)</f>
        <v>2.7305224208607248E-7</v>
      </c>
      <c r="W120" s="53">
        <f>+B!T54/(D!W$94)</f>
        <v>2.3697580064380611E-7</v>
      </c>
      <c r="X120" s="53">
        <f>+B!U54/(D!X$94)</f>
        <v>3.1691130117412224E-7</v>
      </c>
      <c r="Y120" s="53">
        <f>+B!V54/(D!Y$94)</f>
        <v>3.145429889205409E-7</v>
      </c>
      <c r="Z120" s="53">
        <f>+B!W54/(D!Z$94)</f>
        <v>3.2958436744394895E-7</v>
      </c>
      <c r="AA120" s="53">
        <f>+B!X54/(D!AA$94)</f>
        <v>3.9329529520618141E-7</v>
      </c>
      <c r="AB120" s="53">
        <f>+B!Y54/(D!AB$94)</f>
        <v>3.2615233824869904E-7</v>
      </c>
      <c r="AC120" s="53">
        <f>+B!Z54/(D!AC$94)</f>
        <v>2.6560051874828979E-7</v>
      </c>
      <c r="AD120" s="53">
        <f>+B!AA54/(D!AD$94)</f>
        <v>2.734369628038261E-7</v>
      </c>
      <c r="AE120" s="53">
        <f>+B!AB54/(D!AE$94)</f>
        <v>2.824925001829976E-7</v>
      </c>
      <c r="AF120" s="53">
        <f>+B!AC54/(D!AF$94)</f>
        <v>2.7929723811958788E-7</v>
      </c>
      <c r="AG120" s="53">
        <f>+B!AD54/(D!AG$94)</f>
        <v>2.5323665335522412E-7</v>
      </c>
    </row>
    <row r="121" spans="6:33" x14ac:dyDescent="0.25">
      <c r="F121" s="216" t="s">
        <v>24</v>
      </c>
      <c r="G121" s="217"/>
      <c r="H121" s="53">
        <f>+B!E55/(D!H$94)</f>
        <v>3.1117421452649396E-8</v>
      </c>
      <c r="I121" s="53">
        <f>+B!F55/(D!I$94)</f>
        <v>2.6422963282796146E-8</v>
      </c>
      <c r="J121" s="53">
        <f>+B!G55/(D!J$94)</f>
        <v>5.5208636299207227E-8</v>
      </c>
      <c r="K121" s="53">
        <f>+B!H55/(D!K$94)</f>
        <v>6.4490459259209434E-8</v>
      </c>
      <c r="L121" s="53">
        <f>+B!I55/(D!L$94)</f>
        <v>4.678755918045858E-8</v>
      </c>
      <c r="M121" s="53">
        <f>+B!J55/(D!M$94)</f>
        <v>4.6869220320755189E-8</v>
      </c>
      <c r="N121" s="53">
        <f>+B!K55/(D!N$94)</f>
        <v>4.359962973263597E-8</v>
      </c>
      <c r="O121" s="53">
        <f>+B!L55/(D!O$94)</f>
        <v>5.0564589371515051E-8</v>
      </c>
      <c r="P121" s="53">
        <f>+B!M55/(D!P$94)</f>
        <v>6.8422628618159381E-8</v>
      </c>
      <c r="Q121" s="53">
        <f>+B!N55/(D!Q$94)</f>
        <v>4.2289875510170545E-8</v>
      </c>
      <c r="R121" s="53">
        <f>+B!O55/(D!R$94)</f>
        <v>5.3028009828043372E-8</v>
      </c>
      <c r="S121" s="53">
        <f>+B!P55/(D!S$94)</f>
        <v>6.5874789584216691E-8</v>
      </c>
      <c r="T121" s="53">
        <f>+B!Q55/(D!T$94)</f>
        <v>7.5150223043164425E-8</v>
      </c>
      <c r="U121" s="53">
        <f>+B!R55/(D!U$94)</f>
        <v>7.3711527465732434E-8</v>
      </c>
      <c r="V121" s="53">
        <f>+B!S55/(D!V$94)</f>
        <v>7.0351731008726885E-8</v>
      </c>
      <c r="W121" s="53">
        <f>+B!T55/(D!W$94)</f>
        <v>8.2341899637355461E-8</v>
      </c>
      <c r="X121" s="53">
        <f>+B!U55/(D!X$94)</f>
        <v>9.9023096823536336E-8</v>
      </c>
      <c r="Y121" s="53">
        <f>+B!V55/(D!Y$94)</f>
        <v>1.0236642695710368E-7</v>
      </c>
      <c r="Z121" s="53">
        <f>+B!W55/(D!Z$94)</f>
        <v>1.0430656499171675E-7</v>
      </c>
      <c r="AA121" s="53">
        <f>+B!X55/(D!AA$94)</f>
        <v>9.9553173347544524E-8</v>
      </c>
      <c r="AB121" s="53">
        <f>+B!Y55/(D!AB$94)</f>
        <v>1.2728099654618614E-7</v>
      </c>
      <c r="AC121" s="53">
        <f>+B!Z55/(D!AC$94)</f>
        <v>1.1651999844020487E-7</v>
      </c>
      <c r="AD121" s="53">
        <f>+B!AA55/(D!AD$94)</f>
        <v>1.2304229510660837E-7</v>
      </c>
      <c r="AE121" s="53">
        <f>+B!AB55/(D!AE$94)</f>
        <v>1.573101264781546E-7</v>
      </c>
      <c r="AF121" s="53">
        <f>+B!AC55/(D!AF$94)</f>
        <v>1.4773596399450672E-7</v>
      </c>
      <c r="AG121" s="53">
        <f>+B!AD55/(D!AG$94)</f>
        <v>2.0365296484699113E-7</v>
      </c>
    </row>
    <row r="122" spans="6:33" ht="15.75" thickBot="1" x14ac:dyDescent="0.3">
      <c r="F122" s="218" t="s">
        <v>25</v>
      </c>
      <c r="G122" s="219"/>
      <c r="H122" s="54">
        <f>+B!E56/(D!H$94)</f>
        <v>1.0809960109834888E-14</v>
      </c>
      <c r="I122" s="54">
        <f>+B!F56/(D!I$94)</f>
        <v>0</v>
      </c>
      <c r="J122" s="54">
        <f>+B!G56/(D!J$94)</f>
        <v>2.1434563472632635E-10</v>
      </c>
      <c r="K122" s="54">
        <f>+B!H56/(D!K$94)</f>
        <v>3.9645994781715089E-10</v>
      </c>
      <c r="L122" s="54">
        <f>+B!I56/(D!L$94)</f>
        <v>1.6283357112283275E-10</v>
      </c>
      <c r="M122" s="54">
        <f>+B!J56/(D!M$94)</f>
        <v>0</v>
      </c>
      <c r="N122" s="54">
        <f>+B!K56/(D!N$94)</f>
        <v>0</v>
      </c>
      <c r="O122" s="54">
        <f>+B!L56/(D!O$94)</f>
        <v>1.020793537839216E-14</v>
      </c>
      <c r="P122" s="54">
        <f>+B!M56/(D!P$94)</f>
        <v>1.3638854369335305E-10</v>
      </c>
      <c r="Q122" s="54">
        <f>+B!N56/(D!Q$94)</f>
        <v>1.7338346488764044E-11</v>
      </c>
      <c r="R122" s="54">
        <f>+B!O56/(D!R$94)</f>
        <v>7.2497311509330595E-11</v>
      </c>
      <c r="S122" s="54">
        <f>+B!P56/(D!S$94)</f>
        <v>1.1865467392832885E-9</v>
      </c>
      <c r="T122" s="54">
        <f>+B!Q56/(D!T$94)</f>
        <v>7.1125086456586731E-10</v>
      </c>
      <c r="U122" s="54">
        <f>+B!R56/(D!U$94)</f>
        <v>5.1043212739623937E-11</v>
      </c>
      <c r="V122" s="54">
        <f>+B!S56/(D!V$94)</f>
        <v>1.5787152209805756E-10</v>
      </c>
      <c r="W122" s="54">
        <f>+B!T56/(D!W$94)</f>
        <v>9.0193050053804923E-11</v>
      </c>
      <c r="X122" s="54">
        <f>+B!U56/(D!X$94)</f>
        <v>3.3193620635944242E-11</v>
      </c>
      <c r="Y122" s="54">
        <f>+B!V56/(D!Y$94)</f>
        <v>1.170329067112881E-10</v>
      </c>
      <c r="Z122" s="54">
        <f>+B!W56/(D!Z$94)</f>
        <v>3.6959969043952781E-11</v>
      </c>
      <c r="AA122" s="54">
        <f>+B!X56/(D!AA$94)</f>
        <v>1.724715593956986E-10</v>
      </c>
      <c r="AB122" s="54">
        <f>+B!Y56/(D!AB$94)</f>
        <v>1.1675683288831815E-10</v>
      </c>
      <c r="AC122" s="54">
        <f>+B!Z56/(D!AC$94)</f>
        <v>2.6860071308363083E-10</v>
      </c>
      <c r="AD122" s="54">
        <f>+B!AA56/(D!AD$94)</f>
        <v>5.9272088267634438E-11</v>
      </c>
      <c r="AE122" s="54">
        <f>+B!AB56/(D!AE$94)</f>
        <v>9.9958351518503621E-11</v>
      </c>
      <c r="AF122" s="54">
        <f>+B!AC56/(D!AF$94)</f>
        <v>9.255941965142197E-11</v>
      </c>
      <c r="AG122" s="54">
        <f>+B!AD56/(D!AG$94)</f>
        <v>1.4564382527068274E-10</v>
      </c>
    </row>
    <row r="123" spans="6:33" x14ac:dyDescent="0.25">
      <c r="F123" s="1" t="s">
        <v>52</v>
      </c>
      <c r="AD123" s="1"/>
    </row>
    <row r="124" spans="6:33" ht="15.75" thickBot="1" x14ac:dyDescent="0.3"/>
    <row r="125" spans="6:33" ht="15.75" thickBot="1" x14ac:dyDescent="0.3">
      <c r="F125" s="6" t="s">
        <v>14</v>
      </c>
      <c r="G125" s="7"/>
      <c r="H125" s="12">
        <v>1995</v>
      </c>
      <c r="I125" s="8">
        <v>1996</v>
      </c>
      <c r="J125" s="12">
        <v>1997</v>
      </c>
      <c r="K125" s="8">
        <v>1998</v>
      </c>
      <c r="L125" s="12">
        <v>1999</v>
      </c>
      <c r="M125" s="8">
        <v>2000</v>
      </c>
      <c r="N125" s="12">
        <v>2001</v>
      </c>
      <c r="O125" s="8">
        <v>2002</v>
      </c>
      <c r="P125" s="12">
        <v>2003</v>
      </c>
      <c r="Q125" s="8">
        <v>2004</v>
      </c>
      <c r="R125" s="12">
        <v>2005</v>
      </c>
      <c r="S125" s="8">
        <v>2006</v>
      </c>
      <c r="T125" s="12">
        <v>2007</v>
      </c>
      <c r="U125" s="8">
        <v>2008</v>
      </c>
      <c r="V125" s="12">
        <v>2009</v>
      </c>
      <c r="W125" s="8">
        <v>2010</v>
      </c>
      <c r="X125" s="12">
        <v>2011</v>
      </c>
      <c r="Y125" s="8">
        <v>2012</v>
      </c>
      <c r="Z125" s="12">
        <v>2013</v>
      </c>
      <c r="AA125" s="8">
        <v>2014</v>
      </c>
      <c r="AB125" s="12">
        <v>2015</v>
      </c>
      <c r="AC125" s="9">
        <v>2016</v>
      </c>
      <c r="AD125" s="9">
        <v>2017</v>
      </c>
      <c r="AE125" s="9">
        <v>2018</v>
      </c>
      <c r="AF125" s="9">
        <v>2019</v>
      </c>
      <c r="AG125" s="9">
        <v>2020</v>
      </c>
    </row>
    <row r="126" spans="6:33" ht="15.75" thickBot="1" x14ac:dyDescent="0.3">
      <c r="F126" s="194" t="s">
        <v>26</v>
      </c>
      <c r="G126" s="210"/>
      <c r="H126" s="172">
        <f>+'C'!D46/(D!H$94)</f>
        <v>-1.9448188423643835E-7</v>
      </c>
      <c r="I126" s="172">
        <f>+'C'!E46/(D!I$94)</f>
        <v>-3.5511966028511436E-7</v>
      </c>
      <c r="J126" s="172">
        <f>+'C'!F46/(D!J$94)</f>
        <v>-3.3270737485261486E-7</v>
      </c>
      <c r="K126" s="172">
        <f>+'C'!G46/(D!K$94)</f>
        <v>-2.2682397086239179E-7</v>
      </c>
      <c r="L126" s="172">
        <f>+'C'!H46/(D!L$94)</f>
        <v>-2.5474073024071423E-7</v>
      </c>
      <c r="M126" s="172">
        <f>+'C'!I46/(D!M$94)</f>
        <v>-3.4161599998584725E-7</v>
      </c>
      <c r="N126" s="172">
        <f>+'C'!J46/(D!N$94)</f>
        <v>-3.2485571755548456E-7</v>
      </c>
      <c r="O126" s="172">
        <f>+'C'!K46/(D!O$94)</f>
        <v>-3.448279258895956E-7</v>
      </c>
      <c r="P126" s="172">
        <f>+'C'!L46/(D!P$94)</f>
        <v>-6.434083374428388E-7</v>
      </c>
      <c r="Q126" s="172">
        <f>+'C'!M46/(D!Q$94)</f>
        <v>-6.9613188692657107E-7</v>
      </c>
      <c r="R126" s="172">
        <f>+'C'!N46/(D!R$94)</f>
        <v>-4.9982500573919012E-7</v>
      </c>
      <c r="S126" s="172">
        <f>+'C'!O46/(D!S$94)</f>
        <v>-8.4331927285233396E-7</v>
      </c>
      <c r="T126" s="172">
        <f>+'C'!P46/(D!T$94)</f>
        <v>-7.6351211065152204E-7</v>
      </c>
      <c r="U126" s="172">
        <f>+'C'!Q46/(D!U$94)</f>
        <v>-6.9856358552308627E-7</v>
      </c>
      <c r="V126" s="172">
        <f>+'C'!R46/(D!V$94)</f>
        <v>-4.3962340631676833E-7</v>
      </c>
      <c r="W126" s="172">
        <f>+'C'!S46/(D!W$94)</f>
        <v>-3.0735087690822145E-7</v>
      </c>
      <c r="X126" s="172">
        <f>+'C'!T46/(D!X$94)</f>
        <v>-5.9793930722995483E-7</v>
      </c>
      <c r="Y126" s="172">
        <f>+'C'!U46/(D!Y$94)</f>
        <v>4.629041030922572E-8</v>
      </c>
      <c r="Z126" s="172">
        <f>+'C'!V46/(D!Z$94)</f>
        <v>-2.3977580370593009E-7</v>
      </c>
      <c r="AA126" s="172">
        <f>+'C'!W46/(D!AA$94)</f>
        <v>-5.2967996672396917E-7</v>
      </c>
      <c r="AB126" s="172">
        <f>+'C'!X46/(D!AB$94)</f>
        <v>-2.3862403459604626E-7</v>
      </c>
      <c r="AC126" s="172">
        <f>+'C'!Y46/(D!AC$94)</f>
        <v>-2.3732222068324326E-7</v>
      </c>
      <c r="AD126" s="172">
        <f>+'C'!Z46/(D!AD$94)</f>
        <v>1.1077621763415469E-7</v>
      </c>
      <c r="AE126" s="172">
        <f>+'C'!AA46/(D!AE$94)</f>
        <v>-1.0259408863439201E-7</v>
      </c>
      <c r="AF126" s="172">
        <f>+'C'!AB46/(D!AF$94)</f>
        <v>-4.7722828873164671E-7</v>
      </c>
      <c r="AG126" s="172">
        <f>+'C'!AC46/(D!AG$94)</f>
        <v>-4.378810720786852E-7</v>
      </c>
    </row>
    <row r="127" spans="6:33" x14ac:dyDescent="0.25">
      <c r="F127" s="216" t="s">
        <v>16</v>
      </c>
      <c r="G127" s="217"/>
      <c r="H127" s="168">
        <f>+'C'!D47/(D!H$94)</f>
        <v>2.136804814911062E-10</v>
      </c>
      <c r="I127" s="168">
        <f>+'C'!E47/(D!I$94)</f>
        <v>3.9778670780918336E-10</v>
      </c>
      <c r="J127" s="168">
        <f>+'C'!F47/(D!J$94)</f>
        <v>6.4671215082462328E-10</v>
      </c>
      <c r="K127" s="168">
        <f>+'C'!G47/(D!K$94)</f>
        <v>8.4654443288933623E-10</v>
      </c>
      <c r="L127" s="168">
        <f>+'C'!H47/(D!L$94)</f>
        <v>1.5048820132985183E-9</v>
      </c>
      <c r="M127" s="168">
        <f>+'C'!I47/(D!M$94)</f>
        <v>2.7235591334684052E-9</v>
      </c>
      <c r="N127" s="168">
        <f>+'C'!J47/(D!N$94)</f>
        <v>4.8165111899839834E-9</v>
      </c>
      <c r="O127" s="168">
        <f>+'C'!K47/(D!O$94)</f>
        <v>4.3946897152992573E-9</v>
      </c>
      <c r="P127" s="168">
        <f>+'C'!L47/(D!P$94)</f>
        <v>3.2806474270708651E-9</v>
      </c>
      <c r="Q127" s="168">
        <f>+'C'!M47/(D!Q$94)</f>
        <v>4.3667095390108348E-9</v>
      </c>
      <c r="R127" s="168">
        <f>+'C'!N47/(D!R$94)</f>
        <v>5.7398065633795356E-9</v>
      </c>
      <c r="S127" s="168">
        <f>+'C'!O47/(D!S$94)</f>
        <v>1.647697305343075E-8</v>
      </c>
      <c r="T127" s="168">
        <f>+'C'!P47/(D!T$94)</f>
        <v>7.9427709711798779E-9</v>
      </c>
      <c r="U127" s="168">
        <f>+'C'!Q47/(D!U$94)</f>
        <v>1.0150877255397095E-8</v>
      </c>
      <c r="V127" s="168">
        <f>+'C'!R47/(D!V$94)</f>
        <v>1.5964856102514897E-8</v>
      </c>
      <c r="W127" s="168">
        <f>+'C'!S47/(D!W$94)</f>
        <v>1.5813550327432539E-9</v>
      </c>
      <c r="X127" s="168">
        <f>+'C'!T47/(D!X$94)</f>
        <v>1.4010517334256076E-8</v>
      </c>
      <c r="Y127" s="168">
        <f>+'C'!U47/(D!Y$94)</f>
        <v>5.0271658969160292E-9</v>
      </c>
      <c r="Z127" s="168">
        <f>+'C'!V47/(D!Z$94)</f>
        <v>9.3761131864184971E-9</v>
      </c>
      <c r="AA127" s="168">
        <f>+'C'!W47/(D!AA$94)</f>
        <v>2.0269222067390195E-8</v>
      </c>
      <c r="AB127" s="168">
        <f>+'C'!X47/(D!AB$94)</f>
        <v>9.2154621935667635E-8</v>
      </c>
      <c r="AC127" s="168">
        <f>+'C'!Y47/(D!AC$94)</f>
        <v>2.6993298563210462E-8</v>
      </c>
      <c r="AD127" s="168">
        <f>+'C'!Z47/(D!AD$94)</f>
        <v>3.1186429590970308E-8</v>
      </c>
      <c r="AE127" s="168">
        <f>+'C'!AA47/(D!AE$94)</f>
        <v>4.7965109259516441E-8</v>
      </c>
      <c r="AF127" s="168">
        <f>+'C'!AB47/(D!AF$94)</f>
        <v>4.7372844261659654E-8</v>
      </c>
      <c r="AG127" s="168">
        <f>+'C'!AC47/(D!AG$94)</f>
        <v>6.3197958823939058E-8</v>
      </c>
    </row>
    <row r="128" spans="6:33" x14ac:dyDescent="0.25">
      <c r="F128" s="220" t="s">
        <v>17</v>
      </c>
      <c r="G128" s="221"/>
      <c r="H128" s="169">
        <f>+'C'!D48/(D!H$94)</f>
        <v>0</v>
      </c>
      <c r="I128" s="169">
        <f>+'C'!E48/(D!I$94)</f>
        <v>0</v>
      </c>
      <c r="J128" s="169">
        <f>+'C'!F48/(D!J$94)</f>
        <v>0</v>
      </c>
      <c r="K128" s="169">
        <f>+'C'!G48/(D!K$94)</f>
        <v>0</v>
      </c>
      <c r="L128" s="169">
        <f>+'C'!H48/(D!L$94)</f>
        <v>0</v>
      </c>
      <c r="M128" s="169">
        <f>+'C'!I48/(D!M$94)</f>
        <v>0</v>
      </c>
      <c r="N128" s="169">
        <f>+'C'!J48/(D!N$94)</f>
        <v>0</v>
      </c>
      <c r="O128" s="169">
        <f>+'C'!K48/(D!O$94)</f>
        <v>2.0182109036619141E-10</v>
      </c>
      <c r="P128" s="169">
        <f>+'C'!L48/(D!P$94)</f>
        <v>1.723347650789114E-11</v>
      </c>
      <c r="Q128" s="169">
        <f>+'C'!M48/(D!Q$94)</f>
        <v>4.3106716615168539E-11</v>
      </c>
      <c r="R128" s="169">
        <f>+'C'!N48/(D!R$94)</f>
        <v>2.5580419188430092E-11</v>
      </c>
      <c r="S128" s="169">
        <f>+'C'!O48/(D!S$94)</f>
        <v>1.8407536968460761E-11</v>
      </c>
      <c r="T128" s="169">
        <f>+'C'!P48/(D!T$94)</f>
        <v>0</v>
      </c>
      <c r="U128" s="169">
        <f>+'C'!Q48/(D!U$94)</f>
        <v>-1.2531228469785204E-10</v>
      </c>
      <c r="V128" s="169">
        <f>+'C'!R48/(D!V$94)</f>
        <v>-9.5250456898868917E-11</v>
      </c>
      <c r="W128" s="169">
        <f>+'C'!S48/(D!W$94)</f>
        <v>-6.1239566485886494E-11</v>
      </c>
      <c r="X128" s="169">
        <f>+'C'!T48/(D!X$94)</f>
        <v>-5.5260003989089036E-11</v>
      </c>
      <c r="Y128" s="169">
        <f>+'C'!U48/(D!Y$94)</f>
        <v>0</v>
      </c>
      <c r="Z128" s="169">
        <f>+'C'!V48/(D!Z$94)</f>
        <v>5.3049842419016887E-10</v>
      </c>
      <c r="AA128" s="169">
        <f>+'C'!W48/(D!AA$94)</f>
        <v>-1.0180731320918754E-10</v>
      </c>
      <c r="AB128" s="169">
        <f>+'C'!X48/(D!AB$94)</f>
        <v>-2.1397582419076063E-10</v>
      </c>
      <c r="AC128" s="169">
        <f>+'C'!Y48/(D!AC$94)</f>
        <v>-1.0009722889409333E-11</v>
      </c>
      <c r="AD128" s="169">
        <f>+'C'!Z48/(D!AD$94)</f>
        <v>-5.7713815255729737E-13</v>
      </c>
      <c r="AE128" s="169">
        <f>+'C'!AA48/(D!AE$94)</f>
        <v>0</v>
      </c>
      <c r="AF128" s="169">
        <f>+'C'!AB48/(D!AF$94)</f>
        <v>0</v>
      </c>
      <c r="AG128" s="169">
        <f>+'C'!AC48/(D!AG$94)</f>
        <v>0</v>
      </c>
    </row>
    <row r="129" spans="6:33" x14ac:dyDescent="0.25">
      <c r="F129" s="216" t="s">
        <v>18</v>
      </c>
      <c r="G129" s="217"/>
      <c r="H129" s="169">
        <f>+'C'!D49/(D!H$94)</f>
        <v>-3.6867704063355293E-8</v>
      </c>
      <c r="I129" s="169">
        <f>+'C'!E49/(D!I$94)</f>
        <v>-4.5365819704843911E-8</v>
      </c>
      <c r="J129" s="169">
        <f>+'C'!F49/(D!J$94)</f>
        <v>-3.1785098721607962E-8</v>
      </c>
      <c r="K129" s="169">
        <f>+'C'!G49/(D!K$94)</f>
        <v>-2.001452810689158E-8</v>
      </c>
      <c r="L129" s="169">
        <f>+'C'!H49/(D!L$94)</f>
        <v>-1.7497705234965025E-8</v>
      </c>
      <c r="M129" s="169">
        <f>+'C'!I49/(D!M$94)</f>
        <v>-5.7726715181242118E-8</v>
      </c>
      <c r="N129" s="169">
        <f>+'C'!J49/(D!N$94)</f>
        <v>-2.6397981513246197E-8</v>
      </c>
      <c r="O129" s="169">
        <f>+'C'!K49/(D!O$94)</f>
        <v>-2.0567285062252011E-8</v>
      </c>
      <c r="P129" s="169">
        <f>+'C'!L49/(D!P$94)</f>
        <v>-1.5820310301838786E-8</v>
      </c>
      <c r="Q129" s="169">
        <f>+'C'!M49/(D!Q$94)</f>
        <v>-5.9086864158788124E-9</v>
      </c>
      <c r="R129" s="169">
        <f>+'C'!N49/(D!R$94)</f>
        <v>1.3713782903383358E-9</v>
      </c>
      <c r="S129" s="169">
        <f>+'C'!O49/(D!S$94)</f>
        <v>-1.5158776847230507E-9</v>
      </c>
      <c r="T129" s="169">
        <f>+'C'!P49/(D!T$94)</f>
        <v>-1.7628033081711936E-9</v>
      </c>
      <c r="U129" s="169">
        <f>+'C'!Q49/(D!U$94)</f>
        <v>-4.4007986433663659E-9</v>
      </c>
      <c r="V129" s="169">
        <f>+'C'!R49/(D!V$94)</f>
        <v>-6.9604391861898393E-9</v>
      </c>
      <c r="W129" s="169">
        <f>+'C'!S49/(D!W$94)</f>
        <v>-3.7776112867153563E-9</v>
      </c>
      <c r="X129" s="169" t="e">
        <f>+'C'!T49/(D!X$94)</f>
        <v>#VALUE!</v>
      </c>
      <c r="Y129" s="169">
        <f>+'C'!U49/(D!Y$94)</f>
        <v>-2.8338382000539728E-9</v>
      </c>
      <c r="Z129" s="169" t="e">
        <f>+'C'!V49/(D!Z$94)</f>
        <v>#VALUE!</v>
      </c>
      <c r="AA129" s="169">
        <f>+'C'!W49/(D!AA$94)</f>
        <v>-3.5328265960512815E-9</v>
      </c>
      <c r="AB129" s="169">
        <f>+'C'!X49/(D!AB$94)</f>
        <v>-2.7985589951797936E-9</v>
      </c>
      <c r="AC129" s="169">
        <f>+'C'!Y49/(D!AC$94)</f>
        <v>1.0933470749658076E-8</v>
      </c>
      <c r="AD129" s="169">
        <f>+'C'!Z49/(D!AD$94)</f>
        <v>2.6575615176374804E-8</v>
      </c>
      <c r="AE129" s="169">
        <f>+'C'!AA49/(D!AE$94)</f>
        <v>2.1321662293056064E-8</v>
      </c>
      <c r="AF129" s="169">
        <f>+'C'!AB49/(D!AF$94)</f>
        <v>2.8540252797655274E-8</v>
      </c>
      <c r="AG129" s="169">
        <f>+'C'!AC49/(D!AG$94)</f>
        <v>3.2694945511811957E-8</v>
      </c>
    </row>
    <row r="130" spans="6:33" x14ac:dyDescent="0.25">
      <c r="F130" s="220" t="s">
        <v>19</v>
      </c>
      <c r="G130" s="221"/>
      <c r="H130" s="169">
        <f>+'C'!D50/(D!H$94)</f>
        <v>0</v>
      </c>
      <c r="I130" s="169">
        <f>+'C'!E50/(D!I$94)</f>
        <v>0</v>
      </c>
      <c r="J130" s="169">
        <f>+'C'!F50/(D!J$94)</f>
        <v>-3.7098427173851842E-10</v>
      </c>
      <c r="K130" s="169">
        <f>+'C'!G50/(D!K$94)</f>
        <v>-8.5624540524746423E-10</v>
      </c>
      <c r="L130" s="169">
        <f>+'C'!H50/(D!L$94)</f>
        <v>0</v>
      </c>
      <c r="M130" s="169">
        <f>+'C'!I50/(D!M$94)</f>
        <v>-4.4350303297831025E-12</v>
      </c>
      <c r="N130" s="169">
        <f>+'C'!J50/(D!N$94)</f>
        <v>-4.6343741266477743E-10</v>
      </c>
      <c r="O130" s="169">
        <f>+'C'!K50/(D!O$94)</f>
        <v>-2.7908495324524167E-10</v>
      </c>
      <c r="P130" s="169">
        <f>+'C'!L50/(D!P$94)</f>
        <v>-2.0987436982277135E-9</v>
      </c>
      <c r="Q130" s="169">
        <f>+'C'!M50/(D!Q$94)</f>
        <v>-5.2231213628671746E-9</v>
      </c>
      <c r="R130" s="169">
        <f>+'C'!N50/(D!R$94)</f>
        <v>-6.1904545763734541E-9</v>
      </c>
      <c r="S130" s="169">
        <f>+'C'!O50/(D!S$94)</f>
        <v>-8.8695618617717457E-9</v>
      </c>
      <c r="T130" s="169">
        <f>+'C'!P50/(D!T$94)</f>
        <v>-5.6049315217670742E-9</v>
      </c>
      <c r="U130" s="169">
        <f>+'C'!Q50/(D!U$94)</f>
        <v>-1.0987454123763842E-8</v>
      </c>
      <c r="V130" s="169">
        <f>+'C'!R50/(D!V$94)</f>
        <v>-8.1583806367765856E-9</v>
      </c>
      <c r="W130" s="169">
        <f>+'C'!S50/(D!W$94)</f>
        <v>1.5822541017448731E-7</v>
      </c>
      <c r="X130" s="169">
        <f>+'C'!T50/(D!X$94)</f>
        <v>-7.1855022962180632E-9</v>
      </c>
      <c r="Y130" s="169">
        <f>+'C'!U50/(D!Y$94)</f>
        <v>5.437781983488828E-7</v>
      </c>
      <c r="Z130" s="169">
        <f>+'C'!V50/(D!Z$94)</f>
        <v>2.3482240368842681E-7</v>
      </c>
      <c r="AA130" s="169">
        <f>+'C'!W50/(D!AA$94)</f>
        <v>-5.9245375255179453E-9</v>
      </c>
      <c r="AB130" s="169">
        <f>+'C'!X50/(D!AB$94)</f>
        <v>1.7867926523495991E-7</v>
      </c>
      <c r="AC130" s="169">
        <f>+'C'!Y50/(D!AC$94)</f>
        <v>2.2187886239103917E-7</v>
      </c>
      <c r="AD130" s="169">
        <f>+'C'!Z50/(D!AD$94)</f>
        <v>5.399251598066009E-7</v>
      </c>
      <c r="AE130" s="169">
        <f>+'C'!AA50/(D!AE$94)</f>
        <v>3.7943052540523745E-7</v>
      </c>
      <c r="AF130" s="169">
        <f>+'C'!AB50/(D!AF$94)</f>
        <v>-2.8753580163169987E-9</v>
      </c>
      <c r="AG130" s="169">
        <f>+'C'!AC50/(D!AG$94)</f>
        <v>5.1151629786683495E-8</v>
      </c>
    </row>
    <row r="131" spans="6:33" x14ac:dyDescent="0.25">
      <c r="F131" s="216" t="s">
        <v>20</v>
      </c>
      <c r="G131" s="217"/>
      <c r="H131" s="169">
        <f>+'C'!D51/(D!H$94)</f>
        <v>0</v>
      </c>
      <c r="I131" s="169">
        <f>+'C'!E51/(D!I$94)</f>
        <v>-5.3948817461830454E-8</v>
      </c>
      <c r="J131" s="169">
        <f>+'C'!F51/(D!J$94)</f>
        <v>0</v>
      </c>
      <c r="K131" s="169">
        <f>+'C'!G51/(D!K$94)</f>
        <v>0</v>
      </c>
      <c r="L131" s="169">
        <f>+'C'!H51/(D!L$94)</f>
        <v>0</v>
      </c>
      <c r="M131" s="169">
        <f>+'C'!I51/(D!M$94)</f>
        <v>0</v>
      </c>
      <c r="N131" s="169">
        <f>+'C'!J51/(D!N$94)</f>
        <v>-1.8323672807459812E-10</v>
      </c>
      <c r="O131" s="169">
        <f>+'C'!K51/(D!O$94)</f>
        <v>-3.0982104666958044E-10</v>
      </c>
      <c r="P131" s="169">
        <f>+'C'!L51/(D!P$94)</f>
        <v>-5.2761276268855681E-10</v>
      </c>
      <c r="Q131" s="169">
        <f>+'C'!M51/(D!Q$94)</f>
        <v>-8.6514676324257623E-9</v>
      </c>
      <c r="R131" s="169">
        <f>+'C'!N51/(D!R$94)</f>
        <v>-3.4868480547016793E-9</v>
      </c>
      <c r="S131" s="169">
        <f>+'C'!O51/(D!S$94)</f>
        <v>-2.4671358834014122E-9</v>
      </c>
      <c r="T131" s="169">
        <f>+'C'!P51/(D!T$94)</f>
        <v>-2.3181044410736044E-9</v>
      </c>
      <c r="U131" s="169">
        <f>+'C'!Q51/(D!U$94)</f>
        <v>-8.9672544372839156E-9</v>
      </c>
      <c r="V131" s="169">
        <f>+'C'!R51/(D!V$94)</f>
        <v>-9.6579427969216584E-9</v>
      </c>
      <c r="W131" s="169">
        <f>+'C'!S51/(D!W$94)</f>
        <v>-8.6134956038964332E-8</v>
      </c>
      <c r="X131" s="169">
        <f>+'C'!T51/(D!X$94)</f>
        <v>-1.3301565727619029E-7</v>
      </c>
      <c r="Y131" s="169">
        <f>+'C'!U51/(D!Y$94)</f>
        <v>-4.0821676370579154E-8</v>
      </c>
      <c r="Z131" s="169">
        <f>+'C'!V51/(D!Z$94)</f>
        <v>-1.8999140844216796E-8</v>
      </c>
      <c r="AA131" s="169">
        <f>+'C'!W51/(D!AA$94)</f>
        <v>-1.2757448179245041E-8</v>
      </c>
      <c r="AB131" s="169">
        <f>+'C'!X51/(D!AB$94)</f>
        <v>-3.4263765615771343E-9</v>
      </c>
      <c r="AC131" s="169">
        <f>+'C'!Y51/(D!AC$94)</f>
        <v>-3.5705823595443359E-8</v>
      </c>
      <c r="AD131" s="169">
        <f>+'C'!Z51/(D!AD$94)</f>
        <v>-6.2527532206825971E-9</v>
      </c>
      <c r="AE131" s="169">
        <f>+'C'!AA51/(D!AE$94)</f>
        <v>-6.616341707448237E-9</v>
      </c>
      <c r="AF131" s="169">
        <f>+'C'!AB51/(D!AF$94)</f>
        <v>-1.2167152048548494E-8</v>
      </c>
      <c r="AG131" s="169">
        <f>+'C'!AC51/(D!AG$94)</f>
        <v>-1.6630512661483884E-8</v>
      </c>
    </row>
    <row r="132" spans="6:33" x14ac:dyDescent="0.25">
      <c r="F132" s="220" t="s">
        <v>21</v>
      </c>
      <c r="G132" s="221"/>
      <c r="H132" s="169">
        <f>+'C'!D52/(D!H$94)</f>
        <v>1.0524015045009536E-8</v>
      </c>
      <c r="I132" s="169">
        <f>+'C'!E52/(D!I$94)</f>
        <v>1.6905538828733662E-8</v>
      </c>
      <c r="J132" s="169">
        <f>+'C'!F52/(D!J$94)</f>
        <v>9.8373133066728557E-9</v>
      </c>
      <c r="K132" s="169">
        <f>+'C'!G52/(D!K$94)</f>
        <v>5.7611382942069097E-9</v>
      </c>
      <c r="L132" s="169">
        <f>+'C'!H52/(D!L$94)</f>
        <v>1.5955810317869881E-9</v>
      </c>
      <c r="M132" s="169">
        <f>+'C'!I52/(D!M$94)</f>
        <v>-3.1757119772930648E-9</v>
      </c>
      <c r="N132" s="169">
        <f>+'C'!J52/(D!N$94)</f>
        <v>-6.0279446305336294E-9</v>
      </c>
      <c r="O132" s="169">
        <f>+'C'!K52/(D!O$94)</f>
        <v>-7.4122779083765203E-9</v>
      </c>
      <c r="P132" s="169">
        <f>+'C'!L52/(D!P$94)</f>
        <v>-1.3628626285178569E-8</v>
      </c>
      <c r="Q132" s="169">
        <f>+'C'!M52/(D!Q$94)</f>
        <v>-1.154598927445024E-8</v>
      </c>
      <c r="R132" s="169">
        <f>+'C'!N52/(D!R$94)</f>
        <v>-9.1395369810813693E-9</v>
      </c>
      <c r="S132" s="169">
        <f>+'C'!O52/(D!S$94)</f>
        <v>-1.5908096631105621E-8</v>
      </c>
      <c r="T132" s="169">
        <f>+'C'!P52/(D!T$94)</f>
        <v>-9.4347841624687514E-9</v>
      </c>
      <c r="U132" s="169">
        <f>+'C'!Q52/(D!U$94)</f>
        <v>-1.8170904766476015E-8</v>
      </c>
      <c r="V132" s="169">
        <f>+'C'!R52/(D!V$94)</f>
        <v>-1.275900868634765E-8</v>
      </c>
      <c r="W132" s="169">
        <f>+'C'!S52/(D!W$94)</f>
        <v>-2.319437152105442E-8</v>
      </c>
      <c r="X132" s="169">
        <f>+'C'!T52/(D!X$94)</f>
        <v>-1.0283687007415291E-8</v>
      </c>
      <c r="Y132" s="169">
        <f>+'C'!U52/(D!Y$94)</f>
        <v>-1.3783775029052657E-8</v>
      </c>
      <c r="Z132" s="169">
        <f>+'C'!V52/(D!Z$94)</f>
        <v>-9.2015170457446779E-9</v>
      </c>
      <c r="AA132" s="169">
        <f>+'C'!W52/(D!AA$94)</f>
        <v>-1.8535900082007281E-8</v>
      </c>
      <c r="AB132" s="169">
        <f>+'C'!X52/(D!AB$94)</f>
        <v>-1.7948727458311273E-8</v>
      </c>
      <c r="AC132" s="169">
        <f>+'C'!Y52/(D!AC$94)</f>
        <v>-3.2929764316154077E-8</v>
      </c>
      <c r="AD132" s="169">
        <f>+'C'!Z52/(D!AD$94)</f>
        <v>-2.0275334628829109E-8</v>
      </c>
      <c r="AE132" s="169">
        <f>+'C'!AA52/(D!AE$94)</f>
        <v>-2.7966019199944671E-8</v>
      </c>
      <c r="AF132" s="169">
        <f>+'C'!AB52/(D!AF$94)</f>
        <v>-1.6551567391621755E-8</v>
      </c>
      <c r="AG132" s="169">
        <f>+'C'!AC52/(D!AG$94)</f>
        <v>-2.6166892226431045E-8</v>
      </c>
    </row>
    <row r="133" spans="6:33" x14ac:dyDescent="0.25">
      <c r="F133" s="216" t="s">
        <v>22</v>
      </c>
      <c r="G133" s="217"/>
      <c r="H133" s="169">
        <f>+'C'!D53/(D!H$94)</f>
        <v>-8.0429346205204539E-10</v>
      </c>
      <c r="I133" s="169">
        <f>+'C'!E53/(D!I$94)</f>
        <v>-1.9998320446967521E-8</v>
      </c>
      <c r="J133" s="169">
        <f>+'C'!F53/(D!J$94)</f>
        <v>-1.5574748345691528E-8</v>
      </c>
      <c r="K133" s="169">
        <f>+'C'!G53/(D!K$94)</f>
        <v>-1.8837053540512091E-8</v>
      </c>
      <c r="L133" s="169">
        <f>+'C'!H53/(D!L$94)</f>
        <v>-3.1753033686181054E-8</v>
      </c>
      <c r="M133" s="169">
        <f>+'C'!I53/(D!M$94)</f>
        <v>-5.3829194509260495E-8</v>
      </c>
      <c r="N133" s="169">
        <f>+'C'!J53/(D!N$94)</f>
        <v>-6.1184327835898073E-8</v>
      </c>
      <c r="O133" s="169">
        <f>+'C'!K53/(D!O$94)</f>
        <v>-5.0137867048892121E-8</v>
      </c>
      <c r="P133" s="169">
        <f>+'C'!L53/(D!P$94)</f>
        <v>-4.7424509205011932E-8</v>
      </c>
      <c r="Q133" s="169">
        <f>+'C'!M53/(D!Q$94)</f>
        <v>-3.294446404743981E-8</v>
      </c>
      <c r="R133" s="169">
        <f>+'C'!N53/(D!R$94)</f>
        <v>-4.2505756765461231E-8</v>
      </c>
      <c r="S133" s="169">
        <f>+'C'!O53/(D!S$94)</f>
        <v>-8.9974716596655949E-8</v>
      </c>
      <c r="T133" s="169">
        <f>+'C'!P53/(D!T$94)</f>
        <v>-8.6584955569775148E-8</v>
      </c>
      <c r="U133" s="169">
        <f>+'C'!Q53/(D!U$94)</f>
        <v>-3.426334906894775E-8</v>
      </c>
      <c r="V133" s="169">
        <f>+'C'!R53/(D!V$94)</f>
        <v>-7.8140710614429473E-8</v>
      </c>
      <c r="W133" s="169">
        <f>+'C'!S53/(D!W$94)</f>
        <v>-3.7524241638579191E-8</v>
      </c>
      <c r="X133" s="169">
        <f>+'C'!T53/(D!X$94)</f>
        <v>-4.1893367658685296E-8</v>
      </c>
      <c r="Y133" s="169">
        <f>+'C'!U53/(D!Y$94)</f>
        <v>-3.2846540251662239E-8</v>
      </c>
      <c r="Z133" s="169">
        <f>+'C'!V53/(D!Z$94)</f>
        <v>-2.784004237949277E-8</v>
      </c>
      <c r="AA133" s="169">
        <f>+'C'!W53/(D!AA$94)</f>
        <v>-2.5280831374602828E-8</v>
      </c>
      <c r="AB133" s="169">
        <f>+'C'!X53/(D!AB$94)</f>
        <v>-3.8636078328702306E-8</v>
      </c>
      <c r="AC133" s="169">
        <f>+'C'!Y53/(D!AC$94)</f>
        <v>-5.2340271732138852E-8</v>
      </c>
      <c r="AD133" s="169">
        <f>+'C'!Z53/(D!AD$94)</f>
        <v>-6.8068129010483557E-8</v>
      </c>
      <c r="AE133" s="169">
        <f>+'C'!AA53/(D!AE$94)</f>
        <v>-8.6602140410408574E-8</v>
      </c>
      <c r="AF133" s="169">
        <f>+'C'!AB53/(D!AF$94)</f>
        <v>-1.0263200370050682E-7</v>
      </c>
      <c r="AG133" s="169">
        <f>+'C'!AC53/(D!AG$94)</f>
        <v>-9.5497049430699767E-8</v>
      </c>
    </row>
    <row r="134" spans="6:33" x14ac:dyDescent="0.25">
      <c r="F134" s="220" t="s">
        <v>23</v>
      </c>
      <c r="G134" s="221"/>
      <c r="H134" s="169">
        <f>+'C'!D54/(D!H$94)</f>
        <v>-1.3835766315214673E-7</v>
      </c>
      <c r="I134" s="169">
        <f>+'C'!E54/(D!I$94)</f>
        <v>-2.2867060530441895E-7</v>
      </c>
      <c r="J134" s="169">
        <f>+'C'!F54/(D!J$94)</f>
        <v>-2.4200699420397107E-7</v>
      </c>
      <c r="K134" s="169">
        <f>+'C'!G54/(D!K$94)</f>
        <v>-1.3079182086839605E-7</v>
      </c>
      <c r="L134" s="169">
        <f>+'C'!H54/(D!L$94)</f>
        <v>-1.6367361320273108E-7</v>
      </c>
      <c r="M134" s="169">
        <f>+'C'!I54/(D!M$94)</f>
        <v>-1.8418071268060819E-7</v>
      </c>
      <c r="N134" s="169">
        <f>+'C'!J54/(D!N$94)</f>
        <v>-1.9496111932744555E-7</v>
      </c>
      <c r="O134" s="169">
        <f>+'C'!K54/(D!O$94)</f>
        <v>-2.2222573239405947E-7</v>
      </c>
      <c r="P134" s="169">
        <f>+'C'!L54/(D!P$94)</f>
        <v>-5.0065455478535257E-7</v>
      </c>
      <c r="Q134" s="169">
        <f>+'C'!M54/(D!Q$94)</f>
        <v>-5.9579794203569421E-7</v>
      </c>
      <c r="R134" s="169">
        <f>+'C'!N54/(D!R$94)</f>
        <v>-3.9445976727681704E-7</v>
      </c>
      <c r="S134" s="169">
        <f>+'C'!O54/(D!S$94)</f>
        <v>-6.7523389013556404E-7</v>
      </c>
      <c r="T134" s="169">
        <f>+'C'!P54/(D!T$94)</f>
        <v>-5.9113602797594371E-7</v>
      </c>
      <c r="U134" s="169">
        <f>+'C'!Q54/(D!U$94)</f>
        <v>-5.5890081660936604E-7</v>
      </c>
      <c r="V134" s="169">
        <f>+'C'!R54/(D!V$94)</f>
        <v>-2.7069919090914781E-7</v>
      </c>
      <c r="W134" s="169">
        <f>+'C'!S54/(D!W$94)</f>
        <v>-2.3544000625725581E-7</v>
      </c>
      <c r="X134" s="169">
        <f>+'C'!T54/(D!X$94)</f>
        <v>-3.1408350205918994E-7</v>
      </c>
      <c r="Y134" s="169">
        <f>+'C'!U54/(D!Y$94)</f>
        <v>-3.1196999579818878E-7</v>
      </c>
      <c r="Z134" s="169">
        <f>+'C'!V54/(D!Z$94)</f>
        <v>-3.2679535399572235E-7</v>
      </c>
      <c r="AA134" s="169">
        <f>+'C'!W54/(D!AA$94)</f>
        <v>-3.871584553219246E-7</v>
      </c>
      <c r="AB134" s="169">
        <f>+'C'!X54/(D!AB$94)</f>
        <v>-3.2410987396016481E-7</v>
      </c>
      <c r="AC134" s="169">
        <f>+'C'!Y54/(D!AC$94)</f>
        <v>-2.6226895697406756E-7</v>
      </c>
      <c r="AD134" s="169">
        <f>+'C'!Z54/(D!AD$94)</f>
        <v>-2.720229679174146E-7</v>
      </c>
      <c r="AE134" s="169">
        <f>+'C'!AA54/(D!AE$94)</f>
        <v>-2.7520138938829005E-7</v>
      </c>
      <c r="AF134" s="169">
        <f>+'C'!AB54/(D!AF$94)</f>
        <v>-2.7310640545908214E-7</v>
      </c>
      <c r="AG134" s="169">
        <f>+'C'!AC54/(D!AG$94)</f>
        <v>-2.4557729912696701E-7</v>
      </c>
    </row>
    <row r="135" spans="6:33" x14ac:dyDescent="0.25">
      <c r="F135" s="216" t="s">
        <v>24</v>
      </c>
      <c r="G135" s="217"/>
      <c r="H135" s="169">
        <f>+'C'!D55/(D!H$94)</f>
        <v>-2.9189908275424842E-8</v>
      </c>
      <c r="I135" s="169">
        <f>+'C'!E55/(D!I$94)</f>
        <v>-2.4439443488175899E-8</v>
      </c>
      <c r="J135" s="169">
        <f>+'C'!F55/(D!J$94)</f>
        <v>-5.3239219756747776E-8</v>
      </c>
      <c r="K135" s="169">
        <f>+'C'!G55/(D!K$94)</f>
        <v>-6.2535545720623698E-8</v>
      </c>
      <c r="L135" s="169">
        <f>+'C'!H55/(D!L$94)</f>
        <v>-4.4754007590799741E-8</v>
      </c>
      <c r="M135" s="169">
        <f>+'C'!I55/(D!M$94)</f>
        <v>-4.5422789740581974E-8</v>
      </c>
      <c r="N135" s="169">
        <f>+'C'!J55/(D!N$94)</f>
        <v>-4.0454252572172073E-8</v>
      </c>
      <c r="O135" s="169">
        <f>+'C'!K55/(D!O$94)</f>
        <v>-4.8492429529378337E-8</v>
      </c>
      <c r="P135" s="169">
        <f>+'C'!L55/(D!P$94)</f>
        <v>-6.6415525595439295E-8</v>
      </c>
      <c r="Q135" s="169">
        <f>+'C'!M55/(D!Q$94)</f>
        <v>-4.0538096099731148E-8</v>
      </c>
      <c r="R135" s="169">
        <f>+'C'!N55/(D!R$94)</f>
        <v>-5.1120589561594844E-8</v>
      </c>
      <c r="S135" s="169">
        <f>+'C'!O55/(D!S$94)</f>
        <v>-6.4692617341954145E-8</v>
      </c>
      <c r="T135" s="169">
        <f>+'C'!P55/(D!T$94)</f>
        <v>-7.3906747764712591E-8</v>
      </c>
      <c r="U135" s="169">
        <f>+'C'!Q55/(D!U$94)</f>
        <v>-7.2847397502509563E-8</v>
      </c>
      <c r="V135" s="169">
        <f>+'C'!R55/(D!V$94)</f>
        <v>-6.8960706864701125E-8</v>
      </c>
      <c r="W135" s="169">
        <f>+'C'!S55/(D!W$94)</f>
        <v>-8.0945411393270035E-8</v>
      </c>
      <c r="X135" s="169">
        <f>+'C'!T55/(D!X$94)</f>
        <v>-9.7161128171106962E-8</v>
      </c>
      <c r="Y135" s="169">
        <f>+'C'!U55/(D!Y$94)</f>
        <v>-1.0016907145184202E-7</v>
      </c>
      <c r="Z135" s="169">
        <f>+'C'!V55/(D!Z$94)</f>
        <v>-9.81671563888608E-8</v>
      </c>
      <c r="AA135" s="169">
        <f>+'C'!W55/(D!AA$94)</f>
        <v>-9.6516368774407297E-8</v>
      </c>
      <c r="AB135" s="169">
        <f>+'C'!X55/(D!AB$94)</f>
        <v>-1.2228687004726843E-7</v>
      </c>
      <c r="AC135" s="169">
        <f>+'C'!Y55/(D!AC$94)</f>
        <v>-1.1364151186936373E-7</v>
      </c>
      <c r="AD135" s="169">
        <f>+'C'!Z55/(D!AD$94)</f>
        <v>-1.2028168941941946E-7</v>
      </c>
      <c r="AE135" s="169">
        <f>+'C'!AA55/(D!AE$94)</f>
        <v>-1.5484244458433449E-7</v>
      </c>
      <c r="AF135" s="169">
        <f>+'C'!AB55/(D!AF$94)</f>
        <v>-1.4571615136897396E-7</v>
      </c>
      <c r="AG135" s="169">
        <f>+'C'!AC55/(D!AG$94)</f>
        <v>-2.0090796569918263E-7</v>
      </c>
    </row>
    <row r="136" spans="6:33" ht="15.75" thickBot="1" x14ac:dyDescent="0.3">
      <c r="F136" s="218" t="s">
        <v>25</v>
      </c>
      <c r="G136" s="219"/>
      <c r="H136" s="170">
        <f>+'C'!D56/(D!H$94)</f>
        <v>-1.0809960109834888E-14</v>
      </c>
      <c r="I136" s="170">
        <f>+'C'!E56/(D!I$94)</f>
        <v>0</v>
      </c>
      <c r="J136" s="170">
        <f>+'C'!F56/(D!J$94)</f>
        <v>-2.1434563472632635E-10</v>
      </c>
      <c r="K136" s="170">
        <f>+'C'!G56/(D!K$94)</f>
        <v>-3.9645994781715089E-10</v>
      </c>
      <c r="L136" s="170">
        <f>+'C'!H56/(D!L$94)</f>
        <v>-1.6283357112283275E-10</v>
      </c>
      <c r="M136" s="170">
        <f>+'C'!I56/(D!M$94)</f>
        <v>0</v>
      </c>
      <c r="N136" s="170">
        <f>+'C'!J56/(D!N$94)</f>
        <v>0</v>
      </c>
      <c r="O136" s="170">
        <f>+'C'!K56/(D!O$94)</f>
        <v>-1.020793537839216E-14</v>
      </c>
      <c r="P136" s="170">
        <f>+'C'!L56/(D!P$94)</f>
        <v>-1.3638854369335305E-10</v>
      </c>
      <c r="Q136" s="170">
        <f>+'C'!M56/(D!Q$94)</f>
        <v>6.8072227347512046E-11</v>
      </c>
      <c r="R136" s="170">
        <f>+'C'!N56/(D!R$94)</f>
        <v>-5.876285825379767E-11</v>
      </c>
      <c r="S136" s="170">
        <f>+'C'!O56/(D!S$94)</f>
        <v>-1.1525159986693274E-9</v>
      </c>
      <c r="T136" s="170">
        <f>+'C'!P56/(D!T$94)</f>
        <v>-7.064007765002003E-10</v>
      </c>
      <c r="U136" s="170">
        <f>+'C'!Q56/(D!U$94)</f>
        <v>-5.1039083697985075E-11</v>
      </c>
      <c r="V136" s="170">
        <f>+'C'!R56/(D!V$94)</f>
        <v>-1.5658493524348754E-10</v>
      </c>
      <c r="W136" s="170">
        <f>+'C'!S56/(D!W$94)</f>
        <v>-7.9720661939146227E-11</v>
      </c>
      <c r="X136" s="170">
        <f>+'C'!T56/(D!X$94)</f>
        <v>1.0265301837791605E-10</v>
      </c>
      <c r="Y136" s="170">
        <f>+'C'!U56/(D!Y$94)</f>
        <v>-9.0070315142073802E-11</v>
      </c>
      <c r="Z136" s="170">
        <f>+'C'!V56/(D!Z$94)</f>
        <v>2.5717313304179281E-11</v>
      </c>
      <c r="AA136" s="170">
        <f>+'C'!W56/(D!AA$94)</f>
        <v>-1.4098476149594988E-10</v>
      </c>
      <c r="AB136" s="170">
        <f>+'C'!X56/(D!AB$94)</f>
        <v>-3.7361777640238388E-11</v>
      </c>
      <c r="AC136" s="170">
        <f>+'C'!Y56/(D!AC$94)</f>
        <v>-2.3147528378698722E-10</v>
      </c>
      <c r="AD136" s="170">
        <f>+'C'!Z56/(D!AD$94)</f>
        <v>-9.2758926408236766E-12</v>
      </c>
      <c r="AE136" s="170">
        <f>+'C'!AA56/(D!AE$94)</f>
        <v>-8.2714539086076047E-11</v>
      </c>
      <c r="AF136" s="170">
        <f>+'C'!AB56/(D!AF$94)</f>
        <v>-9.2550154753388726E-11</v>
      </c>
      <c r="AG136" s="170">
        <f>+'C'!AC56/(D!AG$94)</f>
        <v>-1.4562908399282135E-10</v>
      </c>
    </row>
    <row r="137" spans="6:33" x14ac:dyDescent="0.25">
      <c r="F137" s="1" t="s">
        <v>52</v>
      </c>
    </row>
    <row r="138" spans="6:33" ht="15.75" thickBot="1" x14ac:dyDescent="0.3"/>
    <row r="139" spans="6:33" ht="15.75" thickBot="1" x14ac:dyDescent="0.3">
      <c r="F139" s="6" t="s">
        <v>14</v>
      </c>
      <c r="G139" s="7"/>
      <c r="H139" s="12">
        <v>1995</v>
      </c>
      <c r="I139" s="8">
        <v>1996</v>
      </c>
      <c r="J139" s="12">
        <v>1997</v>
      </c>
      <c r="K139" s="8">
        <v>1998</v>
      </c>
      <c r="L139" s="12">
        <v>1999</v>
      </c>
      <c r="M139" s="8">
        <v>2000</v>
      </c>
      <c r="N139" s="12">
        <v>2001</v>
      </c>
      <c r="O139" s="8">
        <v>2002</v>
      </c>
      <c r="P139" s="12">
        <v>2003</v>
      </c>
      <c r="Q139" s="8">
        <v>2004</v>
      </c>
      <c r="R139" s="12">
        <v>2005</v>
      </c>
      <c r="S139" s="8">
        <v>2006</v>
      </c>
      <c r="T139" s="12">
        <v>2007</v>
      </c>
      <c r="U139" s="8">
        <v>2008</v>
      </c>
      <c r="V139" s="12">
        <v>2009</v>
      </c>
      <c r="W139" s="8">
        <v>2010</v>
      </c>
      <c r="X139" s="12">
        <v>2011</v>
      </c>
      <c r="Y139" s="8">
        <v>2012</v>
      </c>
      <c r="Z139" s="12">
        <v>2013</v>
      </c>
      <c r="AA139" s="8">
        <v>2014</v>
      </c>
      <c r="AB139" s="12">
        <v>2015</v>
      </c>
      <c r="AC139" s="9">
        <v>2016</v>
      </c>
      <c r="AD139" s="9">
        <v>2017</v>
      </c>
      <c r="AE139" s="9">
        <v>2018</v>
      </c>
      <c r="AF139" s="9">
        <v>2019</v>
      </c>
      <c r="AG139" s="9">
        <v>2020</v>
      </c>
    </row>
    <row r="140" spans="6:33" ht="15.75" thickBot="1" x14ac:dyDescent="0.3">
      <c r="F140" s="194" t="s">
        <v>26</v>
      </c>
      <c r="G140" s="210"/>
      <c r="H140" s="172">
        <f>('C'!D46/2)/(D!H$94)</f>
        <v>-9.7240942118219176E-8</v>
      </c>
      <c r="I140" s="172">
        <f>('C'!E46/2)/(D!I$94)</f>
        <v>-1.7755983014255718E-7</v>
      </c>
      <c r="J140" s="172">
        <f>('C'!F46/2)/(D!J$94)</f>
        <v>-1.6635368742630743E-7</v>
      </c>
      <c r="K140" s="172">
        <f>('C'!G46/2)/(D!K$94)</f>
        <v>-1.1341198543119589E-7</v>
      </c>
      <c r="L140" s="172">
        <f>('C'!H46/2)/(D!L$94)</f>
        <v>-1.2737036512035712E-7</v>
      </c>
      <c r="M140" s="172">
        <f>('C'!I46/2)/(D!M$94)</f>
        <v>-1.7080799999292363E-7</v>
      </c>
      <c r="N140" s="172">
        <f>('C'!J46/2)/(D!N$94)</f>
        <v>-1.6242785877774228E-7</v>
      </c>
      <c r="O140" s="172">
        <f>('C'!K46/2)/(D!O$94)</f>
        <v>-1.724139629447978E-7</v>
      </c>
      <c r="P140" s="172">
        <f>('C'!L46/2)/(D!P$94)</f>
        <v>-3.217041687214194E-7</v>
      </c>
      <c r="Q140" s="172">
        <f>('C'!M46/2)/(D!Q$94)</f>
        <v>-3.4806594346328554E-7</v>
      </c>
      <c r="R140" s="172">
        <f>('C'!N46/2)/(D!R$94)</f>
        <v>-2.4991250286959506E-7</v>
      </c>
      <c r="S140" s="172">
        <f>('C'!O46/2)/(D!S$94)</f>
        <v>-4.2165963642616698E-7</v>
      </c>
      <c r="T140" s="172">
        <f>('C'!P46/2)/(D!T$94)</f>
        <v>-3.8175605532576102E-7</v>
      </c>
      <c r="U140" s="172">
        <f>('C'!Q46/2)/(D!U$94)</f>
        <v>-3.4928179276154313E-7</v>
      </c>
      <c r="V140" s="172">
        <f>('C'!R46/2)/(D!V$94)</f>
        <v>-2.1981170315838417E-7</v>
      </c>
      <c r="W140" s="172">
        <f>('C'!S46/2)/(D!W$94)</f>
        <v>-1.5367543845411073E-7</v>
      </c>
      <c r="X140" s="172">
        <f>('C'!T46/2)/(D!X$94)</f>
        <v>-2.9896965361497741E-7</v>
      </c>
      <c r="Y140" s="172">
        <f>('C'!U46/2)/(D!Y$94)</f>
        <v>2.314520515461286E-8</v>
      </c>
      <c r="Z140" s="172">
        <f>('C'!V46/2)/(D!Z$94)</f>
        <v>-1.1988790185296504E-7</v>
      </c>
      <c r="AA140" s="172">
        <f>('C'!W46/2)/(D!AA$94)</f>
        <v>-2.6483998336198458E-7</v>
      </c>
      <c r="AB140" s="172">
        <f>('C'!X46/2)/(D!AB$94)</f>
        <v>-1.1931201729802313E-7</v>
      </c>
      <c r="AC140" s="172">
        <f>('C'!Y46/2)/(D!AC$94)</f>
        <v>-1.1866111034162163E-7</v>
      </c>
      <c r="AD140" s="172">
        <f>('C'!Z46/2)/(D!AD$94)</f>
        <v>5.5388108817077343E-8</v>
      </c>
      <c r="AE140" s="172">
        <f>('C'!AA46/2)/(D!AE$94)</f>
        <v>-5.1297044317196005E-8</v>
      </c>
      <c r="AF140" s="172">
        <f>('C'!AB46/2)/(D!AF$94)</f>
        <v>-2.3861414436582335E-7</v>
      </c>
      <c r="AG140" s="172">
        <f>('C'!AC46/2)/(D!AG$94)</f>
        <v>-2.189405360393426E-7</v>
      </c>
    </row>
    <row r="141" spans="6:33" x14ac:dyDescent="0.25">
      <c r="F141" s="216" t="s">
        <v>16</v>
      </c>
      <c r="G141" s="217"/>
      <c r="H141" s="168">
        <f>('C'!D47/2)/(D!H$94)</f>
        <v>1.068402407455531E-10</v>
      </c>
      <c r="I141" s="168">
        <f>('C'!E47/2)/(D!I$94)</f>
        <v>1.9889335390459168E-10</v>
      </c>
      <c r="J141" s="168">
        <f>('C'!F47/2)/(D!J$94)</f>
        <v>3.2335607541231164E-10</v>
      </c>
      <c r="K141" s="168">
        <f>('C'!G47/2)/(D!K$94)</f>
        <v>4.2327221644466812E-10</v>
      </c>
      <c r="L141" s="168">
        <f>('C'!H47/2)/(D!L$94)</f>
        <v>7.5244100664925914E-10</v>
      </c>
      <c r="M141" s="168">
        <f>('C'!I47/2)/(D!M$94)</f>
        <v>1.3617795667342026E-9</v>
      </c>
      <c r="N141" s="168">
        <f>('C'!J47/2)/(D!N$94)</f>
        <v>2.4082555949919917E-9</v>
      </c>
      <c r="O141" s="168">
        <f>('C'!K47/2)/(D!O$94)</f>
        <v>2.1973448576496287E-9</v>
      </c>
      <c r="P141" s="168">
        <f>('C'!L47/2)/(D!P$94)</f>
        <v>1.6403237135354326E-9</v>
      </c>
      <c r="Q141" s="168">
        <f>('C'!M47/2)/(D!Q$94)</f>
        <v>2.1833547695054174E-9</v>
      </c>
      <c r="R141" s="168">
        <f>('C'!N47/2)/(D!R$94)</f>
        <v>2.8699032816897678E-9</v>
      </c>
      <c r="S141" s="168">
        <f>('C'!O47/2)/(D!S$94)</f>
        <v>8.2384865267153748E-9</v>
      </c>
      <c r="T141" s="168">
        <f>('C'!P47/2)/(D!T$94)</f>
        <v>3.9713854855899389E-9</v>
      </c>
      <c r="U141" s="168">
        <f>('C'!Q47/2)/(D!U$94)</f>
        <v>5.0754386276985473E-9</v>
      </c>
      <c r="V141" s="168">
        <f>('C'!R47/2)/(D!V$94)</f>
        <v>7.9824280512574484E-9</v>
      </c>
      <c r="W141" s="168">
        <f>('C'!S47/2)/(D!W$94)</f>
        <v>7.9067751637162696E-10</v>
      </c>
      <c r="X141" s="168">
        <f>('C'!T47/2)/(D!X$94)</f>
        <v>7.0052586671280379E-9</v>
      </c>
      <c r="Y141" s="168">
        <f>('C'!U47/2)/(D!Y$94)</f>
        <v>2.5135829484580146E-9</v>
      </c>
      <c r="Z141" s="168">
        <f>('C'!V47/2)/(D!Z$94)</f>
        <v>4.6880565932092486E-9</v>
      </c>
      <c r="AA141" s="168">
        <f>('C'!W47/2)/(D!AA$94)</f>
        <v>1.0134611033695098E-8</v>
      </c>
      <c r="AB141" s="168">
        <f>('C'!X47/2)/(D!AB$94)</f>
        <v>4.6077310967833817E-8</v>
      </c>
      <c r="AC141" s="168">
        <f>('C'!Y47/2)/(D!AC$94)</f>
        <v>1.3496649281605231E-8</v>
      </c>
      <c r="AD141" s="168">
        <f>('C'!Z47/2)/(D!AD$94)</f>
        <v>1.5593214795485154E-8</v>
      </c>
      <c r="AE141" s="168">
        <f>('C'!AA47/2)/(D!AE$94)</f>
        <v>2.398255462975822E-8</v>
      </c>
      <c r="AF141" s="168">
        <f>('C'!AB47/2)/(D!AF$94)</f>
        <v>2.3686422130829827E-8</v>
      </c>
      <c r="AG141" s="168">
        <f>('C'!AC47/2)/(D!AG$94)</f>
        <v>3.1598979411969529E-8</v>
      </c>
    </row>
    <row r="142" spans="6:33" x14ac:dyDescent="0.25">
      <c r="F142" s="220" t="s">
        <v>17</v>
      </c>
      <c r="G142" s="221"/>
      <c r="H142" s="169">
        <f>('C'!D48/2)/(D!H$94)</f>
        <v>0</v>
      </c>
      <c r="I142" s="169">
        <f>('C'!E48/2)/(D!I$94)</f>
        <v>0</v>
      </c>
      <c r="J142" s="169">
        <f>('C'!F48/2)/(D!J$94)</f>
        <v>0</v>
      </c>
      <c r="K142" s="169">
        <f>('C'!G48/2)/(D!K$94)</f>
        <v>0</v>
      </c>
      <c r="L142" s="169">
        <f>('C'!H48/2)/(D!L$94)</f>
        <v>0</v>
      </c>
      <c r="M142" s="169">
        <f>('C'!I48/2)/(D!M$94)</f>
        <v>0</v>
      </c>
      <c r="N142" s="169">
        <f>('C'!J48/2)/(D!N$94)</f>
        <v>0</v>
      </c>
      <c r="O142" s="169">
        <f>('C'!K48/2)/(D!O$94)</f>
        <v>1.0091054518309571E-10</v>
      </c>
      <c r="P142" s="169">
        <f>('C'!L48/2)/(D!P$94)</f>
        <v>8.61673825394557E-12</v>
      </c>
      <c r="Q142" s="169">
        <f>('C'!M48/2)/(D!Q$94)</f>
        <v>2.155335830758427E-11</v>
      </c>
      <c r="R142" s="169">
        <f>('C'!N48/2)/(D!R$94)</f>
        <v>1.2790209594215046E-11</v>
      </c>
      <c r="S142" s="169">
        <f>('C'!O48/2)/(D!S$94)</f>
        <v>9.2037684842303804E-12</v>
      </c>
      <c r="T142" s="169">
        <f>('C'!P48/2)/(D!T$94)</f>
        <v>0</v>
      </c>
      <c r="U142" s="169">
        <f>('C'!Q48/2)/(D!U$94)</f>
        <v>-6.265614234892602E-11</v>
      </c>
      <c r="V142" s="169">
        <f>('C'!R48/2)/(D!V$94)</f>
        <v>-4.7625228449434459E-11</v>
      </c>
      <c r="W142" s="169">
        <f>('C'!S48/2)/(D!W$94)</f>
        <v>-3.0619783242943247E-11</v>
      </c>
      <c r="X142" s="169">
        <f>('C'!T48/2)/(D!X$94)</f>
        <v>-2.7630001994544518E-11</v>
      </c>
      <c r="Y142" s="169">
        <f>('C'!U48/2)/(D!Y$94)</f>
        <v>0</v>
      </c>
      <c r="Z142" s="169">
        <f>('C'!V48/2)/(D!Z$94)</f>
        <v>2.6524921209508444E-10</v>
      </c>
      <c r="AA142" s="169">
        <f>('C'!W48/2)/(D!AA$94)</f>
        <v>-5.0903656604593771E-11</v>
      </c>
      <c r="AB142" s="169">
        <f>('C'!X48/2)/(D!AB$94)</f>
        <v>-1.0698791209538032E-10</v>
      </c>
      <c r="AC142" s="169">
        <f>('C'!Y48/2)/(D!AC$94)</f>
        <v>-5.0048614447046666E-12</v>
      </c>
      <c r="AD142" s="169">
        <f>('C'!Z48/2)/(D!AD$94)</f>
        <v>-2.8856907627864868E-13</v>
      </c>
      <c r="AE142" s="169">
        <f>('C'!AA48/2)/(D!AE$94)</f>
        <v>0</v>
      </c>
      <c r="AF142" s="169">
        <f>('C'!AB48/2)/(D!AF$94)</f>
        <v>0</v>
      </c>
      <c r="AG142" s="169">
        <f>('C'!AC48/2)/(D!AG$94)</f>
        <v>0</v>
      </c>
    </row>
    <row r="143" spans="6:33" x14ac:dyDescent="0.25">
      <c r="F143" s="216" t="s">
        <v>18</v>
      </c>
      <c r="G143" s="217"/>
      <c r="H143" s="169">
        <f>('C'!D49/2)/(D!H$94)</f>
        <v>-1.8433852031677647E-8</v>
      </c>
      <c r="I143" s="169">
        <f>('C'!E49/2)/(D!I$94)</f>
        <v>-2.2682909852421956E-8</v>
      </c>
      <c r="J143" s="169">
        <f>('C'!F49/2)/(D!J$94)</f>
        <v>-1.5892549360803981E-8</v>
      </c>
      <c r="K143" s="169">
        <f>('C'!G49/2)/(D!K$94)</f>
        <v>-1.000726405344579E-8</v>
      </c>
      <c r="L143" s="169">
        <f>('C'!H49/2)/(D!L$94)</f>
        <v>-8.7488526174825123E-9</v>
      </c>
      <c r="M143" s="169">
        <f>('C'!I49/2)/(D!M$94)</f>
        <v>-2.8863357590621059E-8</v>
      </c>
      <c r="N143" s="169">
        <f>('C'!J49/2)/(D!N$94)</f>
        <v>-1.3198990756623099E-8</v>
      </c>
      <c r="O143" s="169">
        <f>('C'!K49/2)/(D!O$94)</f>
        <v>-1.0283642531126006E-8</v>
      </c>
      <c r="P143" s="169">
        <f>('C'!L49/2)/(D!P$94)</f>
        <v>-7.9101551509193931E-9</v>
      </c>
      <c r="Q143" s="169">
        <f>('C'!M49/2)/(D!Q$94)</f>
        <v>-2.9543432079394062E-9</v>
      </c>
      <c r="R143" s="169">
        <f>('C'!N49/2)/(D!R$94)</f>
        <v>6.856891451691679E-10</v>
      </c>
      <c r="S143" s="169">
        <f>('C'!O49/2)/(D!S$94)</f>
        <v>-7.5793884236152535E-10</v>
      </c>
      <c r="T143" s="169">
        <f>('C'!P49/2)/(D!T$94)</f>
        <v>-8.8140165408559682E-10</v>
      </c>
      <c r="U143" s="169">
        <f>('C'!Q49/2)/(D!U$94)</f>
        <v>-2.2003993216831829E-9</v>
      </c>
      <c r="V143" s="169">
        <f>('C'!R49/2)/(D!V$94)</f>
        <v>-3.4802195930949197E-9</v>
      </c>
      <c r="W143" s="169">
        <f>('C'!S49/2)/(D!W$94)</f>
        <v>-1.8888056433576781E-9</v>
      </c>
      <c r="X143" s="169" t="e">
        <f>('C'!T49/2)/(D!X$94)</f>
        <v>#VALUE!</v>
      </c>
      <c r="Y143" s="169">
        <f>('C'!U49/2)/(D!Y$94)</f>
        <v>-1.4169191000269864E-9</v>
      </c>
      <c r="Z143" s="169" t="e">
        <f>('C'!V49/2)/(D!Z$94)</f>
        <v>#VALUE!</v>
      </c>
      <c r="AA143" s="169">
        <f>('C'!W49/2)/(D!AA$94)</f>
        <v>-1.7664132980256408E-9</v>
      </c>
      <c r="AB143" s="169">
        <f>('C'!X49/2)/(D!AB$94)</f>
        <v>-1.3992794975898968E-9</v>
      </c>
      <c r="AC143" s="169">
        <f>('C'!Y49/2)/(D!AC$94)</f>
        <v>5.4667353748290382E-9</v>
      </c>
      <c r="AD143" s="169">
        <f>('C'!Z49/2)/(D!AD$94)</f>
        <v>1.3287807588187402E-8</v>
      </c>
      <c r="AE143" s="169">
        <f>('C'!AA49/2)/(D!AE$94)</f>
        <v>1.0660831146528032E-8</v>
      </c>
      <c r="AF143" s="169">
        <f>('C'!AB49/2)/(D!AF$94)</f>
        <v>1.4270126398827637E-8</v>
      </c>
      <c r="AG143" s="169">
        <f>('C'!AC49/2)/(D!AG$94)</f>
        <v>1.6347472755905979E-8</v>
      </c>
    </row>
    <row r="144" spans="6:33" x14ac:dyDescent="0.25">
      <c r="F144" s="220" t="s">
        <v>19</v>
      </c>
      <c r="G144" s="221"/>
      <c r="H144" s="169">
        <f>('C'!D50/2)/(D!H$94)</f>
        <v>0</v>
      </c>
      <c r="I144" s="169">
        <f>('C'!E50/2)/(D!I$94)</f>
        <v>0</v>
      </c>
      <c r="J144" s="169">
        <f>('C'!F50/2)/(D!J$94)</f>
        <v>-1.8549213586925921E-10</v>
      </c>
      <c r="K144" s="169">
        <f>('C'!G50/2)/(D!K$94)</f>
        <v>-4.2812270262373212E-10</v>
      </c>
      <c r="L144" s="169">
        <f>('C'!H50/2)/(D!L$94)</f>
        <v>0</v>
      </c>
      <c r="M144" s="169">
        <f>('C'!I50/2)/(D!M$94)</f>
        <v>-2.2175151648915513E-12</v>
      </c>
      <c r="N144" s="169">
        <f>('C'!J50/2)/(D!N$94)</f>
        <v>-2.3171870633238872E-10</v>
      </c>
      <c r="O144" s="169">
        <f>('C'!K50/2)/(D!O$94)</f>
        <v>-1.3954247662262084E-10</v>
      </c>
      <c r="P144" s="169">
        <f>('C'!L50/2)/(D!P$94)</f>
        <v>-1.0493718491138568E-9</v>
      </c>
      <c r="Q144" s="169">
        <f>('C'!M50/2)/(D!Q$94)</f>
        <v>-2.6115606814335873E-9</v>
      </c>
      <c r="R144" s="169">
        <f>('C'!N50/2)/(D!R$94)</f>
        <v>-3.095227288186727E-9</v>
      </c>
      <c r="S144" s="169">
        <f>('C'!O50/2)/(D!S$94)</f>
        <v>-4.4347809308858729E-9</v>
      </c>
      <c r="T144" s="169">
        <f>('C'!P50/2)/(D!T$94)</f>
        <v>-2.8024657608835371E-9</v>
      </c>
      <c r="U144" s="169">
        <f>('C'!Q50/2)/(D!U$94)</f>
        <v>-5.493727061881921E-9</v>
      </c>
      <c r="V144" s="169">
        <f>('C'!R50/2)/(D!V$94)</f>
        <v>-4.0791903183882928E-9</v>
      </c>
      <c r="W144" s="169">
        <f>('C'!S50/2)/(D!W$94)</f>
        <v>7.9112705087243656E-8</v>
      </c>
      <c r="X144" s="169">
        <f>('C'!T50/2)/(D!X$94)</f>
        <v>-3.5927511481090316E-9</v>
      </c>
      <c r="Y144" s="169">
        <f>('C'!U50/2)/(D!Y$94)</f>
        <v>2.718890991744414E-7</v>
      </c>
      <c r="Z144" s="169">
        <f>('C'!V50/2)/(D!Z$94)</f>
        <v>1.1741120184421341E-7</v>
      </c>
      <c r="AA144" s="169">
        <f>('C'!W50/2)/(D!AA$94)</f>
        <v>-2.9622687627589726E-9</v>
      </c>
      <c r="AB144" s="169">
        <f>('C'!X50/2)/(D!AB$94)</f>
        <v>8.9339632617479957E-8</v>
      </c>
      <c r="AC144" s="169">
        <f>('C'!Y50/2)/(D!AC$94)</f>
        <v>1.1093943119551958E-7</v>
      </c>
      <c r="AD144" s="169">
        <f>('C'!Z50/2)/(D!AD$94)</f>
        <v>2.6996257990330045E-7</v>
      </c>
      <c r="AE144" s="169">
        <f>('C'!AA50/2)/(D!AE$94)</f>
        <v>1.8971526270261873E-7</v>
      </c>
      <c r="AF144" s="169">
        <f>('C'!AB50/2)/(D!AF$94)</f>
        <v>-1.4376790081584994E-9</v>
      </c>
      <c r="AG144" s="169">
        <f>('C'!AC50/2)/(D!AG$94)</f>
        <v>2.5575814893341748E-8</v>
      </c>
    </row>
    <row r="145" spans="6:33" x14ac:dyDescent="0.25">
      <c r="F145" s="216" t="s">
        <v>20</v>
      </c>
      <c r="G145" s="217"/>
      <c r="H145" s="169">
        <f>('C'!D51/2)/(D!H$94)</f>
        <v>0</v>
      </c>
      <c r="I145" s="169">
        <f>('C'!E51/2)/(D!I$94)</f>
        <v>-2.6974408730915227E-8</v>
      </c>
      <c r="J145" s="169">
        <f>('C'!F51/2)/(D!J$94)</f>
        <v>0</v>
      </c>
      <c r="K145" s="169">
        <f>('C'!G51/2)/(D!K$94)</f>
        <v>0</v>
      </c>
      <c r="L145" s="169">
        <f>('C'!H51/2)/(D!L$94)</f>
        <v>0</v>
      </c>
      <c r="M145" s="169">
        <f>('C'!I51/2)/(D!M$94)</f>
        <v>0</v>
      </c>
      <c r="N145" s="169">
        <f>('C'!J51/2)/(D!N$94)</f>
        <v>-9.1618364037299062E-11</v>
      </c>
      <c r="O145" s="169">
        <f>('C'!K51/2)/(D!O$94)</f>
        <v>-1.5491052333479022E-10</v>
      </c>
      <c r="P145" s="169">
        <f>('C'!L51/2)/(D!P$94)</f>
        <v>-2.638063813442784E-10</v>
      </c>
      <c r="Q145" s="169">
        <f>('C'!M51/2)/(D!Q$94)</f>
        <v>-4.3257338162128811E-9</v>
      </c>
      <c r="R145" s="169">
        <f>('C'!N51/2)/(D!R$94)</f>
        <v>-1.7434240273508397E-9</v>
      </c>
      <c r="S145" s="169">
        <f>('C'!O51/2)/(D!S$94)</f>
        <v>-1.2335679417007061E-9</v>
      </c>
      <c r="T145" s="169">
        <f>('C'!P51/2)/(D!T$94)</f>
        <v>-1.1590522205368022E-9</v>
      </c>
      <c r="U145" s="169">
        <f>('C'!Q51/2)/(D!U$94)</f>
        <v>-4.4836272186419578E-9</v>
      </c>
      <c r="V145" s="169">
        <f>('C'!R51/2)/(D!V$94)</f>
        <v>-4.8289713984608292E-9</v>
      </c>
      <c r="W145" s="169">
        <f>('C'!S51/2)/(D!W$94)</f>
        <v>-4.3067478019482166E-8</v>
      </c>
      <c r="X145" s="169">
        <f>('C'!T51/2)/(D!X$94)</f>
        <v>-6.6507828638095145E-8</v>
      </c>
      <c r="Y145" s="169">
        <f>('C'!U51/2)/(D!Y$94)</f>
        <v>-2.0410838185289577E-8</v>
      </c>
      <c r="Z145" s="169">
        <f>('C'!V51/2)/(D!Z$94)</f>
        <v>-9.4995704221083981E-9</v>
      </c>
      <c r="AA145" s="169">
        <f>('C'!W51/2)/(D!AA$94)</f>
        <v>-6.3787240896225206E-9</v>
      </c>
      <c r="AB145" s="169">
        <f>('C'!X51/2)/(D!AB$94)</f>
        <v>-1.7131882807885671E-9</v>
      </c>
      <c r="AC145" s="169">
        <f>('C'!Y51/2)/(D!AC$94)</f>
        <v>-1.7852911797721679E-8</v>
      </c>
      <c r="AD145" s="169">
        <f>('C'!Z51/2)/(D!AD$94)</f>
        <v>-3.1263766103412986E-9</v>
      </c>
      <c r="AE145" s="169">
        <f>('C'!AA51/2)/(D!AE$94)</f>
        <v>-3.3081708537241185E-9</v>
      </c>
      <c r="AF145" s="169">
        <f>('C'!AB51/2)/(D!AF$94)</f>
        <v>-6.0835760242742468E-9</v>
      </c>
      <c r="AG145" s="169">
        <f>('C'!AC51/2)/(D!AG$94)</f>
        <v>-8.3152563307419418E-9</v>
      </c>
    </row>
    <row r="146" spans="6:33" x14ac:dyDescent="0.25">
      <c r="F146" s="220" t="s">
        <v>21</v>
      </c>
      <c r="G146" s="221"/>
      <c r="H146" s="169">
        <f>('C'!D52/2)/(D!H$94)</f>
        <v>5.2620075225047681E-9</v>
      </c>
      <c r="I146" s="169">
        <f>('C'!E52/2)/(D!I$94)</f>
        <v>8.4527694143668308E-9</v>
      </c>
      <c r="J146" s="169">
        <f>('C'!F52/2)/(D!J$94)</f>
        <v>4.9186566533364278E-9</v>
      </c>
      <c r="K146" s="169">
        <f>('C'!G52/2)/(D!K$94)</f>
        <v>2.8805691471034549E-9</v>
      </c>
      <c r="L146" s="169">
        <f>('C'!H52/2)/(D!L$94)</f>
        <v>7.9779051589349404E-10</v>
      </c>
      <c r="M146" s="169">
        <f>('C'!I52/2)/(D!M$94)</f>
        <v>-1.5878559886465324E-9</v>
      </c>
      <c r="N146" s="169">
        <f>('C'!J52/2)/(D!N$94)</f>
        <v>-3.0139723152668147E-9</v>
      </c>
      <c r="O146" s="169">
        <f>('C'!K52/2)/(D!O$94)</f>
        <v>-3.7061389541882601E-9</v>
      </c>
      <c r="P146" s="169">
        <f>('C'!L52/2)/(D!P$94)</f>
        <v>-6.8143131425892843E-9</v>
      </c>
      <c r="Q146" s="169">
        <f>('C'!M52/2)/(D!Q$94)</f>
        <v>-5.77299463722512E-9</v>
      </c>
      <c r="R146" s="169">
        <f>('C'!N52/2)/(D!R$94)</f>
        <v>-4.5697684905406847E-9</v>
      </c>
      <c r="S146" s="169">
        <f>('C'!O52/2)/(D!S$94)</f>
        <v>-7.9540483155528105E-9</v>
      </c>
      <c r="T146" s="169">
        <f>('C'!P52/2)/(D!T$94)</f>
        <v>-4.7173920812343757E-9</v>
      </c>
      <c r="U146" s="169">
        <f>('C'!Q52/2)/(D!U$94)</f>
        <v>-9.0854523832380073E-9</v>
      </c>
      <c r="V146" s="169">
        <f>('C'!R52/2)/(D!V$94)</f>
        <v>-6.3795043431738251E-9</v>
      </c>
      <c r="W146" s="169">
        <f>('C'!S52/2)/(D!W$94)</f>
        <v>-1.159718576052721E-8</v>
      </c>
      <c r="X146" s="169">
        <f>('C'!T52/2)/(D!X$94)</f>
        <v>-5.1418435037076456E-9</v>
      </c>
      <c r="Y146" s="169">
        <f>('C'!U52/2)/(D!Y$94)</f>
        <v>-6.8918875145263283E-9</v>
      </c>
      <c r="Z146" s="169">
        <f>('C'!V52/2)/(D!Z$94)</f>
        <v>-4.6007585228723389E-9</v>
      </c>
      <c r="AA146" s="169">
        <f>('C'!W52/2)/(D!AA$94)</f>
        <v>-9.2679500410036404E-9</v>
      </c>
      <c r="AB146" s="169">
        <f>('C'!X52/2)/(D!AB$94)</f>
        <v>-8.9743637291556367E-9</v>
      </c>
      <c r="AC146" s="169">
        <f>('C'!Y52/2)/(D!AC$94)</f>
        <v>-1.6464882158077038E-8</v>
      </c>
      <c r="AD146" s="169">
        <f>('C'!Z52/2)/(D!AD$94)</f>
        <v>-1.0137667314414555E-8</v>
      </c>
      <c r="AE146" s="169">
        <f>('C'!AA52/2)/(D!AE$94)</f>
        <v>-1.3983009599972336E-8</v>
      </c>
      <c r="AF146" s="169">
        <f>('C'!AB52/2)/(D!AF$94)</f>
        <v>-8.2757836958108775E-9</v>
      </c>
      <c r="AG146" s="169">
        <f>('C'!AC52/2)/(D!AG$94)</f>
        <v>-1.3083446113215523E-8</v>
      </c>
    </row>
    <row r="147" spans="6:33" x14ac:dyDescent="0.25">
      <c r="F147" s="216" t="s">
        <v>22</v>
      </c>
      <c r="G147" s="217"/>
      <c r="H147" s="169">
        <f>('C'!D53/2)/(D!H$94)</f>
        <v>-4.021467310260227E-10</v>
      </c>
      <c r="I147" s="169">
        <f>('C'!E53/2)/(D!I$94)</f>
        <v>-9.9991602234837607E-9</v>
      </c>
      <c r="J147" s="169">
        <f>('C'!F53/2)/(D!J$94)</f>
        <v>-7.7873741728457639E-9</v>
      </c>
      <c r="K147" s="169">
        <f>('C'!G53/2)/(D!K$94)</f>
        <v>-9.4185267702560455E-9</v>
      </c>
      <c r="L147" s="169">
        <f>('C'!H53/2)/(D!L$94)</f>
        <v>-1.5876516843090527E-8</v>
      </c>
      <c r="M147" s="169">
        <f>('C'!I53/2)/(D!M$94)</f>
        <v>-2.6914597254630247E-8</v>
      </c>
      <c r="N147" s="169">
        <f>('C'!J53/2)/(D!N$94)</f>
        <v>-3.0592163917949036E-8</v>
      </c>
      <c r="O147" s="169">
        <f>('C'!K53/2)/(D!O$94)</f>
        <v>-2.506893352444606E-8</v>
      </c>
      <c r="P147" s="169">
        <f>('C'!L53/2)/(D!P$94)</f>
        <v>-2.3712254602505966E-8</v>
      </c>
      <c r="Q147" s="169">
        <f>('C'!M53/2)/(D!Q$94)</f>
        <v>-1.6472232023719905E-8</v>
      </c>
      <c r="R147" s="169">
        <f>('C'!N53/2)/(D!R$94)</f>
        <v>-2.1252878382730616E-8</v>
      </c>
      <c r="S147" s="169">
        <f>('C'!O53/2)/(D!S$94)</f>
        <v>-4.4987358298327975E-8</v>
      </c>
      <c r="T147" s="169">
        <f>('C'!P53/2)/(D!T$94)</f>
        <v>-4.3292477784887574E-8</v>
      </c>
      <c r="U147" s="169">
        <f>('C'!Q53/2)/(D!U$94)</f>
        <v>-1.7131674534473875E-8</v>
      </c>
      <c r="V147" s="169">
        <f>('C'!R53/2)/(D!V$94)</f>
        <v>-3.9070355307214736E-8</v>
      </c>
      <c r="W147" s="169">
        <f>('C'!S53/2)/(D!W$94)</f>
        <v>-1.8762120819289595E-8</v>
      </c>
      <c r="X147" s="169">
        <f>('C'!T53/2)/(D!X$94)</f>
        <v>-2.0946683829342648E-8</v>
      </c>
      <c r="Y147" s="169">
        <f>('C'!U53/2)/(D!Y$94)</f>
        <v>-1.6423270125831119E-8</v>
      </c>
      <c r="Z147" s="169">
        <f>('C'!V53/2)/(D!Z$94)</f>
        <v>-1.3920021189746385E-8</v>
      </c>
      <c r="AA147" s="169">
        <f>('C'!W53/2)/(D!AA$94)</f>
        <v>-1.2640415687301414E-8</v>
      </c>
      <c r="AB147" s="169">
        <f>('C'!X53/2)/(D!AB$94)</f>
        <v>-1.9318039164351153E-8</v>
      </c>
      <c r="AC147" s="169">
        <f>('C'!Y53/2)/(D!AC$94)</f>
        <v>-2.6170135866069426E-8</v>
      </c>
      <c r="AD147" s="169">
        <f>('C'!Z53/2)/(D!AD$94)</f>
        <v>-3.4034064505241779E-8</v>
      </c>
      <c r="AE147" s="169">
        <f>('C'!AA53/2)/(D!AE$94)</f>
        <v>-4.3301070205204287E-8</v>
      </c>
      <c r="AF147" s="169">
        <f>('C'!AB53/2)/(D!AF$94)</f>
        <v>-5.1316001850253411E-8</v>
      </c>
      <c r="AG147" s="169">
        <f>('C'!AC53/2)/(D!AG$94)</f>
        <v>-4.7748524715349883E-8</v>
      </c>
    </row>
    <row r="148" spans="6:33" x14ac:dyDescent="0.25">
      <c r="F148" s="220" t="s">
        <v>23</v>
      </c>
      <c r="G148" s="221"/>
      <c r="H148" s="169">
        <f>('C'!D54/2)/(D!H$94)</f>
        <v>-6.9178831576073364E-8</v>
      </c>
      <c r="I148" s="169">
        <f>('C'!E54/2)/(D!I$94)</f>
        <v>-1.1433530265220947E-7</v>
      </c>
      <c r="J148" s="169">
        <f>('C'!F54/2)/(D!J$94)</f>
        <v>-1.2100349710198554E-7</v>
      </c>
      <c r="K148" s="169">
        <f>('C'!G54/2)/(D!K$94)</f>
        <v>-6.5395910434198025E-8</v>
      </c>
      <c r="L148" s="169">
        <f>('C'!H54/2)/(D!L$94)</f>
        <v>-8.1836806601365538E-8</v>
      </c>
      <c r="M148" s="169">
        <f>('C'!I54/2)/(D!M$94)</f>
        <v>-9.2090356340304096E-8</v>
      </c>
      <c r="N148" s="169">
        <f>('C'!J54/2)/(D!N$94)</f>
        <v>-9.7480559663722775E-8</v>
      </c>
      <c r="O148" s="169">
        <f>('C'!K54/2)/(D!O$94)</f>
        <v>-1.1111286619702974E-7</v>
      </c>
      <c r="P148" s="169">
        <f>('C'!L54/2)/(D!P$94)</f>
        <v>-2.5032727739267628E-7</v>
      </c>
      <c r="Q148" s="169">
        <f>('C'!M54/2)/(D!Q$94)</f>
        <v>-2.978989710178471E-7</v>
      </c>
      <c r="R148" s="169">
        <f>('C'!N54/2)/(D!R$94)</f>
        <v>-1.9722988363840852E-7</v>
      </c>
      <c r="S148" s="169">
        <f>('C'!O54/2)/(D!S$94)</f>
        <v>-3.3761694506778202E-7</v>
      </c>
      <c r="T148" s="169">
        <f>('C'!P54/2)/(D!T$94)</f>
        <v>-2.9556801398797186E-7</v>
      </c>
      <c r="U148" s="169">
        <f>('C'!Q54/2)/(D!U$94)</f>
        <v>-2.7945040830468302E-7</v>
      </c>
      <c r="V148" s="169">
        <f>('C'!R54/2)/(D!V$94)</f>
        <v>-1.3534959545457391E-7</v>
      </c>
      <c r="W148" s="169">
        <f>('C'!S54/2)/(D!W$94)</f>
        <v>-1.177200031286279E-7</v>
      </c>
      <c r="X148" s="169">
        <f>('C'!T54/2)/(D!X$94)</f>
        <v>-1.5704175102959497E-7</v>
      </c>
      <c r="Y148" s="169">
        <f>('C'!U54/2)/(D!Y$94)</f>
        <v>-1.5598499789909439E-7</v>
      </c>
      <c r="Z148" s="169">
        <f>('C'!V54/2)/(D!Z$94)</f>
        <v>-1.6339767699786117E-7</v>
      </c>
      <c r="AA148" s="169">
        <f>('C'!W54/2)/(D!AA$94)</f>
        <v>-1.935792276609623E-7</v>
      </c>
      <c r="AB148" s="169">
        <f>('C'!X54/2)/(D!AB$94)</f>
        <v>-1.620549369800824E-7</v>
      </c>
      <c r="AC148" s="169">
        <f>('C'!Y54/2)/(D!AC$94)</f>
        <v>-1.3113447848703378E-7</v>
      </c>
      <c r="AD148" s="169">
        <f>('C'!Z54/2)/(D!AD$94)</f>
        <v>-1.360114839587073E-7</v>
      </c>
      <c r="AE148" s="169">
        <f>('C'!AA54/2)/(D!AE$94)</f>
        <v>-1.3760069469414503E-7</v>
      </c>
      <c r="AF148" s="169">
        <f>('C'!AB54/2)/(D!AF$94)</f>
        <v>-1.3655320272954107E-7</v>
      </c>
      <c r="AG148" s="169">
        <f>('C'!AC54/2)/(D!AG$94)</f>
        <v>-1.2278864956348351E-7</v>
      </c>
    </row>
    <row r="149" spans="6:33" x14ac:dyDescent="0.25">
      <c r="F149" s="216" t="s">
        <v>24</v>
      </c>
      <c r="G149" s="217"/>
      <c r="H149" s="169">
        <f>('C'!D55/2)/(D!H$94)</f>
        <v>-1.4594954137712421E-8</v>
      </c>
      <c r="I149" s="169">
        <f>('C'!E55/2)/(D!I$94)</f>
        <v>-1.2219721744087949E-8</v>
      </c>
      <c r="J149" s="169">
        <f>('C'!F55/2)/(D!J$94)</f>
        <v>-2.6619609878373888E-8</v>
      </c>
      <c r="K149" s="169">
        <f>('C'!G55/2)/(D!K$94)</f>
        <v>-3.1267772860311849E-8</v>
      </c>
      <c r="L149" s="169">
        <f>('C'!H55/2)/(D!L$94)</f>
        <v>-2.237700379539987E-8</v>
      </c>
      <c r="M149" s="169">
        <f>('C'!I55/2)/(D!M$94)</f>
        <v>-2.2711394870290987E-8</v>
      </c>
      <c r="N149" s="169">
        <f>('C'!J55/2)/(D!N$94)</f>
        <v>-2.0227126286086037E-8</v>
      </c>
      <c r="O149" s="169">
        <f>('C'!K55/2)/(D!O$94)</f>
        <v>-2.4246214764689168E-8</v>
      </c>
      <c r="P149" s="169">
        <f>('C'!L55/2)/(D!P$94)</f>
        <v>-3.3207762797719647E-8</v>
      </c>
      <c r="Q149" s="169">
        <f>('C'!M55/2)/(D!Q$94)</f>
        <v>-2.0269048049865574E-8</v>
      </c>
      <c r="R149" s="169">
        <f>('C'!N55/2)/(D!R$94)</f>
        <v>-2.5560294780797422E-8</v>
      </c>
      <c r="S149" s="169">
        <f>('C'!O55/2)/(D!S$94)</f>
        <v>-3.2346308670977073E-8</v>
      </c>
      <c r="T149" s="169">
        <f>('C'!P55/2)/(D!T$94)</f>
        <v>-3.6953373882356296E-8</v>
      </c>
      <c r="U149" s="169">
        <f>('C'!Q55/2)/(D!U$94)</f>
        <v>-3.6423698751254782E-8</v>
      </c>
      <c r="V149" s="169">
        <f>('C'!R55/2)/(D!V$94)</f>
        <v>-3.4480353432350562E-8</v>
      </c>
      <c r="W149" s="169">
        <f>('C'!S55/2)/(D!W$94)</f>
        <v>-4.0472705696635018E-8</v>
      </c>
      <c r="X149" s="169">
        <f>('C'!T55/2)/(D!X$94)</f>
        <v>-4.8580564085553481E-8</v>
      </c>
      <c r="Y149" s="169">
        <f>('C'!U55/2)/(D!Y$94)</f>
        <v>-5.0084535725921009E-8</v>
      </c>
      <c r="Z149" s="169">
        <f>('C'!V55/2)/(D!Z$94)</f>
        <v>-4.90835781944304E-8</v>
      </c>
      <c r="AA149" s="169">
        <f>('C'!W55/2)/(D!AA$94)</f>
        <v>-4.8258184387203649E-8</v>
      </c>
      <c r="AB149" s="169">
        <f>('C'!X55/2)/(D!AB$94)</f>
        <v>-6.1143435023634214E-8</v>
      </c>
      <c r="AC149" s="169">
        <f>('C'!Y55/2)/(D!AC$94)</f>
        <v>-5.6820755934681866E-8</v>
      </c>
      <c r="AD149" s="169">
        <f>('C'!Z55/2)/(D!AD$94)</f>
        <v>-6.0140844709709728E-8</v>
      </c>
      <c r="AE149" s="169">
        <f>('C'!AA55/2)/(D!AE$94)</f>
        <v>-7.7421222292167247E-8</v>
      </c>
      <c r="AF149" s="169">
        <f>('C'!AB55/2)/(D!AF$94)</f>
        <v>-7.2858075684486978E-8</v>
      </c>
      <c r="AG149" s="169">
        <f>('C'!AC55/2)/(D!AG$94)</f>
        <v>-1.0045398284959131E-7</v>
      </c>
    </row>
    <row r="150" spans="6:33" ht="15.75" thickBot="1" x14ac:dyDescent="0.3">
      <c r="F150" s="218" t="s">
        <v>25</v>
      </c>
      <c r="G150" s="219"/>
      <c r="H150" s="170">
        <f>('C'!D56/2)/(D!H$94)</f>
        <v>-5.4049800549174438E-15</v>
      </c>
      <c r="I150" s="170">
        <f>('C'!E56/2)/(D!I$94)</f>
        <v>0</v>
      </c>
      <c r="J150" s="170">
        <f>('C'!F56/2)/(D!J$94)</f>
        <v>-1.0717281736316317E-10</v>
      </c>
      <c r="K150" s="170">
        <f>('C'!G56/2)/(D!K$94)</f>
        <v>-1.9822997390857544E-10</v>
      </c>
      <c r="L150" s="170">
        <f>('C'!H56/2)/(D!L$94)</f>
        <v>-8.1416785561416374E-11</v>
      </c>
      <c r="M150" s="170">
        <f>('C'!I56/2)/(D!M$94)</f>
        <v>0</v>
      </c>
      <c r="N150" s="170">
        <f>('C'!J56/2)/(D!N$94)</f>
        <v>0</v>
      </c>
      <c r="O150" s="170">
        <f>('C'!K56/2)/(D!O$94)</f>
        <v>-5.1039676891960801E-15</v>
      </c>
      <c r="P150" s="170">
        <f>('C'!L56/2)/(D!P$94)</f>
        <v>-6.8194271846676525E-11</v>
      </c>
      <c r="Q150" s="170">
        <f>('C'!M56/2)/(D!Q$94)</f>
        <v>3.4036113673756023E-11</v>
      </c>
      <c r="R150" s="170">
        <f>('C'!N56/2)/(D!R$94)</f>
        <v>-2.9381429126898835E-11</v>
      </c>
      <c r="S150" s="170">
        <f>('C'!O56/2)/(D!S$94)</f>
        <v>-5.762579993346637E-10</v>
      </c>
      <c r="T150" s="170">
        <f>('C'!P56/2)/(D!T$94)</f>
        <v>-3.5320038825010015E-10</v>
      </c>
      <c r="U150" s="170">
        <f>('C'!Q56/2)/(D!U$94)</f>
        <v>-2.5519541848992538E-11</v>
      </c>
      <c r="V150" s="170">
        <f>('C'!R56/2)/(D!V$94)</f>
        <v>-7.8292467621743772E-11</v>
      </c>
      <c r="W150" s="170">
        <f>('C'!S56/2)/(D!W$94)</f>
        <v>-3.9860330969573113E-11</v>
      </c>
      <c r="X150" s="170">
        <f>('C'!T56/2)/(D!X$94)</f>
        <v>5.1326509188958024E-11</v>
      </c>
      <c r="Y150" s="170">
        <f>('C'!U56/2)/(D!Y$94)</f>
        <v>-4.5035157571036901E-11</v>
      </c>
      <c r="Z150" s="170">
        <f>('C'!V56/2)/(D!Z$94)</f>
        <v>1.2858656652089641E-11</v>
      </c>
      <c r="AA150" s="170">
        <f>('C'!W56/2)/(D!AA$94)</f>
        <v>-7.0492380747974939E-11</v>
      </c>
      <c r="AB150" s="170">
        <f>('C'!X56/2)/(D!AB$94)</f>
        <v>-1.8680888820119194E-11</v>
      </c>
      <c r="AC150" s="170">
        <f>('C'!Y56/2)/(D!AC$94)</f>
        <v>-1.1573764189349361E-10</v>
      </c>
      <c r="AD150" s="170">
        <f>('C'!Z56/2)/(D!AD$94)</f>
        <v>-4.6379463204118383E-12</v>
      </c>
      <c r="AE150" s="170">
        <f>('C'!AA56/2)/(D!AE$94)</f>
        <v>-4.1357269543038024E-11</v>
      </c>
      <c r="AF150" s="170">
        <f>('C'!AB56/2)/(D!AF$94)</f>
        <v>-4.6275077376694363E-11</v>
      </c>
      <c r="AG150" s="170">
        <f>('C'!AC56/2)/(D!AG$94)</f>
        <v>-7.2814541996410673E-11</v>
      </c>
    </row>
    <row r="151" spans="6:33" x14ac:dyDescent="0.25">
      <c r="F151" s="1" t="s">
        <v>52</v>
      </c>
    </row>
  </sheetData>
  <mergeCells count="84">
    <mergeCell ref="B8:E16"/>
    <mergeCell ref="L7:P16"/>
    <mergeCell ref="G15:K17"/>
    <mergeCell ref="C17:E17"/>
    <mergeCell ref="F66:G66"/>
    <mergeCell ref="G58:AC58"/>
    <mergeCell ref="F46:G46"/>
    <mergeCell ref="F47:G47"/>
    <mergeCell ref="F48:G48"/>
    <mergeCell ref="F49:G49"/>
    <mergeCell ref="F50:G50"/>
    <mergeCell ref="F51:G51"/>
    <mergeCell ref="F52:G52"/>
    <mergeCell ref="F53:G53"/>
    <mergeCell ref="F54:G54"/>
    <mergeCell ref="F55:G55"/>
    <mergeCell ref="F56:G56"/>
    <mergeCell ref="F67:G67"/>
    <mergeCell ref="F68:G68"/>
    <mergeCell ref="F69:G69"/>
    <mergeCell ref="F70:G70"/>
    <mergeCell ref="F71:G71"/>
    <mergeCell ref="F72:G72"/>
    <mergeCell ref="F73:G73"/>
    <mergeCell ref="F74:G74"/>
    <mergeCell ref="F75:G75"/>
    <mergeCell ref="F76:G76"/>
    <mergeCell ref="F86:G86"/>
    <mergeCell ref="F87:G87"/>
    <mergeCell ref="F88:G88"/>
    <mergeCell ref="F89:G89"/>
    <mergeCell ref="F80:G80"/>
    <mergeCell ref="F81:G81"/>
    <mergeCell ref="F82:G82"/>
    <mergeCell ref="F83:G83"/>
    <mergeCell ref="F84:G84"/>
    <mergeCell ref="F106:G106"/>
    <mergeCell ref="F107:G107"/>
    <mergeCell ref="F108:G108"/>
    <mergeCell ref="X62:Y62"/>
    <mergeCell ref="F112:G112"/>
    <mergeCell ref="F101:G101"/>
    <mergeCell ref="F102:G102"/>
    <mergeCell ref="F103:G103"/>
    <mergeCell ref="F104:G104"/>
    <mergeCell ref="F105:G105"/>
    <mergeCell ref="F90:G90"/>
    <mergeCell ref="G92:AC92"/>
    <mergeCell ref="F98:G98"/>
    <mergeCell ref="F99:G99"/>
    <mergeCell ref="F100:G100"/>
    <mergeCell ref="F85:G85"/>
    <mergeCell ref="F113:G113"/>
    <mergeCell ref="F114:G114"/>
    <mergeCell ref="F115:G115"/>
    <mergeCell ref="F116:G116"/>
    <mergeCell ref="F117:G117"/>
    <mergeCell ref="F118:G118"/>
    <mergeCell ref="F119:G119"/>
    <mergeCell ref="F120:G120"/>
    <mergeCell ref="F121:G121"/>
    <mergeCell ref="F122:G122"/>
    <mergeCell ref="F126:G126"/>
    <mergeCell ref="F127:G127"/>
    <mergeCell ref="F128:G128"/>
    <mergeCell ref="F129:G129"/>
    <mergeCell ref="F130:G130"/>
    <mergeCell ref="F131:G131"/>
    <mergeCell ref="F132:G132"/>
    <mergeCell ref="F133:G133"/>
    <mergeCell ref="F134:G134"/>
    <mergeCell ref="F135:G135"/>
    <mergeCell ref="F136:G136"/>
    <mergeCell ref="F140:G140"/>
    <mergeCell ref="F141:G141"/>
    <mergeCell ref="F142:G142"/>
    <mergeCell ref="F143:G143"/>
    <mergeCell ref="F149:G149"/>
    <mergeCell ref="F150:G150"/>
    <mergeCell ref="F144:G144"/>
    <mergeCell ref="F145:G145"/>
    <mergeCell ref="F146:G146"/>
    <mergeCell ref="F147:G147"/>
    <mergeCell ref="F148:G148"/>
  </mergeCells>
  <hyperlinks>
    <hyperlink ref="H95" r:id="rId1"/>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E113"/>
  <sheetViews>
    <sheetView showGridLines="0" topLeftCell="V91" workbookViewId="0">
      <selection activeCell="E58" sqref="E58:Z58"/>
    </sheetView>
  </sheetViews>
  <sheetFormatPr baseColWidth="10" defaultRowHeight="15" x14ac:dyDescent="0.25"/>
  <cols>
    <col min="3" max="3" width="14.42578125" customWidth="1"/>
    <col min="4" max="4" width="43.5703125" customWidth="1"/>
    <col min="5" max="5" width="14.42578125" customWidth="1"/>
    <col min="6" max="14" width="20.140625" bestFit="1" customWidth="1"/>
    <col min="15" max="26" width="21.28515625" bestFit="1" customWidth="1"/>
    <col min="27" max="27" width="16.85546875" customWidth="1"/>
    <col min="28" max="28" width="18.28515625" customWidth="1"/>
    <col min="29" max="29" width="19.28515625" customWidth="1"/>
    <col min="30" max="30" width="13.7109375" bestFit="1" customWidth="1"/>
  </cols>
  <sheetData>
    <row r="7" spans="2:11" ht="15" customHeight="1" x14ac:dyDescent="0.25">
      <c r="B7" s="202" t="s">
        <v>10</v>
      </c>
      <c r="C7" s="202"/>
      <c r="D7" s="202"/>
      <c r="E7" s="62"/>
      <c r="J7" s="191" t="s">
        <v>42</v>
      </c>
      <c r="K7" s="191"/>
    </row>
    <row r="8" spans="2:11" x14ac:dyDescent="0.25">
      <c r="B8" s="202"/>
      <c r="C8" s="202"/>
      <c r="D8" s="202"/>
      <c r="E8" s="62"/>
      <c r="J8" s="191"/>
      <c r="K8" s="191"/>
    </row>
    <row r="9" spans="2:11" x14ac:dyDescent="0.25">
      <c r="B9" s="202"/>
      <c r="C9" s="202"/>
      <c r="D9" s="202"/>
      <c r="E9" s="62"/>
      <c r="J9" s="191"/>
      <c r="K9" s="191"/>
    </row>
    <row r="10" spans="2:11" x14ac:dyDescent="0.25">
      <c r="B10" s="202"/>
      <c r="C10" s="202"/>
      <c r="D10" s="202"/>
      <c r="E10" s="62"/>
      <c r="J10" s="191"/>
      <c r="K10" s="191"/>
    </row>
    <row r="11" spans="2:11" x14ac:dyDescent="0.25">
      <c r="B11" s="202"/>
      <c r="C11" s="202"/>
      <c r="D11" s="202"/>
      <c r="E11" s="62"/>
      <c r="J11" s="191"/>
      <c r="K11" s="191"/>
    </row>
    <row r="12" spans="2:11" x14ac:dyDescent="0.25">
      <c r="B12" s="202"/>
      <c r="C12" s="202"/>
      <c r="D12" s="202"/>
      <c r="E12" s="62"/>
      <c r="J12" s="191"/>
      <c r="K12" s="191"/>
    </row>
    <row r="13" spans="2:11" x14ac:dyDescent="0.25">
      <c r="B13" s="202"/>
      <c r="C13" s="202"/>
      <c r="D13" s="202"/>
      <c r="E13" s="62"/>
      <c r="J13" s="191"/>
      <c r="K13" s="191"/>
    </row>
    <row r="14" spans="2:11" x14ac:dyDescent="0.25">
      <c r="B14" s="202"/>
      <c r="C14" s="202"/>
      <c r="D14" s="202"/>
      <c r="E14" s="62"/>
      <c r="J14" s="191"/>
      <c r="K14" s="191"/>
    </row>
    <row r="15" spans="2:11" x14ac:dyDescent="0.25">
      <c r="B15" s="202"/>
      <c r="C15" s="202"/>
      <c r="D15" s="202"/>
      <c r="E15" s="62"/>
      <c r="J15" s="191"/>
      <c r="K15" s="191"/>
    </row>
    <row r="16" spans="2:11" x14ac:dyDescent="0.25">
      <c r="B16" s="202"/>
      <c r="C16" s="202"/>
      <c r="D16" s="202"/>
      <c r="E16" s="62"/>
      <c r="J16" s="191"/>
      <c r="K16" s="191"/>
    </row>
    <row r="17" spans="2:12" x14ac:dyDescent="0.25">
      <c r="B17" s="192" t="s">
        <v>3</v>
      </c>
      <c r="C17" s="192"/>
      <c r="D17" s="192"/>
      <c r="G17" s="63" t="s">
        <v>3</v>
      </c>
      <c r="H17" s="63"/>
      <c r="I17" s="63"/>
      <c r="J17" s="63" t="s">
        <v>3</v>
      </c>
      <c r="K17" s="63"/>
      <c r="L17" s="63"/>
    </row>
    <row r="44" spans="4:31" ht="15.75" thickBot="1" x14ac:dyDescent="0.3"/>
    <row r="45" spans="4:31" ht="15.75" thickBot="1" x14ac:dyDescent="0.3">
      <c r="D45" s="6" t="s">
        <v>14</v>
      </c>
      <c r="E45" s="7"/>
      <c r="F45" s="12">
        <v>1995</v>
      </c>
      <c r="G45" s="8">
        <v>1996</v>
      </c>
      <c r="H45" s="12">
        <v>1997</v>
      </c>
      <c r="I45" s="8">
        <v>1998</v>
      </c>
      <c r="J45" s="12">
        <v>1999</v>
      </c>
      <c r="K45" s="8">
        <v>2000</v>
      </c>
      <c r="L45" s="12">
        <v>2001</v>
      </c>
      <c r="M45" s="8">
        <v>2002</v>
      </c>
      <c r="N45" s="12">
        <v>2003</v>
      </c>
      <c r="O45" s="8">
        <v>2004</v>
      </c>
      <c r="P45" s="12">
        <v>2005</v>
      </c>
      <c r="Q45" s="8">
        <v>2006</v>
      </c>
      <c r="R45" s="12">
        <v>2007</v>
      </c>
      <c r="S45" s="8">
        <v>2008</v>
      </c>
      <c r="T45" s="12">
        <v>2009</v>
      </c>
      <c r="U45" s="8">
        <v>2010</v>
      </c>
      <c r="V45" s="12">
        <v>2011</v>
      </c>
      <c r="W45" s="8">
        <v>2012</v>
      </c>
      <c r="X45" s="12">
        <v>2013</v>
      </c>
      <c r="Y45" s="8">
        <v>2014</v>
      </c>
      <c r="Z45" s="12">
        <v>2015</v>
      </c>
      <c r="AA45" s="9">
        <v>2016</v>
      </c>
      <c r="AB45" s="9">
        <v>2017</v>
      </c>
      <c r="AC45" s="9">
        <v>2018</v>
      </c>
      <c r="AD45" s="9">
        <v>2019</v>
      </c>
      <c r="AE45" s="9">
        <v>2020</v>
      </c>
    </row>
    <row r="46" spans="4:31" ht="15.75" thickBot="1" x14ac:dyDescent="0.3">
      <c r="D46" s="194" t="s">
        <v>26</v>
      </c>
      <c r="E46" s="210"/>
      <c r="F46" s="51">
        <f>+A!D46/E!E60</f>
        <v>5.140040843319815E-7</v>
      </c>
      <c r="G46" s="51">
        <f>+A!E46/E!F60</f>
        <v>4.2911178795975162E-7</v>
      </c>
      <c r="H46" s="51">
        <f>+A!F46/E!G60</f>
        <v>2.829106227110287E-7</v>
      </c>
      <c r="I46" s="51">
        <f>+A!G46/E!H60</f>
        <v>1.7885979421176781E-7</v>
      </c>
      <c r="J46" s="51">
        <f>+A!H46/E!I60</f>
        <v>1.5111658390441237E-7</v>
      </c>
      <c r="K46" s="51">
        <f>+A!I46/E!J60</f>
        <v>1.988851979667542E-7</v>
      </c>
      <c r="L46" s="51">
        <f>+A!J46/E!K60</f>
        <v>2.1268850976985165E-7</v>
      </c>
      <c r="M46" s="51">
        <f>+A!K46/E!L60</f>
        <v>1.6852249847448055E-7</v>
      </c>
      <c r="N46" s="51">
        <f>+A!L46/E!M60</f>
        <v>1.3612108780778306E-7</v>
      </c>
      <c r="O46" s="51">
        <f>+A!M46/E!N60</f>
        <v>1.353294230362046E-7</v>
      </c>
      <c r="P46" s="51">
        <f>+A!N46/E!O60</f>
        <v>1.8167855761605956E-7</v>
      </c>
      <c r="Q46" s="51">
        <f>+A!O46/E!P60</f>
        <v>2.8057491516716695E-7</v>
      </c>
      <c r="R46" s="51">
        <f>+A!P46/E!Q60</f>
        <v>2.2272271196807868E-7</v>
      </c>
      <c r="S46" s="51">
        <f>+A!Q46/E!R60</f>
        <v>2.9333947286922208E-7</v>
      </c>
      <c r="T46" s="51">
        <f>+A!R46/E!S60</f>
        <v>4.3994743669030716E-7</v>
      </c>
      <c r="U46" s="51">
        <f>+A!S46/E!T60</f>
        <v>3.3799865357748588E-6</v>
      </c>
      <c r="V46" s="51">
        <f>+A!T46/E!U60</f>
        <v>7.7369647002591148E-7</v>
      </c>
      <c r="W46" s="51">
        <f>+A!U46/E!V60</f>
        <v>1.2084198780719852E-5</v>
      </c>
      <c r="X46" s="51">
        <f>+A!V46/E!W60</f>
        <v>5.6791654560613326E-6</v>
      </c>
      <c r="Y46" s="51">
        <f>+A!W46/E!X60</f>
        <v>1.2703510615462469E-6</v>
      </c>
      <c r="Z46" s="51">
        <f>+A!X46/E!Y60</f>
        <v>6.1100498255233297E-6</v>
      </c>
      <c r="AA46" s="51">
        <f>+A!Y46/E!Z60</f>
        <v>6.002685415897862E-6</v>
      </c>
      <c r="AB46" s="51">
        <f>+A!Z46/E!AA60</f>
        <v>1.1726497215318064E-5</v>
      </c>
      <c r="AC46" s="51">
        <f>+A!AA46/E!AB60</f>
        <v>8.6550138119898609E-6</v>
      </c>
      <c r="AD46" s="51">
        <f>+A!AB46/E!AC60</f>
        <v>2.9608808851508548E-6</v>
      </c>
      <c r="AE46" s="51">
        <f>+A!AC46/E!AD60</f>
        <v>3.3419147189781566E-6</v>
      </c>
    </row>
    <row r="47" spans="4:31" x14ac:dyDescent="0.25">
      <c r="D47" s="216" t="s">
        <v>16</v>
      </c>
      <c r="E47" s="217"/>
      <c r="F47" s="52">
        <f>+A!D47/E!E61</f>
        <v>9.0347757497470114E-8</v>
      </c>
      <c r="G47" s="52">
        <f>+A!E47/E!F61</f>
        <v>1.7899628898149721E-7</v>
      </c>
      <c r="H47" s="52">
        <f>+A!F47/E!G61</f>
        <v>2.9681661677728776E-7</v>
      </c>
      <c r="I47" s="52">
        <f>+A!G47/E!H61</f>
        <v>2.7574103884741592E-7</v>
      </c>
      <c r="J47" s="52">
        <f>+A!H47/E!I61</f>
        <v>6.4108593878730772E-7</v>
      </c>
      <c r="K47" s="52">
        <f>+A!I47/E!J61</f>
        <v>8.1076521990213304E-7</v>
      </c>
      <c r="L47" s="52">
        <f>+A!J47/E!K61</f>
        <v>1.3450053175306407E-6</v>
      </c>
      <c r="M47" s="52">
        <f>+A!K47/E!L61</f>
        <v>1.1606204863102914E-6</v>
      </c>
      <c r="N47" s="52">
        <f>+A!L47/E!M61</f>
        <v>8.2936885416937286E-7</v>
      </c>
      <c r="O47" s="52">
        <f>+A!M47/E!N61</f>
        <v>1.3267754168177708E-6</v>
      </c>
      <c r="P47" s="52">
        <f>+A!N47/E!O61</f>
        <v>1.5372589954319418E-6</v>
      </c>
      <c r="Q47" s="52">
        <f>+A!O47/E!P61</f>
        <v>4.4597522441723128E-6</v>
      </c>
      <c r="R47" s="52">
        <f>+A!P47/E!Q61</f>
        <v>2.3341040793927293E-6</v>
      </c>
      <c r="S47" s="52">
        <f>+A!Q47/E!R61</f>
        <v>2.8696224068128681E-6</v>
      </c>
      <c r="T47" s="52">
        <f>+A!R47/E!S61</f>
        <v>5.0689504374220144E-6</v>
      </c>
      <c r="U47" s="52">
        <f>+A!S47/E!T61</f>
        <v>1.7028152522068911E-6</v>
      </c>
      <c r="V47" s="52">
        <f>+A!T47/E!U61</f>
        <v>7.1592166608581306E-6</v>
      </c>
      <c r="W47" s="52">
        <f>+A!U47/E!V61</f>
        <v>6.3985829508822257E-6</v>
      </c>
      <c r="X47" s="52">
        <f>+A!V47/E!W61</f>
        <v>6.5621123862483849E-6</v>
      </c>
      <c r="Y47" s="52">
        <f>+A!W47/E!X61</f>
        <v>1.4908719465541611E-5</v>
      </c>
      <c r="Z47" s="52">
        <f>+A!X47/E!Y61</f>
        <v>3.8201231687956319E-5</v>
      </c>
      <c r="AA47" s="52">
        <f>+A!Y47/E!Z61</f>
        <v>2.1364067303886071E-5</v>
      </c>
      <c r="AB47" s="52">
        <f>+A!Z47/E!AA61</f>
        <v>1.8708862027061184E-5</v>
      </c>
      <c r="AC47" s="52">
        <f>+A!AA47/E!AB61</f>
        <v>2.1389669710456743E-5</v>
      </c>
      <c r="AD47" s="52">
        <f>+A!AB47/E!AC61</f>
        <v>3.0262401627447245E-5</v>
      </c>
      <c r="AE47" s="52">
        <f>+A!AC47/E!AD61</f>
        <v>2.2602079806274411E-5</v>
      </c>
    </row>
    <row r="48" spans="4:31" x14ac:dyDescent="0.25">
      <c r="D48" s="42" t="s">
        <v>17</v>
      </c>
      <c r="E48" s="43"/>
      <c r="F48" s="53">
        <f>+A!D48/E!E62</f>
        <v>0</v>
      </c>
      <c r="G48" s="53">
        <f>+A!E48/E!F62</f>
        <v>0</v>
      </c>
      <c r="H48" s="53">
        <f>+A!F48/E!G62</f>
        <v>0</v>
      </c>
      <c r="I48" s="53">
        <f>+A!G48/E!H62</f>
        <v>0</v>
      </c>
      <c r="J48" s="53">
        <f>+A!H48/E!I62</f>
        <v>0</v>
      </c>
      <c r="K48" s="53">
        <f>+A!I48/E!J62</f>
        <v>0</v>
      </c>
      <c r="L48" s="53">
        <f>+A!J48/E!K62</f>
        <v>0</v>
      </c>
      <c r="M48" s="53">
        <f>+A!K48/E!L62</f>
        <v>3.2311118781563233E-7</v>
      </c>
      <c r="N48" s="53">
        <f>+A!L48/E!M62</f>
        <v>2.3504678173083153E-8</v>
      </c>
      <c r="O48" s="53">
        <f>+A!M48/E!N62</f>
        <v>6.4338172254112497E-8</v>
      </c>
      <c r="P48" s="53">
        <f>+A!N48/E!O62</f>
        <v>4.3979312656244692E-8</v>
      </c>
      <c r="Q48" s="53">
        <f>+A!O48/E!P62</f>
        <v>3.2072941309719427E-8</v>
      </c>
      <c r="R48" s="53">
        <f>+A!P48/E!Q62</f>
        <v>0</v>
      </c>
      <c r="S48" s="53">
        <f>+A!Q48/E!R62</f>
        <v>0</v>
      </c>
      <c r="T48" s="53">
        <f>+A!R48/E!S62</f>
        <v>0</v>
      </c>
      <c r="U48" s="53">
        <f>+A!S48/E!T62</f>
        <v>0</v>
      </c>
      <c r="V48" s="53">
        <f>+A!T48/E!U62</f>
        <v>0</v>
      </c>
      <c r="W48" s="53">
        <f>+A!U48/E!V62</f>
        <v>0</v>
      </c>
      <c r="X48" s="53">
        <f>+A!V48/E!W62</f>
        <v>1.3675840490162676E-6</v>
      </c>
      <c r="Y48" s="53">
        <f>+A!W48/E!X62</f>
        <v>0</v>
      </c>
      <c r="Z48" s="53">
        <f>+A!X48/E!Y62</f>
        <v>0</v>
      </c>
      <c r="AA48" s="53">
        <f>+A!Y48/E!Z62</f>
        <v>0</v>
      </c>
      <c r="AB48" s="53">
        <f>+A!Z48/E!AA62</f>
        <v>0</v>
      </c>
      <c r="AC48" s="53">
        <f>+A!AA48/E!AB62</f>
        <v>0</v>
      </c>
      <c r="AD48" s="53">
        <f>+A!AB48/E!AC62</f>
        <v>0</v>
      </c>
      <c r="AE48" s="53">
        <f>+A!AC48/E!AD62</f>
        <v>0</v>
      </c>
    </row>
    <row r="49" spans="4:31" x14ac:dyDescent="0.25">
      <c r="D49" s="40" t="s">
        <v>18</v>
      </c>
      <c r="E49" s="41"/>
      <c r="F49" s="53">
        <f>+A!D49/E!E63</f>
        <v>2.7745513786663936E-8</v>
      </c>
      <c r="G49" s="53">
        <f>+A!E49/E!F63</f>
        <v>2.5810901658047492E-9</v>
      </c>
      <c r="H49" s="53">
        <f>+A!F49/E!G63</f>
        <v>1.2199174129032447E-7</v>
      </c>
      <c r="I49" s="53">
        <f>+A!G49/E!H63</f>
        <v>0</v>
      </c>
      <c r="J49" s="53">
        <f>+A!H49/E!I63</f>
        <v>0</v>
      </c>
      <c r="K49" s="53">
        <f>+A!I49/E!J63</f>
        <v>0</v>
      </c>
      <c r="L49" s="53">
        <f>+A!J49/E!K63</f>
        <v>0</v>
      </c>
      <c r="M49" s="53">
        <f>+A!K49/E!L63</f>
        <v>0</v>
      </c>
      <c r="N49" s="53">
        <f>+A!L49/E!M63</f>
        <v>0</v>
      </c>
      <c r="O49" s="53">
        <f>+A!M49/E!N63</f>
        <v>4.4753004897981561E-8</v>
      </c>
      <c r="P49" s="53">
        <f>+A!N49/E!O63</f>
        <v>7.3259784644342937E-7</v>
      </c>
      <c r="Q49" s="53">
        <f>+A!O49/E!P63</f>
        <v>4.5110808042516195E-8</v>
      </c>
      <c r="R49" s="53">
        <f>+A!P49/E!Q63</f>
        <v>2.8004829527869484E-7</v>
      </c>
      <c r="S49" s="53">
        <f>+A!Q49/E!R63</f>
        <v>2.4242573377451789E-7</v>
      </c>
      <c r="T49" s="53">
        <f>+A!R49/E!S63</f>
        <v>0</v>
      </c>
      <c r="U49" s="53">
        <f>+A!S49/E!T63</f>
        <v>6.7794469402944851E-7</v>
      </c>
      <c r="V49" s="53" t="e">
        <f>+A!T49/E!U63</f>
        <v>#VALUE!</v>
      </c>
      <c r="W49" s="53">
        <f>+A!U49/E!V63</f>
        <v>1.9600146909357638E-7</v>
      </c>
      <c r="X49" s="53" t="e">
        <f>+A!V49/E!W63</f>
        <v>#VALUE!</v>
      </c>
      <c r="Y49" s="53">
        <f>+A!W49/E!X63</f>
        <v>1.3055225249165631E-6</v>
      </c>
      <c r="Z49" s="53">
        <f>+A!X49/E!Y63</f>
        <v>1.7005014532926646E-6</v>
      </c>
      <c r="AA49" s="53">
        <f>+A!Y49/E!Z63</f>
        <v>7.9303719037048235E-6</v>
      </c>
      <c r="AB49" s="53">
        <f>+A!Z49/E!AA63</f>
        <v>1.43828250318188E-5</v>
      </c>
      <c r="AC49" s="53">
        <f>+A!AA49/E!AB63</f>
        <v>1.2280540207415295E-5</v>
      </c>
      <c r="AD49" s="53">
        <f>+A!AB49/E!AC63</f>
        <v>1.5257431695641816E-5</v>
      </c>
      <c r="AE49" s="53">
        <f>+A!AC49/E!AD63</f>
        <v>1.3729851754971426E-5</v>
      </c>
    </row>
    <row r="50" spans="4:31" x14ac:dyDescent="0.25">
      <c r="D50" s="42" t="s">
        <v>19</v>
      </c>
      <c r="E50" s="43"/>
      <c r="F50" s="53">
        <f>+A!D50/E!E64</f>
        <v>0</v>
      </c>
      <c r="G50" s="53">
        <f>+A!E50/E!F64</f>
        <v>0</v>
      </c>
      <c r="H50" s="53">
        <f>+A!F50/E!G64</f>
        <v>0</v>
      </c>
      <c r="I50" s="53">
        <f>+A!G50/E!H64</f>
        <v>0</v>
      </c>
      <c r="J50" s="53">
        <f>+A!H50/E!I64</f>
        <v>0</v>
      </c>
      <c r="K50" s="53">
        <f>+A!I50/E!J64</f>
        <v>0</v>
      </c>
      <c r="L50" s="53">
        <f>+A!J50/E!K64</f>
        <v>0</v>
      </c>
      <c r="M50" s="53">
        <f>+A!K50/E!L64</f>
        <v>0</v>
      </c>
      <c r="N50" s="53">
        <f>+A!L50/E!M64</f>
        <v>0</v>
      </c>
      <c r="O50" s="53">
        <f>+A!M50/E!N64</f>
        <v>0</v>
      </c>
      <c r="P50" s="53">
        <f>+A!N50/E!O64</f>
        <v>0</v>
      </c>
      <c r="Q50" s="53">
        <f>+A!O50/E!P64</f>
        <v>0</v>
      </c>
      <c r="R50" s="53">
        <f>+A!P50/E!Q64</f>
        <v>0</v>
      </c>
      <c r="S50" s="53">
        <f>+A!Q50/E!R64</f>
        <v>0</v>
      </c>
      <c r="T50" s="53">
        <f>+A!R50/E!S64</f>
        <v>0</v>
      </c>
      <c r="U50" s="53">
        <f>+A!S50/E!T64</f>
        <v>1.9872234379760218E-5</v>
      </c>
      <c r="V50" s="53">
        <f>+A!T50/E!U64</f>
        <v>1.1649352884546925E-7</v>
      </c>
      <c r="W50" s="53">
        <f>+A!U50/E!V64</f>
        <v>6.1953247865977209E-5</v>
      </c>
      <c r="X50" s="53">
        <f>+A!V50/E!W64</f>
        <v>2.803713264008064E-5</v>
      </c>
      <c r="Y50" s="53">
        <f>+A!W50/E!X64</f>
        <v>0</v>
      </c>
      <c r="Z50" s="53">
        <f>+A!X50/E!Y64</f>
        <v>2.8866983939100523E-5</v>
      </c>
      <c r="AA50" s="53">
        <f>+A!Y50/E!Z64</f>
        <v>4.2530138951192181E-5</v>
      </c>
      <c r="AB50" s="53">
        <f>+A!Z50/E!AA64</f>
        <v>8.7931537930772404E-5</v>
      </c>
      <c r="AC50" s="53">
        <f>+A!AA50/E!AB64</f>
        <v>5.1654274576977681E-5</v>
      </c>
      <c r="AD50" s="53">
        <f>+A!AB50/E!AC64</f>
        <v>6.4372395103604093E-9</v>
      </c>
      <c r="AE50" s="53">
        <f>+A!AC50/E!AD64</f>
        <v>9.5123225268433621E-6</v>
      </c>
    </row>
    <row r="51" spans="4:31" x14ac:dyDescent="0.25">
      <c r="D51" s="40" t="s">
        <v>20</v>
      </c>
      <c r="E51" s="41"/>
      <c r="F51" s="53">
        <f>+A!D51/E!E65</f>
        <v>0</v>
      </c>
      <c r="G51" s="53">
        <f>+A!E51/E!F65</f>
        <v>0</v>
      </c>
      <c r="H51" s="53">
        <f>+A!F51/E!G65</f>
        <v>0</v>
      </c>
      <c r="I51" s="53">
        <f>+A!G51/E!H65</f>
        <v>0</v>
      </c>
      <c r="J51" s="53">
        <f>+A!H51/E!I65</f>
        <v>0</v>
      </c>
      <c r="K51" s="53">
        <f>+A!I51/E!J65</f>
        <v>0</v>
      </c>
      <c r="L51" s="53">
        <f>+A!J51/E!K65</f>
        <v>0</v>
      </c>
      <c r="M51" s="53">
        <f>+A!K51/E!L65</f>
        <v>0</v>
      </c>
      <c r="N51" s="53">
        <f>+A!L51/E!M65</f>
        <v>0</v>
      </c>
      <c r="O51" s="53">
        <f>+A!M51/E!N65</f>
        <v>0</v>
      </c>
      <c r="P51" s="53">
        <f>+A!N51/E!O65</f>
        <v>0</v>
      </c>
      <c r="Q51" s="53">
        <f>+A!O51/E!P65</f>
        <v>0</v>
      </c>
      <c r="R51" s="53">
        <f>+A!P51/E!Q65</f>
        <v>0</v>
      </c>
      <c r="S51" s="53">
        <f>+A!Q51/E!R65</f>
        <v>0</v>
      </c>
      <c r="T51" s="53">
        <f>+A!R51/E!S65</f>
        <v>0</v>
      </c>
      <c r="U51" s="53">
        <f>+A!S51/E!T65</f>
        <v>0</v>
      </c>
      <c r="V51" s="53">
        <f>+A!T51/E!U65</f>
        <v>0</v>
      </c>
      <c r="W51" s="53">
        <f>+A!U51/E!V65</f>
        <v>0</v>
      </c>
      <c r="X51" s="53">
        <f>+A!V51/E!W65</f>
        <v>0</v>
      </c>
      <c r="Y51" s="53">
        <f>+A!W51/E!X65</f>
        <v>0</v>
      </c>
      <c r="Z51" s="53">
        <f>+A!X51/E!Y65</f>
        <v>0</v>
      </c>
      <c r="AA51" s="53">
        <f>+A!Y51/E!Z65</f>
        <v>0</v>
      </c>
      <c r="AB51" s="53">
        <f>+A!Z51/E!AA65</f>
        <v>0</v>
      </c>
      <c r="AC51" s="53">
        <f>+A!AA51/E!AB65</f>
        <v>0</v>
      </c>
      <c r="AD51" s="53">
        <f>+A!AB51/E!AC65</f>
        <v>3.6917756827316081E-7</v>
      </c>
      <c r="AE51" s="53">
        <f>+A!AC51/E!AD65</f>
        <v>0</v>
      </c>
    </row>
    <row r="52" spans="4:31" x14ac:dyDescent="0.25">
      <c r="D52" s="42" t="s">
        <v>21</v>
      </c>
      <c r="E52" s="43"/>
      <c r="F52" s="53">
        <f>+A!D52/E!E66</f>
        <v>2.6791313901357015E-6</v>
      </c>
      <c r="G52" s="53">
        <f>+A!E52/E!F66</f>
        <v>3.6532218494609989E-6</v>
      </c>
      <c r="H52" s="53">
        <f>+A!F52/E!G66</f>
        <v>2.250380133189997E-6</v>
      </c>
      <c r="I52" s="53">
        <f>+A!G52/E!H66</f>
        <v>1.2654156912553011E-6</v>
      </c>
      <c r="J52" s="53">
        <f>+A!H52/E!I66</f>
        <v>7.6656482906616555E-7</v>
      </c>
      <c r="K52" s="53">
        <f>+A!I52/E!J66</f>
        <v>6.262466932134305E-7</v>
      </c>
      <c r="L52" s="53">
        <f>+A!J52/E!K66</f>
        <v>6.4398182477139208E-7</v>
      </c>
      <c r="M52" s="53">
        <f>+A!K52/E!L66</f>
        <v>6.3339435638830437E-7</v>
      </c>
      <c r="N52" s="53">
        <f>+A!L52/E!M66</f>
        <v>5.5241531802060638E-7</v>
      </c>
      <c r="O52" s="53">
        <f>+A!M52/E!N66</f>
        <v>2.3377077052333909E-7</v>
      </c>
      <c r="P52" s="53">
        <f>+A!N52/E!O66</f>
        <v>2.5786413711638998E-7</v>
      </c>
      <c r="Q52" s="53">
        <f>+A!O52/E!P66</f>
        <v>1.8786252987332634E-7</v>
      </c>
      <c r="R52" s="53">
        <f>+A!P52/E!Q66</f>
        <v>2.0988010874668431E-7</v>
      </c>
      <c r="S52" s="53">
        <f>+A!Q52/E!R66</f>
        <v>8.5024238675033646E-7</v>
      </c>
      <c r="T52" s="53">
        <f>+A!R52/E!S66</f>
        <v>3.2471528033989531E-7</v>
      </c>
      <c r="U52" s="53">
        <f>+A!S52/E!T66</f>
        <v>5.0062597294828801E-7</v>
      </c>
      <c r="V52" s="53">
        <f>+A!T52/E!U66</f>
        <v>2.0546494829559156E-6</v>
      </c>
      <c r="W52" s="53">
        <f>+A!U52/E!V66</f>
        <v>1.4665094969366672E-6</v>
      </c>
      <c r="X52" s="53">
        <f>+A!V52/E!W66</f>
        <v>1.3136102503442727E-6</v>
      </c>
      <c r="Y52" s="53">
        <f>+A!W52/E!X66</f>
        <v>7.2850359443934985E-7</v>
      </c>
      <c r="Z52" s="53">
        <f>+A!X52/E!Y66</f>
        <v>1.0952044016177696E-6</v>
      </c>
      <c r="AA52" s="53">
        <f>+A!Y52/E!Z66</f>
        <v>6.035498468626948E-7</v>
      </c>
      <c r="AB52" s="53">
        <f>+A!Z52/E!AA66</f>
        <v>1.3594298893476792E-6</v>
      </c>
      <c r="AC52" s="53">
        <f>+A!AA52/E!AB66</f>
        <v>4.4414989542705189E-7</v>
      </c>
      <c r="AD52" s="53">
        <f>+A!AB52/E!AC66</f>
        <v>2.0938539026411754E-6</v>
      </c>
      <c r="AE52" s="53">
        <f>+A!AC52/E!AD66</f>
        <v>1.2690811948175829E-6</v>
      </c>
    </row>
    <row r="53" spans="4:31" x14ac:dyDescent="0.25">
      <c r="D53" s="40" t="s">
        <v>22</v>
      </c>
      <c r="E53" s="41"/>
      <c r="F53" s="53">
        <f>+A!D53/E!E67</f>
        <v>1.390335935071452E-6</v>
      </c>
      <c r="G53" s="53">
        <f>+A!E53/E!F67</f>
        <v>1.6714512833638656E-7</v>
      </c>
      <c r="H53" s="53">
        <f>+A!F53/E!G67</f>
        <v>9.0634014207629164E-8</v>
      </c>
      <c r="I53" s="53">
        <f>+A!G53/E!H67</f>
        <v>3.5296288053577765E-8</v>
      </c>
      <c r="J53" s="53">
        <f>+A!H53/E!I67</f>
        <v>3.2484150070316317E-8</v>
      </c>
      <c r="K53" s="53">
        <f>+A!I53/E!J67</f>
        <v>2.1543829919447048E-7</v>
      </c>
      <c r="L53" s="53">
        <f>+A!J53/E!K67</f>
        <v>1.1768060008438949E-7</v>
      </c>
      <c r="M53" s="53">
        <f>+A!K53/E!L67</f>
        <v>5.7497325987258765E-9</v>
      </c>
      <c r="N53" s="53">
        <f>+A!L53/E!M67</f>
        <v>2.4125623343044555E-8</v>
      </c>
      <c r="O53" s="53">
        <f>+A!M53/E!N67</f>
        <v>9.9015381977480742E-8</v>
      </c>
      <c r="P53" s="53">
        <f>+A!N53/E!O67</f>
        <v>8.574131049228909E-8</v>
      </c>
      <c r="Q53" s="53">
        <f>+A!O53/E!P67</f>
        <v>6.6398788476336558E-8</v>
      </c>
      <c r="R53" s="53">
        <f>+A!P53/E!Q67</f>
        <v>1.0897928493241769E-7</v>
      </c>
      <c r="S53" s="53">
        <f>+A!Q53/E!R67</f>
        <v>1.0164213856647582E-7</v>
      </c>
      <c r="T53" s="53">
        <f>+A!R53/E!S67</f>
        <v>1.2058136889527613E-7</v>
      </c>
      <c r="U53" s="53">
        <f>+A!S53/E!T67</f>
        <v>4.6728041724061328E-7</v>
      </c>
      <c r="V53" s="53">
        <f>+A!T53/E!U67</f>
        <v>2.3747708313003344E-7</v>
      </c>
      <c r="W53" s="53">
        <f>+A!U53/E!V67</f>
        <v>2.0237896554198845E-7</v>
      </c>
      <c r="X53" s="53">
        <f>+A!V53/E!W67</f>
        <v>2.2968606590996644E-7</v>
      </c>
      <c r="Y53" s="53">
        <f>+A!W53/E!X67</f>
        <v>2.4342674676977762E-7</v>
      </c>
      <c r="Z53" s="53">
        <f>+A!X53/E!Y67</f>
        <v>2.3744761696957752E-7</v>
      </c>
      <c r="AA53" s="53">
        <f>+A!Y53/E!Z67</f>
        <v>1.2842503444235359E-7</v>
      </c>
      <c r="AB53" s="53">
        <f>+A!Z53/E!AA67</f>
        <v>1.6876022528410979E-7</v>
      </c>
      <c r="AC53" s="53">
        <f>+A!AA53/E!AB67</f>
        <v>1.1106038834857356E-7</v>
      </c>
      <c r="AD53" s="53">
        <f>+A!AB53/E!AC67</f>
        <v>3.0773968477192949E-7</v>
      </c>
      <c r="AE53" s="53">
        <f>+A!AC53/E!AD67</f>
        <v>3.4816472207777482E-7</v>
      </c>
    </row>
    <row r="54" spans="4:31" x14ac:dyDescent="0.25">
      <c r="D54" s="42" t="s">
        <v>23</v>
      </c>
      <c r="E54" s="43"/>
      <c r="F54" s="53">
        <f>+A!D54/E!E68</f>
        <v>0</v>
      </c>
      <c r="G54" s="53">
        <f>+A!E54/E!F68</f>
        <v>4.8678092187433466E-8</v>
      </c>
      <c r="H54" s="53">
        <f>+A!F54/E!G68</f>
        <v>0</v>
      </c>
      <c r="I54" s="53">
        <f>+A!G54/E!H68</f>
        <v>0</v>
      </c>
      <c r="J54" s="53">
        <f>+A!H54/E!I68</f>
        <v>6.1593614884165235E-9</v>
      </c>
      <c r="K54" s="53">
        <f>+A!I54/E!J68</f>
        <v>1.1635339665877903E-7</v>
      </c>
      <c r="L54" s="53">
        <f>+A!J54/E!K68</f>
        <v>1.5466384814996458E-8</v>
      </c>
      <c r="M54" s="53">
        <f>+A!K54/E!L68</f>
        <v>6.670249285073751E-10</v>
      </c>
      <c r="N54" s="53">
        <f>+A!L54/E!M68</f>
        <v>1.8584443075666652E-9</v>
      </c>
      <c r="O54" s="53">
        <f>+A!M54/E!N68</f>
        <v>0</v>
      </c>
      <c r="P54" s="53">
        <f>+A!N54/E!O68</f>
        <v>3.02814092506525E-8</v>
      </c>
      <c r="Q54" s="53">
        <f>+A!O54/E!P68</f>
        <v>3.8196706023948652E-8</v>
      </c>
      <c r="R54" s="53">
        <f>+A!P54/E!Q68</f>
        <v>1.0343659145982708E-7</v>
      </c>
      <c r="S54" s="53">
        <f>+A!Q54/E!R68</f>
        <v>4.5157486572469912E-8</v>
      </c>
      <c r="T54" s="53">
        <f>+A!R54/E!S68</f>
        <v>1.2936190129601928E-7</v>
      </c>
      <c r="U54" s="53">
        <f>+A!S54/E!T68</f>
        <v>8.5763167451198657E-8</v>
      </c>
      <c r="V54" s="53">
        <f>+A!T54/E!U68</f>
        <v>1.6318705115695078E-7</v>
      </c>
      <c r="W54" s="53">
        <f>+A!U54/E!V68</f>
        <v>1.6313478485456357E-7</v>
      </c>
      <c r="X54" s="53">
        <f>+A!V54/E!W68</f>
        <v>1.7691836633178731E-7</v>
      </c>
      <c r="Y54" s="53">
        <f>+A!W54/E!X68</f>
        <v>3.7611033909907962E-7</v>
      </c>
      <c r="Z54" s="53">
        <f>+A!X54/E!Y68</f>
        <v>1.0166021815931208E-7</v>
      </c>
      <c r="AA54" s="53">
        <f>+A!Y54/E!Z68</f>
        <v>1.6106120582786755E-7</v>
      </c>
      <c r="AB54" s="53">
        <f>+A!Z54/E!AA68</f>
        <v>6.886247383676845E-8</v>
      </c>
      <c r="AC54" s="53">
        <f>+A!AA54/E!AB68</f>
        <v>3.5169128923608758E-7</v>
      </c>
      <c r="AD54" s="53">
        <f>+A!AB54/E!AC68</f>
        <v>2.9647973000530009E-7</v>
      </c>
      <c r="AE54" s="53">
        <f>+A!AC54/E!AD68</f>
        <v>3.246689712934384E-7</v>
      </c>
    </row>
    <row r="55" spans="4:31" x14ac:dyDescent="0.25">
      <c r="D55" s="40" t="s">
        <v>24</v>
      </c>
      <c r="E55" s="41"/>
      <c r="F55" s="53">
        <f>+A!D55/E!E69</f>
        <v>2.8013613134324905E-7</v>
      </c>
      <c r="G55" s="53">
        <f>+A!E55/E!F69</f>
        <v>2.8596902320829198E-7</v>
      </c>
      <c r="H55" s="53">
        <f>+A!F55/E!G69</f>
        <v>2.9555436974179322E-7</v>
      </c>
      <c r="I55" s="53">
        <f>+A!G55/E!H69</f>
        <v>2.6958956569789975E-7</v>
      </c>
      <c r="J55" s="53">
        <f>+A!H55/E!I69</f>
        <v>2.3752719699720988E-7</v>
      </c>
      <c r="K55" s="53">
        <f>+A!I55/E!J69</f>
        <v>1.8420442241194094E-7</v>
      </c>
      <c r="L55" s="53">
        <f>+A!J55/E!K69</f>
        <v>3.9895070965129082E-7</v>
      </c>
      <c r="M55" s="53">
        <f>+A!K55/E!L69</f>
        <v>2.5106692770855133E-7</v>
      </c>
      <c r="N55" s="53">
        <f>+A!L55/E!M69</f>
        <v>2.054202083242434E-7</v>
      </c>
      <c r="O55" s="53">
        <f>+A!M55/E!N69</f>
        <v>1.8994807974547933E-7</v>
      </c>
      <c r="P55" s="53">
        <f>+A!N55/E!O69</f>
        <v>2.3368595903293471E-7</v>
      </c>
      <c r="Q55" s="53">
        <f>+A!O55/E!P69</f>
        <v>1.4418007021116118E-7</v>
      </c>
      <c r="R55" s="53">
        <f>+A!P55/E!Q69</f>
        <v>1.6976105799504815E-7</v>
      </c>
      <c r="S55" s="53">
        <f>+A!Q55/E!R69</f>
        <v>1.268419954947818E-7</v>
      </c>
      <c r="T55" s="53">
        <f>+A!R55/E!S69</f>
        <v>2.2481478830462178E-7</v>
      </c>
      <c r="U55" s="53">
        <f>+A!S55/E!T69</f>
        <v>2.451065808197085E-7</v>
      </c>
      <c r="V55" s="53">
        <f>+A!T55/E!U69</f>
        <v>3.2993459866982714E-7</v>
      </c>
      <c r="W55" s="53">
        <f>+A!U55/E!V69</f>
        <v>4.1304819084717473E-7</v>
      </c>
      <c r="X55" s="53">
        <f>+A!V55/E!W69</f>
        <v>1.1391512759392251E-6</v>
      </c>
      <c r="Y55" s="53">
        <f>+A!W55/E!X69</f>
        <v>5.3369778220883774E-7</v>
      </c>
      <c r="Z55" s="53">
        <f>+A!X55/E!Y69</f>
        <v>7.1598348027156618E-7</v>
      </c>
      <c r="AA55" s="53">
        <f>+A!Y55/E!Z69</f>
        <v>4.0610634960796692E-7</v>
      </c>
      <c r="AB55" s="53">
        <f>+A!Z55/E!AA69</f>
        <v>4.1031644419056733E-7</v>
      </c>
      <c r="AC55" s="53">
        <f>+A!AA55/E!AB69</f>
        <v>3.6857714906498925E-7</v>
      </c>
      <c r="AD55" s="53">
        <f>+A!AB55/E!AC69</f>
        <v>2.8937106532902317E-7</v>
      </c>
      <c r="AE55" s="53">
        <f>+A!AC55/E!AD69</f>
        <v>3.5428114988823581E-7</v>
      </c>
    </row>
    <row r="56" spans="4:31" ht="15.75" thickBot="1" x14ac:dyDescent="0.3">
      <c r="D56" s="44" t="s">
        <v>25</v>
      </c>
      <c r="E56" s="45"/>
      <c r="F56" s="54">
        <f>+A!D56/E!E70</f>
        <v>0</v>
      </c>
      <c r="G56" s="54">
        <f>+A!E56/E!F70</f>
        <v>0</v>
      </c>
      <c r="H56" s="54">
        <f>+A!F56/E!G70</f>
        <v>0</v>
      </c>
      <c r="I56" s="54">
        <f>+A!G56/E!H70</f>
        <v>0</v>
      </c>
      <c r="J56" s="54">
        <f>+A!H56/E!I70</f>
        <v>0</v>
      </c>
      <c r="K56" s="54">
        <f>+A!I56/E!J70</f>
        <v>0</v>
      </c>
      <c r="L56" s="54">
        <f>+A!J56/E!K70</f>
        <v>0</v>
      </c>
      <c r="M56" s="54">
        <f>+A!K56/E!L70</f>
        <v>0</v>
      </c>
      <c r="N56" s="54">
        <f>+A!L56/E!M70</f>
        <v>0</v>
      </c>
      <c r="O56" s="54">
        <f>+A!M56/E!N70</f>
        <v>2.5002598101664732E-8</v>
      </c>
      <c r="P56" s="54">
        <f>+A!N56/E!O70</f>
        <v>4.5005328824973356E-9</v>
      </c>
      <c r="Q56" s="54">
        <f>+A!O56/E!P70</f>
        <v>1.1842693575828324E-8</v>
      </c>
      <c r="R56" s="54">
        <f>+A!P56/E!Q70</f>
        <v>1.8584411713612317E-9</v>
      </c>
      <c r="S56" s="54">
        <f>+A!Q56/E!R70</f>
        <v>1.6195852808244843E-12</v>
      </c>
      <c r="T56" s="54">
        <f>+A!R56/E!S70</f>
        <v>4.93421467902558E-10</v>
      </c>
      <c r="U56" s="54">
        <f>+A!S56/E!T70</f>
        <v>4.3653176703905795E-9</v>
      </c>
      <c r="V56" s="54">
        <f>+A!T56/E!U70</f>
        <v>5.4000104512351285E-8</v>
      </c>
      <c r="W56" s="54">
        <f>+A!U56/E!V70</f>
        <v>1.0885828347943539E-8</v>
      </c>
      <c r="X56" s="54">
        <f>+A!V56/E!W70</f>
        <v>2.3289304261121641E-8</v>
      </c>
      <c r="Y56" s="54">
        <f>+A!W56/E!X70</f>
        <v>1.3903983084128518E-8</v>
      </c>
      <c r="Z56" s="54">
        <f>+A!X56/E!Y70</f>
        <v>2.8627912224839574E-8</v>
      </c>
      <c r="AA56" s="54">
        <f>+A!Y56/E!Z70</f>
        <v>1.2107024821333868E-8</v>
      </c>
      <c r="AB56" s="54">
        <f>+A!Z56/E!AA70</f>
        <v>1.7360387398272101E-8</v>
      </c>
      <c r="AC56" s="54">
        <f>+A!AA56/E!AB70</f>
        <v>5.9720963430287738E-9</v>
      </c>
      <c r="AD56" s="54">
        <f>+A!AB56/E!AC70</f>
        <v>3.1376191826026542E-12</v>
      </c>
      <c r="AE56" s="54">
        <f>+A!AC56/E!AD70</f>
        <v>4.6073324506073256E-12</v>
      </c>
    </row>
    <row r="57" spans="4:31" x14ac:dyDescent="0.25">
      <c r="D57" s="1" t="s">
        <v>52</v>
      </c>
    </row>
    <row r="58" spans="4:31" ht="16.5" thickBot="1" x14ac:dyDescent="0.3">
      <c r="E58" s="228" t="s">
        <v>61</v>
      </c>
      <c r="F58" s="228"/>
      <c r="G58" s="228"/>
      <c r="H58" s="228"/>
      <c r="I58" s="228"/>
      <c r="J58" s="228"/>
      <c r="K58" s="228"/>
      <c r="L58" s="228"/>
      <c r="M58" s="228"/>
      <c r="N58" s="228"/>
      <c r="O58" s="228"/>
      <c r="P58" s="228"/>
      <c r="Q58" s="228"/>
      <c r="R58" s="228"/>
      <c r="S58" s="228"/>
      <c r="T58" s="228"/>
      <c r="U58" s="228"/>
      <c r="V58" s="228"/>
      <c r="W58" s="228"/>
      <c r="X58" s="228"/>
      <c r="Y58" s="228"/>
      <c r="Z58" s="228"/>
    </row>
    <row r="59" spans="4:31" ht="15.75" thickBot="1" x14ac:dyDescent="0.3">
      <c r="D59" s="57" t="s">
        <v>14</v>
      </c>
      <c r="E59" s="12">
        <v>1995</v>
      </c>
      <c r="F59" s="8">
        <v>1996</v>
      </c>
      <c r="G59" s="12">
        <v>1997</v>
      </c>
      <c r="H59" s="8">
        <v>1998</v>
      </c>
      <c r="I59" s="12">
        <v>1999</v>
      </c>
      <c r="J59" s="8">
        <v>2000</v>
      </c>
      <c r="K59" s="12">
        <v>2001</v>
      </c>
      <c r="L59" s="8">
        <v>2002</v>
      </c>
      <c r="M59" s="12">
        <v>2003</v>
      </c>
      <c r="N59" s="8">
        <v>2004</v>
      </c>
      <c r="O59" s="12">
        <v>2005</v>
      </c>
      <c r="P59" s="8">
        <v>2006</v>
      </c>
      <c r="Q59" s="12">
        <v>2007</v>
      </c>
      <c r="R59" s="8">
        <v>2008</v>
      </c>
      <c r="S59" s="12">
        <v>2009</v>
      </c>
      <c r="T59" s="8">
        <v>2010</v>
      </c>
      <c r="U59" s="12">
        <v>2011</v>
      </c>
      <c r="V59" s="8">
        <v>2012</v>
      </c>
      <c r="W59" s="12">
        <v>2013</v>
      </c>
      <c r="X59" s="8">
        <v>2014</v>
      </c>
      <c r="Y59" s="12">
        <v>2015</v>
      </c>
      <c r="Z59" s="9">
        <v>2016</v>
      </c>
      <c r="AA59" s="9">
        <v>2017</v>
      </c>
      <c r="AB59" s="9">
        <v>2018</v>
      </c>
      <c r="AC59" s="9">
        <v>2019</v>
      </c>
      <c r="AD59" s="9">
        <v>2020</v>
      </c>
    </row>
    <row r="60" spans="4:31" ht="15.75" thickBot="1" x14ac:dyDescent="0.3">
      <c r="D60" s="58" t="s">
        <v>15</v>
      </c>
      <c r="E60" s="173">
        <v>5121223897.3179998</v>
      </c>
      <c r="F60" s="173">
        <v>5356252297.165</v>
      </c>
      <c r="G60" s="173">
        <v>5569373765.118</v>
      </c>
      <c r="H60" s="173">
        <v>5463027642.9989996</v>
      </c>
      <c r="I60" s="173">
        <v>5652106326.9949999</v>
      </c>
      <c r="J60" s="173">
        <v>6381098306.8339996</v>
      </c>
      <c r="K60" s="173">
        <v>6135079894.1230001</v>
      </c>
      <c r="L60" s="173">
        <v>6435763828.6750002</v>
      </c>
      <c r="M60" s="173">
        <v>7504619720.9540014</v>
      </c>
      <c r="N60" s="173">
        <v>9177228219.3780003</v>
      </c>
      <c r="O60" s="173">
        <v>10456192656.563</v>
      </c>
      <c r="P60" s="173">
        <v>12119173226.780001</v>
      </c>
      <c r="Q60" s="173">
        <v>14008364806.761</v>
      </c>
      <c r="R60" s="173">
        <v>16134944109.993999</v>
      </c>
      <c r="S60" s="173">
        <v>12518250001.481001</v>
      </c>
      <c r="T60" s="173">
        <v>15117154893.721001</v>
      </c>
      <c r="U60" s="173">
        <v>18203249653.612</v>
      </c>
      <c r="V60" s="173">
        <v>18335944651.417</v>
      </c>
      <c r="W60" s="173">
        <v>18796406061.047001</v>
      </c>
      <c r="X60" s="173">
        <v>18795080133.942001</v>
      </c>
      <c r="Y60" s="173">
        <v>16381814037.240999</v>
      </c>
      <c r="Z60" s="173">
        <v>15898557626.766001</v>
      </c>
      <c r="AA60" s="173">
        <v>17572655859.314999</v>
      </c>
      <c r="AB60" s="173">
        <v>19379530020.812</v>
      </c>
      <c r="AC60" s="173">
        <v>18814380639.011002</v>
      </c>
      <c r="AD60" s="173">
        <v>17421369153.848999</v>
      </c>
    </row>
    <row r="61" spans="4:31" x14ac:dyDescent="0.25">
      <c r="D61" s="59" t="s">
        <v>16</v>
      </c>
      <c r="E61" s="174">
        <v>362167262.435</v>
      </c>
      <c r="F61" s="174">
        <v>384862727.55699998</v>
      </c>
      <c r="G61" s="174">
        <v>374035662.84600002</v>
      </c>
      <c r="H61" s="174">
        <v>359910154.88599998</v>
      </c>
      <c r="I61" s="174">
        <v>350561424.61199999</v>
      </c>
      <c r="J61" s="174">
        <v>336063996.47100002</v>
      </c>
      <c r="K61" s="174">
        <v>352039500.38599998</v>
      </c>
      <c r="L61" s="174">
        <v>370936929.92500001</v>
      </c>
      <c r="M61" s="174">
        <v>427109118.24000001</v>
      </c>
      <c r="N61" s="174">
        <v>490517831.24000001</v>
      </c>
      <c r="O61" s="174">
        <v>543882327.23599994</v>
      </c>
      <c r="P61" s="174">
        <v>597299996.53699994</v>
      </c>
      <c r="Q61" s="174">
        <v>714331042.35599995</v>
      </c>
      <c r="R61" s="174">
        <v>864009841.19500005</v>
      </c>
      <c r="S61" s="174">
        <v>784203761.523</v>
      </c>
      <c r="T61" s="174">
        <v>873801193.68299997</v>
      </c>
      <c r="U61" s="174">
        <v>1053610661.239</v>
      </c>
      <c r="V61" s="174">
        <v>1053586247.416</v>
      </c>
      <c r="W61" s="174">
        <v>1128392896.092</v>
      </c>
      <c r="X61" s="174">
        <v>1167548966.243</v>
      </c>
      <c r="Y61" s="174">
        <v>1058520843.786</v>
      </c>
      <c r="Z61" s="174">
        <v>1077254142.3239999</v>
      </c>
      <c r="AA61" s="174">
        <v>1161850462.5539999</v>
      </c>
      <c r="AB61" s="174">
        <v>1215715826.9389999</v>
      </c>
      <c r="AC61" s="174">
        <v>1224859495.8299999</v>
      </c>
      <c r="AD61" s="174">
        <v>1225992485.5369999</v>
      </c>
    </row>
    <row r="62" spans="4:31" x14ac:dyDescent="0.25">
      <c r="D62" s="60" t="s">
        <v>17</v>
      </c>
      <c r="E62" s="175">
        <v>57600943.965000004</v>
      </c>
      <c r="F62" s="175">
        <v>61874005.964000002</v>
      </c>
      <c r="G62" s="175">
        <v>61577533.718000002</v>
      </c>
      <c r="H62" s="175">
        <v>60471017.101000004</v>
      </c>
      <c r="I62" s="175">
        <v>59537568.817000002</v>
      </c>
      <c r="J62" s="175">
        <v>56357145.213</v>
      </c>
      <c r="K62" s="175">
        <v>57301137.012999997</v>
      </c>
      <c r="L62" s="175">
        <v>61189462.777999997</v>
      </c>
      <c r="M62" s="175">
        <v>69390441.680999994</v>
      </c>
      <c r="N62" s="175">
        <v>78444876.862000003</v>
      </c>
      <c r="O62" s="175">
        <v>84698913.534999996</v>
      </c>
      <c r="P62" s="175">
        <v>92757317.493000001</v>
      </c>
      <c r="Q62" s="175">
        <v>109062588.311</v>
      </c>
      <c r="R62" s="175">
        <v>121471740.94499999</v>
      </c>
      <c r="S62" s="175">
        <v>113649962.361</v>
      </c>
      <c r="T62" s="175">
        <v>120165662.66500001</v>
      </c>
      <c r="U62" s="175">
        <v>138860713.252</v>
      </c>
      <c r="V62" s="175">
        <v>142705367.20500001</v>
      </c>
      <c r="W62" s="175">
        <v>148226355.91999999</v>
      </c>
      <c r="X62" s="175">
        <v>147219116.93900001</v>
      </c>
      <c r="Y62" s="175">
        <v>136791938.94999999</v>
      </c>
      <c r="Z62" s="175">
        <v>140065783.73100001</v>
      </c>
      <c r="AA62" s="175">
        <v>147845359.41999999</v>
      </c>
      <c r="AB62" s="175">
        <v>163229649.56200001</v>
      </c>
      <c r="AC62" s="175">
        <v>162001945.384</v>
      </c>
      <c r="AD62" s="175">
        <v>150915703.90900001</v>
      </c>
    </row>
    <row r="63" spans="4:31" x14ac:dyDescent="0.25">
      <c r="D63" s="60" t="s">
        <v>18</v>
      </c>
      <c r="E63" s="175">
        <v>214088664.77200001</v>
      </c>
      <c r="F63" s="175">
        <v>205339591.39500001</v>
      </c>
      <c r="G63" s="175">
        <v>207743571.26100001</v>
      </c>
      <c r="H63" s="175">
        <v>185926187.28999999</v>
      </c>
      <c r="I63" s="175">
        <v>178904366.94999999</v>
      </c>
      <c r="J63" s="175">
        <v>197879389.648</v>
      </c>
      <c r="K63" s="175">
        <v>187472066.005</v>
      </c>
      <c r="L63" s="175">
        <v>195630142.33700001</v>
      </c>
      <c r="M63" s="175">
        <v>231477774.09599999</v>
      </c>
      <c r="N63" s="175">
        <v>294952261.42000002</v>
      </c>
      <c r="O63" s="175">
        <v>342225958.23500001</v>
      </c>
      <c r="P63" s="175">
        <v>415731857.03799999</v>
      </c>
      <c r="Q63" s="175">
        <v>509201457.04900002</v>
      </c>
      <c r="R63" s="175">
        <v>584975026.33899999</v>
      </c>
      <c r="S63" s="175">
        <v>441146720.727</v>
      </c>
      <c r="T63" s="175">
        <v>631005749.83099997</v>
      </c>
      <c r="U63" s="175">
        <v>799828394.36300004</v>
      </c>
      <c r="V63" s="175">
        <v>747025013.01199996</v>
      </c>
      <c r="W63" s="175">
        <v>751566327.38300002</v>
      </c>
      <c r="X63" s="175">
        <v>719057681.56700003</v>
      </c>
      <c r="Y63" s="175">
        <v>581259720.82299995</v>
      </c>
      <c r="Z63" s="175">
        <v>568093155.61800003</v>
      </c>
      <c r="AA63" s="175">
        <v>662461788.89900005</v>
      </c>
      <c r="AB63" s="175">
        <v>714956659.21099997</v>
      </c>
      <c r="AC63" s="175">
        <v>702237454.75199997</v>
      </c>
      <c r="AD63" s="175">
        <v>722704744.16499996</v>
      </c>
    </row>
    <row r="64" spans="4:31" x14ac:dyDescent="0.25">
      <c r="D64" s="60" t="s">
        <v>19</v>
      </c>
      <c r="E64" s="175">
        <v>374962355.83600003</v>
      </c>
      <c r="F64" s="175">
        <v>459134336.80800003</v>
      </c>
      <c r="G64" s="175">
        <v>462508825.29100001</v>
      </c>
      <c r="H64" s="175">
        <v>337508009.54699999</v>
      </c>
      <c r="I64" s="175">
        <v>421932918.287</v>
      </c>
      <c r="J64" s="175">
        <v>661963454.75199997</v>
      </c>
      <c r="K64" s="175">
        <v>598353786.86800003</v>
      </c>
      <c r="L64" s="175">
        <v>607629744.45299995</v>
      </c>
      <c r="M64" s="175">
        <v>753025629.00899994</v>
      </c>
      <c r="N64" s="175">
        <v>1020787726.908</v>
      </c>
      <c r="O64" s="175">
        <v>1420688797.175</v>
      </c>
      <c r="P64" s="175">
        <v>1780233516.3380001</v>
      </c>
      <c r="Q64" s="175">
        <v>2019678715.4990001</v>
      </c>
      <c r="R64" s="175">
        <v>2865243480.177</v>
      </c>
      <c r="S64" s="175">
        <v>1806141468.2679999</v>
      </c>
      <c r="T64" s="175">
        <v>2344679471.3460002</v>
      </c>
      <c r="U64" s="175">
        <v>3260893577.2210002</v>
      </c>
      <c r="V64" s="175">
        <v>3383954953.4759998</v>
      </c>
      <c r="W64" s="175">
        <v>3303012158.5120001</v>
      </c>
      <c r="X64" s="175">
        <v>3078947439.5050001</v>
      </c>
      <c r="Y64" s="175">
        <v>1874512076.293</v>
      </c>
      <c r="Z64" s="175">
        <v>1523937179.5699999</v>
      </c>
      <c r="AA64" s="175">
        <v>1938293176.8369999</v>
      </c>
      <c r="AB64" s="175">
        <v>2486541550.566</v>
      </c>
      <c r="AC64" s="175">
        <v>2250343486.006</v>
      </c>
      <c r="AD64" s="175">
        <v>1497180100.8440001</v>
      </c>
    </row>
    <row r="65" spans="4:30" x14ac:dyDescent="0.25">
      <c r="D65" s="60" t="s">
        <v>20</v>
      </c>
      <c r="E65" s="175">
        <v>27196870.296999998</v>
      </c>
      <c r="F65" s="175">
        <v>25334018.646000002</v>
      </c>
      <c r="G65" s="175">
        <v>27438703.605999999</v>
      </c>
      <c r="H65" s="175">
        <v>28551343.942000002</v>
      </c>
      <c r="I65" s="175">
        <v>25005970.625</v>
      </c>
      <c r="J65" s="175">
        <v>19713269.432999998</v>
      </c>
      <c r="K65" s="175">
        <v>19292055.112</v>
      </c>
      <c r="L65" s="175">
        <v>24877681.407000002</v>
      </c>
      <c r="M65" s="175">
        <v>31413004.34</v>
      </c>
      <c r="N65" s="175">
        <v>37769607.560999997</v>
      </c>
      <c r="O65" s="175">
        <v>39212274.419</v>
      </c>
      <c r="P65" s="175">
        <v>45530742.542999998</v>
      </c>
      <c r="Q65" s="175">
        <v>62222483.667999998</v>
      </c>
      <c r="R65" s="175">
        <v>91118394.160999998</v>
      </c>
      <c r="S65" s="175">
        <v>66163047.377999999</v>
      </c>
      <c r="T65" s="175">
        <v>82410742.412</v>
      </c>
      <c r="U65" s="175">
        <v>112433920.11499999</v>
      </c>
      <c r="V65" s="175">
        <v>109015699.351</v>
      </c>
      <c r="W65" s="175">
        <v>101097734.26100001</v>
      </c>
      <c r="X65" s="175">
        <v>98964874.425999999</v>
      </c>
      <c r="Y65" s="175">
        <v>87824053.737000003</v>
      </c>
      <c r="Z65" s="175">
        <v>90340124.098000005</v>
      </c>
      <c r="AA65" s="175">
        <v>105611708.985</v>
      </c>
      <c r="AB65" s="175">
        <v>98678953.590000004</v>
      </c>
      <c r="AC65" s="175">
        <v>92855045.772</v>
      </c>
      <c r="AD65" s="175">
        <v>104686563.698</v>
      </c>
    </row>
    <row r="66" spans="4:30" x14ac:dyDescent="0.25">
      <c r="D66" s="60" t="s">
        <v>21</v>
      </c>
      <c r="E66" s="175">
        <v>475232384.90200001</v>
      </c>
      <c r="F66" s="175">
        <v>492402343.5</v>
      </c>
      <c r="G66" s="175">
        <v>512180134.81400001</v>
      </c>
      <c r="H66" s="175">
        <v>518588480.08200002</v>
      </c>
      <c r="I66" s="175">
        <v>539034644.34099996</v>
      </c>
      <c r="J66" s="175">
        <v>575744357.46700001</v>
      </c>
      <c r="K66" s="175">
        <v>598591427.85099995</v>
      </c>
      <c r="L66" s="175">
        <v>670133852.18700004</v>
      </c>
      <c r="M66" s="175">
        <v>806462068.42400002</v>
      </c>
      <c r="N66" s="175">
        <v>984472949.65400004</v>
      </c>
      <c r="O66" s="175">
        <v>1122540742.7219999</v>
      </c>
      <c r="P66" s="175">
        <v>1253331359.6849999</v>
      </c>
      <c r="Q66" s="175">
        <v>1481140837.2920001</v>
      </c>
      <c r="R66" s="175">
        <v>1684530226.109</v>
      </c>
      <c r="S66" s="175">
        <v>1449907129.431</v>
      </c>
      <c r="T66" s="175">
        <v>1648262464.5710001</v>
      </c>
      <c r="U66" s="175">
        <v>1939142920.9949999</v>
      </c>
      <c r="V66" s="175">
        <v>1914211947.392</v>
      </c>
      <c r="W66" s="175">
        <v>1957297455.1059999</v>
      </c>
      <c r="X66" s="175">
        <v>1996837093.329</v>
      </c>
      <c r="Y66" s="175">
        <v>1803202212.375</v>
      </c>
      <c r="Z66" s="175">
        <v>1788334477.4430001</v>
      </c>
      <c r="AA66" s="175">
        <v>1970103806.74</v>
      </c>
      <c r="AB66" s="175">
        <v>2209783251.342</v>
      </c>
      <c r="AC66" s="175">
        <v>2163869692.2859998</v>
      </c>
      <c r="AD66" s="175">
        <v>2185383418.5910001</v>
      </c>
    </row>
    <row r="67" spans="4:30" x14ac:dyDescent="0.25">
      <c r="D67" s="60" t="s">
        <v>22</v>
      </c>
      <c r="E67" s="175">
        <v>821492109.34500003</v>
      </c>
      <c r="F67" s="175">
        <v>822267459.23099995</v>
      </c>
      <c r="G67" s="175">
        <v>845322814.727</v>
      </c>
      <c r="H67" s="175">
        <v>827140801.76600003</v>
      </c>
      <c r="I67" s="175">
        <v>813288940.69299996</v>
      </c>
      <c r="J67" s="175">
        <v>870680843.199</v>
      </c>
      <c r="K67" s="175">
        <v>838744873.23500001</v>
      </c>
      <c r="L67" s="175">
        <v>888563061.37300003</v>
      </c>
      <c r="M67" s="175">
        <v>1025714430.178</v>
      </c>
      <c r="N67" s="175">
        <v>1289223931.177</v>
      </c>
      <c r="O67" s="175">
        <v>1448916505.786</v>
      </c>
      <c r="P67" s="175">
        <v>1705211835.911</v>
      </c>
      <c r="Q67" s="175">
        <v>2005115010.027</v>
      </c>
      <c r="R67" s="175">
        <v>2206427404.6469998</v>
      </c>
      <c r="S67" s="175">
        <v>1584473635.9389999</v>
      </c>
      <c r="T67" s="175">
        <v>1963696671.516</v>
      </c>
      <c r="U67" s="175">
        <v>2359482408.217</v>
      </c>
      <c r="V67" s="175">
        <v>2241527417.5609999</v>
      </c>
      <c r="W67" s="175">
        <v>2293526156.7259998</v>
      </c>
      <c r="X67" s="175">
        <v>2333593196.0560002</v>
      </c>
      <c r="Y67" s="175">
        <v>2079010125.687</v>
      </c>
      <c r="Z67" s="175">
        <v>1984441749.279</v>
      </c>
      <c r="AA67" s="175">
        <v>2179530155.1700001</v>
      </c>
      <c r="AB67" s="175">
        <v>2371475590.1389999</v>
      </c>
      <c r="AC67" s="175">
        <v>2233605329.4829998</v>
      </c>
      <c r="AD67" s="175">
        <v>2153612794.3270001</v>
      </c>
    </row>
    <row r="68" spans="4:30" x14ac:dyDescent="0.25">
      <c r="D68" s="60" t="s">
        <v>23</v>
      </c>
      <c r="E68" s="175">
        <v>1938249986.822</v>
      </c>
      <c r="F68" s="175">
        <v>2054312227.664</v>
      </c>
      <c r="G68" s="175">
        <v>2178792125.263</v>
      </c>
      <c r="H68" s="175">
        <v>2244451909.6209998</v>
      </c>
      <c r="I68" s="175">
        <v>2353977766.5700002</v>
      </c>
      <c r="J68" s="175">
        <v>2612918992.744</v>
      </c>
      <c r="K68" s="175">
        <v>2474204570.605</v>
      </c>
      <c r="L68" s="175">
        <v>2578614271.3569999</v>
      </c>
      <c r="M68" s="175">
        <v>2944398160.1820002</v>
      </c>
      <c r="N68" s="175">
        <v>3501326592.5640001</v>
      </c>
      <c r="O68" s="175">
        <v>3820396833.0009999</v>
      </c>
      <c r="P68" s="175">
        <v>4439047699.3929996</v>
      </c>
      <c r="Q68" s="175">
        <v>5059099421.342</v>
      </c>
      <c r="R68" s="175">
        <v>5447956001.8290014</v>
      </c>
      <c r="S68" s="175">
        <v>4227241517.954</v>
      </c>
      <c r="T68" s="175">
        <v>5131596850.7159996</v>
      </c>
      <c r="U68" s="175">
        <v>5804100222.934</v>
      </c>
      <c r="V68" s="175">
        <v>5850242183.7919998</v>
      </c>
      <c r="W68" s="175">
        <v>6023834732.915</v>
      </c>
      <c r="X68" s="175">
        <v>6218451759.6680002</v>
      </c>
      <c r="Y68" s="175">
        <v>5896367437.0699997</v>
      </c>
      <c r="Z68" s="175">
        <v>5850254225.757</v>
      </c>
      <c r="AA68" s="175">
        <v>6404097550.2180004</v>
      </c>
      <c r="AB68" s="175">
        <v>6915405852.908</v>
      </c>
      <c r="AC68" s="175">
        <v>6761369487.0950003</v>
      </c>
      <c r="AD68" s="175">
        <v>6401418625.6239996</v>
      </c>
    </row>
    <row r="69" spans="4:30" x14ac:dyDescent="0.25">
      <c r="D69" s="60" t="s">
        <v>24</v>
      </c>
      <c r="E69" s="175">
        <v>636508397.34599996</v>
      </c>
      <c r="F69" s="175">
        <v>673915649.45700002</v>
      </c>
      <c r="G69" s="175">
        <v>710722024.45700002</v>
      </c>
      <c r="H69" s="175">
        <v>713859230.79700005</v>
      </c>
      <c r="I69" s="175">
        <v>737869188.10000002</v>
      </c>
      <c r="J69" s="175">
        <v>784340560.92799997</v>
      </c>
      <c r="K69" s="175">
        <v>774313699.73000002</v>
      </c>
      <c r="L69" s="175">
        <v>808529430.19099998</v>
      </c>
      <c r="M69" s="175">
        <v>924714279.81500006</v>
      </c>
      <c r="N69" s="175">
        <v>1079774011.2709999</v>
      </c>
      <c r="O69" s="175">
        <v>1188590881.3239999</v>
      </c>
      <c r="P69" s="175">
        <v>1325155409.622</v>
      </c>
      <c r="Q69" s="175">
        <v>1510252133.369</v>
      </c>
      <c r="R69" s="175">
        <v>1649934622.8640001</v>
      </c>
      <c r="S69" s="175">
        <v>1437943662.1489999</v>
      </c>
      <c r="T69" s="175">
        <v>1632685661.322</v>
      </c>
      <c r="U69" s="175">
        <v>1890238254.8369999</v>
      </c>
      <c r="V69" s="175">
        <v>1973246749.5580001</v>
      </c>
      <c r="W69" s="175">
        <v>2059399001.3010001</v>
      </c>
      <c r="X69" s="175">
        <v>2168573748.2550001</v>
      </c>
      <c r="Y69" s="175">
        <v>2047093320.427</v>
      </c>
      <c r="Z69" s="175">
        <v>2004667006.0339999</v>
      </c>
      <c r="AA69" s="175">
        <v>2098351192.5739999</v>
      </c>
      <c r="AB69" s="175">
        <v>2233296345.3870001</v>
      </c>
      <c r="AC69" s="175">
        <v>2260146498.256</v>
      </c>
      <c r="AD69" s="175">
        <v>2102417812.0539999</v>
      </c>
    </row>
    <row r="70" spans="4:30" ht="15.75" thickBot="1" x14ac:dyDescent="0.3">
      <c r="D70" s="61" t="s">
        <v>25</v>
      </c>
      <c r="E70" s="176">
        <v>144272727.34400001</v>
      </c>
      <c r="F70" s="176">
        <v>144057585.859</v>
      </c>
      <c r="G70" s="176">
        <v>157639909.241</v>
      </c>
      <c r="H70" s="176">
        <v>157092708.23199999</v>
      </c>
      <c r="I70" s="176">
        <v>152878358.42500001</v>
      </c>
      <c r="J70" s="176">
        <v>265436264.97400001</v>
      </c>
      <c r="K70" s="176">
        <v>234766781.39899999</v>
      </c>
      <c r="L70" s="176">
        <v>229658571.891</v>
      </c>
      <c r="M70" s="176">
        <v>290854281.22399998</v>
      </c>
      <c r="N70" s="176">
        <v>399958434.69300002</v>
      </c>
      <c r="O70" s="176">
        <v>444391820.30599999</v>
      </c>
      <c r="P70" s="176">
        <v>464421372.11299998</v>
      </c>
      <c r="Q70" s="176">
        <v>538085367.13999999</v>
      </c>
      <c r="R70" s="176">
        <v>617442015.45899999</v>
      </c>
      <c r="S70" s="176">
        <v>605972823.33700001</v>
      </c>
      <c r="T70" s="176">
        <v>687464287.04499996</v>
      </c>
      <c r="U70" s="176">
        <v>842609480.31299996</v>
      </c>
      <c r="V70" s="176">
        <v>918717407.65499997</v>
      </c>
      <c r="W70" s="176">
        <v>1028369062.96</v>
      </c>
      <c r="X70" s="176">
        <v>863062039.66100001</v>
      </c>
      <c r="Y70" s="176">
        <v>813925927.15100002</v>
      </c>
      <c r="Z70" s="176">
        <v>867265092.37</v>
      </c>
      <c r="AA70" s="176">
        <v>898194241.99899995</v>
      </c>
      <c r="AB70" s="176">
        <v>963145882.051</v>
      </c>
      <c r="AC70" s="176">
        <v>956138978.44400001</v>
      </c>
      <c r="AD70" s="176">
        <v>868181326.80499995</v>
      </c>
    </row>
    <row r="71" spans="4:30" x14ac:dyDescent="0.25">
      <c r="D71" s="1" t="s">
        <v>51</v>
      </c>
    </row>
    <row r="72" spans="4:30" ht="15.75" thickBot="1" x14ac:dyDescent="0.3"/>
    <row r="73" spans="4:30" ht="15.75" thickBot="1" x14ac:dyDescent="0.3">
      <c r="D73" s="57" t="s">
        <v>14</v>
      </c>
      <c r="E73" s="12">
        <v>1995</v>
      </c>
      <c r="F73" s="8">
        <v>1996</v>
      </c>
      <c r="G73" s="12">
        <v>1997</v>
      </c>
      <c r="H73" s="8">
        <v>1998</v>
      </c>
      <c r="I73" s="12">
        <v>1999</v>
      </c>
      <c r="J73" s="8">
        <v>2000</v>
      </c>
      <c r="K73" s="12">
        <v>2001</v>
      </c>
      <c r="L73" s="8">
        <v>2002</v>
      </c>
      <c r="M73" s="12">
        <v>2003</v>
      </c>
      <c r="N73" s="8">
        <v>2004</v>
      </c>
      <c r="O73" s="12">
        <v>2005</v>
      </c>
      <c r="P73" s="8">
        <v>2006</v>
      </c>
      <c r="Q73" s="12">
        <v>2007</v>
      </c>
      <c r="R73" s="8">
        <v>2008</v>
      </c>
      <c r="S73" s="12">
        <v>2009</v>
      </c>
      <c r="T73" s="8">
        <v>2010</v>
      </c>
      <c r="U73" s="12">
        <v>2011</v>
      </c>
      <c r="V73" s="8">
        <v>2012</v>
      </c>
      <c r="W73" s="12">
        <v>2013</v>
      </c>
      <c r="X73" s="8">
        <v>2014</v>
      </c>
      <c r="Y73" s="12">
        <v>2015</v>
      </c>
      <c r="Z73" s="9">
        <v>2016</v>
      </c>
      <c r="AA73" s="9">
        <v>2017</v>
      </c>
      <c r="AB73" s="9">
        <v>2018</v>
      </c>
      <c r="AC73" s="9">
        <v>2019</v>
      </c>
      <c r="AD73" s="9">
        <v>2020</v>
      </c>
    </row>
    <row r="74" spans="4:30" ht="15.75" thickBot="1" x14ac:dyDescent="0.3">
      <c r="D74" s="58" t="s">
        <v>15</v>
      </c>
      <c r="E74" s="51">
        <f>+B!E46/E!E88</f>
        <v>3.976331563739058E-6</v>
      </c>
      <c r="F74" s="51">
        <f>+B!F46/E!F88</f>
        <v>6.7671710050737985E-6</v>
      </c>
      <c r="G74" s="51">
        <f>+B!G46/E!G88</f>
        <v>6.5644644402129968E-6</v>
      </c>
      <c r="H74" s="51">
        <f>+B!H46/E!H88</f>
        <v>4.1782575974849947E-6</v>
      </c>
      <c r="I74" s="51">
        <f>+B!I46/E!I88</f>
        <v>3.9315207837776568E-6</v>
      </c>
      <c r="J74" s="51">
        <f>+B!J46/E!J88</f>
        <v>5.3989599988105803E-6</v>
      </c>
      <c r="K74" s="51">
        <f>+B!K46/E!K88</f>
        <v>5.2635843027631063E-6</v>
      </c>
      <c r="L74" s="51">
        <f>+B!L46/E!L88</f>
        <v>5.2589323792551132E-6</v>
      </c>
      <c r="M74" s="51">
        <f>+B!M46/E!M88</f>
        <v>8.0046471442436561E-6</v>
      </c>
      <c r="N74" s="51">
        <f>+B!N46/E!N88</f>
        <v>8.757904933157391E-6</v>
      </c>
      <c r="O74" s="51">
        <f>+B!O46/E!O88</f>
        <v>6.9670931623079585E-6</v>
      </c>
      <c r="P74" s="51">
        <f>+B!P46/E!P88</f>
        <v>1.1327277227764996E-5</v>
      </c>
      <c r="Q74" s="51">
        <f>+B!Q46/E!Q88</f>
        <v>1.1323561714811207E-5</v>
      </c>
      <c r="R74" s="51">
        <f>+B!R46/E!R88</f>
        <v>1.0583433360747286E-5</v>
      </c>
      <c r="S74" s="51">
        <f>+B!S46/E!S88</f>
        <v>8.5065690135090771E-6</v>
      </c>
      <c r="T74" s="51">
        <f>+B!T46/E!T88</f>
        <v>9.1234236149423513E-6</v>
      </c>
      <c r="U74" s="51">
        <f>+B!U46/E!U88</f>
        <v>1.1744817176800736E-5</v>
      </c>
      <c r="V74" s="51">
        <f>+B!V46/E!V88</f>
        <v>1.1098008039940271E-5</v>
      </c>
      <c r="W74" s="51">
        <f>+B!W46/E!W88</f>
        <v>1.0588391303216427E-5</v>
      </c>
      <c r="X74" s="51">
        <f>+B!X46/E!X88</f>
        <v>1.2003321997323697E-5</v>
      </c>
      <c r="Y74" s="51">
        <f>+B!Y46/E!Y88</f>
        <v>1.0304649901117522E-5</v>
      </c>
      <c r="Z74" s="51">
        <f>+B!Z46/E!Z88</f>
        <v>1.0132724379763718E-5</v>
      </c>
      <c r="AA74" s="51">
        <f>+B!AA46/E!AA88</f>
        <v>9.6434113172341218E-6</v>
      </c>
      <c r="AB74" s="51">
        <f>+B!AB46/E!AB88</f>
        <v>1.0305104601538681E-5</v>
      </c>
      <c r="AC74" s="51">
        <f>+B!AC46/E!AC88</f>
        <v>1.103226539186451E-5</v>
      </c>
      <c r="AD74" s="51">
        <f>+B!AD46/E!AD88</f>
        <v>1.002686612034539E-5</v>
      </c>
    </row>
    <row r="75" spans="4:30" x14ac:dyDescent="0.25">
      <c r="D75" s="59" t="s">
        <v>16</v>
      </c>
      <c r="E75" s="52">
        <f>+B!E47/E!E89</f>
        <v>3.4534046515060537E-8</v>
      </c>
      <c r="F75" s="52">
        <f>+B!F47/E!F89</f>
        <v>7.5366588773372875E-8</v>
      </c>
      <c r="G75" s="52">
        <f>+B!G47/E!G89</f>
        <v>1.0810009460181433E-7</v>
      </c>
      <c r="H75" s="52">
        <f>+B!H47/E!H89</f>
        <v>4.1841742008874452E-8</v>
      </c>
      <c r="I75" s="52">
        <f>+B!I47/E!I89</f>
        <v>2.5442621218932288E-7</v>
      </c>
      <c r="J75" s="52">
        <f>+B!J47/E!J89</f>
        <v>1.1742927294086813E-9</v>
      </c>
      <c r="K75" s="52">
        <f>+B!K47/E!K89</f>
        <v>1.2352793153810422E-9</v>
      </c>
      <c r="L75" s="52">
        <f>+B!L47/E!L89</f>
        <v>0</v>
      </c>
      <c r="M75" s="52">
        <f>+B!M47/E!M89</f>
        <v>9.6593642821642628E-8</v>
      </c>
      <c r="N75" s="52">
        <f>+B!N47/E!N89</f>
        <v>2.7037389823893895E-7</v>
      </c>
      <c r="O75" s="52">
        <f>+B!O47/E!O89</f>
        <v>4.633618363813774E-10</v>
      </c>
      <c r="P75" s="52">
        <f>+B!P47/E!P89</f>
        <v>1.3348156808467281E-9</v>
      </c>
      <c r="Q75" s="52">
        <f>+B!Q47/E!Q89</f>
        <v>4.0399255538360544E-8</v>
      </c>
      <c r="R75" s="52">
        <f>+B!R47/E!R89</f>
        <v>2.352502518764827E-8</v>
      </c>
      <c r="S75" s="52">
        <f>+B!S47/E!S89</f>
        <v>3.3133974487043157E-7</v>
      </c>
      <c r="T75" s="52">
        <f>+B!T47/E!T89</f>
        <v>1.1691991153150874E-6</v>
      </c>
      <c r="U75" s="52">
        <f>+B!U47/E!U89</f>
        <v>2.684738981431934E-6</v>
      </c>
      <c r="V75" s="52">
        <f>+B!V47/E!V89</f>
        <v>4.6030022780711836E-6</v>
      </c>
      <c r="W75" s="52">
        <f>+B!W47/E!W89</f>
        <v>3.4109670796555575E-6</v>
      </c>
      <c r="X75" s="52">
        <f>+B!X47/E!X89</f>
        <v>8.3821198603951555E-6</v>
      </c>
      <c r="Y75" s="52">
        <f>+B!Y47/E!Y89</f>
        <v>1.2614600667521967E-5</v>
      </c>
      <c r="Z75" s="52">
        <f>+B!Z47/E!Z89</f>
        <v>1.4406755821378844E-5</v>
      </c>
      <c r="AA75" s="52">
        <f>+B!AA47/E!AA89</f>
        <v>1.0495781328897345E-5</v>
      </c>
      <c r="AB75" s="52">
        <f>+B!AB47/E!AB89</f>
        <v>8.28131602678481E-6</v>
      </c>
      <c r="AC75" s="52">
        <f>+B!AC47/E!AC89</f>
        <v>1.7798411485472904E-5</v>
      </c>
      <c r="AD75" s="52">
        <f>+B!AD47/E!AD89</f>
        <v>8.5672449441218003E-6</v>
      </c>
    </row>
    <row r="76" spans="4:30" x14ac:dyDescent="0.25">
      <c r="D76" s="60" t="s">
        <v>17</v>
      </c>
      <c r="E76" s="53">
        <f>+B!E48/E!E90</f>
        <v>0</v>
      </c>
      <c r="F76" s="53">
        <f>+B!F48/E!F90</f>
        <v>0</v>
      </c>
      <c r="G76" s="53">
        <f>+B!G48/E!G90</f>
        <v>0</v>
      </c>
      <c r="H76" s="53">
        <f>+B!H48/E!H90</f>
        <v>0</v>
      </c>
      <c r="I76" s="53">
        <f>+B!I48/E!I90</f>
        <v>0</v>
      </c>
      <c r="J76" s="53">
        <f>+B!J48/E!J90</f>
        <v>0</v>
      </c>
      <c r="K76" s="53">
        <f>+B!K48/E!K90</f>
        <v>0</v>
      </c>
      <c r="L76" s="53">
        <f>+B!L48/E!L90</f>
        <v>0</v>
      </c>
      <c r="M76" s="53">
        <f>+B!M48/E!M90</f>
        <v>0</v>
      </c>
      <c r="N76" s="53">
        <f>+B!N48/E!N90</f>
        <v>0</v>
      </c>
      <c r="O76" s="53">
        <f>+B!O48/E!O90</f>
        <v>0</v>
      </c>
      <c r="P76" s="53">
        <f>+B!P48/E!P90</f>
        <v>0</v>
      </c>
      <c r="Q76" s="53">
        <f>+B!Q48/E!Q90</f>
        <v>0</v>
      </c>
      <c r="R76" s="53">
        <f>+B!R48/E!R90</f>
        <v>2.4027470900839495E-7</v>
      </c>
      <c r="S76" s="53">
        <f>+B!S48/E!S90</f>
        <v>1.8783386607307851E-7</v>
      </c>
      <c r="T76" s="53">
        <f>+B!T48/E!T90</f>
        <v>1.4332712611264353E-7</v>
      </c>
      <c r="U76" s="53">
        <f>+B!U48/E!U90</f>
        <v>1.3009077067885674E-7</v>
      </c>
      <c r="V76" s="53">
        <f>+B!V48/E!V90</f>
        <v>0</v>
      </c>
      <c r="W76" s="53">
        <f>+B!W48/E!W90</f>
        <v>0</v>
      </c>
      <c r="X76" s="53">
        <f>+B!X48/E!X90</f>
        <v>2.6550708204942856E-7</v>
      </c>
      <c r="Y76" s="53">
        <f>+B!Y48/E!Y90</f>
        <v>4.5044340994461441E-7</v>
      </c>
      <c r="Z76" s="53">
        <f>+B!Z48/E!Z90</f>
        <v>1.9877924399001947E-8</v>
      </c>
      <c r="AA76" s="53">
        <f>+B!AA48/E!AA90</f>
        <v>1.2031017345159921E-9</v>
      </c>
      <c r="AB76" s="53">
        <f>+B!AB48/E!AB90</f>
        <v>0</v>
      </c>
      <c r="AC76" s="53">
        <f>+B!AC48/E!AC90</f>
        <v>0</v>
      </c>
      <c r="AD76" s="53">
        <f>+B!AD48/E!AD90</f>
        <v>0</v>
      </c>
    </row>
    <row r="77" spans="4:30" x14ac:dyDescent="0.25">
      <c r="D77" s="60" t="s">
        <v>18</v>
      </c>
      <c r="E77" s="53">
        <f>+B!E49/E!E91</f>
        <v>1.4283216179122807E-5</v>
      </c>
      <c r="F77" s="53">
        <f>+B!F49/E!F91</f>
        <v>1.9266661913848285E-5</v>
      </c>
      <c r="G77" s="53">
        <f>+B!G49/E!G91</f>
        <v>1.4740984930477566E-5</v>
      </c>
      <c r="H77" s="53">
        <f>+B!H49/E!H91</f>
        <v>9.4155307551233218E-6</v>
      </c>
      <c r="I77" s="53">
        <f>+B!I49/E!I91</f>
        <v>7.3873246765801224E-6</v>
      </c>
      <c r="J77" s="53">
        <f>+B!J49/E!J91</f>
        <v>2.548202423637953E-5</v>
      </c>
      <c r="K77" s="53">
        <f>+B!K49/E!K91</f>
        <v>1.2113910941686924E-5</v>
      </c>
      <c r="L77" s="53">
        <f>+B!L49/E!L91</f>
        <v>9.2422516542650931E-6</v>
      </c>
      <c r="M77" s="53">
        <f>+B!M49/E!M91</f>
        <v>5.7777497287961429E-6</v>
      </c>
      <c r="N77" s="53">
        <f>+B!N49/E!N91</f>
        <v>2.0798349006063963E-6</v>
      </c>
      <c r="O77" s="53">
        <f>+B!O49/E!O91</f>
        <v>1.3299841262075185E-7</v>
      </c>
      <c r="P77" s="53">
        <f>+B!P49/E!P91</f>
        <v>5.7936863275321584E-7</v>
      </c>
      <c r="Q77" s="53">
        <f>+B!Q49/E!Q91</f>
        <v>9.0105253173657361E-7</v>
      </c>
      <c r="R77" s="53">
        <f>+B!R49/E!R91</f>
        <v>1.7780176279111892E-6</v>
      </c>
      <c r="S77" s="53">
        <f>+B!S49/E!S91</f>
        <v>3.3779775018659719E-6</v>
      </c>
      <c r="T77" s="53">
        <f>+B!T49/E!T91</f>
        <v>2.2055293524596514E-6</v>
      </c>
      <c r="U77" s="53">
        <f>+B!U49/E!U91</f>
        <v>3.1920653080281069E-6</v>
      </c>
      <c r="V77" s="53">
        <f>+B!V49/E!V91</f>
        <v>1.4698297969479899E-6</v>
      </c>
      <c r="W77" s="53">
        <f>+B!W49/E!W91</f>
        <v>1.6507246633175447E-6</v>
      </c>
      <c r="X77" s="53">
        <f>+B!X49/E!X91</f>
        <v>2.8840330789813666E-6</v>
      </c>
      <c r="Y77" s="53">
        <f>+B!Y49/E!Y91</f>
        <v>2.8259934482685599E-6</v>
      </c>
      <c r="Z77" s="53">
        <f>+B!Z49/E!Z91</f>
        <v>2.3261006882320045E-6</v>
      </c>
      <c r="AA77" s="53">
        <f>+B!AA49/E!AA91</f>
        <v>1.6950844330048732E-6</v>
      </c>
      <c r="AB77" s="53">
        <f>+B!AB49/E!AB91</f>
        <v>2.0957692365596598E-6</v>
      </c>
      <c r="AC77" s="53">
        <f>+B!AC49/E!AC91</f>
        <v>1.8956895238472285E-6</v>
      </c>
      <c r="AD77" s="53">
        <f>+B!AD49/E!AD91</f>
        <v>1.3630476923417256E-6</v>
      </c>
    </row>
    <row r="78" spans="4:30" x14ac:dyDescent="0.25">
      <c r="D78" s="60" t="s">
        <v>19</v>
      </c>
      <c r="E78" s="53">
        <f>+B!E50/E!E92</f>
        <v>0</v>
      </c>
      <c r="F78" s="53">
        <f>+B!F50/E!F92</f>
        <v>0</v>
      </c>
      <c r="G78" s="53">
        <f>+B!G50/E!G92</f>
        <v>8.4114422325824872E-8</v>
      </c>
      <c r="H78" s="53">
        <f>+B!H50/E!H92</f>
        <v>2.3821895684479365E-7</v>
      </c>
      <c r="I78" s="53">
        <f>+B!I50/E!I92</f>
        <v>0</v>
      </c>
      <c r="J78" s="53">
        <f>+B!J50/E!J92</f>
        <v>6.7322309792985306E-10</v>
      </c>
      <c r="K78" s="53">
        <f>+B!K50/E!K92</f>
        <v>7.4994645029244779E-8</v>
      </c>
      <c r="L78" s="53">
        <f>+B!L50/E!L92</f>
        <v>4.4787337530803216E-8</v>
      </c>
      <c r="M78" s="53">
        <f>+B!M50/E!M92</f>
        <v>2.5984452994603712E-7</v>
      </c>
      <c r="N78" s="53">
        <f>+B!N50/E!N92</f>
        <v>5.9288883085180587E-7</v>
      </c>
      <c r="O78" s="53">
        <f>+B!O50/E!O92</f>
        <v>6.3128391553268969E-7</v>
      </c>
      <c r="P78" s="53">
        <f>+B!P50/E!P92</f>
        <v>8.0295826849375541E-7</v>
      </c>
      <c r="Q78" s="53">
        <f>+B!Q50/E!Q92</f>
        <v>5.8014042584756294E-7</v>
      </c>
      <c r="R78" s="53">
        <f>+B!R50/E!R92</f>
        <v>9.3058305492183969E-7</v>
      </c>
      <c r="S78" s="53">
        <f>+B!S50/E!S92</f>
        <v>1.0522065661523473E-6</v>
      </c>
      <c r="T78" s="53">
        <f>+B!T50/E!T92</f>
        <v>5.3358400904334032E-7</v>
      </c>
      <c r="U78" s="53">
        <f>+B!U50/E!U92</f>
        <v>8.6857344882346051E-7</v>
      </c>
      <c r="V78" s="53">
        <f>+B!V50/E!V92</f>
        <v>2.3800072483150371E-6</v>
      </c>
      <c r="W78" s="53">
        <f>+B!W50/E!W92</f>
        <v>8.9213551710065026E-7</v>
      </c>
      <c r="X78" s="53">
        <f>+B!X50/E!X92</f>
        <v>7.4753097558143239E-7</v>
      </c>
      <c r="Y78" s="53">
        <f>+B!Y50/E!Y92</f>
        <v>9.1221475459262435E-7</v>
      </c>
      <c r="Z78" s="53">
        <f>+B!Z50/E!Z92</f>
        <v>1.3574647083477551E-6</v>
      </c>
      <c r="AA78" s="53">
        <f>+B!AA50/E!AA92</f>
        <v>1.0321631583097233E-6</v>
      </c>
      <c r="AB78" s="53">
        <f>+B!AB50/E!AB92</f>
        <v>7.4000250929719126E-7</v>
      </c>
      <c r="AC78" s="53">
        <f>+B!AC50/E!AC92</f>
        <v>4.1124981558465766E-7</v>
      </c>
      <c r="AD78" s="53">
        <f>+B!AD50/E!AD92</f>
        <v>2.2922985807988522E-7</v>
      </c>
    </row>
    <row r="79" spans="4:30" x14ac:dyDescent="0.25">
      <c r="D79" s="60" t="s">
        <v>20</v>
      </c>
      <c r="E79" s="53">
        <f>+B!E51/E!E93</f>
        <v>0</v>
      </c>
      <c r="F79" s="53">
        <f>+B!F51/E!F93</f>
        <v>2.0171133352562534E-4</v>
      </c>
      <c r="G79" s="53">
        <f>+B!G51/E!G93</f>
        <v>0</v>
      </c>
      <c r="H79" s="53">
        <f>+B!H51/E!H93</f>
        <v>0</v>
      </c>
      <c r="I79" s="53">
        <f>+B!I51/E!I93</f>
        <v>0</v>
      </c>
      <c r="J79" s="53">
        <f>+B!J51/E!J93</f>
        <v>0</v>
      </c>
      <c r="K79" s="53">
        <f>+B!K51/E!K93</f>
        <v>8.634884583591276E-7</v>
      </c>
      <c r="L79" s="53">
        <f>+B!L51/E!L93</f>
        <v>1.1568760033555874E-6</v>
      </c>
      <c r="M79" s="53">
        <f>+B!M51/E!M93</f>
        <v>1.4837870939712844E-6</v>
      </c>
      <c r="N79" s="53">
        <f>+B!N51/E!N93</f>
        <v>2.521460782515764E-5</v>
      </c>
      <c r="O79" s="53">
        <f>+B!O51/E!O93</f>
        <v>1.2191220503421472E-5</v>
      </c>
      <c r="P79" s="53">
        <f>+B!P51/E!P93</f>
        <v>8.4297877884165085E-6</v>
      </c>
      <c r="Q79" s="53">
        <f>+B!Q51/E!Q93</f>
        <v>7.7292815938984236E-6</v>
      </c>
      <c r="R79" s="53">
        <f>+B!R51/E!R93</f>
        <v>2.3600738184381691E-5</v>
      </c>
      <c r="S79" s="53">
        <f>+B!S51/E!S93</f>
        <v>3.2577405329420686E-5</v>
      </c>
      <c r="T79" s="53">
        <f>+B!T51/E!T93</f>
        <v>2.9989176711960617E-4</v>
      </c>
      <c r="U79" s="53">
        <f>+B!U51/E!U93</f>
        <v>3.8791482930222926E-4</v>
      </c>
      <c r="V79" s="53">
        <f>+B!V51/E!V93</f>
        <v>1.3674730456158767E-4</v>
      </c>
      <c r="W79" s="53">
        <f>+B!W51/E!W93</f>
        <v>6.9870212632421294E-5</v>
      </c>
      <c r="X79" s="53">
        <f>+B!X51/E!X93</f>
        <v>4.7733952714133996E-5</v>
      </c>
      <c r="Y79" s="53">
        <f>+B!Y51/E!Y93</f>
        <v>1.1133962956091656E-5</v>
      </c>
      <c r="Z79" s="53">
        <f>+B!Z51/E!Z93</f>
        <v>1.103644857133088E-4</v>
      </c>
      <c r="AA79" s="53">
        <f>+B!AA51/E!AA93</f>
        <v>1.8024802593432451E-5</v>
      </c>
      <c r="AB79" s="53">
        <f>+B!AB51/E!AB93</f>
        <v>2.1503609436555367E-5</v>
      </c>
      <c r="AC79" s="53">
        <f>+B!AC51/E!AC93</f>
        <v>4.0785164736703374E-5</v>
      </c>
      <c r="AD79" s="53">
        <f>+B!AD51/E!AD93</f>
        <v>4.2106773575511082E-5</v>
      </c>
    </row>
    <row r="80" spans="4:30" x14ac:dyDescent="0.25">
      <c r="D80" s="60" t="s">
        <v>21</v>
      </c>
      <c r="E80" s="53">
        <f>+B!E52/E!E94</f>
        <v>5.9194215020946152E-7</v>
      </c>
      <c r="F80" s="53">
        <f>+B!F52/E!F94</f>
        <v>3.0065586791164577E-7</v>
      </c>
      <c r="G80" s="53">
        <f>+B!G52/E!G94</f>
        <v>1.9115280791021904E-7</v>
      </c>
      <c r="H80" s="53">
        <f>+B!H52/E!H94</f>
        <v>1.6229526682489759E-7</v>
      </c>
      <c r="I80" s="53">
        <f>+B!I52/E!I94</f>
        <v>4.8104538720164724E-7</v>
      </c>
      <c r="J80" s="53">
        <f>+B!J52/E!J94</f>
        <v>1.1058925417143141E-6</v>
      </c>
      <c r="K80" s="53">
        <f>+B!K52/E!K94</f>
        <v>1.5346959342489374E-6</v>
      </c>
      <c r="L80" s="53">
        <f>+B!L52/E!L94</f>
        <v>1.6202353228162325E-6</v>
      </c>
      <c r="M80" s="53">
        <f>+B!M52/E!M94</f>
        <v>2.0428500022969105E-6</v>
      </c>
      <c r="N80" s="53">
        <f>+B!N52/E!N94</f>
        <v>1.5407949010072321E-6</v>
      </c>
      <c r="O80" s="53">
        <f>+B!O52/E!O94</f>
        <v>1.3881858825222178E-6</v>
      </c>
      <c r="P80" s="53">
        <f>+B!P52/E!P94</f>
        <v>2.1520930847719867E-6</v>
      </c>
      <c r="Q80" s="53">
        <f>+B!Q52/E!Q94</f>
        <v>1.4794157922112429E-6</v>
      </c>
      <c r="R80" s="53">
        <f>+B!R52/E!R94</f>
        <v>3.3185668300007742E-6</v>
      </c>
      <c r="S80" s="53">
        <f>+B!S52/E!S94</f>
        <v>2.293642274759422E-6</v>
      </c>
      <c r="T80" s="53">
        <f>+B!T52/E!T94</f>
        <v>4.3791722028901131E-6</v>
      </c>
      <c r="U80" s="53">
        <f>+B!U52/E!U94</f>
        <v>3.6884010276501327E-6</v>
      </c>
      <c r="V80" s="53">
        <f>+B!V52/E!V94</f>
        <v>4.0107003359225489E-6</v>
      </c>
      <c r="W80" s="53">
        <f>+B!W52/E!W94</f>
        <v>2.9976710708125955E-6</v>
      </c>
      <c r="X80" s="53">
        <f>+B!X52/E!X94</f>
        <v>4.1099766424425715E-6</v>
      </c>
      <c r="Y80" s="53">
        <f>+B!Y52/E!Y94</f>
        <v>3.8383578340204411E-6</v>
      </c>
      <c r="Z80" s="53">
        <f>+B!Z52/E!Z94</f>
        <v>5.5499152951020345E-6</v>
      </c>
      <c r="AA80" s="53">
        <f>+B!AA52/E!AA94</f>
        <v>4.3785003408423536E-6</v>
      </c>
      <c r="AB80" s="53">
        <f>+B!AB52/E!AB94</f>
        <v>4.4801880579629622E-6</v>
      </c>
      <c r="AC80" s="53">
        <f>+B!AC52/E!AC94</f>
        <v>4.381636749122181E-6</v>
      </c>
      <c r="AD80" s="53">
        <f>+B!AD52/E!AD94</f>
        <v>4.3900525319701792E-6</v>
      </c>
    </row>
    <row r="81" spans="4:30" x14ac:dyDescent="0.25">
      <c r="D81" s="60" t="s">
        <v>22</v>
      </c>
      <c r="E81" s="53">
        <f>+B!E53/E!E95</f>
        <v>1.4711288332542412E-6</v>
      </c>
      <c r="F81" s="53">
        <f>+B!F53/E!F95</f>
        <v>2.5177957878095716E-6</v>
      </c>
      <c r="G81" s="53">
        <f>+B!G53/E!G95</f>
        <v>2.0451972818477827E-6</v>
      </c>
      <c r="H81" s="53">
        <f>+B!H53/E!H95</f>
        <v>2.2300825349741671E-6</v>
      </c>
      <c r="I81" s="53">
        <f>+B!I53/E!I95</f>
        <v>3.3138023679324826E-6</v>
      </c>
      <c r="J81" s="53">
        <f>+B!J53/E!J95</f>
        <v>6.1861387370503088E-6</v>
      </c>
      <c r="K81" s="53">
        <f>+B!K53/E!K95</f>
        <v>7.1213752066028208E-6</v>
      </c>
      <c r="L81" s="53">
        <f>+B!L53/E!L95</f>
        <v>5.3936618749812869E-6</v>
      </c>
      <c r="M81" s="53">
        <f>+B!M53/E!M95</f>
        <v>4.2955423684147693E-6</v>
      </c>
      <c r="N81" s="53">
        <f>+B!N53/E!N95</f>
        <v>3.0380022709837144E-6</v>
      </c>
      <c r="O81" s="53">
        <f>+B!O53/E!O95</f>
        <v>4.2858043818590492E-6</v>
      </c>
      <c r="P81" s="53">
        <f>+B!P53/E!P95</f>
        <v>8.5570997157734882E-6</v>
      </c>
      <c r="Q81" s="53">
        <f>+B!Q53/E!Q95</f>
        <v>8.9646979548748858E-6</v>
      </c>
      <c r="R81" s="53">
        <f>+B!R53/E!R95</f>
        <v>3.8008038911893702E-6</v>
      </c>
      <c r="S81" s="53">
        <f>+B!S53/E!S95</f>
        <v>1.1526689358279457E-5</v>
      </c>
      <c r="T81" s="53">
        <f>+B!T53/E!T95</f>
        <v>5.9574744072916785E-6</v>
      </c>
      <c r="U81" s="53">
        <f>+B!U53/E!U95</f>
        <v>6.2340710837080225E-6</v>
      </c>
      <c r="V81" s="53">
        <f>+B!V53/E!V95</f>
        <v>5.7077916078595245E-6</v>
      </c>
      <c r="W81" s="53">
        <f>+B!W53/E!W95</f>
        <v>4.9752104105738162E-6</v>
      </c>
      <c r="X81" s="53">
        <f>+B!X53/E!X95</f>
        <v>4.4054813627367852E-6</v>
      </c>
      <c r="Y81" s="53">
        <f>+B!Y53/E!Y95</f>
        <v>5.7735826704850391E-6</v>
      </c>
      <c r="Z81" s="53">
        <f>+B!Z53/E!Z95</f>
        <v>7.7084204097789768E-6</v>
      </c>
      <c r="AA81" s="53">
        <f>+B!AA53/E!AA95</f>
        <v>1.0003173645215849E-5</v>
      </c>
      <c r="AB81" s="53">
        <f>+B!AB53/E!AB95</f>
        <v>1.2374724146512174E-5</v>
      </c>
      <c r="AC81" s="53">
        <f>+B!AC53/E!AC95</f>
        <v>1.5265508089198624E-5</v>
      </c>
      <c r="AD81" s="53">
        <f>+B!AD53/E!AD95</f>
        <v>1.2586797266086525E-5</v>
      </c>
    </row>
    <row r="82" spans="4:30" x14ac:dyDescent="0.25">
      <c r="D82" s="60" t="s">
        <v>23</v>
      </c>
      <c r="E82" s="53">
        <f>+B!E54/E!E96</f>
        <v>6.676950221758166E-6</v>
      </c>
      <c r="F82" s="53">
        <f>+B!F54/E!F96</f>
        <v>1.0871952257400543E-5</v>
      </c>
      <c r="G82" s="53">
        <f>+B!G54/E!G96</f>
        <v>1.190823708033913E-5</v>
      </c>
      <c r="H82" s="53">
        <f>+B!H54/E!H96</f>
        <v>5.7573696328154565E-6</v>
      </c>
      <c r="I82" s="53">
        <f>+B!I54/E!I96</f>
        <v>5.9429950162365206E-6</v>
      </c>
      <c r="J82" s="53">
        <f>+B!J54/E!J96</f>
        <v>7.0757588231866898E-6</v>
      </c>
      <c r="K82" s="53">
        <f>+B!K54/E!K96</f>
        <v>7.6385534052217273E-6</v>
      </c>
      <c r="L82" s="53">
        <f>+B!L54/E!L96</f>
        <v>8.3235155667713954E-6</v>
      </c>
      <c r="M82" s="53">
        <f>+B!M54/E!M96</f>
        <v>1.5833045324303087E-5</v>
      </c>
      <c r="N82" s="53">
        <f>+B!N54/E!N96</f>
        <v>1.9275530269695427E-5</v>
      </c>
      <c r="O82" s="53">
        <f>+B!O54/E!O96</f>
        <v>1.4525800834547157E-5</v>
      </c>
      <c r="P82" s="53">
        <f>+B!P54/E!P96</f>
        <v>2.4261004309072806E-5</v>
      </c>
      <c r="Q82" s="53">
        <f>+B!Q54/E!Q96</f>
        <v>2.3959214411352861E-5</v>
      </c>
      <c r="R82" s="53">
        <f>+B!R54/E!R96</f>
        <v>2.4590428450065048E-5</v>
      </c>
      <c r="S82" s="53">
        <f>+B!S54/E!S96</f>
        <v>1.4642077215625984E-5</v>
      </c>
      <c r="T82" s="53">
        <f>+B!T54/E!T96</f>
        <v>1.2840446725564746E-5</v>
      </c>
      <c r="U82" s="53">
        <f>+B!U54/E!U96</f>
        <v>1.7779638973678002E-5</v>
      </c>
      <c r="V82" s="53">
        <f>+B!V54/E!V96</f>
        <v>1.9311091070092733E-5</v>
      </c>
      <c r="W82" s="53">
        <f>+B!W54/E!W96</f>
        <v>2.0237478143522893E-5</v>
      </c>
      <c r="X82" s="53">
        <f>+B!X54/E!X96</f>
        <v>2.3362230863805358E-5</v>
      </c>
      <c r="Y82" s="53">
        <f>+B!Y54/E!Y96</f>
        <v>1.5596700826710393E-5</v>
      </c>
      <c r="Z82" s="53">
        <f>+B!Z54/E!Z96</f>
        <v>1.2278092245984007E-5</v>
      </c>
      <c r="AA82" s="53">
        <f>+B!AA54/E!AA96</f>
        <v>1.2774917004224087E-5</v>
      </c>
      <c r="AB82" s="53">
        <f>+B!AB54/E!AB96</f>
        <v>1.3091123810038951E-5</v>
      </c>
      <c r="AC82" s="53">
        <f>+B!AC54/E!AC96</f>
        <v>1.2826042836051437E-5</v>
      </c>
      <c r="AD82" s="53">
        <f>+B!AD54/E!AD96</f>
        <v>1.0365829768458906E-5</v>
      </c>
    </row>
    <row r="83" spans="4:30" x14ac:dyDescent="0.25">
      <c r="D83" s="60" t="s">
        <v>24</v>
      </c>
      <c r="E83" s="53">
        <f>+B!E55/E!E97</f>
        <v>4.4175575931717779E-6</v>
      </c>
      <c r="F83" s="53">
        <f>+B!F55/E!F97</f>
        <v>3.6849539795184751E-6</v>
      </c>
      <c r="G83" s="53">
        <f>+B!G55/E!G97</f>
        <v>8.080422457766222E-6</v>
      </c>
      <c r="H83" s="53">
        <f>+B!H55/E!H97</f>
        <v>8.5897440368879194E-6</v>
      </c>
      <c r="I83" s="53">
        <f>+B!I55/E!I97</f>
        <v>5.2323898253289765E-6</v>
      </c>
      <c r="J83" s="53">
        <f>+B!J55/E!J97</f>
        <v>5.7351533412115412E-6</v>
      </c>
      <c r="K83" s="53">
        <f>+B!K55/E!K97</f>
        <v>5.2563268704314636E-6</v>
      </c>
      <c r="L83" s="53">
        <f>+B!L55/E!L97</f>
        <v>5.7243070431762089E-6</v>
      </c>
      <c r="M83" s="53">
        <f>+B!M55/E!M97</f>
        <v>6.5341103714453448E-6</v>
      </c>
      <c r="N83" s="53">
        <f>+B!N55/E!N97</f>
        <v>4.301951813419732E-6</v>
      </c>
      <c r="O83" s="53">
        <f>+B!O55/E!O97</f>
        <v>6.1177345668123462E-6</v>
      </c>
      <c r="P83" s="53">
        <f>+B!P55/E!P97</f>
        <v>7.6448376771145547E-6</v>
      </c>
      <c r="Q83" s="53">
        <f>+B!Q55/E!Q97</f>
        <v>9.8193840679397495E-6</v>
      </c>
      <c r="R83" s="53">
        <f>+B!R55/E!R97</f>
        <v>1.0410569993765071E-5</v>
      </c>
      <c r="S83" s="53">
        <f>+B!S55/E!S97</f>
        <v>1.1091748930791193E-5</v>
      </c>
      <c r="T83" s="53">
        <f>+B!T55/E!T97</f>
        <v>1.4163840201690236E-5</v>
      </c>
      <c r="U83" s="53">
        <f>+B!U55/E!U97</f>
        <v>1.760791509655053E-5</v>
      </c>
      <c r="V83" s="53">
        <f>+B!V55/E!V97</f>
        <v>2.0052051904252652E-5</v>
      </c>
      <c r="W83" s="53">
        <f>+B!W55/E!W97</f>
        <v>2.0369012228571032E-5</v>
      </c>
      <c r="X83" s="53">
        <f>+B!X55/E!X97</f>
        <v>1.855288490356376E-5</v>
      </c>
      <c r="Y83" s="53">
        <f>+B!Y55/E!Y97</f>
        <v>1.9026775163060772E-5</v>
      </c>
      <c r="Z83" s="53">
        <f>+B!Z55/E!Z97</f>
        <v>1.693658159046923E-5</v>
      </c>
      <c r="AA83" s="53">
        <f>+B!AA55/E!AA97</f>
        <v>1.889975256971578E-5</v>
      </c>
      <c r="AB83" s="53">
        <f>+B!AB55/E!AB97</f>
        <v>2.4172590611661267E-5</v>
      </c>
      <c r="AC83" s="53">
        <f>+B!AC55/E!AC97</f>
        <v>2.1893840808987862E-5</v>
      </c>
      <c r="AD83" s="53">
        <f>+B!AD55/E!AD97</f>
        <v>2.7193353177800914E-5</v>
      </c>
    </row>
    <row r="84" spans="4:30" ht="15.75" thickBot="1" x14ac:dyDescent="0.3">
      <c r="D84" s="61" t="s">
        <v>25</v>
      </c>
      <c r="E84" s="54">
        <f>+B!E56/E!E98</f>
        <v>5.995718518933693E-12</v>
      </c>
      <c r="F84" s="54">
        <f>+B!F56/E!F98</f>
        <v>0</v>
      </c>
      <c r="G84" s="54">
        <f>+B!G56/E!G98</f>
        <v>1.3481454025387836E-7</v>
      </c>
      <c r="H84" s="54">
        <f>+B!H56/E!H98</f>
        <v>2.3524562183513837E-7</v>
      </c>
      <c r="I84" s="54">
        <f>+B!I56/E!I98</f>
        <v>8.5703068942371315E-8</v>
      </c>
      <c r="J84" s="54">
        <f>+B!J56/E!J98</f>
        <v>0</v>
      </c>
      <c r="K84" s="54">
        <f>+B!K56/E!K98</f>
        <v>0</v>
      </c>
      <c r="L84" s="54">
        <f>+B!L56/E!L98</f>
        <v>4.6660891662932288E-12</v>
      </c>
      <c r="M84" s="54">
        <f>+B!M56/E!M98</f>
        <v>4.8210619380984747E-8</v>
      </c>
      <c r="N84" s="54">
        <f>+B!N56/E!N98</f>
        <v>6.1430150319056481E-9</v>
      </c>
      <c r="O84" s="54">
        <f>+B!O56/E!O98</f>
        <v>3.0708286557276043E-8</v>
      </c>
      <c r="P84" s="54">
        <f>+B!P56/E!P98</f>
        <v>4.6087233190037284E-7</v>
      </c>
      <c r="Q84" s="54">
        <f>+B!Q56/E!Q98</f>
        <v>3.0065234378840335E-7</v>
      </c>
      <c r="R84" s="54">
        <f>+B!R56/E!R98</f>
        <v>2.2407408931207754E-8</v>
      </c>
      <c r="S84" s="54">
        <f>+B!S56/E!S98</f>
        <v>7.4800715824183394E-8</v>
      </c>
      <c r="T84" s="54">
        <f>+B!T56/E!T98</f>
        <v>5.0682818855582116E-8</v>
      </c>
      <c r="U84" s="54">
        <f>+B!U56/E!U98</f>
        <v>1.7531817302714569E-8</v>
      </c>
      <c r="V84" s="54">
        <f>+B!V56/E!V98</f>
        <v>5.300179044613533E-8</v>
      </c>
      <c r="W84" s="54">
        <f>+B!W56/E!W98</f>
        <v>1.6375115778460101E-8</v>
      </c>
      <c r="X84" s="54">
        <f>+B!X56/E!X98</f>
        <v>8.9148374890581193E-8</v>
      </c>
      <c r="Y84" s="54">
        <f>+B!Y56/E!Y98</f>
        <v>4.870083263516541E-8</v>
      </c>
      <c r="Z84" s="54">
        <f>+B!Z56/E!Z98</f>
        <v>1.0550639075257435E-7</v>
      </c>
      <c r="AA84" s="54">
        <f>+B!AA56/E!AA98</f>
        <v>2.4917696670208408E-8</v>
      </c>
      <c r="AB84" s="54">
        <f>+B!AB56/E!AB98</f>
        <v>4.3943114453142829E-8</v>
      </c>
      <c r="AC84" s="54">
        <f>+B!AC56/E!AC98</f>
        <v>3.8691119165956135E-8</v>
      </c>
      <c r="AD84" s="54">
        <f>+B!AD56/E!AD98</f>
        <v>5.1158112702720241E-8</v>
      </c>
    </row>
    <row r="85" spans="4:30" s="1" customFormat="1" x14ac:dyDescent="0.25">
      <c r="D85" s="1" t="s">
        <v>52</v>
      </c>
      <c r="E85" s="146"/>
      <c r="F85" s="146"/>
      <c r="G85" s="146"/>
      <c r="H85" s="146"/>
      <c r="I85" s="146"/>
      <c r="J85" s="146"/>
      <c r="K85" s="146"/>
      <c r="L85" s="146"/>
      <c r="M85" s="146"/>
      <c r="N85" s="146"/>
      <c r="O85" s="146"/>
      <c r="P85" s="146"/>
      <c r="Q85" s="146"/>
      <c r="R85" s="146"/>
      <c r="S85" s="146"/>
      <c r="T85" s="146"/>
      <c r="U85" s="146"/>
      <c r="V85" s="146"/>
      <c r="W85" s="146"/>
      <c r="X85" s="146"/>
      <c r="Y85" s="146"/>
      <c r="Z85" s="146"/>
    </row>
    <row r="86" spans="4:30" ht="15.75" thickBot="1" x14ac:dyDescent="0.3"/>
    <row r="87" spans="4:30" ht="15.75" thickBot="1" x14ac:dyDescent="0.3">
      <c r="D87" s="57" t="s">
        <v>14</v>
      </c>
      <c r="E87" s="12">
        <v>1995</v>
      </c>
      <c r="F87" s="8">
        <v>1996</v>
      </c>
      <c r="G87" s="12">
        <v>1997</v>
      </c>
      <c r="H87" s="8">
        <v>1998</v>
      </c>
      <c r="I87" s="12">
        <v>1999</v>
      </c>
      <c r="J87" s="8">
        <v>2000</v>
      </c>
      <c r="K87" s="12">
        <v>2001</v>
      </c>
      <c r="L87" s="8">
        <v>2002</v>
      </c>
      <c r="M87" s="12">
        <v>2003</v>
      </c>
      <c r="N87" s="8">
        <v>2004</v>
      </c>
      <c r="O87" s="12">
        <v>2005</v>
      </c>
      <c r="P87" s="8">
        <v>2006</v>
      </c>
      <c r="Q87" s="12">
        <v>2007</v>
      </c>
      <c r="R87" s="8">
        <v>2008</v>
      </c>
      <c r="S87" s="12">
        <v>2009</v>
      </c>
      <c r="T87" s="8">
        <v>2010</v>
      </c>
      <c r="U87" s="12">
        <v>2011</v>
      </c>
      <c r="V87" s="8">
        <v>2012</v>
      </c>
      <c r="W87" s="12">
        <v>2013</v>
      </c>
      <c r="X87" s="8">
        <v>2014</v>
      </c>
      <c r="Y87" s="12">
        <v>2015</v>
      </c>
      <c r="Z87" s="9">
        <v>2016</v>
      </c>
      <c r="AA87" s="9">
        <v>2017</v>
      </c>
      <c r="AB87" s="9">
        <v>2018</v>
      </c>
      <c r="AC87" s="9">
        <v>2019</v>
      </c>
      <c r="AD87" s="9">
        <v>2020</v>
      </c>
    </row>
    <row r="88" spans="4:30" ht="15.75" thickBot="1" x14ac:dyDescent="0.3">
      <c r="D88" s="58" t="s">
        <v>15</v>
      </c>
      <c r="E88" s="173">
        <v>5186519199.7740002</v>
      </c>
      <c r="F88" s="173">
        <v>5438298510.915</v>
      </c>
      <c r="G88" s="173">
        <v>5645858902.5120001</v>
      </c>
      <c r="H88" s="173">
        <v>5578046699.1859999</v>
      </c>
      <c r="I88" s="173">
        <v>5801635869.2840004</v>
      </c>
      <c r="J88" s="173">
        <v>6555328990.7309999</v>
      </c>
      <c r="K88" s="173">
        <v>6309295736.4750004</v>
      </c>
      <c r="L88" s="173">
        <v>6629663111.382</v>
      </c>
      <c r="M88" s="173">
        <v>7734830640.7889996</v>
      </c>
      <c r="N88" s="173">
        <v>9448164901.4850006</v>
      </c>
      <c r="O88" s="173">
        <v>10719503566.285</v>
      </c>
      <c r="P88" s="173">
        <v>12332743093.599001</v>
      </c>
      <c r="Q88" s="173">
        <v>14177721113.138</v>
      </c>
      <c r="R88" s="173">
        <v>16432852560.402</v>
      </c>
      <c r="S88" s="173">
        <v>12657852987.379999</v>
      </c>
      <c r="T88" s="173">
        <v>15254273600.983</v>
      </c>
      <c r="U88" s="173">
        <v>18251446299.514999</v>
      </c>
      <c r="V88" s="173">
        <v>18418179124.070999</v>
      </c>
      <c r="W88" s="173">
        <v>18734677848.535999</v>
      </c>
      <c r="X88" s="173">
        <v>18806776994.763</v>
      </c>
      <c r="Y88" s="173">
        <v>16509585636.825001</v>
      </c>
      <c r="Z88" s="173">
        <v>16042546299.26</v>
      </c>
      <c r="AA88" s="173">
        <v>17785863773.484001</v>
      </c>
      <c r="AB88" s="173">
        <v>19597307141.341</v>
      </c>
      <c r="AC88" s="173">
        <v>19056376232.123001</v>
      </c>
      <c r="AD88" s="187">
        <v>17656404092.278999</v>
      </c>
    </row>
    <row r="89" spans="4:30" x14ac:dyDescent="0.25">
      <c r="D89" s="59" t="s">
        <v>16</v>
      </c>
      <c r="E89" s="174">
        <v>375108083.39099997</v>
      </c>
      <c r="F89" s="174">
        <v>401238804.78299999</v>
      </c>
      <c r="G89" s="174">
        <v>388917328.47100002</v>
      </c>
      <c r="H89" s="174">
        <v>380122796.91000003</v>
      </c>
      <c r="I89" s="174">
        <v>373546417.18000001</v>
      </c>
      <c r="J89" s="174">
        <v>359365249.764</v>
      </c>
      <c r="K89" s="174">
        <v>369956814.06599998</v>
      </c>
      <c r="L89" s="174">
        <v>393226072.34500003</v>
      </c>
      <c r="M89" s="174">
        <v>452886947.02999997</v>
      </c>
      <c r="N89" s="174">
        <v>516122306.58700001</v>
      </c>
      <c r="O89" s="174">
        <v>565432841.95799994</v>
      </c>
      <c r="P89" s="174">
        <v>618062862.03999996</v>
      </c>
      <c r="Q89" s="174">
        <v>734369968.07599998</v>
      </c>
      <c r="R89" s="174">
        <v>891476197.48399997</v>
      </c>
      <c r="S89" s="174">
        <v>799457366.95000005</v>
      </c>
      <c r="T89" s="174">
        <v>885019485.94200003</v>
      </c>
      <c r="U89" s="174">
        <v>1061663729.589</v>
      </c>
      <c r="V89" s="174">
        <v>1059477207.568</v>
      </c>
      <c r="W89" s="174">
        <v>1120467278.267</v>
      </c>
      <c r="X89" s="174">
        <v>1155055542.184</v>
      </c>
      <c r="Y89" s="174">
        <v>1061555601.556</v>
      </c>
      <c r="Z89" s="174">
        <v>1067565119.4960001</v>
      </c>
      <c r="AA89" s="174">
        <v>1144303565.7509999</v>
      </c>
      <c r="AB89" s="174">
        <v>1208031424.914</v>
      </c>
      <c r="AC89" s="184">
        <v>1220767933.0109999</v>
      </c>
      <c r="AD89" s="174">
        <v>1232766200.6730001</v>
      </c>
    </row>
    <row r="90" spans="4:30" x14ac:dyDescent="0.25">
      <c r="D90" s="60" t="s">
        <v>17</v>
      </c>
      <c r="E90" s="175">
        <v>51654247.222000003</v>
      </c>
      <c r="F90" s="175">
        <v>56265438.292000003</v>
      </c>
      <c r="G90" s="175">
        <v>57607812.052000001</v>
      </c>
      <c r="H90" s="175">
        <v>57187498.096000001</v>
      </c>
      <c r="I90" s="175">
        <v>58253817.467</v>
      </c>
      <c r="J90" s="175">
        <v>57025796.471000001</v>
      </c>
      <c r="K90" s="175">
        <v>59702877.090000004</v>
      </c>
      <c r="L90" s="175">
        <v>64684366.497000001</v>
      </c>
      <c r="M90" s="175">
        <v>72831569.251000002</v>
      </c>
      <c r="N90" s="175">
        <v>82724516.688999996</v>
      </c>
      <c r="O90" s="175">
        <v>89548236.133000001</v>
      </c>
      <c r="P90" s="175">
        <v>96273768.702999994</v>
      </c>
      <c r="Q90" s="175">
        <v>112181434.82600001</v>
      </c>
      <c r="R90" s="175">
        <v>126309590.074</v>
      </c>
      <c r="S90" s="175">
        <v>117848822.807</v>
      </c>
      <c r="T90" s="175">
        <v>122440186.139</v>
      </c>
      <c r="U90" s="175">
        <v>142277579.75</v>
      </c>
      <c r="V90" s="175">
        <v>144548362.22499999</v>
      </c>
      <c r="W90" s="175">
        <v>148282516.838</v>
      </c>
      <c r="X90" s="175">
        <v>146135461.625</v>
      </c>
      <c r="Y90" s="175">
        <v>139413739.02599999</v>
      </c>
      <c r="Z90" s="175">
        <v>142419296.058</v>
      </c>
      <c r="AA90" s="175">
        <v>149613282.764</v>
      </c>
      <c r="AB90" s="175">
        <v>162282307.252</v>
      </c>
      <c r="AC90" s="185">
        <v>162313095.766</v>
      </c>
      <c r="AD90" s="175">
        <v>152961609.89700001</v>
      </c>
    </row>
    <row r="91" spans="4:30" x14ac:dyDescent="0.25">
      <c r="D91" s="60" t="s">
        <v>18</v>
      </c>
      <c r="E91" s="175">
        <v>239194797.38699999</v>
      </c>
      <c r="F91" s="175">
        <v>228803412.84400001</v>
      </c>
      <c r="G91" s="175">
        <v>231702699.38600001</v>
      </c>
      <c r="H91" s="175">
        <v>209261171.91299999</v>
      </c>
      <c r="I91" s="175">
        <v>204141562.206</v>
      </c>
      <c r="J91" s="175">
        <v>226282023.222</v>
      </c>
      <c r="K91" s="175">
        <v>214017753.01800001</v>
      </c>
      <c r="L91" s="175">
        <v>218002395.45199999</v>
      </c>
      <c r="M91" s="175">
        <v>259141719.57600001</v>
      </c>
      <c r="N91" s="175">
        <v>338968251.66000003</v>
      </c>
      <c r="O91" s="175">
        <v>383576006.62099999</v>
      </c>
      <c r="P91" s="175">
        <v>455233481.91399997</v>
      </c>
      <c r="Q91" s="175">
        <v>561630961.76499999</v>
      </c>
      <c r="R91" s="175">
        <v>679199677.79999995</v>
      </c>
      <c r="S91" s="175">
        <v>478863757.70899999</v>
      </c>
      <c r="T91" s="175">
        <v>684783903.83500004</v>
      </c>
      <c r="U91" s="175">
        <v>878732334.5</v>
      </c>
      <c r="V91" s="175">
        <v>814753519.41199994</v>
      </c>
      <c r="W91" s="175">
        <v>816545623.84200001</v>
      </c>
      <c r="X91" s="175">
        <v>792344934.13199997</v>
      </c>
      <c r="Y91" s="175">
        <v>640397450.71200001</v>
      </c>
      <c r="Z91" s="175">
        <v>607424694.53199995</v>
      </c>
      <c r="AA91" s="175">
        <v>731273307.60899997</v>
      </c>
      <c r="AB91" s="175">
        <v>795798492.93799996</v>
      </c>
      <c r="AC91" s="185">
        <v>776986938.77400005</v>
      </c>
      <c r="AD91" s="175">
        <v>771034649.70799994</v>
      </c>
    </row>
    <row r="92" spans="4:30" x14ac:dyDescent="0.25">
      <c r="D92" s="60" t="s">
        <v>19</v>
      </c>
      <c r="E92" s="175">
        <v>378302556.00099999</v>
      </c>
      <c r="F92" s="175">
        <v>457035065.42400002</v>
      </c>
      <c r="G92" s="175">
        <v>470418733.26700002</v>
      </c>
      <c r="H92" s="175">
        <v>353842536.78399998</v>
      </c>
      <c r="I92" s="175">
        <v>416441330.27499998</v>
      </c>
      <c r="J92" s="175">
        <v>658028521.84099996</v>
      </c>
      <c r="K92" s="175">
        <v>606909999.80400002</v>
      </c>
      <c r="L92" s="175">
        <v>610440394.70299995</v>
      </c>
      <c r="M92" s="175">
        <v>764410934.65100002</v>
      </c>
      <c r="N92" s="175">
        <v>1031442942.046</v>
      </c>
      <c r="O92" s="175">
        <v>1427961298.902</v>
      </c>
      <c r="P92" s="175">
        <v>1785255917.0840001</v>
      </c>
      <c r="Q92" s="175">
        <v>1991991849.7520001</v>
      </c>
      <c r="R92" s="175">
        <v>2859516929.6560001</v>
      </c>
      <c r="S92" s="175">
        <v>1801918046.3139999</v>
      </c>
      <c r="T92" s="175">
        <v>2347251751.8759999</v>
      </c>
      <c r="U92" s="175">
        <v>3208264083.7969999</v>
      </c>
      <c r="V92" s="175">
        <v>3339516720.223</v>
      </c>
      <c r="W92" s="175">
        <v>3225478579.0300002</v>
      </c>
      <c r="X92" s="175">
        <v>3020494232.02</v>
      </c>
      <c r="Y92" s="175">
        <v>1833346798.635</v>
      </c>
      <c r="Z92" s="175">
        <v>1517805941.7160001</v>
      </c>
      <c r="AA92" s="175">
        <v>1979558157.5940001</v>
      </c>
      <c r="AB92" s="175">
        <v>2532784654.717</v>
      </c>
      <c r="AC92" s="185">
        <v>2299174283.29</v>
      </c>
      <c r="AD92" s="175">
        <v>1578433119.6240001</v>
      </c>
    </row>
    <row r="93" spans="4:30" x14ac:dyDescent="0.25">
      <c r="D93" s="60" t="s">
        <v>20</v>
      </c>
      <c r="E93" s="175">
        <v>27391358.585999999</v>
      </c>
      <c r="F93" s="175">
        <v>25986011.338</v>
      </c>
      <c r="G93" s="175">
        <v>27264177.675000001</v>
      </c>
      <c r="H93" s="175">
        <v>29199677.247000001</v>
      </c>
      <c r="I93" s="175">
        <v>26839259.361000001</v>
      </c>
      <c r="J93" s="175">
        <v>21513904.210000001</v>
      </c>
      <c r="K93" s="175">
        <v>20841042.895</v>
      </c>
      <c r="L93" s="175">
        <v>26235309.499000002</v>
      </c>
      <c r="M93" s="175">
        <v>33653076.107000001</v>
      </c>
      <c r="N93" s="175">
        <v>40172229.012000002</v>
      </c>
      <c r="O93" s="175">
        <v>41648988.291000001</v>
      </c>
      <c r="P93" s="175">
        <v>47300716.222999997</v>
      </c>
      <c r="Q93" s="175">
        <v>61836406.681999996</v>
      </c>
      <c r="R93" s="175">
        <v>92020511.520999998</v>
      </c>
      <c r="S93" s="175">
        <v>68896984.805999994</v>
      </c>
      <c r="T93" s="175">
        <v>82306694.302000001</v>
      </c>
      <c r="U93" s="175">
        <v>114851963.97400001</v>
      </c>
      <c r="V93" s="175">
        <v>110727081.95999999</v>
      </c>
      <c r="W93" s="175">
        <v>103905194.023</v>
      </c>
      <c r="X93" s="175">
        <v>101856597.318</v>
      </c>
      <c r="Y93" s="175">
        <v>90316359.409999996</v>
      </c>
      <c r="Z93" s="175">
        <v>91501355.121000007</v>
      </c>
      <c r="AA93" s="175">
        <v>108191587.11399999</v>
      </c>
      <c r="AB93" s="175">
        <v>102634211.55</v>
      </c>
      <c r="AC93" s="185">
        <v>97438321.645999998</v>
      </c>
      <c r="AD93" s="175">
        <v>107171308.006</v>
      </c>
    </row>
    <row r="94" spans="4:30" x14ac:dyDescent="0.25">
      <c r="D94" s="60" t="s">
        <v>21</v>
      </c>
      <c r="E94" s="175">
        <v>506235279.73799998</v>
      </c>
      <c r="F94" s="175">
        <v>519900047.472</v>
      </c>
      <c r="G94" s="175">
        <v>540703540.42900002</v>
      </c>
      <c r="H94" s="175">
        <v>548888465.71300006</v>
      </c>
      <c r="I94" s="175">
        <v>573101847.21599996</v>
      </c>
      <c r="J94" s="175">
        <v>612870576.87300003</v>
      </c>
      <c r="K94" s="175">
        <v>636932032.06299996</v>
      </c>
      <c r="L94" s="175">
        <v>710136351.05799997</v>
      </c>
      <c r="M94" s="175">
        <v>849467165.01400006</v>
      </c>
      <c r="N94" s="175">
        <v>1026718740.415</v>
      </c>
      <c r="O94" s="175">
        <v>1167246418.7980001</v>
      </c>
      <c r="P94" s="175">
        <v>1304078350.448</v>
      </c>
      <c r="Q94" s="175">
        <v>1525022925.859</v>
      </c>
      <c r="R94" s="175">
        <v>1757690984.9360001</v>
      </c>
      <c r="S94" s="175">
        <v>1498042235.187</v>
      </c>
      <c r="T94" s="175">
        <v>1706216073.227</v>
      </c>
      <c r="U94" s="175">
        <v>2014075189.848</v>
      </c>
      <c r="V94" s="175">
        <v>1974694027.6400001</v>
      </c>
      <c r="W94" s="175">
        <v>2030634401.2420001</v>
      </c>
      <c r="X94" s="175">
        <v>2072751195.7190001</v>
      </c>
      <c r="Y94" s="175">
        <v>1886874364.8150001</v>
      </c>
      <c r="Z94" s="175">
        <v>1872588940.082</v>
      </c>
      <c r="AA94" s="175">
        <v>2055901404.4219999</v>
      </c>
      <c r="AB94" s="175">
        <v>2301258310.2789998</v>
      </c>
      <c r="AC94" s="185">
        <v>2257209249.941</v>
      </c>
      <c r="AD94" s="175">
        <v>2249115227.6869998</v>
      </c>
    </row>
    <row r="95" spans="4:30" x14ac:dyDescent="0.25">
      <c r="D95" s="60" t="s">
        <v>22</v>
      </c>
      <c r="E95" s="175">
        <v>826952046.95899999</v>
      </c>
      <c r="F95" s="175">
        <v>826308873.05200005</v>
      </c>
      <c r="G95" s="175">
        <v>849702869.95000005</v>
      </c>
      <c r="H95" s="175">
        <v>844625690.06299996</v>
      </c>
      <c r="I95" s="175">
        <v>833812850.98300004</v>
      </c>
      <c r="J95" s="175">
        <v>899493567.23500001</v>
      </c>
      <c r="K95" s="175">
        <v>857660749.898</v>
      </c>
      <c r="L95" s="175">
        <v>911581985.29400003</v>
      </c>
      <c r="M95" s="175">
        <v>1050639619.617</v>
      </c>
      <c r="N95" s="175">
        <v>1311664918.1140001</v>
      </c>
      <c r="O95" s="175">
        <v>1473209096.2260001</v>
      </c>
      <c r="P95" s="175">
        <v>1712590771.0280001</v>
      </c>
      <c r="Q95" s="175">
        <v>2015768974.1429999</v>
      </c>
      <c r="R95" s="175">
        <v>2242263016.9780002</v>
      </c>
      <c r="S95" s="175">
        <v>1592026073.5420001</v>
      </c>
      <c r="T95" s="175">
        <v>1958994567.516</v>
      </c>
      <c r="U95" s="175">
        <v>2340725635.6339998</v>
      </c>
      <c r="V95" s="175">
        <v>2214012155.349</v>
      </c>
      <c r="W95" s="175">
        <v>2244110113.6690001</v>
      </c>
      <c r="X95" s="175">
        <v>2315953504.2639999</v>
      </c>
      <c r="Y95" s="175">
        <v>2049444976.425</v>
      </c>
      <c r="Z95" s="175">
        <v>1953446906.0480001</v>
      </c>
      <c r="AA95" s="175">
        <v>2159030800.223</v>
      </c>
      <c r="AB95" s="175">
        <v>2355701804.3280001</v>
      </c>
      <c r="AC95" s="185">
        <v>2221996136.7680001</v>
      </c>
      <c r="AD95" s="175">
        <v>2118302173.0109999</v>
      </c>
    </row>
    <row r="96" spans="4:30" x14ac:dyDescent="0.25">
      <c r="D96" s="60" t="s">
        <v>23</v>
      </c>
      <c r="E96" s="175">
        <v>1916906757.563</v>
      </c>
      <c r="F96" s="175">
        <v>2052774007.0610001</v>
      </c>
      <c r="G96" s="175">
        <v>2167604392.309</v>
      </c>
      <c r="H96" s="175">
        <v>2236374737.2779999</v>
      </c>
      <c r="I96" s="175">
        <v>2376057688.3239999</v>
      </c>
      <c r="J96" s="175">
        <v>2642996103.6430001</v>
      </c>
      <c r="K96" s="175">
        <v>2511698090.2280002</v>
      </c>
      <c r="L96" s="175">
        <v>2615676011.5780001</v>
      </c>
      <c r="M96" s="175">
        <v>2992987705.7360001</v>
      </c>
      <c r="N96" s="175">
        <v>3618937016.2059999</v>
      </c>
      <c r="O96" s="175">
        <v>3962370175.3579998</v>
      </c>
      <c r="P96" s="175">
        <v>4505167989.2379999</v>
      </c>
      <c r="Q96" s="175">
        <v>5108882031.7080002</v>
      </c>
      <c r="R96" s="175">
        <v>5514523680.4379997</v>
      </c>
      <c r="S96" s="175">
        <v>4333862543.2379999</v>
      </c>
      <c r="T96" s="175">
        <v>5288641544.2849998</v>
      </c>
      <c r="U96" s="175">
        <v>5970171844.1610003</v>
      </c>
      <c r="V96" s="175">
        <v>6041642058.2620001</v>
      </c>
      <c r="W96" s="175">
        <v>6223082693.7449999</v>
      </c>
      <c r="X96" s="175">
        <v>6415894135.8730001</v>
      </c>
      <c r="Y96" s="175">
        <v>6137179975.6569996</v>
      </c>
      <c r="Z96" s="175">
        <v>6118089723.9610004</v>
      </c>
      <c r="AA96" s="175">
        <v>6675623800.2799997</v>
      </c>
      <c r="AB96" s="175">
        <v>7198061936.2670002</v>
      </c>
      <c r="AC96" s="185">
        <v>7051062526.1440001</v>
      </c>
      <c r="AD96" s="175">
        <v>6628989818.9420004</v>
      </c>
    </row>
    <row r="97" spans="4:30" x14ac:dyDescent="0.25">
      <c r="D97" s="60" t="s">
        <v>24</v>
      </c>
      <c r="E97" s="175">
        <v>651624328.44099998</v>
      </c>
      <c r="F97" s="175">
        <v>696686583.949</v>
      </c>
      <c r="G97" s="175">
        <v>728739868.58700001</v>
      </c>
      <c r="H97" s="175">
        <v>739100254.06299996</v>
      </c>
      <c r="I97" s="175">
        <v>770668878.77499998</v>
      </c>
      <c r="J97" s="175">
        <v>816300057.11600006</v>
      </c>
      <c r="K97" s="175">
        <v>814636552.39699996</v>
      </c>
      <c r="L97" s="175">
        <v>865337754.00899994</v>
      </c>
      <c r="M97" s="175">
        <v>991047232.42799997</v>
      </c>
      <c r="N97" s="175">
        <v>1150957336.2850001</v>
      </c>
      <c r="O97" s="175">
        <v>1262214945.0369999</v>
      </c>
      <c r="P97" s="175">
        <v>1392650890.6619999</v>
      </c>
      <c r="Q97" s="175">
        <v>1577961498.684</v>
      </c>
      <c r="R97" s="175">
        <v>1714792754.9300001</v>
      </c>
      <c r="S97" s="175">
        <v>1474031742.155</v>
      </c>
      <c r="T97" s="175">
        <v>1665942969.138</v>
      </c>
      <c r="U97" s="175">
        <v>1883651745.1459999</v>
      </c>
      <c r="V97" s="175">
        <v>1893566313.378</v>
      </c>
      <c r="W97" s="175">
        <v>1956757625.3940001</v>
      </c>
      <c r="X97" s="175">
        <v>2045014573.0550001</v>
      </c>
      <c r="Y97" s="175">
        <v>1963267536.3989999</v>
      </c>
      <c r="Z97" s="175">
        <v>1945774584.0840001</v>
      </c>
      <c r="AA97" s="175">
        <v>2030444041.9760001</v>
      </c>
      <c r="AB97" s="175">
        <v>2170796289.1939998</v>
      </c>
      <c r="AC97" s="185">
        <v>2184967015.0320001</v>
      </c>
      <c r="AD97" s="175">
        <v>2032136295.9059999</v>
      </c>
    </row>
    <row r="98" spans="4:30" ht="15.75" thickBot="1" x14ac:dyDescent="0.3">
      <c r="D98" s="61" t="s">
        <v>25</v>
      </c>
      <c r="E98" s="176">
        <v>166785681.623</v>
      </c>
      <c r="F98" s="176">
        <v>151074664.63</v>
      </c>
      <c r="G98" s="176">
        <v>169581114.59599999</v>
      </c>
      <c r="H98" s="176">
        <v>165907444.71900001</v>
      </c>
      <c r="I98" s="176">
        <v>163751428.89500001</v>
      </c>
      <c r="J98" s="176">
        <v>261449719.565</v>
      </c>
      <c r="K98" s="176">
        <v>216939183.65099999</v>
      </c>
      <c r="L98" s="176">
        <v>214312235.442</v>
      </c>
      <c r="M98" s="176">
        <v>267741841.23199999</v>
      </c>
      <c r="N98" s="176">
        <v>330456622.59600002</v>
      </c>
      <c r="O98" s="176">
        <v>343783427.32700002</v>
      </c>
      <c r="P98" s="176">
        <v>416097879.44800001</v>
      </c>
      <c r="Q98" s="176">
        <v>487762703.43400002</v>
      </c>
      <c r="R98" s="176">
        <v>551692524.46599996</v>
      </c>
      <c r="S98" s="176">
        <v>490489958.495</v>
      </c>
      <c r="T98" s="176">
        <v>509955850.59399998</v>
      </c>
      <c r="U98" s="176">
        <v>634161297.03100002</v>
      </c>
      <c r="V98" s="176">
        <v>819028935.33599997</v>
      </c>
      <c r="W98" s="176">
        <v>862467184.41999996</v>
      </c>
      <c r="X98" s="176">
        <v>737321348.602</v>
      </c>
      <c r="Y98" s="176">
        <v>703601933.39400005</v>
      </c>
      <c r="Z98" s="176">
        <v>720022734.71899998</v>
      </c>
      <c r="AA98" s="176">
        <v>741882375.59300005</v>
      </c>
      <c r="AB98" s="176">
        <v>758776441.20000005</v>
      </c>
      <c r="AC98" s="186">
        <v>774622203.90799999</v>
      </c>
      <c r="AD98" s="176">
        <v>772506996.68400002</v>
      </c>
    </row>
    <row r="99" spans="4:30" x14ac:dyDescent="0.25">
      <c r="D99" s="1" t="s">
        <v>51</v>
      </c>
    </row>
    <row r="100" spans="4:30" ht="15.75" thickBot="1" x14ac:dyDescent="0.3"/>
    <row r="101" spans="4:30" ht="15.75" thickBot="1" x14ac:dyDescent="0.3">
      <c r="D101" s="57" t="s">
        <v>14</v>
      </c>
      <c r="E101" s="12">
        <v>1995</v>
      </c>
      <c r="F101" s="8">
        <v>1996</v>
      </c>
      <c r="G101" s="12">
        <v>1997</v>
      </c>
      <c r="H101" s="8">
        <v>1998</v>
      </c>
      <c r="I101" s="12">
        <v>1999</v>
      </c>
      <c r="J101" s="8">
        <v>2000</v>
      </c>
      <c r="K101" s="12">
        <v>2001</v>
      </c>
      <c r="L101" s="8">
        <v>2002</v>
      </c>
      <c r="M101" s="12">
        <v>2003</v>
      </c>
      <c r="N101" s="8">
        <v>2004</v>
      </c>
      <c r="O101" s="12">
        <v>2005</v>
      </c>
      <c r="P101" s="8">
        <v>2006</v>
      </c>
      <c r="Q101" s="12">
        <v>2007</v>
      </c>
      <c r="R101" s="8">
        <v>2008</v>
      </c>
      <c r="S101" s="12">
        <v>2009</v>
      </c>
      <c r="T101" s="8">
        <v>2010</v>
      </c>
      <c r="U101" s="12">
        <v>2011</v>
      </c>
      <c r="V101" s="8">
        <v>2012</v>
      </c>
      <c r="W101" s="12">
        <v>2013</v>
      </c>
      <c r="X101" s="8">
        <v>2014</v>
      </c>
      <c r="Y101" s="12">
        <v>2015</v>
      </c>
      <c r="Z101" s="9">
        <v>2016</v>
      </c>
      <c r="AA101" s="9">
        <v>2017</v>
      </c>
      <c r="AB101" s="9">
        <v>2018</v>
      </c>
      <c r="AC101" s="9">
        <v>2019</v>
      </c>
      <c r="AD101" s="9">
        <v>2020</v>
      </c>
    </row>
    <row r="102" spans="4:30" ht="15.75" thickBot="1" x14ac:dyDescent="0.3">
      <c r="D102" s="58" t="s">
        <v>15</v>
      </c>
      <c r="E102" s="51">
        <f>+(A!D46+B!E46)/(E!E60+E!E88)</f>
        <v>2.2561340325372333E-6</v>
      </c>
      <c r="F102" s="51">
        <f>+(A!E46+B!F46)/(E!F60+E!F88)</f>
        <v>3.622228260830677E-6</v>
      </c>
      <c r="G102" s="51">
        <f>+(A!F46+B!G46)/(E!G60+E!G88)</f>
        <v>3.4451068600224504E-6</v>
      </c>
      <c r="H102" s="51">
        <f>+(A!G46+B!H46)/(E!H60+E!H88)</f>
        <v>2.1993903172283444E-6</v>
      </c>
      <c r="I102" s="51">
        <f>+(A!H46+B!I46)/(E!I60+E!I88)</f>
        <v>2.0659954270393453E-6</v>
      </c>
      <c r="J102" s="51">
        <f>+(A!I46+B!J46)/(E!J60+E!J88)</f>
        <v>2.8339404811481955E-6</v>
      </c>
      <c r="K102" s="51">
        <f>+(A!J46+B!K46)/(E!K60+E!K88)</f>
        <v>2.773491577603677E-6</v>
      </c>
      <c r="L102" s="51">
        <f>+(A!K46+B!L46)/(E!L60+E!L88)</f>
        <v>2.7514999061977196E-6</v>
      </c>
      <c r="M102" s="51">
        <f>+(A!L46+B!M46)/(E!M60+E!M88)</f>
        <v>4.1298160698757461E-6</v>
      </c>
      <c r="N102" s="51">
        <f>+(A!M46+B!N46)/(E!N60+E!N88)</f>
        <v>4.5093318812112383E-6</v>
      </c>
      <c r="O102" s="51">
        <f>+(A!N46+B!O46)/(E!O60+E!O88)</f>
        <v>3.6165727536914956E-6</v>
      </c>
      <c r="P102" s="51">
        <f>+(A!O46+B!P46)/(E!P60+E!P88)</f>
        <v>5.8521685631951327E-6</v>
      </c>
      <c r="Q102" s="51">
        <f>+(A!P46+B!Q46)/(E!Q60+E!Q88)</f>
        <v>5.8064919501453941E-6</v>
      </c>
      <c r="R102" s="51">
        <f>+(A!Q46+B!R46)/(E!R60+E!R88)</f>
        <v>5.4854498696373664E-6</v>
      </c>
      <c r="S102" s="51">
        <f>+(A!R46+B!S46)/(E!S60+E!S88)</f>
        <v>4.4956231728983923E-6</v>
      </c>
      <c r="T102" s="51">
        <f>+(A!S46+B!T46)/(E!T60+E!T88)</f>
        <v>6.2646701004919041E-6</v>
      </c>
      <c r="U102" s="51">
        <f>+(A!T46+B!U46)/(E!U60+E!U88)</f>
        <v>6.2665092665628072E-6</v>
      </c>
      <c r="V102" s="51">
        <f>+(A!U46+B!V46)/(E!V60+E!V88)</f>
        <v>1.1590000148067579E-5</v>
      </c>
      <c r="W102" s="51">
        <f>+(A!V46+B!W46)/(E!W60+E!W88)</f>
        <v>8.1297412229038418E-6</v>
      </c>
      <c r="X102" s="51">
        <f>+(A!W46+B!X46)/(E!X60+E!X88)</f>
        <v>6.6385058893658121E-6</v>
      </c>
      <c r="Y102" s="51">
        <f>+(A!X46+B!Y46)/(E!Y60+E!Y88)</f>
        <v>8.2154971414324061E-6</v>
      </c>
      <c r="Z102" s="51">
        <f>+(A!Y46+B!Z46)/(E!Z60+E!Z88)</f>
        <v>8.0770138877319025E-6</v>
      </c>
      <c r="AA102" s="51">
        <f>+(A!Z46+B!AA46)/(E!AA60+E!AA88)</f>
        <v>1.0678673878918567E-5</v>
      </c>
      <c r="AB102" s="51">
        <f>+(A!AA46+B!AB46)/(E!AB60+E!AB88)</f>
        <v>9.4846690218098628E-6</v>
      </c>
      <c r="AC102" s="51">
        <f>+(A!AB46+B!AC46)/(E!AC60+E!AC88)</f>
        <v>7.0223613672402592E-6</v>
      </c>
      <c r="AD102" s="51">
        <f>+(A!AC46+B!AD46)/(E!AD60+E!AD88)</f>
        <v>6.7067863273210678E-6</v>
      </c>
    </row>
    <row r="103" spans="4:30" x14ac:dyDescent="0.25">
      <c r="D103" s="59" t="s">
        <v>16</v>
      </c>
      <c r="E103" s="52">
        <f>+(A!D47+B!E47)/(E!E61+E!E89)</f>
        <v>6.1951074667807327E-8</v>
      </c>
      <c r="F103" s="52">
        <f>+(A!E47+B!F47)/(E!F61+E!F89)</f>
        <v>1.26102031254056E-7</v>
      </c>
      <c r="G103" s="52">
        <f>+(A!F47+B!G47)/(E!G61+E!G89)</f>
        <v>2.0061786472032342E-7</v>
      </c>
      <c r="H103" s="52">
        <f>+(A!G47+B!H47)/(E!H61+E!H89)</f>
        <v>1.5559712539900767E-7</v>
      </c>
      <c r="I103" s="52">
        <f>+(A!H47+B!I47)/(E!I61+E!I89)</f>
        <v>4.4161930246276328E-7</v>
      </c>
      <c r="J103" s="52">
        <f>+(A!I47+B!J47)/(E!J61+E!J89)</f>
        <v>3.9240656253301213E-7</v>
      </c>
      <c r="K103" s="52">
        <f>+(A!J47+B!K47)/(E!K61+E!K89)</f>
        <v>6.5644656421789743E-7</v>
      </c>
      <c r="L103" s="52">
        <f>+(A!K47+B!L47)/(E!L61+E!L89)</f>
        <v>5.6338372666711025E-7</v>
      </c>
      <c r="M103" s="52">
        <f>+(A!L47+B!M47)/(E!M61+E!M89)</f>
        <v>4.5224861304111952E-7</v>
      </c>
      <c r="N103" s="52">
        <f>+(A!M47+B!N47)/(E!N61+E!N89)</f>
        <v>7.851395650744747E-7</v>
      </c>
      <c r="O103" s="52">
        <f>+(A!N47+B!O47)/(E!O61+E!O89)</f>
        <v>7.5393361888999549E-7</v>
      </c>
      <c r="P103" s="52">
        <f>+(A!O47+B!P47)/(E!P61+E!P89)</f>
        <v>2.1924604501406859E-6</v>
      </c>
      <c r="Q103" s="52">
        <f>+(A!P47+B!Q47)/(E!Q61+E!Q89)</f>
        <v>1.1713880143522233E-6</v>
      </c>
      <c r="R103" s="52">
        <f>+(A!Q47+B!R47)/(E!R61+E!R89)</f>
        <v>1.4243086785705868E-6</v>
      </c>
      <c r="S103" s="52">
        <f>+(A!R47+B!S47)/(E!S61+E!S89)</f>
        <v>2.6773290849717838E-6</v>
      </c>
      <c r="T103" s="52">
        <f>+(A!S47+B!T47)/(E!T61+E!T89)</f>
        <v>1.4343054008995755E-6</v>
      </c>
      <c r="U103" s="52">
        <f>+(A!T47+B!U47)/(E!U61+E!U89)</f>
        <v>4.9134604215255754E-6</v>
      </c>
      <c r="V103" s="52">
        <f>+(A!U47+B!V47)/(E!V61+E!V89)</f>
        <v>5.4982896858097306E-6</v>
      </c>
      <c r="W103" s="52">
        <f>+(A!V47+B!W47)/(E!W61+E!W89)</f>
        <v>4.992092495568307E-6</v>
      </c>
      <c r="X103" s="52">
        <f>+(A!W47+B!X47)/(E!X61+E!X89)</f>
        <v>1.1662973141452247E-5</v>
      </c>
      <c r="Y103" s="52">
        <f>+(A!X47+B!Y47)/(E!Y61+E!Y89)</f>
        <v>2.538960334107988E-5</v>
      </c>
      <c r="Z103" s="52">
        <f>+(A!Y47+B!Z47)/(E!Z61+E!Z89)</f>
        <v>1.7901126068506095E-5</v>
      </c>
      <c r="AA103" s="52">
        <f>+(A!Z47+B!AA47)/(E!AA61+E!AA89)</f>
        <v>1.4633567223089562E-5</v>
      </c>
      <c r="AB103" s="52">
        <f>+(A!AA47+B!AB47)/(E!AB61+E!AB89)</f>
        <v>1.485627264661005E-5</v>
      </c>
      <c r="AC103" s="52">
        <f>+(A!AB47+B!AC47)/(E!AC61+E!AC89)</f>
        <v>2.4040832755896647E-5</v>
      </c>
      <c r="AD103" s="52">
        <f>+(A!AC47+B!AD47)/(E!AD61+E!AD89)</f>
        <v>1.5565329861220581E-5</v>
      </c>
    </row>
    <row r="104" spans="4:30" x14ac:dyDescent="0.25">
      <c r="D104" s="60" t="s">
        <v>17</v>
      </c>
      <c r="E104" s="53">
        <f>+(A!D48+B!E48)/(E!E62+E!E90)</f>
        <v>0</v>
      </c>
      <c r="F104" s="53">
        <f>+(A!E48+B!F48)/(E!F62+E!F90)</f>
        <v>0</v>
      </c>
      <c r="G104" s="53">
        <f>+(A!F48+B!G48)/(E!G62+E!G90)</f>
        <v>0</v>
      </c>
      <c r="H104" s="53">
        <f>+(A!G48+B!H48)/(E!H62+E!H90)</f>
        <v>0</v>
      </c>
      <c r="I104" s="53">
        <f>+(A!H48+B!I48)/(E!I62+E!I90)</f>
        <v>0</v>
      </c>
      <c r="J104" s="53">
        <f>+(A!I48+B!J48)/(E!J62+E!J90)</f>
        <v>0</v>
      </c>
      <c r="K104" s="53">
        <f>+(A!J48+B!K48)/(E!K62+E!K90)</f>
        <v>0</v>
      </c>
      <c r="L104" s="53">
        <f>+(A!K48+B!L48)/(E!L62+E!L90)</f>
        <v>1.5706998121750753E-7</v>
      </c>
      <c r="M104" s="53">
        <f>+(A!L48+B!M48)/(E!M62+E!M90)</f>
        <v>1.1467985787233899E-8</v>
      </c>
      <c r="N104" s="53">
        <f>+(A!M48+B!N48)/(E!N62+E!N90)</f>
        <v>3.1314878642904003E-8</v>
      </c>
      <c r="O104" s="53">
        <f>+(A!N48+B!O48)/(E!O62+E!O90)</f>
        <v>2.1377681110407779E-8</v>
      </c>
      <c r="P104" s="53">
        <f>+(A!O48+B!P48)/(E!P62+E!P90)</f>
        <v>1.573815217310513E-8</v>
      </c>
      <c r="Q104" s="53">
        <f>+(A!P48+B!Q48)/(E!Q62+E!Q90)</f>
        <v>0</v>
      </c>
      <c r="R104" s="53">
        <f>+(A!Q48+B!R48)/(E!R62+E!R90)</f>
        <v>1.2248299690372082E-7</v>
      </c>
      <c r="S104" s="53">
        <f>+(A!R48+B!S48)/(E!S62+E!S90)</f>
        <v>9.5620372193036683E-8</v>
      </c>
      <c r="T104" s="53">
        <f>+(A!S48+B!T48)/(E!T62+E!T90)</f>
        <v>7.233543662081182E-8</v>
      </c>
      <c r="U104" s="53">
        <f>+(A!T48+B!U48)/(E!U62+E!U90)</f>
        <v>6.5835926519865192E-8</v>
      </c>
      <c r="V104" s="53">
        <f>+(A!U48+B!V48)/(E!V62+E!V90)</f>
        <v>0</v>
      </c>
      <c r="W104" s="53">
        <f>+(A!V48+B!W48)/(E!W62+E!W90)</f>
        <v>6.8366250936931088E-7</v>
      </c>
      <c r="X104" s="53">
        <f>+(A!W48+B!X48)/(E!X62+E!X90)</f>
        <v>1.3226314785993755E-7</v>
      </c>
      <c r="Y104" s="53">
        <f>+(A!X48+B!Y48)/(E!Y62+E!Y90)</f>
        <v>2.2735955488017389E-7</v>
      </c>
      <c r="Z104" s="53">
        <f>+(A!Y48+B!Z48)/(E!Z62+E!Z90)</f>
        <v>1.0021768236802428E-8</v>
      </c>
      <c r="AA104" s="53">
        <f>+(A!Z48+B!AA48)/(E!AA62+E!AA90)</f>
        <v>6.0512614015314694E-10</v>
      </c>
      <c r="AB104" s="53">
        <f>+(A!AA48+B!AB48)/(E!AB62+E!AB90)</f>
        <v>0</v>
      </c>
      <c r="AC104" s="53">
        <f>+(A!AB48+B!AC48)/(E!AC62+E!AC90)</f>
        <v>0</v>
      </c>
      <c r="AD104" s="53">
        <f>+(A!AC48+B!AD48)/(E!AD62+E!AD90)</f>
        <v>0</v>
      </c>
    </row>
    <row r="105" spans="4:30" x14ac:dyDescent="0.25">
      <c r="D105" s="60" t="s">
        <v>18</v>
      </c>
      <c r="E105" s="53">
        <f>+(A!D49+B!E49)/(E!E63+E!E91)</f>
        <v>7.5502666338166718E-6</v>
      </c>
      <c r="F105" s="53">
        <f>+(A!E49+B!F49)/(E!F63+E!F91)</f>
        <v>1.0155197612197173E-5</v>
      </c>
      <c r="G105" s="53">
        <f>+(A!F49+B!G49)/(E!G63+E!G91)</f>
        <v>7.8300106971757497E-6</v>
      </c>
      <c r="H105" s="53">
        <f>+(A!G49+B!H49)/(E!H63+E!H91)</f>
        <v>4.985749048182215E-6</v>
      </c>
      <c r="I105" s="53">
        <f>+(A!H49+B!I49)/(E!I63+E!I91)</f>
        <v>3.9370213470819176E-6</v>
      </c>
      <c r="J105" s="53">
        <f>+(A!I49+B!J49)/(E!J63+E!J91)</f>
        <v>1.3594173880610027E-5</v>
      </c>
      <c r="K105" s="53">
        <f>+(A!J49+B!K49)/(E!K63+E!K91)</f>
        <v>6.4574289985955511E-6</v>
      </c>
      <c r="L105" s="53">
        <f>+(A!K49+B!L49)/(E!L63+E!L91)</f>
        <v>4.8710698891579845E-6</v>
      </c>
      <c r="M105" s="53">
        <f>+(A!L49+B!M49)/(E!M63+E!M91)</f>
        <v>3.0517662247659884E-6</v>
      </c>
      <c r="N105" s="53">
        <f>+(A!M49+B!N49)/(E!N63+E!N91)</f>
        <v>1.1329464580827729E-6</v>
      </c>
      <c r="O105" s="53">
        <f>+(A!N49+B!O49)/(E!O63+E!O91)</f>
        <v>4.157180809780026E-7</v>
      </c>
      <c r="P105" s="53">
        <f>+(A!O49+B!P49)/(E!P63+E!P91)</f>
        <v>3.2435504303756119E-7</v>
      </c>
      <c r="Q105" s="53">
        <f>+(A!P49+B!Q49)/(E!Q63+E!Q91)</f>
        <v>6.0575304651163174E-7</v>
      </c>
      <c r="R105" s="53">
        <f>+(A!Q49+B!R49)/(E!R63+E!R91)</f>
        <v>1.0674489812063386E-6</v>
      </c>
      <c r="S105" s="53">
        <f>+(A!R49+B!S49)/(E!S63+E!S91)</f>
        <v>1.7582310614003803E-6</v>
      </c>
      <c r="T105" s="53">
        <f>+(A!S49+B!T49)/(E!T63+E!T91)</f>
        <v>1.4729542785202405E-6</v>
      </c>
      <c r="U105" s="53" t="e">
        <f>+(A!T49+B!U49)/(E!U63+E!U91)</f>
        <v>#VALUE!</v>
      </c>
      <c r="V105" s="53">
        <f>+(A!U49+B!V49)/(E!V63+E!V91)</f>
        <v>8.6053622334919691E-7</v>
      </c>
      <c r="W105" s="53" t="e">
        <f>+(A!V49+B!W49)/(E!W63+E!W91)</f>
        <v>#VALUE!</v>
      </c>
      <c r="X105" s="53">
        <f>+(A!W49+B!X49)/(E!X63+E!X91)</f>
        <v>2.1330484455387816E-6</v>
      </c>
      <c r="Y105" s="53">
        <f>+(A!X49+B!Y49)/(E!Y63+E!Y91)</f>
        <v>2.2904887436498245E-6</v>
      </c>
      <c r="Z105" s="53">
        <f>+(A!Y49+B!Z49)/(E!Z63+E!Z91)</f>
        <v>5.0344799096371243E-6</v>
      </c>
      <c r="AA105" s="53">
        <f>+(A!Z49+B!AA49)/(E!AA63+E!AA91)</f>
        <v>7.7257450335994992E-6</v>
      </c>
      <c r="AB105" s="53">
        <f>+(A!AA49+B!AB49)/(E!AB63+E!AB91)</f>
        <v>6.9156567066067949E-6</v>
      </c>
      <c r="AC105" s="53">
        <f>+(A!AB49+B!AC49)/(E!AC63+E!AC91)</f>
        <v>8.238956883985288E-6</v>
      </c>
      <c r="AD105" s="53">
        <f>+(A!AC49+B!AD49)/(E!AD63+E!AD91)</f>
        <v>7.3463858856580396E-6</v>
      </c>
    </row>
    <row r="106" spans="4:30" x14ac:dyDescent="0.25">
      <c r="D106" s="60" t="s">
        <v>19</v>
      </c>
      <c r="E106" s="53">
        <f>+(A!D50+B!E50)/(E!E64+E!E92)</f>
        <v>0</v>
      </c>
      <c r="F106" s="53">
        <f>+(A!E50+B!F50)/(E!F64+E!F92)</f>
        <v>0</v>
      </c>
      <c r="G106" s="53">
        <f>+(A!F50+B!G50)/(E!G64+E!G92)</f>
        <v>4.2413796909548578E-8</v>
      </c>
      <c r="H106" s="53">
        <f>+(A!G50+B!H50)/(E!H64+E!H92)</f>
        <v>1.2192367598078568E-7</v>
      </c>
      <c r="I106" s="53">
        <f>+(A!H50+B!I50)/(E!I64+E!I92)</f>
        <v>0</v>
      </c>
      <c r="J106" s="53">
        <f>+(A!I50+B!J50)/(E!J64+E!J92)</f>
        <v>3.3560810054574488E-10</v>
      </c>
      <c r="K106" s="53">
        <f>+(A!J50+B!K50)/(E!K64+E!K92)</f>
        <v>3.7763517416944042E-8</v>
      </c>
      <c r="L106" s="53">
        <f>+(A!K50+B!L50)/(E!L64+E!L92)</f>
        <v>2.2445341299429498E-8</v>
      </c>
      <c r="M106" s="53">
        <f>+(A!L50+B!M50)/(E!M64+E!M92)</f>
        <v>1.3089706993807816E-7</v>
      </c>
      <c r="N106" s="53">
        <f>+(A!M50+B!N50)/(E!N64+E!N92)</f>
        <v>2.979835596705563E-7</v>
      </c>
      <c r="O106" s="53">
        <f>+(A!N50+B!O50)/(E!O64+E!O92)</f>
        <v>3.1644778038602378E-7</v>
      </c>
      <c r="P106" s="53">
        <f>+(A!O50+B!P50)/(E!P64+E!P92)</f>
        <v>4.0204466364781884E-7</v>
      </c>
      <c r="Q106" s="53">
        <f>+(A!P50+B!Q50)/(E!Q64+E!Q92)</f>
        <v>2.8806827011422227E-7</v>
      </c>
      <c r="R106" s="53">
        <f>+(A!Q50+B!R50)/(E!R64+E!R92)</f>
        <v>4.6482609043853873E-7</v>
      </c>
      <c r="S106" s="53">
        <f>+(A!R50+B!S50)/(E!S64+E!S92)</f>
        <v>5.2548745172781718E-7</v>
      </c>
      <c r="T106" s="53">
        <f>+(A!S50+B!T50)/(E!T64+E!T92)</f>
        <v>1.0197608132700483E-5</v>
      </c>
      <c r="U106" s="53">
        <f>+(A!T50+B!U50)/(E!U64+E!U92)</f>
        <v>4.8947423542954974E-7</v>
      </c>
      <c r="V106" s="53">
        <f>+(A!U50+B!V50)/(E!V64+E!V92)</f>
        <v>3.2363499775152234E-5</v>
      </c>
      <c r="W106" s="53">
        <f>+(A!V50+B!W50)/(E!W64+E!W92)</f>
        <v>1.4625823615084163E-5</v>
      </c>
      <c r="X106" s="53">
        <f>+(A!W50+B!X50)/(E!X64+E!X92)</f>
        <v>3.7018355475731111E-7</v>
      </c>
      <c r="Y106" s="53">
        <f>+(A!X50+B!Y50)/(E!Y64+E!Y92)</f>
        <v>1.5044778639554675E-5</v>
      </c>
      <c r="Z106" s="53">
        <f>+(A!Y50+B!Z50)/(E!Z64+E!Z92)</f>
        <v>2.1985297684088097E-5</v>
      </c>
      <c r="AA106" s="53">
        <f>+(A!Z50+B!AA50)/(E!AA64+E!AA92)</f>
        <v>4.4024214365716818E-5</v>
      </c>
      <c r="AB106" s="53">
        <f>+(A!AA50+B!AB50)/(E!AB64+E!AB92)</f>
        <v>2.5962601686027018E-5</v>
      </c>
      <c r="AC106" s="53">
        <f>+(A!AB50+B!AC50)/(E!AC64+E!AC92)</f>
        <v>2.1101599085490665E-7</v>
      </c>
      <c r="AD106" s="53">
        <f>+(A!AC50+B!AD50)/(E!AD64+E!AD92)</f>
        <v>4.7481536048859426E-6</v>
      </c>
    </row>
    <row r="107" spans="4:30" x14ac:dyDescent="0.25">
      <c r="D107" s="60" t="s">
        <v>20</v>
      </c>
      <c r="E107" s="53">
        <f>+(A!D51+B!E51)/(E!E65+E!E93)</f>
        <v>0</v>
      </c>
      <c r="F107" s="53">
        <f>+(A!E51+B!F51)/(E!F65+E!F93)</f>
        <v>1.0213698241474512E-4</v>
      </c>
      <c r="G107" s="53">
        <f>+(A!F51+B!G51)/(E!G65+E!G93)</f>
        <v>0</v>
      </c>
      <c r="H107" s="53">
        <f>+(A!G51+B!H51)/(E!H65+E!H93)</f>
        <v>0</v>
      </c>
      <c r="I107" s="53">
        <f>+(A!H51+B!I51)/(E!I65+E!I93)</f>
        <v>0</v>
      </c>
      <c r="J107" s="53">
        <f>+(A!I51+B!J51)/(E!J65+E!J93)</f>
        <v>0</v>
      </c>
      <c r="K107" s="53">
        <f>+(A!J51+B!K51)/(E!K65+E!K93)</f>
        <v>4.4840794490525358E-7</v>
      </c>
      <c r="L107" s="53">
        <f>+(A!K51+B!L51)/(E!L65+E!L93)</f>
        <v>5.9380207383710714E-7</v>
      </c>
      <c r="M107" s="53">
        <f>+(A!L51+B!M51)/(E!M65+E!M93)</f>
        <v>7.6743519291398023E-7</v>
      </c>
      <c r="N107" s="53">
        <f>+(A!M51+B!N51)/(E!N65+E!N93)</f>
        <v>1.2995934462633516E-5</v>
      </c>
      <c r="O107" s="53">
        <f>+(A!N51+B!O51)/(E!O65+E!O93)</f>
        <v>6.2792984302136918E-6</v>
      </c>
      <c r="P107" s="53">
        <f>+(A!O51+B!P51)/(E!P65+E!P93)</f>
        <v>4.2952572899354113E-6</v>
      </c>
      <c r="Q107" s="53">
        <f>+(A!P51+B!Q51)/(E!Q65+E!Q93)</f>
        <v>3.8526138566255529E-6</v>
      </c>
      <c r="R107" s="53">
        <f>+(A!Q51+B!R51)/(E!R65+E!R93)</f>
        <v>1.1858496106616482E-5</v>
      </c>
      <c r="S107" s="53">
        <f>+(A!R51+B!S51)/(E!S65+E!S93)</f>
        <v>1.6618424886366161E-5</v>
      </c>
      <c r="T107" s="53">
        <f>+(A!S51+B!T51)/(E!T65+E!T93)</f>
        <v>1.4985116629065467E-4</v>
      </c>
      <c r="U107" s="53">
        <f>+(A!T51+B!U51)/(E!U65+E!U93)</f>
        <v>1.960208843526514E-4</v>
      </c>
      <c r="V107" s="53">
        <f>+(A!U51+B!V51)/(E!V65+E!V93)</f>
        <v>6.8906154321266128E-5</v>
      </c>
      <c r="W107" s="53">
        <f>+(A!V51+B!W51)/(E!W65+E!W93)</f>
        <v>3.5413533166426557E-5</v>
      </c>
      <c r="X107" s="53">
        <f>+(A!W51+B!X51)/(E!X65+E!X93)</f>
        <v>2.4210648183068421E-5</v>
      </c>
      <c r="Y107" s="53">
        <f>+(A!X51+B!Y51)/(E!Y65+E!Y93)</f>
        <v>5.6448673393959423E-6</v>
      </c>
      <c r="Z107" s="53">
        <f>+(A!Y51+B!Z51)/(E!Z65+E!Z93)</f>
        <v>5.5534634030544342E-5</v>
      </c>
      <c r="AA107" s="53">
        <f>+(A!Z51+B!AA51)/(E!AA65+E!AA93)</f>
        <v>9.1211503076968763E-6</v>
      </c>
      <c r="AB107" s="53">
        <f>+(A!AA51+B!AB51)/(E!AB65+E!AB93)</f>
        <v>1.0963048534183908E-5</v>
      </c>
      <c r="AC107" s="53">
        <f>+(A!AB51+B!AC51)/(E!AC65+E!AC93)</f>
        <v>2.1063887062313084E-5</v>
      </c>
      <c r="AD107" s="53">
        <f>+(A!AC51+B!AD51)/(E!AD65+E!AD93)</f>
        <v>2.1300308379878805E-5</v>
      </c>
    </row>
    <row r="108" spans="4:30" x14ac:dyDescent="0.25">
      <c r="D108" s="60" t="s">
        <v>21</v>
      </c>
      <c r="E108" s="53">
        <f>+(A!D52+B!E52)/(E!E66+E!E94)</f>
        <v>1.6025713904460885E-6</v>
      </c>
      <c r="F108" s="53">
        <f>+(A!E52+B!F52)/(E!F66+E!F94)</f>
        <v>1.931405099342573E-6</v>
      </c>
      <c r="G108" s="53">
        <f>+(A!F52+B!G52)/(E!G66+E!G94)</f>
        <v>1.1928734669669293E-6</v>
      </c>
      <c r="H108" s="53">
        <f>+(A!G52+B!H52)/(E!H66+E!H94)</f>
        <v>6.981996219552369E-7</v>
      </c>
      <c r="I108" s="53">
        <f>+(A!H52+B!I52)/(E!I66+E!I94)</f>
        <v>6.1943206182861993E-7</v>
      </c>
      <c r="J108" s="53">
        <f>+(A!I52+B!J52)/(E!J66+E!J94)</f>
        <v>8.7356045259228524E-7</v>
      </c>
      <c r="K108" s="53">
        <f>+(A!J52+B!K52)/(E!K66+E!K94)</f>
        <v>1.103159142032699E-6</v>
      </c>
      <c r="L108" s="53">
        <f>+(A!K52+B!L52)/(E!L66+E!L94)</f>
        <v>1.141114976109085E-6</v>
      </c>
      <c r="M108" s="53">
        <f>+(A!L52+B!M52)/(E!M66+E!M94)</f>
        <v>1.3169862310312629E-6</v>
      </c>
      <c r="N108" s="53">
        <f>+(A!M52+B!N52)/(E!N66+E!N94)</f>
        <v>9.0101008717763265E-7</v>
      </c>
      <c r="O108" s="53">
        <f>+(A!N52+B!O52)/(E!O66+E!O94)</f>
        <v>8.3405917899034343E-7</v>
      </c>
      <c r="P108" s="53">
        <f>+(A!O52+B!P52)/(E!P66+E!P94)</f>
        <v>1.1894660397773344E-6</v>
      </c>
      <c r="Q108" s="53">
        <f>+(A!P52+B!Q52)/(E!Q66+E!Q94)</f>
        <v>8.5391389233875853E-7</v>
      </c>
      <c r="R108" s="53">
        <f>+(A!Q52+B!R52)/(E!R66+E!R94)</f>
        <v>2.1106354166571374E-6</v>
      </c>
      <c r="S108" s="53">
        <f>+(A!R52+B!S52)/(E!S66+E!S94)</f>
        <v>1.3252534276504599E-6</v>
      </c>
      <c r="T108" s="53">
        <f>+(A!S52+B!T52)/(E!T66+E!T94)</f>
        <v>2.4734029168797224E-6</v>
      </c>
      <c r="U108" s="53">
        <f>+(A!T52+B!U52)/(E!U66+E!U94)</f>
        <v>2.8870089329744193E-6</v>
      </c>
      <c r="V108" s="53">
        <f>+(A!U52+B!V52)/(E!V66+E!V94)</f>
        <v>2.7583891379404543E-6</v>
      </c>
      <c r="W108" s="53">
        <f>+(A!V52+B!W52)/(E!W66+E!W94)</f>
        <v>2.1711253631923765E-6</v>
      </c>
      <c r="X108" s="53">
        <f>+(A!W52+B!X52)/(E!X66+E!X94)</f>
        <v>2.4507791185759339E-6</v>
      </c>
      <c r="Y108" s="53">
        <f>+(A!X52+B!Y52)/(E!Y66+E!Y94)</f>
        <v>2.4978814957328192E-6</v>
      </c>
      <c r="Z108" s="53">
        <f>+(A!Y52+B!Z52)/(E!Z66+E!Z94)</f>
        <v>3.1336517298020363E-6</v>
      </c>
      <c r="AA108" s="53">
        <f>+(A!Z52+B!AA52)/(E!AA66+E!AA94)</f>
        <v>2.901134595558281E-6</v>
      </c>
      <c r="AB108" s="53">
        <f>+(A!AA52+B!AB52)/(E!AB66+E!AB94)</f>
        <v>2.5030904383737245E-6</v>
      </c>
      <c r="AC108" s="53">
        <f>+(A!AB52+B!AC52)/(E!AC66+E!AC94)</f>
        <v>3.2618956115576085E-6</v>
      </c>
      <c r="AD108" s="53">
        <f>+(A!AC52+B!AD52)/(E!AD66+E!AD94)</f>
        <v>2.8519938799880168E-6</v>
      </c>
    </row>
    <row r="109" spans="4:30" x14ac:dyDescent="0.25">
      <c r="D109" s="60" t="s">
        <v>22</v>
      </c>
      <c r="E109" s="53">
        <f>+(A!D53+B!E53)/(E!E67+E!E95)</f>
        <v>1.4308661843228477E-6</v>
      </c>
      <c r="F109" s="53">
        <f>+(A!E53+B!F53)/(E!F67+E!F95)</f>
        <v>1.3453517174594895E-6</v>
      </c>
      <c r="G109" s="53">
        <f>+(A!F53+B!G53)/(E!G67+E!G95)</f>
        <v>1.0704410065300883E-6</v>
      </c>
      <c r="H109" s="53">
        <f>+(A!G53+B!H53)/(E!H67+E!H95)</f>
        <v>1.1441669691006418E-6</v>
      </c>
      <c r="I109" s="53">
        <f>+(A!H53+B!I53)/(E!I67+E!I95)</f>
        <v>1.6935868894669514E-6</v>
      </c>
      <c r="J109" s="53">
        <f>+(A!I53+B!J53)/(E!J67+E!J95)</f>
        <v>3.2493803808799662E-6</v>
      </c>
      <c r="K109" s="53">
        <f>+(A!J53+B!K53)/(E!K67+E!K95)</f>
        <v>3.6585754700209511E-6</v>
      </c>
      <c r="L109" s="53">
        <f>+(A!K53+B!L53)/(E!L67+E!L95)</f>
        <v>2.7341541222541686E-6</v>
      </c>
      <c r="M109" s="53">
        <f>+(A!L53+B!M53)/(E!M67+E!M95)</f>
        <v>2.1854716927722521E-6</v>
      </c>
      <c r="N109" s="53">
        <f>+(A!M53+B!N53)/(E!N67+E!N95)</f>
        <v>1.5811879085571308E-6</v>
      </c>
      <c r="O109" s="53">
        <f>+(A!N53+B!O53)/(E!O67+E!O95)</f>
        <v>2.2032310984740351E-6</v>
      </c>
      <c r="P109" s="53">
        <f>+(A!O53+B!P53)/(E!P67+E!P95)</f>
        <v>4.3209148386794401E-6</v>
      </c>
      <c r="Q109" s="53">
        <f>+(A!P53+B!Q53)/(E!Q67+E!Q95)</f>
        <v>4.5485709291797216E-6</v>
      </c>
      <c r="R109" s="53">
        <f>+(A!Q53+B!R53)/(E!R67+E!R95)</f>
        <v>1.9661219754655466E-6</v>
      </c>
      <c r="S109" s="53">
        <f>+(A!R53+B!S53)/(E!S67+E!S95)</f>
        <v>5.8371949302112498E-6</v>
      </c>
      <c r="T109" s="53">
        <f>+(A!S53+B!T53)/(E!T67+E!T95)</f>
        <v>3.209086882684755E-6</v>
      </c>
      <c r="U109" s="53">
        <f>+(A!T53+B!U53)/(E!U67+E!U95)</f>
        <v>3.2238090013532918E-6</v>
      </c>
      <c r="V109" s="53">
        <f>+(A!U53+B!V53)/(E!V67+E!V95)</f>
        <v>2.9380859008845412E-6</v>
      </c>
      <c r="W109" s="53">
        <f>+(A!V53+B!W53)/(E!W67+E!W95)</f>
        <v>2.5766082390253457E-6</v>
      </c>
      <c r="X109" s="53">
        <f>+(A!W53+B!X53)/(E!X67+E!X95)</f>
        <v>2.316558945253459E-6</v>
      </c>
      <c r="Y109" s="53">
        <f>+(A!X53+B!Y53)/(E!Y67+E!Y95)</f>
        <v>2.9856921524214272E-6</v>
      </c>
      <c r="Z109" s="53">
        <f>+(A!Y53+B!Z53)/(E!Z67+E!Z95)</f>
        <v>3.8885919182314797E-6</v>
      </c>
      <c r="AA109" s="53">
        <f>+(A!Z53+B!AA53)/(E!AA67+E!AA95)</f>
        <v>5.062733525201871E-6</v>
      </c>
      <c r="AB109" s="53">
        <f>+(A!AA53+B!AB53)/(E!AB67+E!AB95)</f>
        <v>6.2224313888513501E-6</v>
      </c>
      <c r="AC109" s="53">
        <f>+(A!AB53+B!AC53)/(E!AC67+E!AC95)</f>
        <v>7.7671374475776457E-6</v>
      </c>
      <c r="AD109" s="53">
        <f>+(A!AC53+B!AD53)/(E!AD67+E!AD95)</f>
        <v>6.4169001980584338E-6</v>
      </c>
    </row>
    <row r="110" spans="4:30" x14ac:dyDescent="0.25">
      <c r="D110" s="60" t="s">
        <v>23</v>
      </c>
      <c r="E110" s="53">
        <f>+(A!D54+B!E54)/(E!E68+E!E96)</f>
        <v>3.3199923760925564E-6</v>
      </c>
      <c r="F110" s="53">
        <f>+(A!E54+B!F54)/(E!F68+E!F96)</f>
        <v>5.4582883627962167E-6</v>
      </c>
      <c r="G110" s="53">
        <f>+(A!F54+B!G54)/(E!G68+E!G96)</f>
        <v>5.9387924906629061E-6</v>
      </c>
      <c r="H110" s="53">
        <f>+(A!G54+B!H54)/(E!H68+E!H96)</f>
        <v>2.8734956771672276E-6</v>
      </c>
      <c r="I110" s="53">
        <f>+(A!H54+B!I54)/(E!I68+E!I96)</f>
        <v>2.9884338362357525E-6</v>
      </c>
      <c r="J110" s="53">
        <f>+(A!I54+B!J54)/(E!J68+E!J96)</f>
        <v>3.6159687992419242E-6</v>
      </c>
      <c r="K110" s="53">
        <f>+(A!J54+B!K54)/(E!K68+E!K96)</f>
        <v>3.8556723441504625E-6</v>
      </c>
      <c r="L110" s="53">
        <f>+(A!K54+B!L54)/(E!L68+E!L96)</f>
        <v>4.1917834418174103E-6</v>
      </c>
      <c r="M110" s="53">
        <f>+(A!L54+B!M54)/(E!M68+E!M96)</f>
        <v>7.9822304075014523E-6</v>
      </c>
      <c r="N110" s="53">
        <f>+(A!M54+B!N54)/(E!N68+E!N96)</f>
        <v>9.7969589095101276E-6</v>
      </c>
      <c r="O110" s="53">
        <f>+(A!N54+B!O54)/(E!O68+E!O96)</f>
        <v>7.4102548538402453E-6</v>
      </c>
      <c r="P110" s="53">
        <f>+(A!O54+B!P54)/(E!P68+E!P96)</f>
        <v>1.2239134297616135E-5</v>
      </c>
      <c r="Q110" s="53">
        <f>+(A!P54+B!Q54)/(E!Q68+E!Q96)</f>
        <v>1.2089724648654464E-5</v>
      </c>
      <c r="R110" s="53">
        <f>+(A!Q54+B!R54)/(E!R68+E!R96)</f>
        <v>1.2392316331473154E-5</v>
      </c>
      <c r="S110" s="53">
        <f>+(A!R54+B!S54)/(E!S68+E!S96)</f>
        <v>7.4760911142444986E-6</v>
      </c>
      <c r="T110" s="53">
        <f>+(A!S54+B!T54)/(E!T68+E!T96)</f>
        <v>6.5592186482786744E-6</v>
      </c>
      <c r="U110" s="53">
        <f>+(A!T54+B!U54)/(E!U68+E!U96)</f>
        <v>9.095649683456215E-6</v>
      </c>
      <c r="V110" s="53">
        <f>+(A!U54+B!V54)/(E!V68+E!V96)</f>
        <v>9.8912061037421805E-6</v>
      </c>
      <c r="W110" s="53">
        <f>+(A!V54+B!W54)/(E!W68+E!W96)</f>
        <v>1.037038322178327E-5</v>
      </c>
      <c r="X110" s="53">
        <f>+(A!W54+B!X54)/(E!X68+E!X96)</f>
        <v>1.2048777614496488E-5</v>
      </c>
      <c r="Y110" s="53">
        <f>+(A!X54+B!Y54)/(E!Y68+E!Y96)</f>
        <v>8.0042220881707975E-6</v>
      </c>
      <c r="Z110" s="53">
        <f>+(A!Y54+B!Z54)/(E!Z68+E!Z96)</f>
        <v>6.3551581839183482E-6</v>
      </c>
      <c r="AA110" s="53">
        <f>+(A!Z54+B!AA54)/(E!AA68+E!AA96)</f>
        <v>6.5537743276722176E-6</v>
      </c>
      <c r="AB110" s="53">
        <f>+(A!AA54+B!AB54)/(E!AB68+E!AB96)</f>
        <v>6.8489764134467488E-6</v>
      </c>
      <c r="AC110" s="53">
        <f>+(A!AB54+B!AC54)/(E!AC68+E!AC96)</f>
        <v>6.6926547700937771E-6</v>
      </c>
      <c r="AD110" s="53">
        <f>+(A!AC54+B!AD54)/(E!AD68+E!AD96)</f>
        <v>5.4329319223698278E-6</v>
      </c>
    </row>
    <row r="111" spans="4:30" x14ac:dyDescent="0.25">
      <c r="D111" s="60" t="s">
        <v>24</v>
      </c>
      <c r="E111" s="53">
        <f>+(A!D55+B!E55)/(E!E69+E!E97)</f>
        <v>2.3731226905460018E-6</v>
      </c>
      <c r="F111" s="53">
        <f>+(A!E55+B!F55)/(E!F69+E!F97)</f>
        <v>2.0136965581482743E-6</v>
      </c>
      <c r="G111" s="53">
        <f>+(A!F55+B!G55)/(E!G69+E!G97)</f>
        <v>4.2367102800501745E-6</v>
      </c>
      <c r="H111" s="53">
        <f>+(A!G55+B!H55)/(E!H69+E!H97)</f>
        <v>4.5019362674316205E-6</v>
      </c>
      <c r="I111" s="53">
        <f>+(A!H55+B!I55)/(E!I69+E!I97)</f>
        <v>2.7892594110776636E-6</v>
      </c>
      <c r="J111" s="53">
        <f>+(A!I55+B!J55)/(E!J69+E!J97)</f>
        <v>3.0150959219674976E-6</v>
      </c>
      <c r="K111" s="53">
        <f>+(A!J55+B!K55)/(E!K69+E!K97)</f>
        <v>2.8892717024051063E-6</v>
      </c>
      <c r="L111" s="53">
        <f>+(A!K55+B!L55)/(E!L69+E!L97)</f>
        <v>3.0805634094944342E-6</v>
      </c>
      <c r="M111" s="53">
        <f>+(A!L55+B!M55)/(E!M69+E!M97)</f>
        <v>3.4793302597440025E-6</v>
      </c>
      <c r="N111" s="53">
        <f>+(A!M55+B!N55)/(E!N69+E!N97)</f>
        <v>2.3115575999994117E-6</v>
      </c>
      <c r="O111" s="53">
        <f>+(A!N55+B!O55)/(E!O69+E!O97)</f>
        <v>3.2640909018394272E-6</v>
      </c>
      <c r="P111" s="53">
        <f>+(A!O55+B!P55)/(E!P69+E!P97)</f>
        <v>3.9876465805776914E-6</v>
      </c>
      <c r="Q111" s="53">
        <f>+(A!P55+B!Q55)/(E!Q69+E!Q97)</f>
        <v>5.1003569949041924E-6</v>
      </c>
      <c r="R111" s="53">
        <f>+(A!Q55+B!R55)/(E!R69+E!R97)</f>
        <v>5.3678200258356181E-6</v>
      </c>
      <c r="S111" s="53">
        <f>+(A!R55+B!S55)/(E!S69+E!S97)</f>
        <v>5.725618758783793E-6</v>
      </c>
      <c r="T111" s="53">
        <f>+(A!S55+B!T55)/(E!T69+E!T97)</f>
        <v>7.2746388539814706E-6</v>
      </c>
      <c r="U111" s="53">
        <f>+(A!T55+B!U55)/(E!U69+E!U97)</f>
        <v>8.9538473564815653E-6</v>
      </c>
      <c r="V111" s="53">
        <f>+(A!U55+B!V55)/(E!V69+E!V97)</f>
        <v>1.0030207141834603E-5</v>
      </c>
      <c r="W111" s="53">
        <f>+(A!V55+B!W55)/(E!W69+E!W97)</f>
        <v>1.0508351870412509E-5</v>
      </c>
      <c r="X111" s="53">
        <f>+(A!W55+B!X55)/(E!X69+E!X97)</f>
        <v>9.2790942110463167E-6</v>
      </c>
      <c r="Y111" s="53">
        <f>+(A!X55+B!Y55)/(E!Y69+E!Y97)</f>
        <v>9.6800104494148562E-6</v>
      </c>
      <c r="Z111" s="53">
        <f>+(A!Y55+B!Z55)/(E!Z69+E!Z97)</f>
        <v>8.548127400357618E-6</v>
      </c>
      <c r="AA111" s="53">
        <f>+(A!Z55+B!AA55)/(E!AA69+E!AA97)</f>
        <v>9.5029847137179081E-6</v>
      </c>
      <c r="AB111" s="53">
        <f>+(A!AA55+B!AB55)/(E!AB69+E!AB97)</f>
        <v>1.2101678239352159E-5</v>
      </c>
      <c r="AC111" s="53">
        <f>+(A!AB55+B!AC55)/(E!AC69+E!AC97)</f>
        <v>1.0908909492421827E-5</v>
      </c>
      <c r="AD111" s="53">
        <f>+(A!AC55+B!AD55)/(E!AD69+E!AD97)</f>
        <v>1.3545704213224878E-5</v>
      </c>
    </row>
    <row r="112" spans="4:30" ht="15.75" thickBot="1" x14ac:dyDescent="0.3">
      <c r="D112" s="61" t="s">
        <v>25</v>
      </c>
      <c r="E112" s="54">
        <f>+(A!D56+B!E56)/(E!E70+E!E98)</f>
        <v>3.2148303057323533E-12</v>
      </c>
      <c r="F112" s="54">
        <f>+(A!E56+B!F56)/(E!F70+E!F98)</f>
        <v>0</v>
      </c>
      <c r="G112" s="54">
        <f>+(A!F56+B!G56)/(E!G70+E!G98)</f>
        <v>6.9867148913354483E-8</v>
      </c>
      <c r="H112" s="54">
        <f>+(A!G56+B!H56)/(E!H70+E!H98)</f>
        <v>1.2083276011922141E-7</v>
      </c>
      <c r="I112" s="54">
        <f>+(A!H56+B!I56)/(E!I70+E!I98)</f>
        <v>4.4323056648541474E-8</v>
      </c>
      <c r="J112" s="54">
        <f>+(A!I56+B!J56)/(E!J70+E!J98)</f>
        <v>0</v>
      </c>
      <c r="K112" s="54">
        <f>+(A!J56+B!K56)/(E!K70+E!K98)</f>
        <v>0</v>
      </c>
      <c r="L112" s="54">
        <f>+(A!K56+B!L56)/(E!L70+E!L98)</f>
        <v>2.2524003458856939E-12</v>
      </c>
      <c r="M112" s="54">
        <f>+(A!L56+B!M56)/(E!M70+E!M98)</f>
        <v>2.3107929828168023E-8</v>
      </c>
      <c r="N112" s="54">
        <f>+(A!M56+B!N56)/(E!N70+E!N98)</f>
        <v>1.6470087630244654E-8</v>
      </c>
      <c r="O112" s="54">
        <f>+(A!N56+B!O56)/(E!O70+E!O98)</f>
        <v>1.5931736041838943E-8</v>
      </c>
      <c r="P112" s="54">
        <f>+(A!O56+B!P56)/(E!P70+E!P98)</f>
        <v>2.2403598745885433E-7</v>
      </c>
      <c r="Q112" s="54">
        <f>+(A!P56+B!Q56)/(E!Q70+E!Q98)</f>
        <v>1.4392677067412724E-7</v>
      </c>
      <c r="R112" s="54">
        <f>+(A!Q56+B!R56)/(E!R70+E!R98)</f>
        <v>1.0574488716066062E-8</v>
      </c>
      <c r="S112" s="54">
        <f>+(A!R56+B!S56)/(E!S70+E!S98)</f>
        <v>3.3733931158337574E-8</v>
      </c>
      <c r="T112" s="54">
        <f>+(A!S56+B!T56)/(E!T70+E!T98)</f>
        <v>2.4090959466306253E-8</v>
      </c>
      <c r="U112" s="54">
        <f>+(A!T56+B!U56)/(E!U70+E!U98)</f>
        <v>3.833973482454084E-8</v>
      </c>
      <c r="V112" s="54">
        <f>+(A!U56+B!V56)/(E!V70+E!V98)</f>
        <v>3.0735786160866991E-8</v>
      </c>
      <c r="W112" s="54">
        <f>+(A!V56+B!W56)/(E!W70+E!W98)</f>
        <v>2.0135535297017443E-8</v>
      </c>
      <c r="X112" s="54">
        <f>+(A!W56+B!X56)/(E!X70+E!X98)</f>
        <v>4.8570236713320611E-8</v>
      </c>
      <c r="Y112" s="54">
        <f>+(A!X56+B!Y56)/(E!Y70+E!Y98)</f>
        <v>3.7934723636194439E-8</v>
      </c>
      <c r="Z112" s="54">
        <f>+(A!Y56+B!Z56)/(E!Z70+E!Z98)</f>
        <v>5.4474682237421172E-8</v>
      </c>
      <c r="AA112" s="54">
        <f>+(A!Z56+B!AA56)/(E!AA70+E!AA98)</f>
        <v>2.0778907298877055E-8</v>
      </c>
      <c r="AB112" s="54">
        <f>+(A!AA56+B!AB56)/(E!AB70+E!AB98)</f>
        <v>2.2704276187202455E-8</v>
      </c>
      <c r="AC112" s="54">
        <f>+(A!AB56+B!AC56)/(E!AC70+E!AC98)</f>
        <v>1.7318391645037442E-8</v>
      </c>
      <c r="AD112" s="54">
        <f>+(A!AC56+B!AD56)/(E!AD70+E!AD98)</f>
        <v>2.4089889245966219E-8</v>
      </c>
    </row>
    <row r="113" spans="4:4" x14ac:dyDescent="0.25">
      <c r="D113" s="1" t="s">
        <v>52</v>
      </c>
    </row>
  </sheetData>
  <mergeCells count="6">
    <mergeCell ref="E58:Z58"/>
    <mergeCell ref="B7:D16"/>
    <mergeCell ref="J7:K16"/>
    <mergeCell ref="D47:E47"/>
    <mergeCell ref="B17:D17"/>
    <mergeCell ref="D46:E46"/>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7:AD72"/>
  <sheetViews>
    <sheetView showGridLines="0" topLeftCell="O55" workbookViewId="0">
      <selection activeCell="AD71" sqref="AD71"/>
    </sheetView>
  </sheetViews>
  <sheetFormatPr baseColWidth="10" defaultRowHeight="15" x14ac:dyDescent="0.25"/>
  <cols>
    <col min="2" max="2" width="13.42578125" customWidth="1"/>
    <col min="4" max="4" width="31.7109375" customWidth="1"/>
  </cols>
  <sheetData>
    <row r="7" spans="2:16" x14ac:dyDescent="0.25">
      <c r="B7" s="202" t="s">
        <v>50</v>
      </c>
      <c r="C7" s="191"/>
      <c r="D7" s="191"/>
      <c r="E7" s="191"/>
    </row>
    <row r="8" spans="2:16" x14ac:dyDescent="0.25">
      <c r="B8" s="191"/>
      <c r="C8" s="191"/>
      <c r="D8" s="191"/>
      <c r="E8" s="191"/>
      <c r="M8" s="191" t="s">
        <v>11</v>
      </c>
      <c r="N8" s="204"/>
      <c r="O8" s="204"/>
      <c r="P8" s="204"/>
    </row>
    <row r="9" spans="2:16" x14ac:dyDescent="0.25">
      <c r="B9" s="191"/>
      <c r="C9" s="191"/>
      <c r="D9" s="191"/>
      <c r="E9" s="191"/>
      <c r="G9" s="191" t="s">
        <v>2</v>
      </c>
      <c r="H9" s="191"/>
      <c r="I9" s="191"/>
      <c r="J9" s="191"/>
      <c r="M9" s="204"/>
      <c r="N9" s="204"/>
      <c r="O9" s="204"/>
      <c r="P9" s="204"/>
    </row>
    <row r="10" spans="2:16" x14ac:dyDescent="0.25">
      <c r="B10" s="191"/>
      <c r="C10" s="191"/>
      <c r="D10" s="191"/>
      <c r="E10" s="191"/>
      <c r="G10" s="191"/>
      <c r="H10" s="191"/>
      <c r="I10" s="191"/>
      <c r="J10" s="191"/>
      <c r="M10" s="204"/>
      <c r="N10" s="204"/>
      <c r="O10" s="204"/>
      <c r="P10" s="204"/>
    </row>
    <row r="11" spans="2:16" x14ac:dyDescent="0.25">
      <c r="B11" s="191"/>
      <c r="C11" s="191"/>
      <c r="D11" s="191"/>
      <c r="E11" s="191"/>
      <c r="G11" s="191"/>
      <c r="H11" s="191"/>
      <c r="I11" s="191"/>
      <c r="J11" s="191"/>
      <c r="M11" s="204"/>
      <c r="N11" s="204"/>
      <c r="O11" s="204"/>
      <c r="P11" s="204"/>
    </row>
    <row r="12" spans="2:16" x14ac:dyDescent="0.25">
      <c r="B12" s="191"/>
      <c r="C12" s="191"/>
      <c r="D12" s="191"/>
      <c r="E12" s="191"/>
      <c r="G12" s="191"/>
      <c r="H12" s="191"/>
      <c r="I12" s="191"/>
      <c r="J12" s="191"/>
      <c r="M12" s="204"/>
      <c r="N12" s="204"/>
      <c r="O12" s="204"/>
      <c r="P12" s="204"/>
    </row>
    <row r="13" spans="2:16" x14ac:dyDescent="0.25">
      <c r="B13" s="191"/>
      <c r="C13" s="191"/>
      <c r="D13" s="191"/>
      <c r="E13" s="191"/>
      <c r="G13" s="191"/>
      <c r="H13" s="191"/>
      <c r="I13" s="191"/>
      <c r="J13" s="191"/>
      <c r="M13" s="204"/>
      <c r="N13" s="204"/>
      <c r="O13" s="204"/>
      <c r="P13" s="204"/>
    </row>
    <row r="14" spans="2:16" x14ac:dyDescent="0.25">
      <c r="B14" s="191"/>
      <c r="C14" s="191"/>
      <c r="D14" s="191"/>
      <c r="E14" s="191"/>
      <c r="G14" s="191"/>
      <c r="H14" s="191"/>
      <c r="I14" s="191"/>
      <c r="J14" s="191"/>
      <c r="M14" s="204"/>
      <c r="N14" s="204"/>
      <c r="O14" s="204"/>
      <c r="P14" s="204"/>
    </row>
    <row r="15" spans="2:16" x14ac:dyDescent="0.25">
      <c r="B15" s="191"/>
      <c r="C15" s="191"/>
      <c r="D15" s="191"/>
      <c r="E15" s="191"/>
      <c r="G15" s="191"/>
      <c r="H15" s="191"/>
      <c r="I15" s="191"/>
      <c r="J15" s="191"/>
      <c r="M15" s="204"/>
      <c r="N15" s="204"/>
      <c r="O15" s="204"/>
      <c r="P15" s="204"/>
    </row>
    <row r="16" spans="2:16" x14ac:dyDescent="0.25">
      <c r="B16" s="191"/>
      <c r="C16" s="191"/>
      <c r="D16" s="191"/>
      <c r="E16" s="191"/>
      <c r="G16" s="191"/>
      <c r="H16" s="191"/>
      <c r="I16" s="191"/>
      <c r="J16" s="191"/>
      <c r="M16" s="204"/>
      <c r="N16" s="204"/>
      <c r="O16" s="204"/>
      <c r="P16" s="204"/>
    </row>
    <row r="17" spans="3:16" x14ac:dyDescent="0.25">
      <c r="C17" s="192" t="s">
        <v>3</v>
      </c>
      <c r="D17" s="192"/>
      <c r="E17" s="192"/>
      <c r="H17" s="192" t="s">
        <v>3</v>
      </c>
      <c r="I17" s="192"/>
      <c r="J17" s="192"/>
      <c r="N17" s="192" t="s">
        <v>3</v>
      </c>
      <c r="O17" s="192"/>
      <c r="P17" s="192"/>
    </row>
    <row r="45" spans="3:30" ht="15.75" thickBot="1" x14ac:dyDescent="0.3"/>
    <row r="46" spans="3:30" ht="15.75" thickBot="1" x14ac:dyDescent="0.3">
      <c r="C46" s="6" t="s">
        <v>14</v>
      </c>
      <c r="D46" s="7"/>
      <c r="E46" s="12">
        <v>1995</v>
      </c>
      <c r="F46" s="8">
        <v>1996</v>
      </c>
      <c r="G46" s="12">
        <v>1997</v>
      </c>
      <c r="H46" s="8">
        <v>1998</v>
      </c>
      <c r="I46" s="12">
        <v>1999</v>
      </c>
      <c r="J46" s="8">
        <v>2000</v>
      </c>
      <c r="K46" s="12">
        <v>2001</v>
      </c>
      <c r="L46" s="8">
        <v>2002</v>
      </c>
      <c r="M46" s="12">
        <v>2003</v>
      </c>
      <c r="N46" s="8">
        <v>2004</v>
      </c>
      <c r="O46" s="12">
        <v>2005</v>
      </c>
      <c r="P46" s="8">
        <v>2006</v>
      </c>
      <c r="Q46" s="12">
        <v>2007</v>
      </c>
      <c r="R46" s="8">
        <v>2008</v>
      </c>
      <c r="S46" s="12">
        <v>2009</v>
      </c>
      <c r="T46" s="8">
        <v>2010</v>
      </c>
      <c r="U46" s="12">
        <v>2011</v>
      </c>
      <c r="V46" s="8">
        <v>2012</v>
      </c>
      <c r="W46" s="12">
        <v>2013</v>
      </c>
      <c r="X46" s="8">
        <v>2014</v>
      </c>
      <c r="Y46" s="12">
        <v>2015</v>
      </c>
      <c r="Z46" s="9">
        <v>2016</v>
      </c>
      <c r="AA46" s="9">
        <v>2017</v>
      </c>
      <c r="AB46" s="9">
        <v>2018</v>
      </c>
      <c r="AC46" s="9">
        <v>2019</v>
      </c>
      <c r="AD46" s="9">
        <v>2020</v>
      </c>
    </row>
    <row r="47" spans="3:30" ht="15.75" thickBot="1" x14ac:dyDescent="0.3">
      <c r="C47" s="194" t="s">
        <v>26</v>
      </c>
      <c r="D47" s="210"/>
      <c r="E47" s="49">
        <f>+A!D46/A!D$46</f>
        <v>1</v>
      </c>
      <c r="F47" s="64">
        <f>+A!E46/A!E$46</f>
        <v>1</v>
      </c>
      <c r="G47" s="49">
        <f>+A!F46/A!F$46</f>
        <v>1</v>
      </c>
      <c r="H47" s="64">
        <f>+A!G46/A!G$46</f>
        <v>1</v>
      </c>
      <c r="I47" s="49">
        <f>+A!H46/A!H$46</f>
        <v>1</v>
      </c>
      <c r="J47" s="64">
        <f>+A!I46/A!I$46</f>
        <v>1</v>
      </c>
      <c r="K47" s="49">
        <f>+A!J46/A!J$46</f>
        <v>1</v>
      </c>
      <c r="L47" s="64">
        <f>+A!K46/A!K$46</f>
        <v>1</v>
      </c>
      <c r="M47" s="49">
        <f>+A!L46/A!L$46</f>
        <v>1</v>
      </c>
      <c r="N47" s="64">
        <f>+A!M46/A!M$46</f>
        <v>1</v>
      </c>
      <c r="O47" s="49">
        <f>+A!N46/A!N$46</f>
        <v>1</v>
      </c>
      <c r="P47" s="64">
        <f>+A!O46/A!O$46</f>
        <v>1</v>
      </c>
      <c r="Q47" s="49">
        <f>+A!P46/A!P$46</f>
        <v>1</v>
      </c>
      <c r="R47" s="64">
        <f>+A!Q46/A!Q$46</f>
        <v>1</v>
      </c>
      <c r="S47" s="49">
        <f>+A!R46/A!R$46</f>
        <v>1</v>
      </c>
      <c r="T47" s="64">
        <f>+A!S46/A!S$46</f>
        <v>1</v>
      </c>
      <c r="U47" s="49">
        <f>+A!T46/A!T$46</f>
        <v>1</v>
      </c>
      <c r="V47" s="64">
        <f>+A!U46/A!U$46</f>
        <v>1</v>
      </c>
      <c r="W47" s="49">
        <f>+A!V46/A!V$46</f>
        <v>1</v>
      </c>
      <c r="X47" s="64">
        <f>+A!W46/A!W$46</f>
        <v>1</v>
      </c>
      <c r="Y47" s="49">
        <f>+A!X46/A!X$46</f>
        <v>1</v>
      </c>
      <c r="Z47" s="65">
        <f>+A!Y46/A!Y$46</f>
        <v>1</v>
      </c>
      <c r="AA47" s="65">
        <f>+A!Z46/A!Z$46</f>
        <v>1</v>
      </c>
      <c r="AB47" s="65">
        <f>+A!AA46/A!AA$46</f>
        <v>1</v>
      </c>
      <c r="AC47" s="65">
        <f>+A!AB46/A!AB$46</f>
        <v>1</v>
      </c>
      <c r="AD47" s="65">
        <f>+A!AC46/A!AC$46</f>
        <v>1</v>
      </c>
    </row>
    <row r="48" spans="3:30" x14ac:dyDescent="0.25">
      <c r="C48" s="189" t="s">
        <v>16</v>
      </c>
      <c r="D48" s="209"/>
      <c r="E48" s="50">
        <f>+A!D47/A!D$46</f>
        <v>1.2430432354605994E-2</v>
      </c>
      <c r="F48" s="66">
        <f>+A!E47/A!E$46</f>
        <v>2.9972185373413427E-2</v>
      </c>
      <c r="G48" s="50">
        <f>+A!F47/A!F$46</f>
        <v>7.0460481012417212E-2</v>
      </c>
      <c r="H48" s="66">
        <f>+A!G47/A!G$46</f>
        <v>0.10156624187916277</v>
      </c>
      <c r="I48" s="50">
        <f>+A!H47/A!H$46</f>
        <v>0.26312246305291837</v>
      </c>
      <c r="J48" s="66">
        <f>+A!I47/A!I$46</f>
        <v>0.21469365049097552</v>
      </c>
      <c r="K48" s="50">
        <f>+A!J47/A!J$46</f>
        <v>0.36287006815285305</v>
      </c>
      <c r="L48" s="66">
        <f>+A!K47/A!K$46</f>
        <v>0.39694681122766518</v>
      </c>
      <c r="M48" s="50">
        <f>+A!L47/A!L$46</f>
        <v>0.34676277021781882</v>
      </c>
      <c r="N48" s="66">
        <f>+A!M47/A!M$46</f>
        <v>0.52402071260575112</v>
      </c>
      <c r="O48" s="50">
        <f>+A!N47/A!N$46</f>
        <v>0.44012368490039827</v>
      </c>
      <c r="P48" s="66">
        <f>+A!O47/A!O$46</f>
        <v>0.7833961114431045</v>
      </c>
      <c r="Q48" s="50">
        <f>+A!P47/A!P$46</f>
        <v>0.53440165180493082</v>
      </c>
      <c r="R48" s="66">
        <f>+A!Q47/A!Q$46</f>
        <v>0.52384821855662445</v>
      </c>
      <c r="S48" s="50">
        <f>+A!R47/A!R$46</f>
        <v>0.72177619379987401</v>
      </c>
      <c r="T48" s="66">
        <f>+A!S47/A!S$46</f>
        <v>2.9120252200866687E-2</v>
      </c>
      <c r="U48" s="50">
        <f>+A!T47/A!T$46</f>
        <v>0.53558218348896136</v>
      </c>
      <c r="V48" s="66">
        <f>+A!U47/A!U$46</f>
        <v>3.042515137073102E-2</v>
      </c>
      <c r="W48" s="50">
        <f>+A!V47/A!V$46</f>
        <v>6.9365683071985484E-2</v>
      </c>
      <c r="X48" s="66">
        <f>+A!W47/A!W$46</f>
        <v>0.72903354155890665</v>
      </c>
      <c r="Y48" s="50">
        <f>+A!X47/A!X$46</f>
        <v>0.40398946187422391</v>
      </c>
      <c r="Z48" s="67">
        <f>+A!Y47/A!Y$46</f>
        <v>0.24115640498924704</v>
      </c>
      <c r="AA48" s="67">
        <f>+A!Z47/A!Z$46</f>
        <v>0.10548528940041939</v>
      </c>
      <c r="AB48" s="67">
        <f>+A!AA47/A!AA$46</f>
        <v>0.15503335418031705</v>
      </c>
      <c r="AC48" s="67">
        <f>+A!AB47/A!AB$46</f>
        <v>0.66539387949192874</v>
      </c>
      <c r="AD48" s="183">
        <f>+A!AC47/A!AC$46</f>
        <v>0.47594696940419673</v>
      </c>
    </row>
    <row r="49" spans="3:30" x14ac:dyDescent="0.25">
      <c r="C49" s="198" t="s">
        <v>17</v>
      </c>
      <c r="D49" s="208"/>
      <c r="E49" s="68">
        <f>+A!D48/A!D$46</f>
        <v>0</v>
      </c>
      <c r="F49" s="69">
        <f>+A!E48/A!E$46</f>
        <v>0</v>
      </c>
      <c r="G49" s="68">
        <f>+A!F48/A!F$46</f>
        <v>0</v>
      </c>
      <c r="H49" s="69">
        <f>+A!G48/A!G$46</f>
        <v>0</v>
      </c>
      <c r="I49" s="68">
        <f>+A!H48/A!H$46</f>
        <v>0</v>
      </c>
      <c r="J49" s="69">
        <f>+A!I48/A!I$46</f>
        <v>0</v>
      </c>
      <c r="K49" s="68">
        <f>+A!J48/A!J$46</f>
        <v>0</v>
      </c>
      <c r="L49" s="69">
        <f>+A!K48/A!K$46</f>
        <v>1.8229327540566734E-2</v>
      </c>
      <c r="M49" s="68">
        <f>+A!L48/A!L$46</f>
        <v>1.5966137300949452E-3</v>
      </c>
      <c r="N49" s="69">
        <f>+A!M48/A!M$46</f>
        <v>4.063773955291239E-3</v>
      </c>
      <c r="O49" s="68">
        <f>+A!N48/A!N$46</f>
        <v>1.960871016273387E-3</v>
      </c>
      <c r="P49" s="69">
        <f>+A!O48/A!O$46</f>
        <v>8.7491353795624916E-4</v>
      </c>
      <c r="Q49" s="68">
        <f>+A!P48/A!P$46</f>
        <v>0</v>
      </c>
      <c r="R49" s="69">
        <f>+A!Q48/A!Q$46</f>
        <v>0</v>
      </c>
      <c r="S49" s="68">
        <f>+A!R48/A!R$46</f>
        <v>0</v>
      </c>
      <c r="T49" s="69">
        <f>+A!S48/A!S$46</f>
        <v>0</v>
      </c>
      <c r="U49" s="68">
        <f>+A!T48/A!T$46</f>
        <v>0</v>
      </c>
      <c r="V49" s="69">
        <f>+A!U48/A!U$46</f>
        <v>0</v>
      </c>
      <c r="W49" s="68">
        <f>+A!V48/A!V$46</f>
        <v>1.8989788089508084E-3</v>
      </c>
      <c r="X49" s="69">
        <f>+A!W48/A!W$46</f>
        <v>0</v>
      </c>
      <c r="Y49" s="68">
        <f>+A!X48/A!X$46</f>
        <v>0</v>
      </c>
      <c r="Z49" s="70">
        <f>+A!Y48/A!Y$46</f>
        <v>0</v>
      </c>
      <c r="AA49" s="70">
        <f>+A!Z48/A!Z$46</f>
        <v>0</v>
      </c>
      <c r="AB49" s="70">
        <f>+A!AA48/A!AA$46</f>
        <v>0</v>
      </c>
      <c r="AC49" s="70">
        <f>+A!AB48/A!AB$46</f>
        <v>0</v>
      </c>
      <c r="AD49" s="70">
        <f>+A!AC48/A!AC$46</f>
        <v>0</v>
      </c>
    </row>
    <row r="50" spans="3:30" x14ac:dyDescent="0.25">
      <c r="C50" s="189" t="s">
        <v>18</v>
      </c>
      <c r="D50" s="209"/>
      <c r="E50" s="50">
        <f>+A!D49/A!D$46</f>
        <v>2.2565559789236153E-3</v>
      </c>
      <c r="F50" s="66">
        <f>+A!E49/A!E$46</f>
        <v>2.3059208651467024E-4</v>
      </c>
      <c r="G50" s="50">
        <f>+A!F49/A!F$46</f>
        <v>1.6084308865949283E-2</v>
      </c>
      <c r="H50" s="66">
        <f>+A!G49/A!G$46</f>
        <v>0</v>
      </c>
      <c r="I50" s="50">
        <f>+A!H49/A!H$46</f>
        <v>0</v>
      </c>
      <c r="J50" s="66">
        <f>+A!I49/A!I$46</f>
        <v>0</v>
      </c>
      <c r="K50" s="50">
        <f>+A!J49/A!J$46</f>
        <v>0</v>
      </c>
      <c r="L50" s="66">
        <f>+A!K49/A!K$46</f>
        <v>0</v>
      </c>
      <c r="M50" s="50">
        <f>+A!L49/A!L$46</f>
        <v>0</v>
      </c>
      <c r="N50" s="66">
        <f>+A!M49/A!M$46</f>
        <v>1.0628455757845127E-2</v>
      </c>
      <c r="O50" s="50">
        <f>+A!N49/A!N$46</f>
        <v>0.13197793717421905</v>
      </c>
      <c r="P50" s="66">
        <f>+A!O49/A!O$46</f>
        <v>5.5153373078425201E-3</v>
      </c>
      <c r="Q50" s="50">
        <f>+A!P49/A!P$46</f>
        <v>4.5705727054107054E-2</v>
      </c>
      <c r="R50" s="66">
        <f>+A!Q49/A!Q$46</f>
        <v>2.9962501711382341E-2</v>
      </c>
      <c r="S50" s="50">
        <f>+A!R49/A!R$46</f>
        <v>0</v>
      </c>
      <c r="T50" s="66">
        <f>+A!S49/A!S$46</f>
        <v>8.3722569652523154E-3</v>
      </c>
      <c r="U50" s="50" t="e">
        <f>+A!T49/A!T$46</f>
        <v>#VALUE!</v>
      </c>
      <c r="V50" s="66">
        <f>+A!U49/A!U$46</f>
        <v>6.6080499983752698E-4</v>
      </c>
      <c r="W50" s="50" t="e">
        <f>+A!V49/A!V$46</f>
        <v>#VALUE!</v>
      </c>
      <c r="X50" s="66">
        <f>+A!W49/A!W$46</f>
        <v>3.9316981029344937E-2</v>
      </c>
      <c r="Y50" s="50">
        <f>+A!X49/A!X$46</f>
        <v>9.8750770528015248E-3</v>
      </c>
      <c r="Z50" s="67">
        <f>+A!Y49/A!Y$46</f>
        <v>4.7207369613609565E-2</v>
      </c>
      <c r="AA50" s="67">
        <f>+A!Z49/A!Z$46</f>
        <v>4.6238029909878256E-2</v>
      </c>
      <c r="AB50" s="67">
        <f>+A!AA49/A!AA$46</f>
        <v>5.2346323051139898E-2</v>
      </c>
      <c r="AC50" s="67">
        <f>+A!AB49/A!AB$46</f>
        <v>0.19233333464974151</v>
      </c>
      <c r="AD50" s="67">
        <f>+A!AC49/A!AC$46</f>
        <v>0.17043120208214496</v>
      </c>
    </row>
    <row r="51" spans="3:30" x14ac:dyDescent="0.25">
      <c r="C51" s="198" t="s">
        <v>19</v>
      </c>
      <c r="D51" s="208"/>
      <c r="E51" s="68">
        <f>+A!D50/A!D$46</f>
        <v>0</v>
      </c>
      <c r="F51" s="69">
        <f>+A!E50/A!E$46</f>
        <v>0</v>
      </c>
      <c r="G51" s="68">
        <f>+A!F50/A!F$46</f>
        <v>0</v>
      </c>
      <c r="H51" s="69">
        <f>+A!G50/A!G$46</f>
        <v>0</v>
      </c>
      <c r="I51" s="68">
        <f>+A!H50/A!H$46</f>
        <v>0</v>
      </c>
      <c r="J51" s="69">
        <f>+A!I50/A!I$46</f>
        <v>0</v>
      </c>
      <c r="K51" s="68">
        <f>+A!J50/A!J$46</f>
        <v>0</v>
      </c>
      <c r="L51" s="69">
        <f>+A!K50/A!K$46</f>
        <v>0</v>
      </c>
      <c r="M51" s="68">
        <f>+A!L50/A!L$46</f>
        <v>0</v>
      </c>
      <c r="N51" s="69">
        <f>+A!M50/A!M$46</f>
        <v>0</v>
      </c>
      <c r="O51" s="68">
        <f>+A!N50/A!N$46</f>
        <v>0</v>
      </c>
      <c r="P51" s="69">
        <f>+A!O50/A!O$46</f>
        <v>0</v>
      </c>
      <c r="Q51" s="68">
        <f>+A!P50/A!P$46</f>
        <v>0</v>
      </c>
      <c r="R51" s="69">
        <f>+A!Q50/A!Q$46</f>
        <v>0</v>
      </c>
      <c r="S51" s="68">
        <f>+A!R50/A!R$46</f>
        <v>0</v>
      </c>
      <c r="T51" s="69">
        <f>+A!S50/A!S$46</f>
        <v>0.91189565948499074</v>
      </c>
      <c r="U51" s="68">
        <f>+A!T50/A!T$46</f>
        <v>2.6972356162652238E-2</v>
      </c>
      <c r="V51" s="69">
        <f>+A!U50/A!U$46</f>
        <v>0.9461663579678592</v>
      </c>
      <c r="W51" s="68">
        <f>+A!V50/A!V$46</f>
        <v>0.86752985304628949</v>
      </c>
      <c r="X51" s="69">
        <f>+A!W50/A!W$46</f>
        <v>0</v>
      </c>
      <c r="Y51" s="68">
        <f>+A!X50/A!X$46</f>
        <v>0.54060854978884787</v>
      </c>
      <c r="Z51" s="70">
        <f>+A!Y50/A!Y$46</f>
        <v>0.67914194976970488</v>
      </c>
      <c r="AA51" s="70">
        <f>+A!Z50/A!Z$46</f>
        <v>0.82710077417056793</v>
      </c>
      <c r="AB51" s="70">
        <f>+A!AA50/A!AA$46</f>
        <v>0.76575701081678238</v>
      </c>
      <c r="AC51" s="70">
        <f>+A!AB50/A!AB$46</f>
        <v>2.6003847980707681E-4</v>
      </c>
      <c r="AD51" s="70">
        <f>+A!AC50/A!AC$46</f>
        <v>0.2446149335468655</v>
      </c>
    </row>
    <row r="52" spans="3:30" x14ac:dyDescent="0.25">
      <c r="C52" s="189" t="s">
        <v>20</v>
      </c>
      <c r="D52" s="209"/>
      <c r="E52" s="50">
        <f>+A!D51/A!D$46</f>
        <v>0</v>
      </c>
      <c r="F52" s="66">
        <f>+A!E51/A!E$46</f>
        <v>0</v>
      </c>
      <c r="G52" s="50">
        <f>+A!F51/A!F$46</f>
        <v>0</v>
      </c>
      <c r="H52" s="66">
        <f>+A!G51/A!G$46</f>
        <v>0</v>
      </c>
      <c r="I52" s="50">
        <f>+A!H51/A!H$46</f>
        <v>0</v>
      </c>
      <c r="J52" s="66">
        <f>+A!I51/A!I$46</f>
        <v>0</v>
      </c>
      <c r="K52" s="50">
        <f>+A!J51/A!J$46</f>
        <v>0</v>
      </c>
      <c r="L52" s="66">
        <f>+A!K51/A!K$46</f>
        <v>0</v>
      </c>
      <c r="M52" s="50">
        <f>+A!L51/A!L$46</f>
        <v>0</v>
      </c>
      <c r="N52" s="66">
        <f>+A!M51/A!M$46</f>
        <v>0</v>
      </c>
      <c r="O52" s="50">
        <f>+A!N51/A!N$46</f>
        <v>0</v>
      </c>
      <c r="P52" s="66">
        <f>+A!O51/A!O$46</f>
        <v>0</v>
      </c>
      <c r="Q52" s="50">
        <f>+A!P51/A!P$46</f>
        <v>0</v>
      </c>
      <c r="R52" s="66">
        <f>+A!Q51/A!Q$46</f>
        <v>0</v>
      </c>
      <c r="S52" s="50">
        <f>+A!R51/A!R$46</f>
        <v>0</v>
      </c>
      <c r="T52" s="66">
        <f>+A!S51/A!S$46</f>
        <v>0</v>
      </c>
      <c r="U52" s="50">
        <f>+A!T51/A!T$46</f>
        <v>0</v>
      </c>
      <c r="V52" s="66">
        <f>+A!U51/A!U$46</f>
        <v>0</v>
      </c>
      <c r="W52" s="50">
        <f>+A!V51/A!V$46</f>
        <v>0</v>
      </c>
      <c r="X52" s="66">
        <f>+A!W51/A!W$46</f>
        <v>0</v>
      </c>
      <c r="Y52" s="50">
        <f>+A!X51/A!X$46</f>
        <v>0</v>
      </c>
      <c r="Z52" s="67">
        <f>+A!Y51/A!Y$46</f>
        <v>0</v>
      </c>
      <c r="AA52" s="67">
        <f>+A!Z51/A!Z$46</f>
        <v>0</v>
      </c>
      <c r="AB52" s="67">
        <f>+A!AA51/A!AA$46</f>
        <v>0</v>
      </c>
      <c r="AC52" s="67">
        <f>+A!AB51/A!AB$46</f>
        <v>6.153609752717515E-4</v>
      </c>
      <c r="AD52" s="67">
        <f>+A!AC51/A!AC$46</f>
        <v>0</v>
      </c>
    </row>
    <row r="53" spans="3:30" x14ac:dyDescent="0.25">
      <c r="C53" s="198" t="s">
        <v>21</v>
      </c>
      <c r="D53" s="208"/>
      <c r="E53" s="68">
        <f>+A!D52/A!D$46</f>
        <v>0.4836817572264876</v>
      </c>
      <c r="F53" s="69">
        <f>+A!E52/A!E$46</f>
        <v>0.78264476941008887</v>
      </c>
      <c r="G53" s="68">
        <f>+A!F52/A!F$46</f>
        <v>0.73151459570268484</v>
      </c>
      <c r="H53" s="69">
        <f>+A!G52/A!G$46</f>
        <v>0.67159886850691219</v>
      </c>
      <c r="I53" s="68">
        <f>+A!H52/A!H$46</f>
        <v>0.48377466114523954</v>
      </c>
      <c r="J53" s="69">
        <f>+A!I52/A!I$46</f>
        <v>0.28410392827707065</v>
      </c>
      <c r="K53" s="68">
        <f>+A!J52/A!J$46</f>
        <v>0.29541997193570807</v>
      </c>
      <c r="L53" s="69">
        <f>+A!K52/A!K$46</f>
        <v>0.3913611925821362</v>
      </c>
      <c r="M53" s="68">
        <f>+A!L52/A!L$46</f>
        <v>0.43610950949402716</v>
      </c>
      <c r="N53" s="69">
        <f>+A!M52/A!M$46</f>
        <v>0.18530632095198754</v>
      </c>
      <c r="O53" s="68">
        <f>+A!N52/A!N$46</f>
        <v>0.15237573341840094</v>
      </c>
      <c r="P53" s="69">
        <f>+A!O52/A!O$46</f>
        <v>6.9244333501159896E-2</v>
      </c>
      <c r="Q53" s="68">
        <f>+A!P52/A!P$46</f>
        <v>9.9635863167115438E-2</v>
      </c>
      <c r="R53" s="69">
        <f>+A!Q52/A!Q$46</f>
        <v>0.30261021724836767</v>
      </c>
      <c r="S53" s="68">
        <f>+A!R52/A!R$46</f>
        <v>8.5486689477304242E-2</v>
      </c>
      <c r="T53" s="69">
        <f>+A!S52/A!S$46</f>
        <v>1.6149337577388973E-2</v>
      </c>
      <c r="U53" s="68">
        <f>+A!T52/A!T$46</f>
        <v>0.28289679127564382</v>
      </c>
      <c r="V53" s="69">
        <f>+A!U52/A!U$46</f>
        <v>1.2669333030050293E-2</v>
      </c>
      <c r="W53" s="68">
        <f>+A!V52/A!V$46</f>
        <v>2.4085963283586847E-2</v>
      </c>
      <c r="X53" s="69">
        <f>+A!W52/A!W$46</f>
        <v>6.0926523526418405E-2</v>
      </c>
      <c r="Y53" s="68">
        <f>+A!X52/A!X$46</f>
        <v>1.9730262743809051E-2</v>
      </c>
      <c r="Z53" s="70">
        <f>+A!Y52/A!Y$46</f>
        <v>1.1309895295221705E-2</v>
      </c>
      <c r="AA53" s="70">
        <f>+A!Z52/A!Z$46</f>
        <v>1.2996913120427124E-2</v>
      </c>
      <c r="AB53" s="70">
        <f>+A!AA52/A!AA$46</f>
        <v>5.8515138308508725E-3</v>
      </c>
      <c r="AC53" s="70">
        <f>+A!AB52/A!AB$46</f>
        <v>8.1332967371866516E-2</v>
      </c>
      <c r="AD53" s="70">
        <f>+A!AC52/A!AC$46</f>
        <v>4.7636451827381757E-2</v>
      </c>
    </row>
    <row r="54" spans="3:30" x14ac:dyDescent="0.25">
      <c r="C54" s="189" t="s">
        <v>22</v>
      </c>
      <c r="D54" s="209"/>
      <c r="E54" s="50">
        <f>+A!D53/A!D$46</f>
        <v>0.4338931668901696</v>
      </c>
      <c r="F54" s="66">
        <f>+A!E53/A!E$46</f>
        <v>5.9796443747930646E-2</v>
      </c>
      <c r="G54" s="50">
        <f>+A!F53/A!F$46</f>
        <v>4.8624840143815032E-2</v>
      </c>
      <c r="H54" s="66">
        <f>+A!G53/A!G$46</f>
        <v>2.9878745205277574E-2</v>
      </c>
      <c r="I54" s="50">
        <f>+A!H53/A!H$46</f>
        <v>3.0930997380951546E-2</v>
      </c>
      <c r="J54" s="66">
        <f>+A!I53/A!I$46</f>
        <v>0.14780325678075748</v>
      </c>
      <c r="K54" s="50">
        <f>+A!J53/A!J$46</f>
        <v>7.5643306068615732E-2</v>
      </c>
      <c r="L54" s="66">
        <f>+A!K53/A!K$46</f>
        <v>4.7106182997701399E-3</v>
      </c>
      <c r="M54" s="50">
        <f>+A!L53/A!L$46</f>
        <v>2.4224281646186088E-2</v>
      </c>
      <c r="N54" s="66">
        <f>+A!M53/A!M$46</f>
        <v>0.10278441385274274</v>
      </c>
      <c r="O54" s="50">
        <f>+A!N53/A!N$46</f>
        <v>6.5396759219778638E-2</v>
      </c>
      <c r="P54" s="66">
        <f>+A!O53/A!O$46</f>
        <v>3.3297885855985997E-2</v>
      </c>
      <c r="Q54" s="50">
        <f>+A!P53/A!P$46</f>
        <v>7.0037605998241645E-2</v>
      </c>
      <c r="R54" s="66">
        <f>+A!Q53/A!Q$46</f>
        <v>4.7383317529456903E-2</v>
      </c>
      <c r="S54" s="50">
        <f>+A!R53/A!R$46</f>
        <v>3.4691319199066269E-2</v>
      </c>
      <c r="T54" s="66">
        <f>+A!S53/A!S$46</f>
        <v>1.7958371513263915E-2</v>
      </c>
      <c r="U54" s="50">
        <f>+A!T53/A!T$46</f>
        <v>3.97849584522348E-2</v>
      </c>
      <c r="V54" s="66">
        <f>+A!U53/A!U$46</f>
        <v>2.0473320118858064E-3</v>
      </c>
      <c r="W54" s="50">
        <f>+A!V53/A!V$46</f>
        <v>4.9349073845949198E-3</v>
      </c>
      <c r="X54" s="66">
        <f>+A!W53/A!W$46</f>
        <v>2.3791701830472415E-2</v>
      </c>
      <c r="Y54" s="50">
        <f>+A!X53/A!X$46</f>
        <v>4.9319387733693532E-3</v>
      </c>
      <c r="Z54" s="67">
        <f>+A!Y53/A!Y$46</f>
        <v>2.6704517591417069E-3</v>
      </c>
      <c r="AA54" s="67">
        <f>+A!Z53/A!Z$46</f>
        <v>1.7849549925096702E-3</v>
      </c>
      <c r="AB54" s="67">
        <f>+A!AA53/A!AA$46</f>
        <v>1.5702429081005734E-3</v>
      </c>
      <c r="AC54" s="67">
        <f>+A!AB53/A!AB$46</f>
        <v>1.2338974860314137E-2</v>
      </c>
      <c r="AD54" s="67">
        <f>+A!AC53/A!AC$46</f>
        <v>1.2878780461873287E-2</v>
      </c>
    </row>
    <row r="55" spans="3:30" x14ac:dyDescent="0.25">
      <c r="C55" s="198" t="s">
        <v>23</v>
      </c>
      <c r="D55" s="208"/>
      <c r="E55" s="68">
        <f>+A!D54/A!D$46</f>
        <v>0</v>
      </c>
      <c r="F55" s="69">
        <f>+A!E54/A!E$46</f>
        <v>4.3507940851824571E-2</v>
      </c>
      <c r="G55" s="68">
        <f>+A!F54/A!F$46</f>
        <v>0</v>
      </c>
      <c r="H55" s="69">
        <f>+A!G54/A!G$46</f>
        <v>0</v>
      </c>
      <c r="I55" s="68">
        <f>+A!H54/A!H$46</f>
        <v>1.6975227337386597E-2</v>
      </c>
      <c r="J55" s="69">
        <f>+A!I54/A!I$46</f>
        <v>0.23955603393254779</v>
      </c>
      <c r="K55" s="68">
        <f>+A!J54/A!J$46</f>
        <v>2.932649531252754E-2</v>
      </c>
      <c r="L55" s="69">
        <f>+A!K54/A!K$46</f>
        <v>1.5858805002162146E-3</v>
      </c>
      <c r="M55" s="68">
        <f>+A!L54/A!L$46</f>
        <v>5.3566341698832254E-3</v>
      </c>
      <c r="N55" s="69">
        <f>+A!M54/A!M$46</f>
        <v>0</v>
      </c>
      <c r="O55" s="68">
        <f>+A!N54/A!N$46</f>
        <v>6.0898600069696461E-2</v>
      </c>
      <c r="P55" s="69">
        <f>+A!O54/A!O$46</f>
        <v>4.9864778068990825E-2</v>
      </c>
      <c r="Q55" s="68">
        <f>+A!P54/A!P$46</f>
        <v>0.16772409831982951</v>
      </c>
      <c r="R55" s="69">
        <f>+A!Q54/A!Q$46</f>
        <v>5.1978696036523012E-2</v>
      </c>
      <c r="S55" s="68">
        <f>+A!R54/A!R$46</f>
        <v>9.929309296702675E-2</v>
      </c>
      <c r="T55" s="69">
        <f>+A!S54/A!S$46</f>
        <v>8.6132749123313118E-3</v>
      </c>
      <c r="U55" s="68">
        <f>+A!T54/A!T$46</f>
        <v>6.7251357766623901E-2</v>
      </c>
      <c r="V55" s="69">
        <f>+A!U54/A!U$46</f>
        <v>4.3072419657073533E-3</v>
      </c>
      <c r="W55" s="68">
        <f>+A!V54/A!V$46</f>
        <v>9.9835874991451839E-3</v>
      </c>
      <c r="X55" s="69">
        <f>+A!W54/A!W$46</f>
        <v>9.7955675804718909E-2</v>
      </c>
      <c r="Y55" s="68">
        <f>+A!X54/A!X$46</f>
        <v>5.9886486362278552E-3</v>
      </c>
      <c r="Z55" s="70">
        <f>+A!Y54/A!Y$46</f>
        <v>9.8733009731119016E-3</v>
      </c>
      <c r="AA55" s="70">
        <f>+A!Z54/A!Z$46</f>
        <v>2.1401038600795765E-3</v>
      </c>
      <c r="AB55" s="70">
        <f>+A!AA54/A!AA$46</f>
        <v>1.4500009241036642E-2</v>
      </c>
      <c r="AC55" s="70">
        <f>+A!AB54/A!AB$46</f>
        <v>3.5984776816759934E-2</v>
      </c>
      <c r="AD55" s="70">
        <f>+A!AC54/A!AC$46</f>
        <v>3.5697628662505608E-2</v>
      </c>
    </row>
    <row r="56" spans="3:30" x14ac:dyDescent="0.25">
      <c r="C56" s="189" t="s">
        <v>24</v>
      </c>
      <c r="D56" s="209"/>
      <c r="E56" s="50">
        <f>+A!D55/A!D$46</f>
        <v>6.7738087549813281E-2</v>
      </c>
      <c r="F56" s="66">
        <f>+A!E55/A!E$46</f>
        <v>8.384806853022779E-2</v>
      </c>
      <c r="G56" s="50">
        <f>+A!F55/A!F$46</f>
        <v>0.1333157742751335</v>
      </c>
      <c r="H56" s="66">
        <f>+A!G55/A!G$46</f>
        <v>0.1969561444086475</v>
      </c>
      <c r="I56" s="50">
        <f>+A!H55/A!H$46</f>
        <v>0.20519665108350399</v>
      </c>
      <c r="J56" s="66">
        <f>+A!I55/A!I$46</f>
        <v>0.11384313051864857</v>
      </c>
      <c r="K56" s="50">
        <f>+A!J55/A!J$46</f>
        <v>0.23674015853029556</v>
      </c>
      <c r="L56" s="66">
        <f>+A!K55/A!K$46</f>
        <v>0.18716616984964565</v>
      </c>
      <c r="M56" s="50">
        <f>+A!L55/A!L$46</f>
        <v>0.18595019074198976</v>
      </c>
      <c r="N56" s="66">
        <f>+A!M55/A!M$46</f>
        <v>0.16514446245377223</v>
      </c>
      <c r="O56" s="50">
        <f>+A!N55/A!N$46</f>
        <v>0.1462135975482006</v>
      </c>
      <c r="P56" s="66">
        <f>+A!O55/A!O$46</f>
        <v>5.6188858983347537E-2</v>
      </c>
      <c r="Q56" s="50">
        <f>+A!P55/A!P$46</f>
        <v>8.2174218368637503E-2</v>
      </c>
      <c r="R56" s="66">
        <f>+A!Q55/A!Q$46</f>
        <v>4.4217260199416193E-2</v>
      </c>
      <c r="S56" s="50">
        <f>+A!R55/A!R$46</f>
        <v>5.8697868965452121E-2</v>
      </c>
      <c r="T56" s="66">
        <f>+A!S55/A!S$46</f>
        <v>7.8319970846907512E-3</v>
      </c>
      <c r="U56" s="50">
        <f>+A!T55/A!T$46</f>
        <v>4.4281759384370255E-2</v>
      </c>
      <c r="V56" s="66">
        <f>+A!U55/A!U$46</f>
        <v>3.6784170791677047E-3</v>
      </c>
      <c r="W56" s="50">
        <f>+A!V55/A!V$46</f>
        <v>2.1976703991366576E-2</v>
      </c>
      <c r="X56" s="66">
        <f>+A!W55/A!W$46</f>
        <v>4.8473196280000928E-2</v>
      </c>
      <c r="Y56" s="50">
        <f>+A!X55/A!X$46</f>
        <v>1.4643129387763666E-2</v>
      </c>
      <c r="Z56" s="67">
        <f>+A!Y55/A!Y$46</f>
        <v>8.5305830079078701E-3</v>
      </c>
      <c r="AA56" s="67">
        <f>+A!Z55/A!Z$46</f>
        <v>4.1782208295703749E-3</v>
      </c>
      <c r="AB56" s="67">
        <f>+A!AA55/A!AA$46</f>
        <v>4.9075389569314034E-3</v>
      </c>
      <c r="AC56" s="67">
        <f>+A!AB55/A!AB$46</f>
        <v>1.1740344235945338E-2</v>
      </c>
      <c r="AD56" s="67">
        <f>+A!AC55/A!AC$46</f>
        <v>1.2793501558637274E-2</v>
      </c>
    </row>
    <row r="57" spans="3:30" ht="15.75" thickBot="1" x14ac:dyDescent="0.3">
      <c r="C57" s="200" t="s">
        <v>25</v>
      </c>
      <c r="D57" s="229"/>
      <c r="E57" s="71">
        <f>+A!D56/A!D$46</f>
        <v>0</v>
      </c>
      <c r="F57" s="72">
        <f>+A!E56/A!E$46</f>
        <v>0</v>
      </c>
      <c r="G57" s="71">
        <f>+A!F56/A!F$46</f>
        <v>0</v>
      </c>
      <c r="H57" s="72">
        <f>+A!G56/A!G$46</f>
        <v>0</v>
      </c>
      <c r="I57" s="71">
        <f>+A!H56/A!H$46</f>
        <v>0</v>
      </c>
      <c r="J57" s="72">
        <f>+A!I56/A!I$46</f>
        <v>0</v>
      </c>
      <c r="K57" s="71">
        <f>+A!J56/A!J$46</f>
        <v>0</v>
      </c>
      <c r="L57" s="72">
        <f>+A!K56/A!K$46</f>
        <v>0</v>
      </c>
      <c r="M57" s="71">
        <f>+A!L56/A!L$46</f>
        <v>0</v>
      </c>
      <c r="N57" s="72">
        <f>+A!M56/A!M$46</f>
        <v>8.0518604226099463E-3</v>
      </c>
      <c r="O57" s="71">
        <f>+A!N56/A!N$46</f>
        <v>1.0528166530326911E-3</v>
      </c>
      <c r="P57" s="72">
        <f>+A!O56/A!O$46</f>
        <v>1.6174872130283596E-3</v>
      </c>
      <c r="Q57" s="71">
        <f>+A!P56/A!P$46</f>
        <v>3.2051477236560093E-4</v>
      </c>
      <c r="R57" s="72">
        <f>+A!Q56/A!Q$46</f>
        <v>2.1128177043982105E-7</v>
      </c>
      <c r="S57" s="71">
        <f>+A!R56/A!R$46</f>
        <v>5.4290866859910673E-5</v>
      </c>
      <c r="T57" s="72">
        <f>+A!S56/A!S$46</f>
        <v>5.8732834688109272E-5</v>
      </c>
      <c r="U57" s="71">
        <f>+A!T56/A!T$46</f>
        <v>3.2307354767431204E-3</v>
      </c>
      <c r="V57" s="72">
        <f>+A!U56/A!U$46</f>
        <v>4.513591773808621E-5</v>
      </c>
      <c r="W57" s="71">
        <f>+A!V56/A!V$46</f>
        <v>2.2436038554388425E-4</v>
      </c>
      <c r="X57" s="72">
        <f>+A!W56/A!W$46</f>
        <v>5.0258938238047278E-4</v>
      </c>
      <c r="Y57" s="71">
        <f>+A!X56/A!X$46</f>
        <v>2.3279187401404884E-4</v>
      </c>
      <c r="Z57" s="73">
        <f>+A!Y56/A!Y$46</f>
        <v>1.1002363517252336E-4</v>
      </c>
      <c r="AA57" s="73">
        <f>+A!Z56/A!Z$46</f>
        <v>7.5670041156776689E-5</v>
      </c>
      <c r="AB57" s="73">
        <f>+A!AA56/A!AA$46</f>
        <v>3.4293188879038405E-5</v>
      </c>
      <c r="AC57" s="73">
        <f>+A!AB56/A!AB$46</f>
        <v>5.385306084641933E-8</v>
      </c>
      <c r="AD57" s="73">
        <f>+A!AC56/A!AC$46</f>
        <v>6.8704050945427855E-8</v>
      </c>
    </row>
    <row r="58" spans="3:30" x14ac:dyDescent="0.25">
      <c r="C58" s="1" t="s">
        <v>52</v>
      </c>
      <c r="AA58" s="1"/>
    </row>
    <row r="59" spans="3:30" ht="15.75" thickBot="1" x14ac:dyDescent="0.3"/>
    <row r="60" spans="3:30" ht="15.75" thickBot="1" x14ac:dyDescent="0.3">
      <c r="C60" s="6" t="s">
        <v>14</v>
      </c>
      <c r="D60" s="7"/>
      <c r="E60" s="12">
        <v>1995</v>
      </c>
      <c r="F60" s="8">
        <v>1996</v>
      </c>
      <c r="G60" s="12">
        <v>1997</v>
      </c>
      <c r="H60" s="8">
        <v>1998</v>
      </c>
      <c r="I60" s="12">
        <v>1999</v>
      </c>
      <c r="J60" s="8">
        <v>2000</v>
      </c>
      <c r="K60" s="12">
        <v>2001</v>
      </c>
      <c r="L60" s="8">
        <v>2002</v>
      </c>
      <c r="M60" s="12">
        <v>2003</v>
      </c>
      <c r="N60" s="8">
        <v>2004</v>
      </c>
      <c r="O60" s="12">
        <v>2005</v>
      </c>
      <c r="P60" s="8">
        <v>2006</v>
      </c>
      <c r="Q60" s="12">
        <v>2007</v>
      </c>
      <c r="R60" s="8">
        <v>2008</v>
      </c>
      <c r="S60" s="12">
        <v>2009</v>
      </c>
      <c r="T60" s="8">
        <v>2010</v>
      </c>
      <c r="U60" s="12">
        <v>2011</v>
      </c>
      <c r="V60" s="8">
        <v>2012</v>
      </c>
      <c r="W60" s="12">
        <v>2013</v>
      </c>
      <c r="X60" s="8">
        <v>2014</v>
      </c>
      <c r="Y60" s="12">
        <v>2015</v>
      </c>
      <c r="Z60" s="9">
        <v>2016</v>
      </c>
      <c r="AA60" s="9">
        <v>2017</v>
      </c>
      <c r="AB60" s="9">
        <v>2018</v>
      </c>
      <c r="AC60" s="9">
        <v>2019</v>
      </c>
      <c r="AD60" s="9">
        <v>2020</v>
      </c>
    </row>
    <row r="61" spans="3:30" ht="15.75" thickBot="1" x14ac:dyDescent="0.3">
      <c r="C61" s="194" t="s">
        <v>26</v>
      </c>
      <c r="D61" s="210"/>
      <c r="E61" s="49">
        <f>+B!E46/B!E$46</f>
        <v>1</v>
      </c>
      <c r="F61" s="64">
        <f>+B!F46/B!F$46</f>
        <v>1</v>
      </c>
      <c r="G61" s="49">
        <f>+B!G46/B!G$46</f>
        <v>1</v>
      </c>
      <c r="H61" s="64">
        <f>+B!H46/B!H$46</f>
        <v>1</v>
      </c>
      <c r="I61" s="49">
        <f>+B!I46/B!I$46</f>
        <v>1</v>
      </c>
      <c r="J61" s="64">
        <f>+B!J46/B!J$46</f>
        <v>1</v>
      </c>
      <c r="K61" s="49">
        <f>+B!K46/B!K$46</f>
        <v>1</v>
      </c>
      <c r="L61" s="64">
        <f>+B!L46/B!L$46</f>
        <v>1</v>
      </c>
      <c r="M61" s="49">
        <f>+B!M46/B!M$46</f>
        <v>1</v>
      </c>
      <c r="N61" s="64">
        <f>+B!N46/B!N$46</f>
        <v>1</v>
      </c>
      <c r="O61" s="49">
        <f>+B!O46/B!O$46</f>
        <v>1</v>
      </c>
      <c r="P61" s="64">
        <f>+B!P46/B!P$46</f>
        <v>1</v>
      </c>
      <c r="Q61" s="49">
        <f>+B!Q46/B!Q$46</f>
        <v>1</v>
      </c>
      <c r="R61" s="64">
        <f>+B!R46/B!R$46</f>
        <v>1</v>
      </c>
      <c r="S61" s="49">
        <f>+B!S46/B!S$46</f>
        <v>1</v>
      </c>
      <c r="T61" s="64">
        <f>+B!T46/B!T$46</f>
        <v>1</v>
      </c>
      <c r="U61" s="49">
        <f>+B!U46/B!U$46</f>
        <v>1</v>
      </c>
      <c r="V61" s="64">
        <f>+B!V46/B!V$46</f>
        <v>1</v>
      </c>
      <c r="W61" s="49">
        <f>+B!W46/B!W$46</f>
        <v>1</v>
      </c>
      <c r="X61" s="64">
        <f>+B!X46/B!X$46</f>
        <v>1</v>
      </c>
      <c r="Y61" s="49">
        <f>+B!Y46/B!Y$46</f>
        <v>1</v>
      </c>
      <c r="Z61" s="65">
        <f>+B!Z46/B!Z$46</f>
        <v>1</v>
      </c>
      <c r="AA61" s="65">
        <f>+B!AA46/B!AA$46</f>
        <v>1</v>
      </c>
      <c r="AB61" s="65">
        <f>+B!AB46/B!AB$46</f>
        <v>1</v>
      </c>
      <c r="AC61" s="65">
        <f>+B!AC46/B!AC$46</f>
        <v>1</v>
      </c>
      <c r="AD61" s="65">
        <f>+B!AD46/B!AD$46</f>
        <v>1</v>
      </c>
    </row>
    <row r="62" spans="3:30" x14ac:dyDescent="0.25">
      <c r="C62" s="189" t="s">
        <v>16</v>
      </c>
      <c r="D62" s="209"/>
      <c r="E62" s="50">
        <f>+B!E47/B!E$46</f>
        <v>6.2812389081874306E-4</v>
      </c>
      <c r="F62" s="66">
        <f>+B!F47/B!F$46</f>
        <v>8.2169679518685659E-4</v>
      </c>
      <c r="G62" s="50">
        <f>+B!G47/B!G$46</f>
        <v>1.1343682107083151E-3</v>
      </c>
      <c r="H62" s="66">
        <f>+B!H47/B!H$46</f>
        <v>6.8242718045030844E-4</v>
      </c>
      <c r="I62" s="50">
        <f>+B!I47/B!I$46</f>
        <v>4.1667302373615761E-3</v>
      </c>
      <c r="J62" s="66">
        <f>+B!J47/B!J$46</f>
        <v>1.1923612366300491E-5</v>
      </c>
      <c r="K62" s="50">
        <f>+B!K47/B!K$46</f>
        <v>1.3761118426619362E-5</v>
      </c>
      <c r="L62" s="66">
        <f>+B!L47/B!L$46</f>
        <v>0</v>
      </c>
      <c r="M62" s="50">
        <f>+B!M47/B!M$46</f>
        <v>7.0655398024924339E-4</v>
      </c>
      <c r="N62" s="66">
        <f>+B!N47/B!N$46</f>
        <v>1.686435365617703E-3</v>
      </c>
      <c r="O62" s="50">
        <f>+B!O47/B!O$46</f>
        <v>3.5081245218171871E-6</v>
      </c>
      <c r="P62" s="66">
        <f>+B!P47/B!P$46</f>
        <v>5.9056639970679276E-6</v>
      </c>
      <c r="Q62" s="50">
        <f>+B!Q47/B!Q$46</f>
        <v>1.8479864808215656E-4</v>
      </c>
      <c r="R62" s="66">
        <f>+B!R47/B!R$46</f>
        <v>1.2058695002184964E-4</v>
      </c>
      <c r="S62" s="50">
        <f>+B!S47/B!S$46</f>
        <v>2.4601090876332369E-3</v>
      </c>
      <c r="T62" s="66">
        <f>+B!T47/B!T$46</f>
        <v>7.4351877399921806E-3</v>
      </c>
      <c r="U62" s="50">
        <f>+B!U47/B!U$46</f>
        <v>1.3296749998483858E-2</v>
      </c>
      <c r="V62" s="66">
        <f>+B!V47/B!V$46</f>
        <v>2.3858387095038232E-2</v>
      </c>
      <c r="W62" s="50">
        <f>+B!W47/B!W$46</f>
        <v>1.9266396498262589E-2</v>
      </c>
      <c r="X62" s="66">
        <f>+B!X47/B!X$46</f>
        <v>4.2888504579084788E-2</v>
      </c>
      <c r="Y62" s="50">
        <f>+B!Y47/B!Y$46</f>
        <v>7.8713067705899475E-2</v>
      </c>
      <c r="Z62" s="67">
        <f>+B!Z47/B!Z$46</f>
        <v>9.4615227981719369E-2</v>
      </c>
      <c r="AA62" s="67">
        <f>+B!AA47/B!AA$46</f>
        <v>7.002455741841597E-2</v>
      </c>
      <c r="AB62" s="67">
        <f>+B!AB47/B!AB$46</f>
        <v>4.9536895593662471E-2</v>
      </c>
      <c r="AC62" s="67">
        <f>+B!AC47/B!AC$46</f>
        <v>0.10334972768568507</v>
      </c>
      <c r="AD62" s="67">
        <f>+B!AD47/B!AD$46</f>
        <v>5.9656040723368491E-2</v>
      </c>
    </row>
    <row r="63" spans="3:30" x14ac:dyDescent="0.25">
      <c r="C63" s="198" t="s">
        <v>17</v>
      </c>
      <c r="D63" s="208"/>
      <c r="E63" s="68">
        <f>+B!E48/B!E$46</f>
        <v>0</v>
      </c>
      <c r="F63" s="69">
        <f>+B!F48/B!F$46</f>
        <v>0</v>
      </c>
      <c r="G63" s="68">
        <f>+B!G48/B!G$46</f>
        <v>0</v>
      </c>
      <c r="H63" s="69">
        <f>+B!H48/B!H$46</f>
        <v>0</v>
      </c>
      <c r="I63" s="68">
        <f>+B!I48/B!I$46</f>
        <v>0</v>
      </c>
      <c r="J63" s="69">
        <f>+B!J48/B!J$46</f>
        <v>0</v>
      </c>
      <c r="K63" s="68">
        <f>+B!K48/B!K$46</f>
        <v>0</v>
      </c>
      <c r="L63" s="69">
        <f>+B!L48/B!L$46</f>
        <v>0</v>
      </c>
      <c r="M63" s="68">
        <f>+B!M48/B!M$46</f>
        <v>0</v>
      </c>
      <c r="N63" s="69">
        <f>+B!N48/B!N$46</f>
        <v>0</v>
      </c>
      <c r="O63" s="68">
        <f>+B!O48/B!O$46</f>
        <v>0</v>
      </c>
      <c r="P63" s="69">
        <f>+B!P48/B!P$46</f>
        <v>0</v>
      </c>
      <c r="Q63" s="68">
        <f>+B!Q48/B!Q$46</f>
        <v>0</v>
      </c>
      <c r="R63" s="69">
        <f>+B!R48/B!R$46</f>
        <v>1.745037834356816E-4</v>
      </c>
      <c r="S63" s="68">
        <f>+B!S48/B!S$46</f>
        <v>2.0558180225846507E-4</v>
      </c>
      <c r="T63" s="69">
        <f>+B!T48/B!T$46</f>
        <v>1.2609649122807015E-4</v>
      </c>
      <c r="U63" s="68">
        <f>+B!U48/B!U$46</f>
        <v>8.6345440541817762E-5</v>
      </c>
      <c r="V63" s="69">
        <f>+B!V48/B!V$46</f>
        <v>0</v>
      </c>
      <c r="W63" s="68">
        <f>+B!W48/B!W$46</f>
        <v>0</v>
      </c>
      <c r="X63" s="69">
        <f>+B!X48/B!X$46</f>
        <v>1.7187625972451957E-4</v>
      </c>
      <c r="Y63" s="68">
        <f>+B!Y48/B!Y$46</f>
        <v>3.6912749705364571E-4</v>
      </c>
      <c r="Z63" s="70">
        <f>+B!Z48/B!Z$46</f>
        <v>1.7415676077037451E-5</v>
      </c>
      <c r="AA63" s="70">
        <f>+B!AA48/B!AA$46</f>
        <v>1.0494623254685849E-6</v>
      </c>
      <c r="AB63" s="70">
        <f>+B!AB48/B!AB$46</f>
        <v>0</v>
      </c>
      <c r="AC63" s="70">
        <f>+B!AC48/B!AC$46</f>
        <v>0</v>
      </c>
      <c r="AD63" s="70">
        <f>+B!AD48/B!AD$46</f>
        <v>0</v>
      </c>
    </row>
    <row r="64" spans="3:30" x14ac:dyDescent="0.25">
      <c r="C64" s="189" t="s">
        <v>18</v>
      </c>
      <c r="D64" s="209"/>
      <c r="E64" s="50">
        <f>+B!E49/B!E$46</f>
        <v>0.16566057259451922</v>
      </c>
      <c r="F64" s="66">
        <f>+B!F49/B!F$46</f>
        <v>0.11978399156391291</v>
      </c>
      <c r="G64" s="50">
        <f>+B!G49/B!G$46</f>
        <v>9.2156988660095335E-2</v>
      </c>
      <c r="H64" s="66">
        <f>+B!H49/B!H$46</f>
        <v>8.4538804512866703E-2</v>
      </c>
      <c r="I64" s="50">
        <f>+B!I49/B!I$46</f>
        <v>6.6116153217124343E-2</v>
      </c>
      <c r="J64" s="66">
        <f>+B!J49/B!J$46</f>
        <v>0.1629218659526589</v>
      </c>
      <c r="K64" s="50">
        <f>+B!K49/B!K$46</f>
        <v>7.806775830176356E-2</v>
      </c>
      <c r="L64" s="66">
        <f>+B!L49/B!L$46</f>
        <v>5.7789642606686668E-2</v>
      </c>
      <c r="M64" s="50">
        <f>+B!M49/B!M$46</f>
        <v>2.418260380953827E-2</v>
      </c>
      <c r="N64" s="66">
        <f>+B!N49/B!N$46</f>
        <v>8.5200117516069929E-3</v>
      </c>
      <c r="O64" s="50">
        <f>+B!O49/B!O$46</f>
        <v>6.8308004763551074E-4</v>
      </c>
      <c r="P64" s="66">
        <f>+B!P49/B!P$46</f>
        <v>1.888008567149905E-3</v>
      </c>
      <c r="Q64" s="50">
        <f>+B!Q49/B!Q$46</f>
        <v>3.1521848135974135E-3</v>
      </c>
      <c r="R64" s="66">
        <f>+B!R49/B!R$46</f>
        <v>6.9437487062719927E-3</v>
      </c>
      <c r="S64" s="50">
        <f>+B!S49/B!S$46</f>
        <v>1.5022916204240728E-2</v>
      </c>
      <c r="T64" s="66">
        <f>+B!T49/B!T$46</f>
        <v>1.085218062357729E-2</v>
      </c>
      <c r="U64" s="50">
        <f>+B!U49/B!U$46</f>
        <v>1.3085334523854509E-2</v>
      </c>
      <c r="V64" s="66">
        <f>+B!V49/B!V$46</f>
        <v>5.8587041125686195E-3</v>
      </c>
      <c r="W64" s="50">
        <f>+B!W49/B!W$46</f>
        <v>6.7948345037886259E-3</v>
      </c>
      <c r="X64" s="66">
        <f>+B!X49/B!X$46</f>
        <v>1.0122754201887272E-2</v>
      </c>
      <c r="Y64" s="50">
        <f>+B!Y49/B!Y$46</f>
        <v>1.0637787985928036E-2</v>
      </c>
      <c r="Z64" s="67">
        <f>+B!Z49/B!Z$46</f>
        <v>8.6920341275890517E-3</v>
      </c>
      <c r="AA64" s="67">
        <f>+B!AA49/B!AA$46</f>
        <v>7.2271223043394103E-3</v>
      </c>
      <c r="AB64" s="67">
        <f>+B!AB49/B!AB$46</f>
        <v>8.2584352839754731E-3</v>
      </c>
      <c r="AC64" s="67">
        <f>+B!AC49/B!AC$46</f>
        <v>7.0060931814398169E-3</v>
      </c>
      <c r="AD64" s="67">
        <f>+B!AD49/B!AD$46</f>
        <v>5.9363222894016224E-3</v>
      </c>
    </row>
    <row r="65" spans="3:30" x14ac:dyDescent="0.25">
      <c r="C65" s="198" t="s">
        <v>19</v>
      </c>
      <c r="D65" s="208"/>
      <c r="E65" s="68">
        <f>+B!E50/B!E$46</f>
        <v>0</v>
      </c>
      <c r="F65" s="69">
        <f>+B!F50/B!F$46</f>
        <v>0</v>
      </c>
      <c r="G65" s="68">
        <f>+B!G50/B!G$46</f>
        <v>1.0676422560657751E-3</v>
      </c>
      <c r="H65" s="69">
        <f>+B!H50/B!H$46</f>
        <v>3.6166709773352654E-3</v>
      </c>
      <c r="I65" s="68">
        <f>+B!I50/B!I$46</f>
        <v>0</v>
      </c>
      <c r="J65" s="69">
        <f>+B!J50/B!J$46</f>
        <v>1.2516967484054781E-5</v>
      </c>
      <c r="K65" s="68">
        <f>+B!K50/B!K$46</f>
        <v>1.3705411492069589E-3</v>
      </c>
      <c r="L65" s="69">
        <f>+B!L50/B!L$46</f>
        <v>7.8416862780528878E-4</v>
      </c>
      <c r="M65" s="68">
        <f>+B!M50/B!M$46</f>
        <v>3.2080968314576581E-3</v>
      </c>
      <c r="N65" s="69">
        <f>+B!N50/B!N$46</f>
        <v>7.390448350877557E-3</v>
      </c>
      <c r="O65" s="68">
        <f>+B!O50/B!O$46</f>
        <v>1.2070211229265578E-2</v>
      </c>
      <c r="P65" s="69">
        <f>+B!P50/B!P$46</f>
        <v>1.0261438376364746E-2</v>
      </c>
      <c r="Q65" s="68">
        <f>+B!Q50/B!Q$46</f>
        <v>7.1983209409607314E-3</v>
      </c>
      <c r="R65" s="69">
        <f>+B!R50/B!R$46</f>
        <v>1.5300593389912371E-2</v>
      </c>
      <c r="S65" s="68">
        <f>+B!S50/B!S$46</f>
        <v>1.7608467711602242E-2</v>
      </c>
      <c r="T65" s="69">
        <f>+B!T50/B!T$46</f>
        <v>8.999390678531189E-3</v>
      </c>
      <c r="U65" s="68">
        <f>+B!U50/B!U$46</f>
        <v>1.2999693506108185E-2</v>
      </c>
      <c r="V65" s="69">
        <f>+B!V50/B!V$46</f>
        <v>3.8883931956687968E-2</v>
      </c>
      <c r="W65" s="68">
        <f>+B!W50/B!W$46</f>
        <v>1.4506036948108611E-2</v>
      </c>
      <c r="X65" s="69">
        <f>+B!X50/B!X$46</f>
        <v>1.0002104155241474E-2</v>
      </c>
      <c r="Y65" s="68">
        <f>+B!Y50/B!Y$46</f>
        <v>9.8304251861126048E-3</v>
      </c>
      <c r="Z65" s="70">
        <f>+B!Z50/B!Z$46</f>
        <v>1.2674921118860297E-2</v>
      </c>
      <c r="AA65" s="70">
        <f>+B!AA50/B!AA$46</f>
        <v>1.1912720882667781E-2</v>
      </c>
      <c r="AB65" s="70">
        <f>+B!AB50/B!AB$46</f>
        <v>9.2807410462767709E-3</v>
      </c>
      <c r="AC65" s="70">
        <f>+B!AC50/B!AC$46</f>
        <v>4.497514685946679E-3</v>
      </c>
      <c r="AD65" s="70">
        <f>+B!AD50/B!AD$46</f>
        <v>2.0437599978309793E-3</v>
      </c>
    </row>
    <row r="66" spans="3:30" x14ac:dyDescent="0.25">
      <c r="C66" s="189" t="s">
        <v>20</v>
      </c>
      <c r="D66" s="209"/>
      <c r="E66" s="50">
        <f>+B!E51/B!E$46</f>
        <v>0</v>
      </c>
      <c r="F66" s="66">
        <f>+B!F51/B!F$46</f>
        <v>0.14242942809250914</v>
      </c>
      <c r="G66" s="50">
        <f>+B!G51/B!G$46</f>
        <v>0</v>
      </c>
      <c r="H66" s="66">
        <f>+B!H51/B!H$46</f>
        <v>0</v>
      </c>
      <c r="I66" s="50">
        <f>+B!I51/B!I$46</f>
        <v>0</v>
      </c>
      <c r="J66" s="66">
        <f>+B!J51/B!J$46</f>
        <v>0</v>
      </c>
      <c r="K66" s="50">
        <f>+B!K51/B!K$46</f>
        <v>5.4189296981497158E-4</v>
      </c>
      <c r="L66" s="66">
        <f>+B!L51/B!L$46</f>
        <v>8.7053043242568836E-4</v>
      </c>
      <c r="M66" s="50">
        <f>+B!M51/B!M$46</f>
        <v>8.0649811296497321E-4</v>
      </c>
      <c r="N66" s="66">
        <f>+B!N51/B!N$46</f>
        <v>1.2241382164942336E-2</v>
      </c>
      <c r="O66" s="50">
        <f>+B!O51/B!O$46</f>
        <v>6.7986917641287038E-3</v>
      </c>
      <c r="P66" s="66">
        <f>+B!P51/B!P$46</f>
        <v>2.8542968895404609E-3</v>
      </c>
      <c r="Q66" s="50">
        <f>+B!Q51/B!Q$46</f>
        <v>2.9771032307373199E-3</v>
      </c>
      <c r="R66" s="66">
        <f>+B!R51/B!R$46</f>
        <v>1.2487361714850848E-2</v>
      </c>
      <c r="S66" s="50">
        <f>+B!S51/B!S$46</f>
        <v>2.0845015876494895E-2</v>
      </c>
      <c r="T66" s="66">
        <f>+B!T51/B!T$46</f>
        <v>0.17735781541008483</v>
      </c>
      <c r="U66" s="50">
        <f>+B!U51/B!U$46</f>
        <v>0.20784101877263425</v>
      </c>
      <c r="V66" s="66">
        <f>+B!V51/B!V$46</f>
        <v>7.4076576367223715E-2</v>
      </c>
      <c r="W66" s="50">
        <f>+B!W51/B!W$46</f>
        <v>3.6597642487451482E-2</v>
      </c>
      <c r="X66" s="66">
        <f>+B!X51/B!X$46</f>
        <v>2.1537769808074463E-2</v>
      </c>
      <c r="Y66" s="50">
        <f>+B!Y51/B!Y$46</f>
        <v>5.9108070218750275E-3</v>
      </c>
      <c r="Z66" s="67">
        <f>+B!Z51/B!Z$46</f>
        <v>6.2123703590237618E-2</v>
      </c>
      <c r="AA66" s="67">
        <f>+B!AA51/B!AA$46</f>
        <v>1.1369944798281682E-2</v>
      </c>
      <c r="AB66" s="67">
        <f>+B!AB51/B!AB$46</f>
        <v>1.0928352883329381E-2</v>
      </c>
      <c r="AC66" s="67">
        <f>+B!AC51/B!AC$46</f>
        <v>1.890283730111542E-2</v>
      </c>
      <c r="AD66" s="67">
        <f>+B!AD51/B!AD$46</f>
        <v>2.5489599996384966E-2</v>
      </c>
    </row>
    <row r="67" spans="3:30" x14ac:dyDescent="0.25">
      <c r="C67" s="198" t="s">
        <v>21</v>
      </c>
      <c r="D67" s="208"/>
      <c r="E67" s="68">
        <f>+B!E52/B!E$46</f>
        <v>1.4530250221593807E-2</v>
      </c>
      <c r="F67" s="69">
        <f>+B!F52/B!F$46</f>
        <v>4.2473626902266122E-3</v>
      </c>
      <c r="G67" s="68">
        <f>+B!G52/B!G$46</f>
        <v>2.7887563663522028E-3</v>
      </c>
      <c r="H67" s="69">
        <f>+B!H52/B!H$46</f>
        <v>3.8221929009037642E-3</v>
      </c>
      <c r="I67" s="68">
        <f>+B!I52/B!I$46</f>
        <v>1.2086674302164752E-2</v>
      </c>
      <c r="J67" s="69">
        <f>+B!J52/B!J$46</f>
        <v>1.9150366895486062E-2</v>
      </c>
      <c r="K67" s="68">
        <f>+B!K52/B!K$46</f>
        <v>2.9434249406269465E-2</v>
      </c>
      <c r="L67" s="69">
        <f>+B!L52/B!L$46</f>
        <v>3.300128065578755E-2</v>
      </c>
      <c r="M67" s="68">
        <f>+B!M52/B!M$46</f>
        <v>2.8027868713981635E-2</v>
      </c>
      <c r="N67" s="69">
        <f>+B!N52/B!N$46</f>
        <v>1.911827175482406E-2</v>
      </c>
      <c r="O67" s="68">
        <f>+B!O52/B!O$46</f>
        <v>2.1696210341790412E-2</v>
      </c>
      <c r="P67" s="69">
        <f>+B!P52/B!P$46</f>
        <v>2.0089980844173509E-2</v>
      </c>
      <c r="Q67" s="68">
        <f>+B!Q52/B!Q$46</f>
        <v>1.4053261975192832E-2</v>
      </c>
      <c r="R67" s="69">
        <f>+B!R52/B!R$46</f>
        <v>3.35392660824766E-2</v>
      </c>
      <c r="S67" s="68">
        <f>+B!S52/B!S$46</f>
        <v>3.1910621695492636E-2</v>
      </c>
      <c r="T67" s="69">
        <f>+B!T52/B!T$46</f>
        <v>5.3687932560759696E-2</v>
      </c>
      <c r="U67" s="68">
        <f>+B!U52/B!U$46</f>
        <v>3.4655348318412167E-2</v>
      </c>
      <c r="V67" s="69">
        <f>+B!V52/B!V$46</f>
        <v>3.874612717588749E-2</v>
      </c>
      <c r="W67" s="68">
        <f>+B!W52/B!W$46</f>
        <v>3.0685945109671264E-2</v>
      </c>
      <c r="X67" s="69">
        <f>+B!X52/B!X$46</f>
        <v>3.7737288908931278E-2</v>
      </c>
      <c r="Y67" s="68">
        <f>+B!Y52/B!Y$46</f>
        <v>4.2571507504753844E-2</v>
      </c>
      <c r="Z67" s="70">
        <f>+B!Z52/B!Z$46</f>
        <v>6.3933617422319983E-2</v>
      </c>
      <c r="AA67" s="70">
        <f>+B!AA52/B!AA$46</f>
        <v>5.2483406834565087E-2</v>
      </c>
      <c r="AB67" s="70">
        <f>+B!AB52/B!AB$46</f>
        <v>5.1052005844944577E-2</v>
      </c>
      <c r="AC67" s="70">
        <f>+B!AC52/B!AC$46</f>
        <v>4.7043884224796065E-2</v>
      </c>
      <c r="AD67" s="70">
        <f>+B!AD52/B!AD$46</f>
        <v>5.5771708284756305E-2</v>
      </c>
    </row>
    <row r="68" spans="3:30" x14ac:dyDescent="0.25">
      <c r="C68" s="189" t="s">
        <v>22</v>
      </c>
      <c r="D68" s="209"/>
      <c r="E68" s="50">
        <f>+B!E53/B!E$46</f>
        <v>5.8989192816675501E-2</v>
      </c>
      <c r="F68" s="66">
        <f>+B!F53/B!F$46</f>
        <v>5.6531788470898341E-2</v>
      </c>
      <c r="G68" s="50">
        <f>+B!G53/B!G$46</f>
        <v>4.6889216028043787E-2</v>
      </c>
      <c r="H68" s="66">
        <f>+B!H53/B!H$46</f>
        <v>8.0817956660703821E-2</v>
      </c>
      <c r="I68" s="50">
        <f>+B!I53/B!I$46</f>
        <v>0.12113904480515186</v>
      </c>
      <c r="J68" s="66">
        <f>+B!J53/B!J$46</f>
        <v>0.15722192716147754</v>
      </c>
      <c r="K68" s="50">
        <f>+B!K53/B!K$46</f>
        <v>0.18391490871139018</v>
      </c>
      <c r="L68" s="66">
        <f>+B!L53/B!L$46</f>
        <v>0.14102314788921255</v>
      </c>
      <c r="M68" s="50">
        <f>+B!M53/B!M$46</f>
        <v>7.2891817582899282E-2</v>
      </c>
      <c r="N68" s="66">
        <f>+B!N53/B!N$46</f>
        <v>4.8157430444179077E-2</v>
      </c>
      <c r="O68" s="50">
        <f>+B!O53/B!O$46</f>
        <v>8.4541596582283329E-2</v>
      </c>
      <c r="P68" s="66">
        <f>+B!P53/B!P$46</f>
        <v>0.10490470763741944</v>
      </c>
      <c r="Q68" s="50">
        <f>+B!Q53/B!Q$46</f>
        <v>0.11256073944374785</v>
      </c>
      <c r="R68" s="66">
        <f>+B!R53/B!R$46</f>
        <v>4.9002978449366359E-2</v>
      </c>
      <c r="S68" s="50">
        <f>+B!S53/B!S$46</f>
        <v>0.17042774128418045</v>
      </c>
      <c r="T68" s="66">
        <f>+B!T53/B!T$46</f>
        <v>8.3858298268607287E-2</v>
      </c>
      <c r="U68" s="50">
        <f>+B!U53/B!U$46</f>
        <v>6.8073599586489827E-2</v>
      </c>
      <c r="V68" s="66">
        <f>+B!V53/B!V$46</f>
        <v>6.1823897740320571E-2</v>
      </c>
      <c r="W68" s="50">
        <f>+B!W53/B!W$46</f>
        <v>5.628328059521067E-2</v>
      </c>
      <c r="X68" s="66">
        <f>+B!X53/B!X$46</f>
        <v>4.5196767308781013E-2</v>
      </c>
      <c r="Y68" s="50">
        <f>+B!Y53/B!Y$46</f>
        <v>6.9552418655639506E-2</v>
      </c>
      <c r="Z68" s="67">
        <f>+B!Z53/B!Z$46</f>
        <v>9.2633372028000413E-2</v>
      </c>
      <c r="AA68" s="67">
        <f>+B!AA53/B!AA$46</f>
        <v>0.12591892087287279</v>
      </c>
      <c r="AB68" s="67">
        <f>+B!AB53/B!AB$46</f>
        <v>0.14434675911093858</v>
      </c>
      <c r="AC68" s="67">
        <f>+B!AC53/B!AC$46</f>
        <v>0.16134278307608155</v>
      </c>
      <c r="AD68" s="67">
        <f>+B!AD53/B!AD$46</f>
        <v>0.15060371083335594</v>
      </c>
    </row>
    <row r="69" spans="3:30" x14ac:dyDescent="0.25">
      <c r="C69" s="198" t="s">
        <v>23</v>
      </c>
      <c r="D69" s="208"/>
      <c r="E69" s="68">
        <f>+B!E54/B!E$46</f>
        <v>0.62061253959110374</v>
      </c>
      <c r="F69" s="69">
        <f>+B!F54/B!F$46</f>
        <v>0.60642693517747015</v>
      </c>
      <c r="G69" s="68">
        <f>+B!G54/B!G$46</f>
        <v>0.69646320062252376</v>
      </c>
      <c r="H69" s="69">
        <f>+B!H54/B!H$46</f>
        <v>0.55244790770100516</v>
      </c>
      <c r="I69" s="68">
        <f>+B!I54/B!I$46</f>
        <v>0.61908645667117879</v>
      </c>
      <c r="J69" s="69">
        <f>+B!J54/B!J$46</f>
        <v>0.52840259562913716</v>
      </c>
      <c r="K69" s="68">
        <f>+B!K54/B!K$46</f>
        <v>0.57771824998321264</v>
      </c>
      <c r="L69" s="69">
        <f>+B!L54/B!L$46</f>
        <v>0.62445579299554421</v>
      </c>
      <c r="M69" s="68">
        <f>+B!M54/B!M$46</f>
        <v>0.76537872575753152</v>
      </c>
      <c r="N69" s="69">
        <f>+B!N54/B!N$46</f>
        <v>0.84302347433046099</v>
      </c>
      <c r="O69" s="68">
        <f>+B!O54/B!O$46</f>
        <v>0.77067068645963022</v>
      </c>
      <c r="P69" s="69">
        <f>+B!P54/B!P$46</f>
        <v>0.78241028401590873</v>
      </c>
      <c r="Q69" s="68">
        <f>+B!Q54/B!Q$46</f>
        <v>0.76244578531639329</v>
      </c>
      <c r="R69" s="69">
        <f>+B!R54/B!R$46</f>
        <v>0.77971261988546192</v>
      </c>
      <c r="S69" s="68">
        <f>+B!S54/B!S$46</f>
        <v>0.58933651203762438</v>
      </c>
      <c r="T69" s="69">
        <f>+B!T54/B!T$46</f>
        <v>0.48794951829114069</v>
      </c>
      <c r="U69" s="68">
        <f>+B!U54/B!U$46</f>
        <v>0.4951835674489492</v>
      </c>
      <c r="V69" s="69">
        <f>+B!V54/B!V$46</f>
        <v>0.57078174663939396</v>
      </c>
      <c r="W69" s="68">
        <f>+B!W54/B!W$46</f>
        <v>0.63487138434673374</v>
      </c>
      <c r="X69" s="69">
        <f>+B!X54/B!X$46</f>
        <v>0.66398102627846267</v>
      </c>
      <c r="Y69" s="68">
        <f>+B!Y54/B!Y$46</f>
        <v>0.56264204954577646</v>
      </c>
      <c r="Z69" s="70">
        <f>+B!Z54/B!Z$46</f>
        <v>0.46211195369927782</v>
      </c>
      <c r="AA69" s="70">
        <f>+B!AA54/B!AA$46</f>
        <v>0.49721507680898153</v>
      </c>
      <c r="AB69" s="70">
        <f>+B!AB54/B!AB$46</f>
        <v>0.46659889488755518</v>
      </c>
      <c r="AC69" s="70">
        <f>+B!AC54/B!AC$46</f>
        <v>0.430172093133874</v>
      </c>
      <c r="AD69" s="70">
        <f>+B!AD54/B!AD$46</f>
        <v>0.38813602020804527</v>
      </c>
    </row>
    <row r="70" spans="3:30" x14ac:dyDescent="0.25">
      <c r="C70" s="189" t="s">
        <v>24</v>
      </c>
      <c r="D70" s="209"/>
      <c r="E70" s="50">
        <f>+B!E55/B!E$46</f>
        <v>0.13957927239649098</v>
      </c>
      <c r="F70" s="66">
        <f>+B!F55/B!F$46</f>
        <v>6.975885155482206E-2</v>
      </c>
      <c r="G70" s="50">
        <f>+B!G55/B!G$46</f>
        <v>0.15888294330263525</v>
      </c>
      <c r="H70" s="66">
        <f>+B!H55/B!H$46</f>
        <v>0.27239944400098237</v>
      </c>
      <c r="I70" s="50">
        <f>+B!I55/B!I$46</f>
        <v>0.17678966412401423</v>
      </c>
      <c r="J70" s="66">
        <f>+B!J55/B!J$46</f>
        <v>0.13227880378138998</v>
      </c>
      <c r="K70" s="50">
        <f>+B!K55/B!K$46</f>
        <v>0.12893884914291118</v>
      </c>
      <c r="L70" s="66">
        <f>+B!L55/B!L$46</f>
        <v>0.14207560888514109</v>
      </c>
      <c r="M70" s="50">
        <f>+B!M55/B!M$46</f>
        <v>0.1045894352203576</v>
      </c>
      <c r="N70" s="66">
        <f>+B!N55/B!N$46</f>
        <v>5.9838000882941597E-2</v>
      </c>
      <c r="O70" s="50">
        <f>+B!O55/B!O$46</f>
        <v>0.10339455233787041</v>
      </c>
      <c r="P70" s="66">
        <f>+B!P55/B!P$46</f>
        <v>7.6212343338840513E-2</v>
      </c>
      <c r="Q70" s="50">
        <f>+B!Q55/B!Q$46</f>
        <v>9.65141897182238E-2</v>
      </c>
      <c r="R70" s="66">
        <f>+B!R55/B!R$46</f>
        <v>0.10264708249959752</v>
      </c>
      <c r="S70" s="50">
        <f>+B!S55/B!S$46</f>
        <v>0.15184216563005865</v>
      </c>
      <c r="T70" s="66">
        <f>+B!T55/B!T$46</f>
        <v>0.16954765066335564</v>
      </c>
      <c r="U70" s="50">
        <f>+B!U55/B!U$46</f>
        <v>0.15472660698199617</v>
      </c>
      <c r="V70" s="66">
        <f>+B!V55/B!V$46</f>
        <v>0.18575803636993402</v>
      </c>
      <c r="W70" s="50">
        <f>+B!W55/B!W$46</f>
        <v>0.20092352627739765</v>
      </c>
      <c r="X70" s="66">
        <f>+B!X55/B!X$46</f>
        <v>0.16807070670379431</v>
      </c>
      <c r="Y70" s="50">
        <f>+B!Y55/B!Y$46</f>
        <v>0.21957114012890486</v>
      </c>
      <c r="Z70" s="67">
        <f>+B!Z55/B!Z$46</f>
        <v>0.20273034246318314</v>
      </c>
      <c r="AA70" s="67">
        <f>+B!AA55/B!AA$46</f>
        <v>0.22373889610556191</v>
      </c>
      <c r="AB70" s="67">
        <f>+B!AB55/B!AB$46</f>
        <v>0.25983249509909023</v>
      </c>
      <c r="AC70" s="67">
        <f>+B!AC55/B!AC$46</f>
        <v>0.22754213142435845</v>
      </c>
      <c r="AD70" s="67">
        <f>+B!AD55/B!AD$46</f>
        <v>0.31213906135618036</v>
      </c>
    </row>
    <row r="71" spans="3:30" ht="15.75" thickBot="1" x14ac:dyDescent="0.3">
      <c r="C71" s="200" t="s">
        <v>25</v>
      </c>
      <c r="D71" s="229"/>
      <c r="E71" s="71">
        <f>+B!E56/B!E$46</f>
        <v>4.8488798117858811E-8</v>
      </c>
      <c r="F71" s="72">
        <f>+B!F56/B!F$46</f>
        <v>0</v>
      </c>
      <c r="G71" s="71">
        <f>+B!G56/B!G$46</f>
        <v>6.168575717904357E-4</v>
      </c>
      <c r="H71" s="72">
        <f>+B!H56/B!H$46</f>
        <v>1.6745960657525991E-3</v>
      </c>
      <c r="I71" s="71">
        <f>+B!I56/B!I$46</f>
        <v>6.1527664300433879E-4</v>
      </c>
      <c r="J71" s="72">
        <f>+B!J56/B!J$46</f>
        <v>0</v>
      </c>
      <c r="K71" s="71">
        <f>+B!K56/B!K$46</f>
        <v>0</v>
      </c>
      <c r="L71" s="72">
        <f>+B!L56/B!L$46</f>
        <v>2.8682100504948382E-8</v>
      </c>
      <c r="M71" s="71">
        <f>+B!M56/B!M$46</f>
        <v>2.0848074742964461E-4</v>
      </c>
      <c r="N71" s="72">
        <f>+B!N56/B!N$46</f>
        <v>2.453286939219997E-5</v>
      </c>
      <c r="O71" s="71">
        <f>+B!O56/B!O$46</f>
        <v>1.4135599456803071E-4</v>
      </c>
      <c r="P71" s="72">
        <f>+B!P56/B!P$46</f>
        <v>1.3727483313814815E-3</v>
      </c>
      <c r="Q71" s="71">
        <f>+B!Q56/B!Q$46</f>
        <v>9.1344773308965925E-4</v>
      </c>
      <c r="R71" s="72">
        <f>+B!R56/B!R$46</f>
        <v>7.108029163504221E-5</v>
      </c>
      <c r="S71" s="71">
        <f>+B!S56/B!S$46</f>
        <v>3.4073864939739902E-4</v>
      </c>
      <c r="T71" s="72">
        <f>+B!T56/B!T$46</f>
        <v>1.8571371088271134E-4</v>
      </c>
      <c r="U71" s="71">
        <f>+B!U56/B!U$46</f>
        <v>5.1866043975575657E-5</v>
      </c>
      <c r="V71" s="72">
        <f>+B!V56/B!V$46</f>
        <v>2.1237239188259E-4</v>
      </c>
      <c r="W71" s="71">
        <f>+B!W56/B!W$46</f>
        <v>7.1195205325802623E-5</v>
      </c>
      <c r="X71" s="72">
        <f>+B!X56/B!X$46</f>
        <v>2.9117521721526792E-4</v>
      </c>
      <c r="Y71" s="71">
        <f>+B!Y56/B!Y$46</f>
        <v>2.0141601347240713E-4</v>
      </c>
      <c r="Z71" s="73">
        <f>+B!Z56/B!Z$46</f>
        <v>4.6733191965535288E-4</v>
      </c>
      <c r="AA71" s="73">
        <f>+B!AA56/B!AA$46</f>
        <v>1.0777978082562368E-4</v>
      </c>
      <c r="AB71" s="73">
        <f>+B!AB56/B!AB$46</f>
        <v>1.6510334371037125E-4</v>
      </c>
      <c r="AC71" s="73">
        <f>+B!AC56/B!AC$46</f>
        <v>1.4255951673127691E-4</v>
      </c>
      <c r="AD71" s="73">
        <f>+B!AD56/B!AD$46</f>
        <v>2.2322840694448214E-4</v>
      </c>
    </row>
    <row r="72" spans="3:30" x14ac:dyDescent="0.25">
      <c r="C72" s="1" t="s">
        <v>52</v>
      </c>
    </row>
  </sheetData>
  <mergeCells count="28">
    <mergeCell ref="B7:E16"/>
    <mergeCell ref="G9:J16"/>
    <mergeCell ref="M8:P16"/>
    <mergeCell ref="C17:E17"/>
    <mergeCell ref="H17:J17"/>
    <mergeCell ref="N17:P17"/>
    <mergeCell ref="C47:D47"/>
    <mergeCell ref="C48:D48"/>
    <mergeCell ref="C49:D49"/>
    <mergeCell ref="C50:D50"/>
    <mergeCell ref="C51:D51"/>
    <mergeCell ref="C52:D52"/>
    <mergeCell ref="C53:D53"/>
    <mergeCell ref="C54:D54"/>
    <mergeCell ref="C55:D55"/>
    <mergeCell ref="C56:D56"/>
    <mergeCell ref="C57:D57"/>
    <mergeCell ref="C61:D61"/>
    <mergeCell ref="C62:D62"/>
    <mergeCell ref="C63:D63"/>
    <mergeCell ref="C64:D64"/>
    <mergeCell ref="C70:D70"/>
    <mergeCell ref="C71:D71"/>
    <mergeCell ref="C65:D65"/>
    <mergeCell ref="C66:D66"/>
    <mergeCell ref="C67:D67"/>
    <mergeCell ref="C68:D68"/>
    <mergeCell ref="C69:D6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INICIO</vt:lpstr>
      <vt:lpstr>INDICADORES</vt:lpstr>
      <vt:lpstr>FUENTE DE DATOS</vt:lpstr>
      <vt:lpstr>A</vt:lpstr>
      <vt:lpstr>B</vt:lpstr>
      <vt:lpstr>C</vt:lpstr>
      <vt:lpstr>D</vt:lpstr>
      <vt:lpstr>E</vt:lpstr>
      <vt:lpstr>F</vt:lpstr>
      <vt:lpstr>H</vt:lpstr>
      <vt:lpstr>I</vt:lpstr>
      <vt:lpstr>J</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OBSERVATORIO COLOMBIANO TRATADOS COMERCIALES</dc:creator>
  <cp:lastModifiedBy>Usuario</cp:lastModifiedBy>
  <dcterms:created xsi:type="dcterms:W3CDTF">2017-09-28T16:39:19Z</dcterms:created>
  <dcterms:modified xsi:type="dcterms:W3CDTF">2021-12-17T13:33:31Z</dcterms:modified>
</cp:coreProperties>
</file>