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Usuario\Desktop\ESCRITORIO\OBSERVATORIO\2021\"/>
    </mc:Choice>
  </mc:AlternateContent>
  <bookViews>
    <workbookView xWindow="0" yWindow="0" windowWidth="20490" windowHeight="8205" tabRatio="664" activeTab="11"/>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62913"/>
</workbook>
</file>

<file path=xl/calcChain.xml><?xml version="1.0" encoding="utf-8"?>
<calcChain xmlns="http://schemas.openxmlformats.org/spreadsheetml/2006/main">
  <c r="AE55" i="13" l="1"/>
  <c r="AE64" i="13" l="1"/>
  <c r="AE65" i="13"/>
  <c r="AE68" i="13"/>
  <c r="AE59" i="13"/>
  <c r="AE47" i="13"/>
  <c r="AE60" i="13" s="1"/>
  <c r="AE48" i="13"/>
  <c r="AE61" i="13" s="1"/>
  <c r="AE49" i="13"/>
  <c r="AE62" i="13" s="1"/>
  <c r="AE50" i="13"/>
  <c r="AE63" i="13" s="1"/>
  <c r="AE51" i="13"/>
  <c r="AE52" i="13"/>
  <c r="AE53" i="13"/>
  <c r="AE66" i="13" s="1"/>
  <c r="AE54" i="13"/>
  <c r="AE67" i="13" s="1"/>
  <c r="AE46" i="13"/>
  <c r="AE49" i="12"/>
  <c r="AE63" i="12" s="1"/>
  <c r="AE50" i="12"/>
  <c r="AE64" i="12" s="1"/>
  <c r="AE51" i="12"/>
  <c r="AE65" i="12" s="1"/>
  <c r="AE52" i="12"/>
  <c r="AE66" i="12" s="1"/>
  <c r="AE53" i="12"/>
  <c r="AE67" i="12" s="1"/>
  <c r="AE54" i="12"/>
  <c r="AE68" i="12" s="1"/>
  <c r="AE55" i="12"/>
  <c r="AE69" i="12" s="1"/>
  <c r="AE56" i="12"/>
  <c r="AE70" i="12" s="1"/>
  <c r="AE48" i="12"/>
  <c r="AE62" i="12" s="1"/>
  <c r="AE47" i="12"/>
  <c r="AE61" i="12" s="1"/>
  <c r="AE46" i="2"/>
  <c r="AE47" i="2"/>
  <c r="AE48" i="2"/>
  <c r="AE49" i="2"/>
  <c r="AE50" i="2"/>
  <c r="AE51" i="2"/>
  <c r="AE52" i="2"/>
  <c r="AE53" i="2"/>
  <c r="AE45" i="2"/>
  <c r="AE44" i="2"/>
  <c r="AD64" i="10"/>
  <c r="AD65" i="10"/>
  <c r="AD66" i="10"/>
  <c r="AD67" i="10"/>
  <c r="AD68" i="10"/>
  <c r="AD69" i="10"/>
  <c r="AD70" i="10"/>
  <c r="AD71" i="10"/>
  <c r="AD63" i="10"/>
  <c r="AD62" i="10"/>
  <c r="AD61" i="10"/>
  <c r="AC50" i="10"/>
  <c r="AD50" i="10"/>
  <c r="AC51" i="10"/>
  <c r="AD51" i="10"/>
  <c r="AC52" i="10"/>
  <c r="AD52" i="10"/>
  <c r="AC53" i="10"/>
  <c r="AD53" i="10"/>
  <c r="AC54" i="10"/>
  <c r="AD54" i="10"/>
  <c r="AC55" i="10"/>
  <c r="AD55" i="10"/>
  <c r="AC56" i="10"/>
  <c r="AD56" i="10"/>
  <c r="AC57" i="10"/>
  <c r="AD57" i="10"/>
  <c r="AD49" i="10"/>
  <c r="AD48" i="10"/>
  <c r="AD47" i="10"/>
  <c r="AD105" i="9"/>
  <c r="AD106" i="9"/>
  <c r="AD107" i="9"/>
  <c r="AD108" i="9"/>
  <c r="AD109" i="9"/>
  <c r="AD110" i="9"/>
  <c r="AD111" i="9"/>
  <c r="AD112" i="9"/>
  <c r="AD104" i="9"/>
  <c r="AD103" i="9"/>
  <c r="AD102" i="9"/>
  <c r="AD77" i="9"/>
  <c r="AD78" i="9"/>
  <c r="AD79" i="9"/>
  <c r="AD80" i="9"/>
  <c r="AD81" i="9"/>
  <c r="AD82" i="9"/>
  <c r="AD83" i="9"/>
  <c r="AD84" i="9"/>
  <c r="AD76" i="9"/>
  <c r="AD75" i="9"/>
  <c r="AD74" i="9"/>
  <c r="AD49" i="9"/>
  <c r="AE49" i="9"/>
  <c r="AD50" i="9"/>
  <c r="AE50" i="9"/>
  <c r="AD51" i="9"/>
  <c r="AE51" i="9"/>
  <c r="AD52" i="9"/>
  <c r="AE52" i="9"/>
  <c r="AD53" i="9"/>
  <c r="AE53" i="9"/>
  <c r="AD54" i="9"/>
  <c r="AE54" i="9"/>
  <c r="AD55" i="9"/>
  <c r="AE55" i="9"/>
  <c r="AD56" i="9"/>
  <c r="AE56" i="9"/>
  <c r="AE48" i="9"/>
  <c r="AE47" i="9"/>
  <c r="AD47" i="9"/>
  <c r="AE46" i="9"/>
  <c r="AF115" i="8"/>
  <c r="AG115" i="8"/>
  <c r="AF116" i="8"/>
  <c r="AG116" i="8"/>
  <c r="AF117" i="8"/>
  <c r="AG117" i="8"/>
  <c r="AF118" i="8"/>
  <c r="AG118" i="8"/>
  <c r="AF119" i="8"/>
  <c r="AG119" i="8"/>
  <c r="AF120" i="8"/>
  <c r="AG120" i="8"/>
  <c r="AF121" i="8"/>
  <c r="AG121" i="8"/>
  <c r="AF122" i="8"/>
  <c r="AG122" i="8"/>
  <c r="AG114" i="8"/>
  <c r="AG113" i="8"/>
  <c r="AG112" i="8"/>
  <c r="AF101" i="8"/>
  <c r="AG101" i="8"/>
  <c r="AF102" i="8"/>
  <c r="AG102" i="8"/>
  <c r="AF103" i="8"/>
  <c r="AG103" i="8"/>
  <c r="AF104" i="8"/>
  <c r="AG104" i="8"/>
  <c r="AF105" i="8"/>
  <c r="AG105" i="8"/>
  <c r="AF106" i="8"/>
  <c r="AG106" i="8"/>
  <c r="AF107" i="8"/>
  <c r="AG107" i="8"/>
  <c r="AF108" i="8"/>
  <c r="AG108" i="8"/>
  <c r="AG100" i="8"/>
  <c r="AG99" i="8"/>
  <c r="AG98" i="8"/>
  <c r="AF69" i="8"/>
  <c r="AG69" i="8"/>
  <c r="AF70" i="8"/>
  <c r="AG70" i="8"/>
  <c r="AF71" i="8"/>
  <c r="AG71" i="8"/>
  <c r="AF72" i="8"/>
  <c r="AG72" i="8"/>
  <c r="AF73" i="8"/>
  <c r="AG73" i="8"/>
  <c r="AF74" i="8"/>
  <c r="AG74" i="8"/>
  <c r="AF75" i="8"/>
  <c r="AG75" i="8"/>
  <c r="AF76" i="8"/>
  <c r="AG76" i="8"/>
  <c r="AG68" i="8"/>
  <c r="AG67" i="8"/>
  <c r="AG66" i="8"/>
  <c r="AG48" i="8"/>
  <c r="AG49" i="8"/>
  <c r="AG50" i="8"/>
  <c r="AG51" i="8"/>
  <c r="AG52" i="8"/>
  <c r="AG53" i="8"/>
  <c r="AG54" i="8"/>
  <c r="AG55" i="8"/>
  <c r="AG56" i="8"/>
  <c r="AF48" i="8"/>
  <c r="AF49" i="8"/>
  <c r="AF50" i="8"/>
  <c r="AF51" i="8"/>
  <c r="AF52" i="8"/>
  <c r="AF53" i="8"/>
  <c r="AF54" i="8"/>
  <c r="AF55" i="8"/>
  <c r="AF56" i="8"/>
  <c r="AG47" i="8"/>
  <c r="AG46" i="8"/>
  <c r="AF46" i="8"/>
  <c r="AC56" i="7" l="1"/>
  <c r="AC55" i="7"/>
  <c r="AC54" i="7"/>
  <c r="AC53" i="7"/>
  <c r="AC52" i="7"/>
  <c r="AC51" i="7"/>
  <c r="AC50" i="7"/>
  <c r="AC49" i="7"/>
  <c r="AC48" i="7"/>
  <c r="AC47" i="7"/>
  <c r="AC46" i="7"/>
  <c r="AG80" i="8" l="1"/>
  <c r="AG140" i="8"/>
  <c r="AG126" i="8"/>
  <c r="AG144" i="8"/>
  <c r="AG84" i="8"/>
  <c r="AG130" i="8"/>
  <c r="AG131" i="8"/>
  <c r="AG85" i="8"/>
  <c r="AG145" i="8"/>
  <c r="AG149" i="8"/>
  <c r="AG135" i="8"/>
  <c r="AG89" i="8"/>
  <c r="AG143" i="8"/>
  <c r="AG129" i="8"/>
  <c r="AG83" i="8"/>
  <c r="AG133" i="8"/>
  <c r="AG87" i="8"/>
  <c r="AG147" i="8"/>
  <c r="AG88" i="8"/>
  <c r="AG134" i="8"/>
  <c r="AG148" i="8"/>
  <c r="AG127" i="8"/>
  <c r="AG141" i="8"/>
  <c r="AG81" i="8"/>
  <c r="AG142" i="8"/>
  <c r="AG82" i="8"/>
  <c r="AG128" i="8"/>
  <c r="AG132" i="8"/>
  <c r="AG86" i="8"/>
  <c r="AG146" i="8"/>
  <c r="AG90" i="8"/>
  <c r="AG136" i="8"/>
  <c r="AG150" i="8"/>
  <c r="AD55" i="13"/>
  <c r="AD68" i="13" s="1"/>
  <c r="AD54" i="13"/>
  <c r="AD67" i="13" s="1"/>
  <c r="AD53" i="13"/>
  <c r="AD66" i="13" s="1"/>
  <c r="AD52" i="13"/>
  <c r="AD65" i="13" s="1"/>
  <c r="AD51" i="13"/>
  <c r="AD64" i="13" s="1"/>
  <c r="AD50" i="13"/>
  <c r="AD63" i="13" s="1"/>
  <c r="AD49" i="13"/>
  <c r="AD62" i="13" s="1"/>
  <c r="AD48" i="13"/>
  <c r="AD61" i="13" s="1"/>
  <c r="AD47" i="13"/>
  <c r="AD60" i="13" s="1"/>
  <c r="AD46" i="13"/>
  <c r="AD59" i="13" s="1"/>
  <c r="AD56" i="12"/>
  <c r="AD70" i="12" s="1"/>
  <c r="AD55" i="12"/>
  <c r="AD69" i="12" s="1"/>
  <c r="AD54" i="12"/>
  <c r="AD68" i="12" s="1"/>
  <c r="AD53" i="12"/>
  <c r="AD67" i="12" s="1"/>
  <c r="AD52" i="12"/>
  <c r="AD66" i="12" s="1"/>
  <c r="AD51" i="12"/>
  <c r="AD65" i="12" s="1"/>
  <c r="AD50" i="12"/>
  <c r="AD64" i="12" s="1"/>
  <c r="AD49" i="12"/>
  <c r="AD63" i="12" s="1"/>
  <c r="AD48" i="12"/>
  <c r="AD62" i="12" s="1"/>
  <c r="AD47" i="12"/>
  <c r="AD61" i="12" s="1"/>
  <c r="AD53" i="2"/>
  <c r="AD52" i="2"/>
  <c r="AD51" i="2"/>
  <c r="AD50" i="2"/>
  <c r="AD49" i="2"/>
  <c r="AD48" i="2"/>
  <c r="AD47" i="2"/>
  <c r="AD46" i="2"/>
  <c r="AD45" i="2"/>
  <c r="AD44" i="2"/>
  <c r="AC71" i="10"/>
  <c r="AC70" i="10"/>
  <c r="AC69" i="10"/>
  <c r="AC68" i="10"/>
  <c r="AC67" i="10"/>
  <c r="AC66" i="10"/>
  <c r="AC65" i="10"/>
  <c r="AC64" i="10"/>
  <c r="AC63" i="10"/>
  <c r="AC62" i="10"/>
  <c r="AC61" i="10"/>
  <c r="AC49" i="10"/>
  <c r="AC48" i="10"/>
  <c r="AC47" i="10"/>
  <c r="AC112" i="9"/>
  <c r="AC111" i="9"/>
  <c r="AC110" i="9"/>
  <c r="AC109" i="9"/>
  <c r="AC108" i="9"/>
  <c r="AC107" i="9"/>
  <c r="AC106" i="9"/>
  <c r="AC105" i="9"/>
  <c r="AC104" i="9"/>
  <c r="AC103" i="9"/>
  <c r="AC102" i="9"/>
  <c r="AC84" i="9"/>
  <c r="AC83" i="9"/>
  <c r="AC82" i="9"/>
  <c r="AC81" i="9"/>
  <c r="AC80" i="9"/>
  <c r="AC79" i="9"/>
  <c r="AC78" i="9"/>
  <c r="AC77" i="9"/>
  <c r="AC76" i="9"/>
  <c r="AC75" i="9"/>
  <c r="AC74" i="9"/>
  <c r="AD48" i="9"/>
  <c r="AD46" i="9"/>
  <c r="AF114" i="8"/>
  <c r="AF113" i="8"/>
  <c r="AF112" i="8"/>
  <c r="AF100" i="8"/>
  <c r="AF99" i="8"/>
  <c r="AF98" i="8"/>
  <c r="AF68" i="8"/>
  <c r="AF67" i="8"/>
  <c r="AF66" i="8"/>
  <c r="AF47" i="8"/>
  <c r="AE56" i="8"/>
  <c r="AE55" i="8"/>
  <c r="AE54" i="8"/>
  <c r="AE53" i="8"/>
  <c r="AE52" i="8"/>
  <c r="AE51" i="8"/>
  <c r="AE50" i="8"/>
  <c r="AE49" i="8"/>
  <c r="AE48" i="8"/>
  <c r="AE47" i="8"/>
  <c r="AE46" i="8"/>
  <c r="AB56" i="7"/>
  <c r="AB55" i="7"/>
  <c r="AB54" i="7"/>
  <c r="AB53" i="7"/>
  <c r="AB52" i="7"/>
  <c r="AB51" i="7"/>
  <c r="AB50" i="7"/>
  <c r="AB49" i="7"/>
  <c r="AB48" i="7"/>
  <c r="AB47" i="7"/>
  <c r="AF141" i="8" s="1"/>
  <c r="AB46" i="7"/>
  <c r="AF126" i="8" s="1"/>
  <c r="AF145" i="8" l="1"/>
  <c r="AF85" i="8"/>
  <c r="AF149" i="8"/>
  <c r="AF89" i="8"/>
  <c r="AF146" i="8"/>
  <c r="AF86" i="8"/>
  <c r="AF129" i="8"/>
  <c r="AF83" i="8"/>
  <c r="AF147" i="8"/>
  <c r="AF87" i="8"/>
  <c r="AF128" i="8"/>
  <c r="AF82" i="8"/>
  <c r="AF136" i="8"/>
  <c r="AF90" i="8"/>
  <c r="AF130" i="8"/>
  <c r="AF84" i="8"/>
  <c r="AF134" i="8"/>
  <c r="AF88" i="8"/>
  <c r="AF127" i="8"/>
  <c r="AF131" i="8"/>
  <c r="AF135" i="8"/>
  <c r="AF142" i="8"/>
  <c r="AF132" i="8"/>
  <c r="AF143" i="8"/>
  <c r="AF80" i="8"/>
  <c r="AF133" i="8"/>
  <c r="AF140" i="8"/>
  <c r="AF144" i="8"/>
  <c r="AF148" i="8"/>
  <c r="AF150" i="8"/>
  <c r="AF81" i="8"/>
  <c r="AC46" i="13"/>
  <c r="AC59" i="13" s="1"/>
  <c r="AC47" i="13"/>
  <c r="AC60" i="13" s="1"/>
  <c r="AC48" i="13"/>
  <c r="AC61" i="13" s="1"/>
  <c r="AC49" i="13"/>
  <c r="AC62" i="13" s="1"/>
  <c r="AC50" i="13"/>
  <c r="AC63" i="13" s="1"/>
  <c r="AC51" i="13"/>
  <c r="AC64" i="13" s="1"/>
  <c r="AC52" i="13"/>
  <c r="AC65" i="13" s="1"/>
  <c r="AC53" i="13"/>
  <c r="AC66" i="13" s="1"/>
  <c r="AC54" i="13"/>
  <c r="AC67" i="13" s="1"/>
  <c r="AC55" i="13"/>
  <c r="AC68" i="13" s="1"/>
  <c r="AC47" i="12"/>
  <c r="AC61" i="12" s="1"/>
  <c r="AC48" i="12"/>
  <c r="AC62" i="12" s="1"/>
  <c r="AC49" i="12"/>
  <c r="AC63" i="12" s="1"/>
  <c r="AC50" i="12"/>
  <c r="AC64" i="12" s="1"/>
  <c r="AC51" i="12"/>
  <c r="AC65" i="12" s="1"/>
  <c r="AC52" i="12"/>
  <c r="AC66" i="12" s="1"/>
  <c r="AC53" i="12"/>
  <c r="AC67" i="12" s="1"/>
  <c r="AC54" i="12"/>
  <c r="AC68" i="12" s="1"/>
  <c r="AC55" i="12"/>
  <c r="AC69" i="12" s="1"/>
  <c r="AC56" i="12"/>
  <c r="AC70" i="12" s="1"/>
  <c r="AC44" i="2"/>
  <c r="AC45" i="2"/>
  <c r="AC46" i="2"/>
  <c r="AC47" i="2"/>
  <c r="AC48" i="2"/>
  <c r="AC49" i="2"/>
  <c r="AC50" i="2"/>
  <c r="AC51" i="2"/>
  <c r="AC52" i="2"/>
  <c r="AC53" i="2"/>
  <c r="AB61" i="10"/>
  <c r="AB62" i="10"/>
  <c r="AB63" i="10"/>
  <c r="AB64" i="10"/>
  <c r="AB65" i="10"/>
  <c r="AB66" i="10"/>
  <c r="AB67" i="10"/>
  <c r="AB68" i="10"/>
  <c r="AB69" i="10"/>
  <c r="AB70" i="10"/>
  <c r="AB71" i="10"/>
  <c r="AB47" i="10"/>
  <c r="AB48" i="10"/>
  <c r="AB49" i="10"/>
  <c r="AB50" i="10"/>
  <c r="AB51" i="10"/>
  <c r="AB52" i="10"/>
  <c r="AB53" i="10"/>
  <c r="AB54" i="10"/>
  <c r="AB55" i="10"/>
  <c r="AB56" i="10"/>
  <c r="AB57" i="10"/>
  <c r="AB102" i="9"/>
  <c r="AB103" i="9"/>
  <c r="AB104" i="9"/>
  <c r="AB105" i="9"/>
  <c r="AB106" i="9"/>
  <c r="AB107" i="9"/>
  <c r="AB108" i="9"/>
  <c r="AB109" i="9"/>
  <c r="AB110" i="9"/>
  <c r="AB111" i="9"/>
  <c r="AB112" i="9"/>
  <c r="AB74" i="9"/>
  <c r="AB75" i="9"/>
  <c r="AB76" i="9"/>
  <c r="AB77" i="9"/>
  <c r="AB78" i="9"/>
  <c r="AB79" i="9"/>
  <c r="AB80" i="9"/>
  <c r="AB81" i="9"/>
  <c r="AB82" i="9"/>
  <c r="AB83" i="9"/>
  <c r="AB84" i="9"/>
  <c r="AC46" i="9"/>
  <c r="AC47" i="9"/>
  <c r="AC48" i="9"/>
  <c r="AC49" i="9"/>
  <c r="AC50" i="9"/>
  <c r="AC51" i="9"/>
  <c r="AC52" i="9"/>
  <c r="AC53" i="9"/>
  <c r="AC54" i="9"/>
  <c r="AC55" i="9"/>
  <c r="AC56" i="9"/>
  <c r="L112" i="8" l="1"/>
  <c r="M112" i="8"/>
  <c r="N112" i="8"/>
  <c r="O112" i="8"/>
  <c r="P112" i="8"/>
  <c r="Q112" i="8"/>
  <c r="R112" i="8"/>
  <c r="S112" i="8"/>
  <c r="T112" i="8"/>
  <c r="U112" i="8"/>
  <c r="V112" i="8"/>
  <c r="W112" i="8"/>
  <c r="X112" i="8"/>
  <c r="Y112" i="8"/>
  <c r="Z112" i="8"/>
  <c r="AA112" i="8"/>
  <c r="AB112" i="8"/>
  <c r="AC112" i="8"/>
  <c r="AD112" i="8"/>
  <c r="AE112" i="8"/>
  <c r="I112" i="8"/>
  <c r="J112" i="8"/>
  <c r="K112" i="8"/>
  <c r="I113" i="8"/>
  <c r="J113" i="8"/>
  <c r="K113" i="8"/>
  <c r="L113" i="8"/>
  <c r="M113" i="8"/>
  <c r="N113" i="8"/>
  <c r="O113" i="8"/>
  <c r="P113" i="8"/>
  <c r="Q113" i="8"/>
  <c r="R113" i="8"/>
  <c r="S113" i="8"/>
  <c r="T113" i="8"/>
  <c r="U113" i="8"/>
  <c r="V113" i="8"/>
  <c r="W113" i="8"/>
  <c r="X113" i="8"/>
  <c r="Y113" i="8"/>
  <c r="Z113" i="8"/>
  <c r="AA113" i="8"/>
  <c r="AB113" i="8"/>
  <c r="AC113" i="8"/>
  <c r="AD113" i="8"/>
  <c r="AE113" i="8"/>
  <c r="I114" i="8"/>
  <c r="J114" i="8"/>
  <c r="K114" i="8"/>
  <c r="L114" i="8"/>
  <c r="M114" i="8"/>
  <c r="N114" i="8"/>
  <c r="O114" i="8"/>
  <c r="P114" i="8"/>
  <c r="Q114" i="8"/>
  <c r="R114" i="8"/>
  <c r="S114" i="8"/>
  <c r="T114" i="8"/>
  <c r="U114" i="8"/>
  <c r="V114" i="8"/>
  <c r="W114" i="8"/>
  <c r="X114" i="8"/>
  <c r="Y114" i="8"/>
  <c r="Z114" i="8"/>
  <c r="AA114" i="8"/>
  <c r="AB114" i="8"/>
  <c r="AC114" i="8"/>
  <c r="AD114" i="8"/>
  <c r="AE114" i="8"/>
  <c r="I115" i="8"/>
  <c r="J115" i="8"/>
  <c r="K115" i="8"/>
  <c r="L115" i="8"/>
  <c r="M115" i="8"/>
  <c r="N115" i="8"/>
  <c r="O115" i="8"/>
  <c r="P115" i="8"/>
  <c r="Q115" i="8"/>
  <c r="R115" i="8"/>
  <c r="S115" i="8"/>
  <c r="T115" i="8"/>
  <c r="U115" i="8"/>
  <c r="V115" i="8"/>
  <c r="W115" i="8"/>
  <c r="X115" i="8"/>
  <c r="Y115" i="8"/>
  <c r="Z115" i="8"/>
  <c r="AA115" i="8"/>
  <c r="AB115" i="8"/>
  <c r="AC115" i="8"/>
  <c r="AD115" i="8"/>
  <c r="AE115" i="8"/>
  <c r="I116" i="8"/>
  <c r="J116" i="8"/>
  <c r="K116" i="8"/>
  <c r="L116" i="8"/>
  <c r="M116" i="8"/>
  <c r="N116" i="8"/>
  <c r="O116" i="8"/>
  <c r="P116" i="8"/>
  <c r="Q116" i="8"/>
  <c r="R116" i="8"/>
  <c r="S116" i="8"/>
  <c r="T116" i="8"/>
  <c r="U116" i="8"/>
  <c r="V116" i="8"/>
  <c r="W116" i="8"/>
  <c r="X116" i="8"/>
  <c r="Y116" i="8"/>
  <c r="Z116" i="8"/>
  <c r="AA116" i="8"/>
  <c r="AB116" i="8"/>
  <c r="AC116" i="8"/>
  <c r="AD116" i="8"/>
  <c r="AE116" i="8"/>
  <c r="I117" i="8"/>
  <c r="J117" i="8"/>
  <c r="K117" i="8"/>
  <c r="L117" i="8"/>
  <c r="M117" i="8"/>
  <c r="N117" i="8"/>
  <c r="O117" i="8"/>
  <c r="P117" i="8"/>
  <c r="Q117" i="8"/>
  <c r="R117" i="8"/>
  <c r="S117" i="8"/>
  <c r="T117" i="8"/>
  <c r="U117" i="8"/>
  <c r="V117" i="8"/>
  <c r="W117" i="8"/>
  <c r="X117" i="8"/>
  <c r="Y117" i="8"/>
  <c r="Z117" i="8"/>
  <c r="AA117" i="8"/>
  <c r="AB117" i="8"/>
  <c r="AC117" i="8"/>
  <c r="AD117" i="8"/>
  <c r="AE117" i="8"/>
  <c r="I118" i="8"/>
  <c r="J118" i="8"/>
  <c r="K118" i="8"/>
  <c r="L118" i="8"/>
  <c r="M118" i="8"/>
  <c r="N118" i="8"/>
  <c r="O118" i="8"/>
  <c r="P118" i="8"/>
  <c r="Q118" i="8"/>
  <c r="R118" i="8"/>
  <c r="S118" i="8"/>
  <c r="T118" i="8"/>
  <c r="U118" i="8"/>
  <c r="V118" i="8"/>
  <c r="W118" i="8"/>
  <c r="X118" i="8"/>
  <c r="Y118" i="8"/>
  <c r="Z118" i="8"/>
  <c r="AA118" i="8"/>
  <c r="AB118" i="8"/>
  <c r="AC118" i="8"/>
  <c r="AD118" i="8"/>
  <c r="AE118" i="8"/>
  <c r="I119" i="8"/>
  <c r="J119" i="8"/>
  <c r="K119" i="8"/>
  <c r="L119" i="8"/>
  <c r="M119" i="8"/>
  <c r="N119" i="8"/>
  <c r="O119" i="8"/>
  <c r="P119" i="8"/>
  <c r="Q119" i="8"/>
  <c r="R119" i="8"/>
  <c r="S119" i="8"/>
  <c r="T119" i="8"/>
  <c r="U119" i="8"/>
  <c r="V119" i="8"/>
  <c r="W119" i="8"/>
  <c r="X119" i="8"/>
  <c r="Y119" i="8"/>
  <c r="Z119" i="8"/>
  <c r="AA119" i="8"/>
  <c r="AB119" i="8"/>
  <c r="AC119" i="8"/>
  <c r="AD119" i="8"/>
  <c r="AE119" i="8"/>
  <c r="I120" i="8"/>
  <c r="J120" i="8"/>
  <c r="K120" i="8"/>
  <c r="L120" i="8"/>
  <c r="M120" i="8"/>
  <c r="N120" i="8"/>
  <c r="O120" i="8"/>
  <c r="P120" i="8"/>
  <c r="Q120" i="8"/>
  <c r="R120" i="8"/>
  <c r="S120" i="8"/>
  <c r="T120" i="8"/>
  <c r="U120" i="8"/>
  <c r="V120" i="8"/>
  <c r="W120" i="8"/>
  <c r="X120" i="8"/>
  <c r="Y120" i="8"/>
  <c r="Z120" i="8"/>
  <c r="AA120" i="8"/>
  <c r="AB120" i="8"/>
  <c r="AC120" i="8"/>
  <c r="AD120" i="8"/>
  <c r="AE120" i="8"/>
  <c r="I121" i="8"/>
  <c r="J121" i="8"/>
  <c r="K121" i="8"/>
  <c r="L121" i="8"/>
  <c r="M121" i="8"/>
  <c r="N121" i="8"/>
  <c r="O121" i="8"/>
  <c r="P121" i="8"/>
  <c r="Q121" i="8"/>
  <c r="R121" i="8"/>
  <c r="S121" i="8"/>
  <c r="T121" i="8"/>
  <c r="U121" i="8"/>
  <c r="V121" i="8"/>
  <c r="W121" i="8"/>
  <c r="X121" i="8"/>
  <c r="Y121" i="8"/>
  <c r="Z121" i="8"/>
  <c r="AA121" i="8"/>
  <c r="AB121" i="8"/>
  <c r="AC121" i="8"/>
  <c r="AD121" i="8"/>
  <c r="AE121" i="8"/>
  <c r="I122" i="8"/>
  <c r="J122" i="8"/>
  <c r="K122" i="8"/>
  <c r="L122" i="8"/>
  <c r="M122" i="8"/>
  <c r="N122" i="8"/>
  <c r="O122" i="8"/>
  <c r="P122" i="8"/>
  <c r="Q122" i="8"/>
  <c r="R122" i="8"/>
  <c r="S122" i="8"/>
  <c r="T122" i="8"/>
  <c r="U122" i="8"/>
  <c r="V122" i="8"/>
  <c r="W122" i="8"/>
  <c r="X122" i="8"/>
  <c r="Y122" i="8"/>
  <c r="Z122" i="8"/>
  <c r="AA122" i="8"/>
  <c r="AB122" i="8"/>
  <c r="AC122" i="8"/>
  <c r="AD122" i="8"/>
  <c r="AE122" i="8"/>
  <c r="I98" i="8"/>
  <c r="J98" i="8"/>
  <c r="K98" i="8"/>
  <c r="L98" i="8"/>
  <c r="M98" i="8"/>
  <c r="N98" i="8"/>
  <c r="O98" i="8"/>
  <c r="P98" i="8"/>
  <c r="Q98" i="8"/>
  <c r="R98" i="8"/>
  <c r="S98" i="8"/>
  <c r="T98" i="8"/>
  <c r="U98" i="8"/>
  <c r="V98" i="8"/>
  <c r="W98" i="8"/>
  <c r="X98" i="8"/>
  <c r="Y98" i="8"/>
  <c r="Z98" i="8"/>
  <c r="AA98" i="8"/>
  <c r="AB98" i="8"/>
  <c r="AC98" i="8"/>
  <c r="AD98" i="8"/>
  <c r="AE98" i="8"/>
  <c r="I99" i="8"/>
  <c r="J99" i="8"/>
  <c r="K99" i="8"/>
  <c r="L99" i="8"/>
  <c r="M99" i="8"/>
  <c r="N99" i="8"/>
  <c r="O99" i="8"/>
  <c r="P99" i="8"/>
  <c r="Q99" i="8"/>
  <c r="R99" i="8"/>
  <c r="S99" i="8"/>
  <c r="T99" i="8"/>
  <c r="U99" i="8"/>
  <c r="V99" i="8"/>
  <c r="W99" i="8"/>
  <c r="X99" i="8"/>
  <c r="Y99" i="8"/>
  <c r="Z99" i="8"/>
  <c r="AA99" i="8"/>
  <c r="AB99" i="8"/>
  <c r="AC99" i="8"/>
  <c r="AD99" i="8"/>
  <c r="AE99" i="8"/>
  <c r="I100" i="8"/>
  <c r="J100" i="8"/>
  <c r="K100" i="8"/>
  <c r="L100" i="8"/>
  <c r="M100" i="8"/>
  <c r="N100" i="8"/>
  <c r="O100" i="8"/>
  <c r="P100" i="8"/>
  <c r="Q100" i="8"/>
  <c r="R100" i="8"/>
  <c r="S100" i="8"/>
  <c r="T100" i="8"/>
  <c r="U100" i="8"/>
  <c r="V100" i="8"/>
  <c r="W100" i="8"/>
  <c r="X100" i="8"/>
  <c r="Y100" i="8"/>
  <c r="Z100" i="8"/>
  <c r="AA100" i="8"/>
  <c r="AB100" i="8"/>
  <c r="AC100" i="8"/>
  <c r="AD100" i="8"/>
  <c r="AE100" i="8"/>
  <c r="I101" i="8"/>
  <c r="J101" i="8"/>
  <c r="K101" i="8"/>
  <c r="L101" i="8"/>
  <c r="M101" i="8"/>
  <c r="N101" i="8"/>
  <c r="O101" i="8"/>
  <c r="P101" i="8"/>
  <c r="Q101" i="8"/>
  <c r="R101" i="8"/>
  <c r="S101" i="8"/>
  <c r="T101" i="8"/>
  <c r="U101" i="8"/>
  <c r="V101" i="8"/>
  <c r="W101" i="8"/>
  <c r="X101" i="8"/>
  <c r="Y101" i="8"/>
  <c r="Z101" i="8"/>
  <c r="AA101" i="8"/>
  <c r="AB101" i="8"/>
  <c r="AC101" i="8"/>
  <c r="AD101" i="8"/>
  <c r="AE101" i="8"/>
  <c r="I102" i="8"/>
  <c r="J102" i="8"/>
  <c r="K102" i="8"/>
  <c r="L102" i="8"/>
  <c r="M102" i="8"/>
  <c r="N102" i="8"/>
  <c r="O102" i="8"/>
  <c r="P102" i="8"/>
  <c r="Q102" i="8"/>
  <c r="R102" i="8"/>
  <c r="S102" i="8"/>
  <c r="T102" i="8"/>
  <c r="U102" i="8"/>
  <c r="V102" i="8"/>
  <c r="W102" i="8"/>
  <c r="X102" i="8"/>
  <c r="Y102" i="8"/>
  <c r="Z102" i="8"/>
  <c r="AA102" i="8"/>
  <c r="AB102" i="8"/>
  <c r="AC102" i="8"/>
  <c r="AD102" i="8"/>
  <c r="AE102" i="8"/>
  <c r="I103" i="8"/>
  <c r="J103" i="8"/>
  <c r="K103" i="8"/>
  <c r="L103" i="8"/>
  <c r="M103" i="8"/>
  <c r="N103" i="8"/>
  <c r="O103" i="8"/>
  <c r="P103" i="8"/>
  <c r="Q103" i="8"/>
  <c r="R103" i="8"/>
  <c r="S103" i="8"/>
  <c r="T103" i="8"/>
  <c r="U103" i="8"/>
  <c r="V103" i="8"/>
  <c r="W103" i="8"/>
  <c r="X103" i="8"/>
  <c r="Y103" i="8"/>
  <c r="Z103" i="8"/>
  <c r="AA103" i="8"/>
  <c r="AB103" i="8"/>
  <c r="AC103" i="8"/>
  <c r="AD103" i="8"/>
  <c r="AE103" i="8"/>
  <c r="I104" i="8"/>
  <c r="J104" i="8"/>
  <c r="K104" i="8"/>
  <c r="L104" i="8"/>
  <c r="M104" i="8"/>
  <c r="N104" i="8"/>
  <c r="O104" i="8"/>
  <c r="P104" i="8"/>
  <c r="Q104" i="8"/>
  <c r="R104" i="8"/>
  <c r="S104" i="8"/>
  <c r="T104" i="8"/>
  <c r="U104" i="8"/>
  <c r="V104" i="8"/>
  <c r="W104" i="8"/>
  <c r="X104" i="8"/>
  <c r="Y104" i="8"/>
  <c r="Z104" i="8"/>
  <c r="AA104" i="8"/>
  <c r="AB104" i="8"/>
  <c r="AC104" i="8"/>
  <c r="AD104" i="8"/>
  <c r="AE104" i="8"/>
  <c r="I105" i="8"/>
  <c r="J105" i="8"/>
  <c r="K105" i="8"/>
  <c r="L105" i="8"/>
  <c r="M105" i="8"/>
  <c r="N105" i="8"/>
  <c r="O105" i="8"/>
  <c r="P105" i="8"/>
  <c r="Q105" i="8"/>
  <c r="R105" i="8"/>
  <c r="S105" i="8"/>
  <c r="T105" i="8"/>
  <c r="U105" i="8"/>
  <c r="V105" i="8"/>
  <c r="W105" i="8"/>
  <c r="X105" i="8"/>
  <c r="Y105" i="8"/>
  <c r="Z105" i="8"/>
  <c r="AA105" i="8"/>
  <c r="AB105" i="8"/>
  <c r="AC105" i="8"/>
  <c r="AD105" i="8"/>
  <c r="AE105" i="8"/>
  <c r="I106" i="8"/>
  <c r="J106" i="8"/>
  <c r="K106" i="8"/>
  <c r="L106" i="8"/>
  <c r="M106" i="8"/>
  <c r="N106" i="8"/>
  <c r="O106" i="8"/>
  <c r="P106" i="8"/>
  <c r="Q106" i="8"/>
  <c r="R106" i="8"/>
  <c r="S106" i="8"/>
  <c r="T106" i="8"/>
  <c r="U106" i="8"/>
  <c r="V106" i="8"/>
  <c r="W106" i="8"/>
  <c r="X106" i="8"/>
  <c r="Y106" i="8"/>
  <c r="Z106" i="8"/>
  <c r="AA106" i="8"/>
  <c r="AB106" i="8"/>
  <c r="AC106" i="8"/>
  <c r="AD106" i="8"/>
  <c r="AE106" i="8"/>
  <c r="I107" i="8"/>
  <c r="J107" i="8"/>
  <c r="K107" i="8"/>
  <c r="L107" i="8"/>
  <c r="M107" i="8"/>
  <c r="N107" i="8"/>
  <c r="O107" i="8"/>
  <c r="P107" i="8"/>
  <c r="Q107" i="8"/>
  <c r="R107" i="8"/>
  <c r="S107" i="8"/>
  <c r="T107" i="8"/>
  <c r="U107" i="8"/>
  <c r="V107" i="8"/>
  <c r="W107" i="8"/>
  <c r="X107" i="8"/>
  <c r="Y107" i="8"/>
  <c r="Z107" i="8"/>
  <c r="AA107" i="8"/>
  <c r="AB107" i="8"/>
  <c r="AC107" i="8"/>
  <c r="AD107" i="8"/>
  <c r="AE107" i="8"/>
  <c r="I108" i="8"/>
  <c r="J108" i="8"/>
  <c r="K108" i="8"/>
  <c r="L108" i="8"/>
  <c r="M108" i="8"/>
  <c r="N108" i="8"/>
  <c r="O108" i="8"/>
  <c r="P108" i="8"/>
  <c r="Q108" i="8"/>
  <c r="R108" i="8"/>
  <c r="S108" i="8"/>
  <c r="T108" i="8"/>
  <c r="U108" i="8"/>
  <c r="V108" i="8"/>
  <c r="W108" i="8"/>
  <c r="X108" i="8"/>
  <c r="Y108" i="8"/>
  <c r="Z108" i="8"/>
  <c r="AA108" i="8"/>
  <c r="AB108" i="8"/>
  <c r="AC108" i="8"/>
  <c r="AD108" i="8"/>
  <c r="AE108" i="8"/>
  <c r="H100" i="8"/>
  <c r="H101" i="8"/>
  <c r="H102" i="8"/>
  <c r="H103" i="8"/>
  <c r="H104" i="8"/>
  <c r="H105" i="8"/>
  <c r="H106" i="8"/>
  <c r="H107" i="8"/>
  <c r="H108" i="8"/>
  <c r="AE66" i="8"/>
  <c r="AE67" i="8"/>
  <c r="AE68" i="8"/>
  <c r="AE69" i="8"/>
  <c r="AE70" i="8"/>
  <c r="AE71" i="8"/>
  <c r="AE72" i="8"/>
  <c r="AE73" i="8"/>
  <c r="AE74" i="8"/>
  <c r="AE75" i="8"/>
  <c r="AE76" i="8"/>
  <c r="AA46" i="7" l="1"/>
  <c r="AA47" i="7"/>
  <c r="AA48" i="7"/>
  <c r="AA49" i="7"/>
  <c r="AA50" i="7"/>
  <c r="AA51" i="7"/>
  <c r="AA52" i="7"/>
  <c r="AA53" i="7"/>
  <c r="AA54" i="7"/>
  <c r="AA55" i="7"/>
  <c r="AA56" i="7"/>
  <c r="AE150" i="8" l="1"/>
  <c r="AE90" i="8"/>
  <c r="AE136" i="8"/>
  <c r="AE142" i="8"/>
  <c r="AE82" i="8"/>
  <c r="AE128" i="8"/>
  <c r="AE145" i="8"/>
  <c r="AE131" i="8"/>
  <c r="AE85" i="8"/>
  <c r="AE141" i="8"/>
  <c r="AE127" i="8"/>
  <c r="AE81" i="8"/>
  <c r="AE147" i="8"/>
  <c r="AE133" i="8"/>
  <c r="AE87" i="8"/>
  <c r="AE129" i="8"/>
  <c r="AE83" i="8"/>
  <c r="AE143" i="8"/>
  <c r="AE146" i="8"/>
  <c r="AE86" i="8"/>
  <c r="AE132" i="8"/>
  <c r="AE149" i="8"/>
  <c r="AE135" i="8"/>
  <c r="AE89" i="8"/>
  <c r="AE148" i="8"/>
  <c r="AE134" i="8"/>
  <c r="AE88" i="8"/>
  <c r="AE144" i="8"/>
  <c r="AE130" i="8"/>
  <c r="AE84" i="8"/>
  <c r="AE140" i="8"/>
  <c r="AE126" i="8"/>
  <c r="AE80" i="8"/>
  <c r="AA102" i="9"/>
  <c r="AA103" i="9"/>
  <c r="AA104" i="9"/>
  <c r="AA105" i="9"/>
  <c r="AA106" i="9"/>
  <c r="AA107" i="9"/>
  <c r="AA108" i="9"/>
  <c r="AA109" i="9"/>
  <c r="AA110" i="9"/>
  <c r="AA111" i="9"/>
  <c r="AA112" i="9"/>
  <c r="AB46" i="13" l="1"/>
  <c r="AB59" i="13" s="1"/>
  <c r="AB47" i="13"/>
  <c r="AB60" i="13" s="1"/>
  <c r="AB48" i="13"/>
  <c r="AB61" i="13" s="1"/>
  <c r="AB49" i="13"/>
  <c r="AB62" i="13" s="1"/>
  <c r="AB50" i="13"/>
  <c r="AB63" i="13" s="1"/>
  <c r="AB51" i="13"/>
  <c r="AB64" i="13" s="1"/>
  <c r="AB52" i="13"/>
  <c r="AB65" i="13" s="1"/>
  <c r="AB53" i="13"/>
  <c r="AB66" i="13" s="1"/>
  <c r="AB54" i="13"/>
  <c r="AB67" i="13" s="1"/>
  <c r="AB55" i="13"/>
  <c r="AB68" i="13" s="1"/>
  <c r="AB47" i="12"/>
  <c r="AB61" i="12" s="1"/>
  <c r="AB48" i="12"/>
  <c r="AB62" i="12" s="1"/>
  <c r="AB49" i="12"/>
  <c r="AB63" i="12" s="1"/>
  <c r="AB50" i="12"/>
  <c r="AB64" i="12" s="1"/>
  <c r="AB51" i="12"/>
  <c r="AB65" i="12" s="1"/>
  <c r="AB52" i="12"/>
  <c r="AB66" i="12" s="1"/>
  <c r="AB53" i="12"/>
  <c r="AB67" i="12" s="1"/>
  <c r="AB54" i="12"/>
  <c r="AB68" i="12" s="1"/>
  <c r="AB55" i="12"/>
  <c r="AB69" i="12" s="1"/>
  <c r="AB56" i="12"/>
  <c r="AB70" i="12" s="1"/>
  <c r="AB44" i="2"/>
  <c r="AB45" i="2"/>
  <c r="AB46" i="2"/>
  <c r="AB47" i="2"/>
  <c r="AB48" i="2"/>
  <c r="AB49" i="2"/>
  <c r="AB50" i="2"/>
  <c r="AB51" i="2"/>
  <c r="AB52" i="2"/>
  <c r="AB53" i="2"/>
  <c r="AA61" i="10"/>
  <c r="AA62" i="10"/>
  <c r="AA63" i="10"/>
  <c r="AA64" i="10"/>
  <c r="AA65" i="10"/>
  <c r="AA66" i="10"/>
  <c r="AA67" i="10"/>
  <c r="AA68" i="10"/>
  <c r="AA69" i="10"/>
  <c r="AA70" i="10"/>
  <c r="AA71" i="10"/>
  <c r="AA47" i="10"/>
  <c r="AA48" i="10"/>
  <c r="AA49" i="10"/>
  <c r="AA50" i="10"/>
  <c r="AA51" i="10"/>
  <c r="AA52" i="10"/>
  <c r="AA53" i="10"/>
  <c r="AA54" i="10"/>
  <c r="AA55" i="10"/>
  <c r="AA56" i="10"/>
  <c r="AA57" i="10"/>
  <c r="AA74" i="9"/>
  <c r="AA75" i="9"/>
  <c r="AA76" i="9"/>
  <c r="AA77" i="9"/>
  <c r="AA78" i="9"/>
  <c r="AA79" i="9"/>
  <c r="AA80" i="9"/>
  <c r="AA81" i="9"/>
  <c r="AA82" i="9"/>
  <c r="AA83" i="9"/>
  <c r="AA84" i="9"/>
  <c r="AA46" i="9"/>
  <c r="AB46" i="9"/>
  <c r="AB47" i="9"/>
  <c r="AB48" i="9"/>
  <c r="AB49" i="9"/>
  <c r="AB50" i="9"/>
  <c r="AB51" i="9"/>
  <c r="AB52" i="9"/>
  <c r="AB53" i="9"/>
  <c r="AB54" i="9"/>
  <c r="AB55" i="9"/>
  <c r="AB56" i="9"/>
  <c r="AD46" i="8"/>
  <c r="AD47" i="8"/>
  <c r="AD48" i="8"/>
  <c r="AD49" i="8"/>
  <c r="AD50" i="8"/>
  <c r="AD51" i="8"/>
  <c r="AD52" i="8"/>
  <c r="AD53" i="8"/>
  <c r="AD54" i="8"/>
  <c r="AD55" i="8"/>
  <c r="AD56" i="8"/>
  <c r="AD66" i="8"/>
  <c r="AD67" i="8"/>
  <c r="AD68" i="8"/>
  <c r="AD69" i="8"/>
  <c r="AD70" i="8"/>
  <c r="AD71" i="8"/>
  <c r="AD72" i="8"/>
  <c r="AD73" i="8"/>
  <c r="AD74" i="8"/>
  <c r="AD75" i="8"/>
  <c r="AD76" i="8"/>
  <c r="Z46" i="7"/>
  <c r="Z47" i="7"/>
  <c r="Z48" i="7"/>
  <c r="Z49" i="7"/>
  <c r="Z50" i="7"/>
  <c r="Z51" i="7"/>
  <c r="Z52" i="7"/>
  <c r="Z53" i="7"/>
  <c r="Z54" i="7"/>
  <c r="Z55" i="7"/>
  <c r="Z56" i="7"/>
  <c r="AD90" i="8" l="1"/>
  <c r="AD136" i="8"/>
  <c r="AD150" i="8"/>
  <c r="AD89" i="8"/>
  <c r="AD149" i="8"/>
  <c r="AD135" i="8"/>
  <c r="AD145" i="8"/>
  <c r="AD131" i="8"/>
  <c r="AD81" i="8"/>
  <c r="AD141" i="8"/>
  <c r="AD127" i="8"/>
  <c r="AD132" i="8"/>
  <c r="AD146" i="8"/>
  <c r="AD88" i="8"/>
  <c r="AD148" i="8"/>
  <c r="AD134" i="8"/>
  <c r="AD84" i="8"/>
  <c r="AD144" i="8"/>
  <c r="AD130" i="8"/>
  <c r="AD80" i="8"/>
  <c r="AD140" i="8"/>
  <c r="AD126" i="8"/>
  <c r="AD82" i="8"/>
  <c r="AD142" i="8"/>
  <c r="AD128" i="8"/>
  <c r="AD147" i="8"/>
  <c r="AD133" i="8"/>
  <c r="AD83" i="8"/>
  <c r="AD143" i="8"/>
  <c r="AD129" i="8"/>
  <c r="AD87" i="8"/>
  <c r="AD86" i="8"/>
  <c r="AD85" i="8"/>
  <c r="F50" i="13"/>
  <c r="G50" i="13"/>
  <c r="H50" i="13"/>
  <c r="F55" i="13"/>
  <c r="I55" i="13"/>
  <c r="H71" i="8" l="1"/>
  <c r="H67" i="8" l="1"/>
  <c r="D46" i="7"/>
  <c r="H80" i="8" s="1"/>
  <c r="K68" i="13" l="1"/>
  <c r="F47" i="13"/>
  <c r="F60" i="13" s="1"/>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99" i="8"/>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L145" i="8" l="1"/>
  <c r="L131" i="8"/>
  <c r="F46" i="13"/>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F46" i="9"/>
  <c r="H113" i="8"/>
  <c r="H114" i="8"/>
  <c r="H115" i="8"/>
  <c r="H116" i="8"/>
  <c r="H117" i="8"/>
  <c r="H118" i="8"/>
  <c r="H119" i="8"/>
  <c r="H120" i="8"/>
  <c r="H121" i="8"/>
  <c r="H122" i="8"/>
  <c r="H112"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J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AB140" i="8" l="1"/>
  <c r="AB126" i="8"/>
  <c r="T126" i="8"/>
  <c r="T140" i="8"/>
  <c r="L126" i="8"/>
  <c r="L140" i="8"/>
  <c r="AA140" i="8"/>
  <c r="AA126" i="8"/>
  <c r="W140" i="8"/>
  <c r="W126" i="8"/>
  <c r="S140" i="8"/>
  <c r="S126" i="8"/>
  <c r="O140" i="8"/>
  <c r="O126" i="8"/>
  <c r="K140" i="8"/>
  <c r="K126" i="8"/>
  <c r="AB150" i="8"/>
  <c r="AB136" i="8"/>
  <c r="X150" i="8"/>
  <c r="X136" i="8"/>
  <c r="T150" i="8"/>
  <c r="T136" i="8"/>
  <c r="P150" i="8"/>
  <c r="P136" i="8"/>
  <c r="L150" i="8"/>
  <c r="L136" i="8"/>
  <c r="Z149" i="8"/>
  <c r="Z135" i="8"/>
  <c r="V149" i="8"/>
  <c r="V135" i="8"/>
  <c r="R149" i="8"/>
  <c r="R135" i="8"/>
  <c r="N149" i="8"/>
  <c r="N135" i="8"/>
  <c r="J149" i="8"/>
  <c r="J135" i="8"/>
  <c r="AB134" i="8"/>
  <c r="AB148" i="8"/>
  <c r="X148" i="8"/>
  <c r="X134" i="8"/>
  <c r="T148" i="8"/>
  <c r="T134" i="8"/>
  <c r="P134" i="8"/>
  <c r="P148" i="8"/>
  <c r="L134" i="8"/>
  <c r="L148" i="8"/>
  <c r="Z147" i="8"/>
  <c r="Z133" i="8"/>
  <c r="V147" i="8"/>
  <c r="V133" i="8"/>
  <c r="R147" i="8"/>
  <c r="R133" i="8"/>
  <c r="N147" i="8"/>
  <c r="N133" i="8"/>
  <c r="J147" i="8"/>
  <c r="J133" i="8"/>
  <c r="AB146" i="8"/>
  <c r="AB132" i="8"/>
  <c r="X146" i="8"/>
  <c r="X132" i="8"/>
  <c r="T146" i="8"/>
  <c r="T132" i="8"/>
  <c r="P146" i="8"/>
  <c r="P132" i="8"/>
  <c r="L146" i="8"/>
  <c r="L132" i="8"/>
  <c r="Z145" i="8"/>
  <c r="Z131" i="8"/>
  <c r="V145" i="8"/>
  <c r="V131" i="8"/>
  <c r="R145" i="8"/>
  <c r="R131" i="8"/>
  <c r="N145" i="8"/>
  <c r="N131" i="8"/>
  <c r="I145" i="8"/>
  <c r="I131" i="8"/>
  <c r="AA144" i="8"/>
  <c r="AA130" i="8"/>
  <c r="W144" i="8"/>
  <c r="W130" i="8"/>
  <c r="S144" i="8"/>
  <c r="S130" i="8"/>
  <c r="O144" i="8"/>
  <c r="O130" i="8"/>
  <c r="K144" i="8"/>
  <c r="K130" i="8"/>
  <c r="AC143" i="8"/>
  <c r="AC129" i="8"/>
  <c r="Y143" i="8"/>
  <c r="Y129" i="8"/>
  <c r="U143" i="8"/>
  <c r="U129" i="8"/>
  <c r="Q143" i="8"/>
  <c r="Q129" i="8"/>
  <c r="M143" i="8"/>
  <c r="M129" i="8"/>
  <c r="I143" i="8"/>
  <c r="I129" i="8"/>
  <c r="AA142" i="8"/>
  <c r="AA128" i="8"/>
  <c r="W142" i="8"/>
  <c r="W128" i="8"/>
  <c r="S142" i="8"/>
  <c r="S128" i="8"/>
  <c r="O142" i="8"/>
  <c r="O128" i="8"/>
  <c r="K142" i="8"/>
  <c r="K128" i="8"/>
  <c r="AC127" i="8"/>
  <c r="AC141" i="8"/>
  <c r="Y141" i="8"/>
  <c r="Y127" i="8"/>
  <c r="U141" i="8"/>
  <c r="U127" i="8"/>
  <c r="Q141" i="8"/>
  <c r="Q127" i="8"/>
  <c r="M127" i="8"/>
  <c r="M141" i="8"/>
  <c r="I141" i="8"/>
  <c r="I127" i="8"/>
  <c r="V140" i="8"/>
  <c r="V126" i="8"/>
  <c r="N140" i="8"/>
  <c r="N126" i="8"/>
  <c r="AA150" i="8"/>
  <c r="AA136" i="8"/>
  <c r="W150" i="8"/>
  <c r="W136" i="8"/>
  <c r="S150" i="8"/>
  <c r="S136" i="8"/>
  <c r="O150" i="8"/>
  <c r="O136" i="8"/>
  <c r="K150" i="8"/>
  <c r="K136" i="8"/>
  <c r="AC149" i="8"/>
  <c r="AC135" i="8"/>
  <c r="Y135" i="8"/>
  <c r="Y149" i="8"/>
  <c r="U135" i="8"/>
  <c r="U149" i="8"/>
  <c r="Q149" i="8"/>
  <c r="Q135" i="8"/>
  <c r="M149" i="8"/>
  <c r="M135" i="8"/>
  <c r="I135" i="8"/>
  <c r="I149" i="8"/>
  <c r="AA148" i="8"/>
  <c r="AA134" i="8"/>
  <c r="W148" i="8"/>
  <c r="W134" i="8"/>
  <c r="S148" i="8"/>
  <c r="S134" i="8"/>
  <c r="O148" i="8"/>
  <c r="O134" i="8"/>
  <c r="K148" i="8"/>
  <c r="K134" i="8"/>
  <c r="AC147" i="8"/>
  <c r="AC133" i="8"/>
  <c r="Y147" i="8"/>
  <c r="Y133" i="8"/>
  <c r="U147" i="8"/>
  <c r="U133" i="8"/>
  <c r="Q147" i="8"/>
  <c r="Q133" i="8"/>
  <c r="M147" i="8"/>
  <c r="M133" i="8"/>
  <c r="I147" i="8"/>
  <c r="I133" i="8"/>
  <c r="AA146" i="8"/>
  <c r="AA132" i="8"/>
  <c r="W146" i="8"/>
  <c r="W132" i="8"/>
  <c r="S146" i="8"/>
  <c r="S132" i="8"/>
  <c r="O146" i="8"/>
  <c r="O132" i="8"/>
  <c r="K146" i="8"/>
  <c r="K132" i="8"/>
  <c r="AC145" i="8"/>
  <c r="AC131" i="8"/>
  <c r="Y145" i="8"/>
  <c r="Y131" i="8"/>
  <c r="U131" i="8"/>
  <c r="U145" i="8"/>
  <c r="Q131" i="8"/>
  <c r="Q145" i="8"/>
  <c r="M145" i="8"/>
  <c r="M131" i="8"/>
  <c r="Z144" i="8"/>
  <c r="Z130" i="8"/>
  <c r="V144" i="8"/>
  <c r="V130" i="8"/>
  <c r="R144" i="8"/>
  <c r="R130" i="8"/>
  <c r="N144" i="8"/>
  <c r="N130" i="8"/>
  <c r="J144" i="8"/>
  <c r="J130" i="8"/>
  <c r="AB143" i="8"/>
  <c r="AB129" i="8"/>
  <c r="X143" i="8"/>
  <c r="X129" i="8"/>
  <c r="T143" i="8"/>
  <c r="T129" i="8"/>
  <c r="P143" i="8"/>
  <c r="P129" i="8"/>
  <c r="L143" i="8"/>
  <c r="L129" i="8"/>
  <c r="Z142" i="8"/>
  <c r="Z128" i="8"/>
  <c r="V128" i="8"/>
  <c r="V142" i="8"/>
  <c r="R142" i="8"/>
  <c r="R128" i="8"/>
  <c r="N142" i="8"/>
  <c r="N128" i="8"/>
  <c r="J142" i="8"/>
  <c r="J128" i="8"/>
  <c r="AB141" i="8"/>
  <c r="AB127" i="8"/>
  <c r="X141" i="8"/>
  <c r="X127" i="8"/>
  <c r="T141" i="8"/>
  <c r="T127" i="8"/>
  <c r="P141" i="8"/>
  <c r="P127" i="8"/>
  <c r="L141" i="8"/>
  <c r="L127" i="8"/>
  <c r="Z140" i="8"/>
  <c r="Z126" i="8"/>
  <c r="R140" i="8"/>
  <c r="R126" i="8"/>
  <c r="J140" i="8"/>
  <c r="J126" i="8"/>
  <c r="AC140" i="8"/>
  <c r="AC126" i="8"/>
  <c r="Y140" i="8"/>
  <c r="Y126" i="8"/>
  <c r="U140" i="8"/>
  <c r="U126" i="8"/>
  <c r="Q140" i="8"/>
  <c r="Q126" i="8"/>
  <c r="M140" i="8"/>
  <c r="M126" i="8"/>
  <c r="I140" i="8"/>
  <c r="I126" i="8"/>
  <c r="Z150" i="8"/>
  <c r="Z136" i="8"/>
  <c r="V150" i="8"/>
  <c r="V136" i="8"/>
  <c r="R136" i="8"/>
  <c r="R150" i="8"/>
  <c r="N136" i="8"/>
  <c r="N150" i="8"/>
  <c r="J150" i="8"/>
  <c r="J136" i="8"/>
  <c r="AB149" i="8"/>
  <c r="AB135" i="8"/>
  <c r="X149" i="8"/>
  <c r="X135" i="8"/>
  <c r="T149" i="8"/>
  <c r="T135" i="8"/>
  <c r="P149" i="8"/>
  <c r="P135" i="8"/>
  <c r="L149" i="8"/>
  <c r="L135" i="8"/>
  <c r="Z148" i="8"/>
  <c r="Z134" i="8"/>
  <c r="V148" i="8"/>
  <c r="V134" i="8"/>
  <c r="R148" i="8"/>
  <c r="R134" i="8"/>
  <c r="N148" i="8"/>
  <c r="N134" i="8"/>
  <c r="J148" i="8"/>
  <c r="J134" i="8"/>
  <c r="AB147" i="8"/>
  <c r="AB133" i="8"/>
  <c r="X147" i="8"/>
  <c r="X133" i="8"/>
  <c r="T147" i="8"/>
  <c r="T133" i="8"/>
  <c r="P147" i="8"/>
  <c r="P133" i="8"/>
  <c r="L147" i="8"/>
  <c r="L133" i="8"/>
  <c r="Z132" i="8"/>
  <c r="Z146" i="8"/>
  <c r="V146" i="8"/>
  <c r="V132" i="8"/>
  <c r="R146" i="8"/>
  <c r="R132" i="8"/>
  <c r="N132" i="8"/>
  <c r="N146" i="8"/>
  <c r="J132" i="8"/>
  <c r="J146" i="8"/>
  <c r="AB145" i="8"/>
  <c r="AB131" i="8"/>
  <c r="X145" i="8"/>
  <c r="X131" i="8"/>
  <c r="T145" i="8"/>
  <c r="T131" i="8"/>
  <c r="P145" i="8"/>
  <c r="P131" i="8"/>
  <c r="K145" i="8"/>
  <c r="K131" i="8"/>
  <c r="AC144" i="8"/>
  <c r="AC130" i="8"/>
  <c r="Y144" i="8"/>
  <c r="Y130" i="8"/>
  <c r="U144" i="8"/>
  <c r="U130" i="8"/>
  <c r="Q144" i="8"/>
  <c r="Q130" i="8"/>
  <c r="M144" i="8"/>
  <c r="M130" i="8"/>
  <c r="I144" i="8"/>
  <c r="I130" i="8"/>
  <c r="AA143" i="8"/>
  <c r="AA129" i="8"/>
  <c r="W143" i="8"/>
  <c r="W129" i="8"/>
  <c r="S143" i="8"/>
  <c r="S129" i="8"/>
  <c r="O129" i="8"/>
  <c r="O143" i="8"/>
  <c r="K143" i="8"/>
  <c r="K129" i="8"/>
  <c r="AC142" i="8"/>
  <c r="AC128" i="8"/>
  <c r="Y142" i="8"/>
  <c r="Y128" i="8"/>
  <c r="U142" i="8"/>
  <c r="U128" i="8"/>
  <c r="Q142" i="8"/>
  <c r="Q128" i="8"/>
  <c r="M142" i="8"/>
  <c r="M128" i="8"/>
  <c r="I142" i="8"/>
  <c r="I128" i="8"/>
  <c r="AA141" i="8"/>
  <c r="AA127" i="8"/>
  <c r="W141" i="8"/>
  <c r="W127" i="8"/>
  <c r="S141" i="8"/>
  <c r="S127" i="8"/>
  <c r="O141" i="8"/>
  <c r="O127" i="8"/>
  <c r="K141" i="8"/>
  <c r="K127" i="8"/>
  <c r="X140" i="8"/>
  <c r="X126" i="8"/>
  <c r="P126" i="8"/>
  <c r="P140" i="8"/>
  <c r="AC150" i="8"/>
  <c r="AC136" i="8"/>
  <c r="Y150" i="8"/>
  <c r="Y136" i="8"/>
  <c r="U150" i="8"/>
  <c r="U136" i="8"/>
  <c r="Q150" i="8"/>
  <c r="Q136" i="8"/>
  <c r="M150" i="8"/>
  <c r="M136" i="8"/>
  <c r="I150" i="8"/>
  <c r="I136" i="8"/>
  <c r="AA149" i="8"/>
  <c r="AA135" i="8"/>
  <c r="W149" i="8"/>
  <c r="W135" i="8"/>
  <c r="S149" i="8"/>
  <c r="S135" i="8"/>
  <c r="O149" i="8"/>
  <c r="O135" i="8"/>
  <c r="K149" i="8"/>
  <c r="K135" i="8"/>
  <c r="AC148" i="8"/>
  <c r="AC134" i="8"/>
  <c r="Y148" i="8"/>
  <c r="Y134" i="8"/>
  <c r="U148" i="8"/>
  <c r="U134" i="8"/>
  <c r="Q148" i="8"/>
  <c r="Q134" i="8"/>
  <c r="M148" i="8"/>
  <c r="M134" i="8"/>
  <c r="I148" i="8"/>
  <c r="I134" i="8"/>
  <c r="AA147" i="8"/>
  <c r="AA133" i="8"/>
  <c r="W133" i="8"/>
  <c r="W147" i="8"/>
  <c r="S133" i="8"/>
  <c r="S147" i="8"/>
  <c r="O147" i="8"/>
  <c r="O133" i="8"/>
  <c r="K147" i="8"/>
  <c r="K133" i="8"/>
  <c r="AC146" i="8"/>
  <c r="AC132" i="8"/>
  <c r="Y146" i="8"/>
  <c r="Y132" i="8"/>
  <c r="U146" i="8"/>
  <c r="U132" i="8"/>
  <c r="Q146" i="8"/>
  <c r="Q132" i="8"/>
  <c r="M146" i="8"/>
  <c r="M132" i="8"/>
  <c r="I146" i="8"/>
  <c r="I132" i="8"/>
  <c r="AA145" i="8"/>
  <c r="AA131" i="8"/>
  <c r="W145" i="8"/>
  <c r="W131" i="8"/>
  <c r="S145" i="8"/>
  <c r="S131" i="8"/>
  <c r="O145" i="8"/>
  <c r="O131" i="8"/>
  <c r="J145" i="8"/>
  <c r="J131" i="8"/>
  <c r="AB130" i="8"/>
  <c r="AB144" i="8"/>
  <c r="X130" i="8"/>
  <c r="X144" i="8"/>
  <c r="T144" i="8"/>
  <c r="T130" i="8"/>
  <c r="P144" i="8"/>
  <c r="P130" i="8"/>
  <c r="L130" i="8"/>
  <c r="L144" i="8"/>
  <c r="Z143" i="8"/>
  <c r="Z129" i="8"/>
  <c r="V143" i="8"/>
  <c r="V129" i="8"/>
  <c r="R143" i="8"/>
  <c r="R129" i="8"/>
  <c r="N143" i="8"/>
  <c r="N129" i="8"/>
  <c r="J143" i="8"/>
  <c r="J129" i="8"/>
  <c r="AB142" i="8"/>
  <c r="AB128" i="8"/>
  <c r="X142" i="8"/>
  <c r="X128" i="8"/>
  <c r="T142" i="8"/>
  <c r="T128" i="8"/>
  <c r="P142" i="8"/>
  <c r="P128" i="8"/>
  <c r="L142" i="8"/>
  <c r="L128" i="8"/>
  <c r="Z141" i="8"/>
  <c r="Z127" i="8"/>
  <c r="V141" i="8"/>
  <c r="V127" i="8"/>
  <c r="R141" i="8"/>
  <c r="R127" i="8"/>
  <c r="N141" i="8"/>
  <c r="N127" i="8"/>
  <c r="J141" i="8"/>
  <c r="J127" i="8"/>
  <c r="H131" i="8"/>
  <c r="H85" i="8"/>
  <c r="AA80" i="8"/>
  <c r="P90" i="8"/>
  <c r="AB88" i="8"/>
  <c r="R87" i="8"/>
  <c r="P86" i="8"/>
  <c r="AB84" i="8"/>
  <c r="R83" i="8"/>
  <c r="P82" i="8"/>
  <c r="O90" i="8"/>
  <c r="S88" i="8"/>
  <c r="Q87" i="8"/>
  <c r="W86" i="8"/>
  <c r="M85" i="8"/>
  <c r="Y83" i="8"/>
  <c r="I83" i="8"/>
  <c r="U81" i="8"/>
  <c r="I80" i="8"/>
  <c r="AB89" i="8"/>
  <c r="L89" i="8"/>
  <c r="J88" i="8"/>
  <c r="V86" i="8"/>
  <c r="T85" i="8"/>
  <c r="R84" i="8"/>
  <c r="H143" i="8"/>
  <c r="H83" i="8"/>
  <c r="H129" i="8"/>
  <c r="AB81" i="8"/>
  <c r="X80" i="8"/>
  <c r="U90" i="8"/>
  <c r="K89" i="8"/>
  <c r="I88" i="8"/>
  <c r="U86" i="8"/>
  <c r="K85" i="8"/>
  <c r="Q84" i="8"/>
  <c r="AC82" i="8"/>
  <c r="U82" i="8"/>
  <c r="M82" i="8"/>
  <c r="S81" i="8"/>
  <c r="W80" i="8"/>
  <c r="O80" i="8"/>
  <c r="AB90" i="8"/>
  <c r="T90" i="8"/>
  <c r="L90" i="8"/>
  <c r="Z89" i="8"/>
  <c r="R89" i="8"/>
  <c r="J89" i="8"/>
  <c r="X88" i="8"/>
  <c r="P88" i="8"/>
  <c r="H134" i="8"/>
  <c r="H148" i="8"/>
  <c r="H88" i="8"/>
  <c r="V87" i="8"/>
  <c r="N87" i="8"/>
  <c r="AB86" i="8"/>
  <c r="T86" i="8"/>
  <c r="L86" i="8"/>
  <c r="Z85" i="8"/>
  <c r="R85" i="8"/>
  <c r="J85" i="8"/>
  <c r="X84" i="8"/>
  <c r="P84" i="8"/>
  <c r="H130" i="8"/>
  <c r="H84" i="8"/>
  <c r="H144" i="8"/>
  <c r="V83" i="8"/>
  <c r="N83" i="8"/>
  <c r="AB82" i="8"/>
  <c r="T82" i="8"/>
  <c r="L82" i="8"/>
  <c r="Z81" i="8"/>
  <c r="R81" i="8"/>
  <c r="J81" i="8"/>
  <c r="S80" i="8"/>
  <c r="H150" i="8"/>
  <c r="H136" i="8"/>
  <c r="H90" i="8"/>
  <c r="L88" i="8"/>
  <c r="X86" i="8"/>
  <c r="N85" i="8"/>
  <c r="Z83" i="8"/>
  <c r="R80" i="8"/>
  <c r="AC89" i="8"/>
  <c r="AA88" i="8"/>
  <c r="I87" i="8"/>
  <c r="U85" i="8"/>
  <c r="S84" i="8"/>
  <c r="W82" i="8"/>
  <c r="L85" i="8"/>
  <c r="X83" i="8"/>
  <c r="N82" i="8"/>
  <c r="M90" i="8"/>
  <c r="Y88" i="8"/>
  <c r="O87" i="8"/>
  <c r="M86" i="8"/>
  <c r="Y84" i="8"/>
  <c r="O83" i="8"/>
  <c r="AA81" i="8"/>
  <c r="H126" i="8"/>
  <c r="H140" i="8"/>
  <c r="AA90" i="8"/>
  <c r="Q89" i="8"/>
  <c r="O88" i="8"/>
  <c r="AA86" i="8"/>
  <c r="Y85" i="8"/>
  <c r="W84" i="8"/>
  <c r="U83" i="8"/>
  <c r="K82" i="8"/>
  <c r="I81" i="8"/>
  <c r="K80" i="8"/>
  <c r="V89" i="8"/>
  <c r="T88" i="8"/>
  <c r="J87" i="8"/>
  <c r="V85" i="8"/>
  <c r="L84" i="8"/>
  <c r="X82" i="8"/>
  <c r="N81" i="8"/>
  <c r="Z80" i="8"/>
  <c r="W90" i="8"/>
  <c r="M89" i="8"/>
  <c r="Y87" i="8"/>
  <c r="AC85" i="8"/>
  <c r="AA84" i="8"/>
  <c r="Q83" i="8"/>
  <c r="AC81" i="8"/>
  <c r="Y80" i="8"/>
  <c r="V90" i="8"/>
  <c r="T89" i="8"/>
  <c r="R88" i="8"/>
  <c r="P87" i="8"/>
  <c r="AB85" i="8"/>
  <c r="J84" i="8"/>
  <c r="V82" i="8"/>
  <c r="L81" i="8"/>
  <c r="AC90" i="8"/>
  <c r="S89" i="8"/>
  <c r="W87" i="8"/>
  <c r="AA85" i="8"/>
  <c r="W83" i="8"/>
  <c r="N80" i="8"/>
  <c r="S90" i="8"/>
  <c r="I89" i="8"/>
  <c r="AC87" i="8"/>
  <c r="M87" i="8"/>
  <c r="K86" i="8"/>
  <c r="Q85" i="8"/>
  <c r="O84" i="8"/>
  <c r="M83" i="8"/>
  <c r="AA82" i="8"/>
  <c r="Y81" i="8"/>
  <c r="Q81" i="8"/>
  <c r="AC80" i="8"/>
  <c r="U80" i="8"/>
  <c r="M80" i="8"/>
  <c r="Z90" i="8"/>
  <c r="R90" i="8"/>
  <c r="J90" i="8"/>
  <c r="X89" i="8"/>
  <c r="P89" i="8"/>
  <c r="H89" i="8"/>
  <c r="H135" i="8"/>
  <c r="H149" i="8"/>
  <c r="V88" i="8"/>
  <c r="N88" i="8"/>
  <c r="AB87" i="8"/>
  <c r="T87" i="8"/>
  <c r="L87" i="8"/>
  <c r="Z86" i="8"/>
  <c r="R86" i="8"/>
  <c r="J86" i="8"/>
  <c r="X85" i="8"/>
  <c r="P85" i="8"/>
  <c r="H145" i="8"/>
  <c r="V84" i="8"/>
  <c r="N84" i="8"/>
  <c r="AB83" i="8"/>
  <c r="T83" i="8"/>
  <c r="L83" i="8"/>
  <c r="Z82" i="8"/>
  <c r="R82" i="8"/>
  <c r="J82" i="8"/>
  <c r="X81" i="8"/>
  <c r="P81" i="8"/>
  <c r="H127" i="8"/>
  <c r="H81" i="8"/>
  <c r="H141" i="8"/>
  <c r="X90" i="8"/>
  <c r="N89" i="8"/>
  <c r="Z87" i="8"/>
  <c r="H146" i="8"/>
  <c r="H132" i="8"/>
  <c r="H86" i="8"/>
  <c r="T84" i="8"/>
  <c r="J83" i="8"/>
  <c r="V81" i="8"/>
  <c r="J80" i="8"/>
  <c r="U89" i="8"/>
  <c r="K88" i="8"/>
  <c r="O86" i="8"/>
  <c r="K84" i="8"/>
  <c r="O82" i="8"/>
  <c r="M81" i="8"/>
  <c r="Q80" i="8"/>
  <c r="N90" i="8"/>
  <c r="Z88" i="8"/>
  <c r="X87" i="8"/>
  <c r="H147" i="8"/>
  <c r="H87" i="8"/>
  <c r="H133" i="8"/>
  <c r="N86" i="8"/>
  <c r="Z84" i="8"/>
  <c r="P83" i="8"/>
  <c r="T81" i="8"/>
  <c r="P80" i="8"/>
  <c r="AA89" i="8"/>
  <c r="Q88" i="8"/>
  <c r="AC86" i="8"/>
  <c r="S85" i="8"/>
  <c r="I84" i="8"/>
  <c r="K81" i="8"/>
  <c r="V80" i="8"/>
  <c r="K90" i="8"/>
  <c r="Y89" i="8"/>
  <c r="W88" i="8"/>
  <c r="U87" i="8"/>
  <c r="S86" i="8"/>
  <c r="I85" i="8"/>
  <c r="AC83" i="8"/>
  <c r="S82" i="8"/>
  <c r="AB80" i="8"/>
  <c r="T80" i="8"/>
  <c r="L80" i="8"/>
  <c r="Y90" i="8"/>
  <c r="Q90" i="8"/>
  <c r="I90" i="8"/>
  <c r="W89" i="8"/>
  <c r="O89" i="8"/>
  <c r="AC88" i="8"/>
  <c r="U88" i="8"/>
  <c r="M88" i="8"/>
  <c r="AA87" i="8"/>
  <c r="S87" i="8"/>
  <c r="K87" i="8"/>
  <c r="Y86" i="8"/>
  <c r="Q86" i="8"/>
  <c r="I86" i="8"/>
  <c r="W85" i="8"/>
  <c r="O85" i="8"/>
  <c r="AC84" i="8"/>
  <c r="U84" i="8"/>
  <c r="M84" i="8"/>
  <c r="AA83" i="8"/>
  <c r="S83" i="8"/>
  <c r="K83" i="8"/>
  <c r="Y82" i="8"/>
  <c r="Q82" i="8"/>
  <c r="I82" i="8"/>
  <c r="W81" i="8"/>
  <c r="O81" i="8"/>
  <c r="H128" i="8"/>
  <c r="H142" i="8"/>
  <c r="H82" i="8"/>
</calcChain>
</file>

<file path=xl/sharedStrings.xml><?xml version="1.0" encoding="utf-8"?>
<sst xmlns="http://schemas.openxmlformats.org/spreadsheetml/2006/main" count="372" uniqueCount="63">
  <si>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</si>
  <si>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</si>
  <si>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</si>
  <si>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</si>
  <si>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</si>
  <si>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</si>
  <si>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</si>
  <si>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</si>
  <si>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</si>
  <si>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</si>
  <si>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</si>
  <si>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</si>
  <si>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</si>
  <si>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</si>
  <si>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</si>
  <si>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</si>
  <si>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</si>
  <si>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</si>
  <si>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</si>
  <si>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</si>
  <si>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</si>
  <si>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</si>
  <si>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</si>
  <si>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</si>
  <si>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</si>
  <si>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</si>
  <si>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</si>
  <si>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</si>
  <si>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</si>
  <si>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</si>
  <si>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</si>
  <si>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</si>
  <si>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</si>
  <si>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</si>
  <si>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</si>
  <si>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</si>
  <si>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</si>
  <si>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Colombia</t>
  </si>
  <si>
    <t>País</t>
  </si>
  <si>
    <t>Xi = exportaciones del país i; Mi = importaciones del país i; Ni = Población del país i;                                                   PIBi = Producto Interno
Bruto del país i. (Durán, J. &amp; Álvarez, M., 2008)</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</si>
  <si>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</si>
  <si>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</si>
  <si>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</si>
  <si>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</si>
  <si>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</si>
  <si>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</si>
  <si>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</si>
  <si>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</si>
  <si>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</si>
  <si>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</si>
  <si>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</si>
  <si>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UNCTAD STAT</t>
  </si>
  <si>
    <t>Fuente: elaboración propia con datos de UNCTAD STAT</t>
  </si>
  <si>
    <t>Merchandise trade matrix – product groups, exports in thousands of dollars, annual, 1995-2017</t>
  </si>
  <si>
    <t>ooo</t>
  </si>
  <si>
    <t>Fuente: elaboración propia con datos de Datos macro - Banco Mundial</t>
  </si>
  <si>
    <t>Japón</t>
  </si>
  <si>
    <t>Fuente: https://datos.bancomundial.org/indicador/SP.POP.TOTL?end=2020&amp;locations=CO&amp;start=1995</t>
  </si>
  <si>
    <t>Estadísticas de población Colombia- Japon (1995-2020)</t>
  </si>
  <si>
    <t>Producto interno bruto (PIB) (1995- 2020 a precios actuales)  millones de dólares</t>
  </si>
  <si>
    <t>Merchandise trade matrix – product groups, exports in thousands of dollars, annual, 1995-2020</t>
  </si>
  <si>
    <t>Merchandise trade matrix – product groups, imports in thousands of dollars, annual, 1995-2020</t>
  </si>
  <si>
    <t>Merchandise trade matrix – product groups, exports/ imports per capita in dollars, annual, 1995-2020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</si>
</sst>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164" formatCode="_(* #,##0.00_);_(* \(#,##0.00\);_(* &quot;-&quot;??_);_(@_)"/>
    <numFmt numFmtId="165" formatCode="#,##0.0000000_);\(#,##0.0000000\)"/>
    <numFmt numFmtId="166" formatCode="_(* #,##0_);_(* \(#,##0\);_(* &quot;-&quot;??_);_(@_)"/>
    <numFmt numFmtId="167" formatCode="0.0%"/>
    <numFmt numFmtId="168" formatCode="0.00000%"/>
    <numFmt numFmtId="169" formatCode="#,##0.00000_);\(#,##0.00000\)"/>
    <numFmt numFmtId="170" formatCode="#,##0.00000_);[Red]\(#,##0.00000\)"/>
    <numFmt numFmtId="171" formatCode="0.0000%"/>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
      <sz val="11"/>
      <name val="Calibri"/>
      <family val="2"/>
    </font>
  </fonts>
  <fills count="5">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1">
    <xf numFmtId="0" fontId="0" fillId="0" borderId="0"/>
    <xf numFmtId="164" fontId="5" fillId="0" borderId="0" applyFont="0" applyFill="0" applyBorder="0" applyAlignment="0" applyProtection="0"/>
    <xf numFmtId="0" fontId="13" fillId="0" borderId="0"/>
    <xf numFmtId="9" fontId="5" fillId="0" borderId="0" applyFont="0" applyFill="0" applyBorder="0" applyAlignment="0" applyProtection="0"/>
    <xf numFmtId="0" fontId="20" fillId="0" borderId="0" applyNumberFormat="0" applyFill="0" applyBorder="0" applyAlignment="0" applyProtection="0">
      <alignment vertical="top"/>
      <protection locked="0"/>
    </xf>
    <xf numFmtId="164" fontId="13" fillId="0" borderId="0" applyFont="0" applyFill="0" applyBorder="0" applyAlignment="0" applyProtection="0"/>
    <xf numFmtId="0" fontId="17" fillId="0" borderId="0"/>
    <xf numFmtId="9" fontId="13" fillId="0" borderId="0" applyFont="0" applyFill="0" applyBorder="0" applyAlignment="0" applyProtection="0"/>
    <xf numFmtId="0" fontId="21" fillId="0" borderId="0" applyNumberFormat="0" applyFill="0" applyBorder="0" applyAlignment="0" applyProtection="0"/>
    <xf numFmtId="41" fontId="5" fillId="0" borderId="0" applyFont="0" applyFill="0" applyBorder="0" applyAlignment="0" applyProtection="0"/>
    <xf numFmtId="0" fontId="26" fillId="0" borderId="0"/>
  </cellStyleXfs>
  <cellXfs count="250">
    <xf numFmtId="0" fontId="0" fillId="0" borderId="0" xfId="0"/>
    <xf numFmtId="0" fontId="0" fillId="0" borderId="0" xfId="0"/>
    <xf numFmtId="0" fontId="8" fillId="0" borderId="0" xfId="0" applyFont="1" applyAlignment="1">
      <alignment horizontal="right"/>
    </xf>
    <xf numFmtId="0" fontId="7"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3" borderId="4" xfId="0" applyFont="1" applyFill="1" applyBorder="1" applyAlignment="1">
      <alignment horizontal="center"/>
    </xf>
    <xf numFmtId="0" fontId="6" fillId="3" borderId="5" xfId="0" applyFont="1" applyFill="1" applyBorder="1"/>
    <xf numFmtId="0" fontId="16" fillId="3" borderId="5" xfId="0" applyNumberFormat="1" applyFont="1" applyFill="1" applyBorder="1" applyAlignment="1">
      <alignment horizontal="center"/>
    </xf>
    <xf numFmtId="0" fontId="16" fillId="3" borderId="6" xfId="0" applyNumberFormat="1" applyFont="1" applyFill="1" applyBorder="1" applyAlignment="1">
      <alignment horizontal="center"/>
    </xf>
    <xf numFmtId="39" fontId="0" fillId="4" borderId="0" xfId="0" applyNumberFormat="1" applyFill="1" applyBorder="1" applyAlignment="1">
      <alignment horizontal="center"/>
    </xf>
    <xf numFmtId="39" fontId="0" fillId="4" borderId="8" xfId="0" applyNumberFormat="1" applyFill="1" applyBorder="1" applyAlignment="1">
      <alignment horizontal="center"/>
    </xf>
    <xf numFmtId="0" fontId="16" fillId="3" borderId="13" xfId="0" applyNumberFormat="1" applyFont="1" applyFill="1" applyBorder="1" applyAlignment="1">
      <alignment horizontal="center"/>
    </xf>
    <xf numFmtId="39" fontId="0" fillId="4" borderId="14" xfId="0" applyNumberFormat="1" applyFill="1" applyBorder="1" applyAlignment="1">
      <alignment horizontal="center"/>
    </xf>
    <xf numFmtId="0" fontId="0" fillId="4" borderId="7" xfId="0" applyFill="1" applyBorder="1" applyAlignment="1">
      <alignment horizontal="center"/>
    </xf>
    <xf numFmtId="0" fontId="0" fillId="0" borderId="7" xfId="0" applyFill="1" applyBorder="1" applyAlignment="1">
      <alignment horizontal="left"/>
    </xf>
    <xf numFmtId="0" fontId="0" fillId="0" borderId="8" xfId="0" applyFill="1" applyBorder="1" applyAlignment="1">
      <alignment horizontal="left"/>
    </xf>
    <xf numFmtId="39" fontId="0" fillId="0" borderId="14" xfId="0" applyNumberFormat="1"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39" fontId="0" fillId="0" borderId="15" xfId="0" applyNumberFormat="1" applyFill="1" applyBorder="1" applyAlignment="1">
      <alignment horizontal="left"/>
    </xf>
    <xf numFmtId="40" fontId="0" fillId="4" borderId="0" xfId="0" applyNumberFormat="1" applyFill="1" applyBorder="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Fill="1" applyBorder="1" applyAlignment="1">
      <alignment horizontal="center"/>
    </xf>
    <xf numFmtId="40" fontId="0" fillId="0" borderId="14" xfId="0" applyNumberFormat="1" applyFill="1" applyBorder="1" applyAlignment="1">
      <alignment horizontal="center"/>
    </xf>
    <xf numFmtId="40" fontId="0" fillId="0" borderId="8" xfId="0" applyNumberFormat="1" applyFill="1" applyBorder="1" applyAlignment="1">
      <alignment horizontal="center"/>
    </xf>
    <xf numFmtId="40" fontId="0" fillId="0" borderId="3" xfId="0" applyNumberFormat="1" applyFill="1" applyBorder="1" applyAlignment="1">
      <alignment horizontal="center"/>
    </xf>
    <xf numFmtId="40" fontId="0" fillId="0" borderId="15" xfId="0" applyNumberFormat="1" applyFill="1" applyBorder="1" applyAlignment="1">
      <alignment horizontal="center"/>
    </xf>
    <xf numFmtId="40" fontId="0" fillId="0" borderId="10" xfId="0" applyNumberFormat="1" applyFill="1" applyBorder="1" applyAlignment="1">
      <alignment horizontal="center"/>
    </xf>
    <xf numFmtId="0" fontId="6" fillId="3" borderId="6" xfId="0" applyFont="1" applyFill="1" applyBorder="1"/>
    <xf numFmtId="3" fontId="17" fillId="4" borderId="0" xfId="2" applyNumberFormat="1" applyFont="1" applyFill="1" applyBorder="1" applyAlignment="1">
      <alignment horizontal="center"/>
    </xf>
    <xf numFmtId="3" fontId="17" fillId="4" borderId="8" xfId="2" applyNumberFormat="1" applyFont="1" applyFill="1" applyBorder="1" applyAlignment="1">
      <alignment horizontal="center"/>
    </xf>
    <xf numFmtId="3" fontId="17" fillId="0" borderId="3" xfId="2" applyNumberFormat="1" applyFont="1" applyFill="1" applyBorder="1" applyAlignment="1">
      <alignment horizontal="center"/>
    </xf>
    <xf numFmtId="3" fontId="17" fillId="0" borderId="10" xfId="2" applyNumberFormat="1" applyFont="1" applyFill="1" applyBorder="1" applyAlignment="1">
      <alignment horizontal="center"/>
    </xf>
    <xf numFmtId="3" fontId="17" fillId="4" borderId="14" xfId="2" applyNumberFormat="1" applyFont="1" applyFill="1" applyBorder="1" applyAlignment="1">
      <alignment horizontal="center"/>
    </xf>
    <xf numFmtId="3" fontId="17" fillId="0" borderId="15" xfId="2" applyNumberFormat="1" applyFont="1" applyFill="1" applyBorder="1" applyAlignment="1">
      <alignment horizont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0" fillId="0" borderId="9" xfId="0" applyBorder="1" applyAlignment="1">
      <alignment horizontal="center"/>
    </xf>
    <xf numFmtId="0" fontId="16" fillId="3" borderId="1" xfId="0" applyFont="1" applyFill="1" applyBorder="1" applyAlignment="1">
      <alignment horizontal="center"/>
    </xf>
    <xf numFmtId="0" fontId="16" fillId="3" borderId="12" xfId="0" applyFont="1" applyFill="1" applyBorder="1" applyAlignment="1">
      <alignment horizontal="center"/>
    </xf>
    <xf numFmtId="167" fontId="1" fillId="2" borderId="12" xfId="3" applyNumberFormat="1" applyFont="1" applyFill="1" applyBorder="1" applyAlignment="1">
      <alignment horizontal="center"/>
    </xf>
    <xf numFmtId="167" fontId="0" fillId="4" borderId="14" xfId="3" applyNumberFormat="1" applyFont="1" applyFill="1" applyBorder="1" applyAlignment="1">
      <alignment horizontal="center"/>
    </xf>
    <xf numFmtId="168" fontId="1" fillId="2" borderId="12" xfId="3" applyNumberFormat="1" applyFont="1" applyFill="1" applyBorder="1" applyAlignment="1">
      <alignment horizontal="center"/>
    </xf>
    <xf numFmtId="168" fontId="0" fillId="4" borderId="13" xfId="3" applyNumberFormat="1" applyFont="1" applyFill="1" applyBorder="1" applyAlignment="1">
      <alignment horizontal="center"/>
    </xf>
    <xf numFmtId="168" fontId="0" fillId="4" borderId="14" xfId="3" applyNumberFormat="1" applyFont="1" applyFill="1" applyBorder="1" applyAlignment="1">
      <alignment horizontal="center"/>
    </xf>
    <xf numFmtId="168" fontId="0" fillId="4" borderId="15" xfId="3" applyNumberFormat="1" applyFont="1" applyFill="1" applyBorder="1" applyAlignment="1">
      <alignment horizontal="center"/>
    </xf>
    <xf numFmtId="0" fontId="8" fillId="0" borderId="0" xfId="0" applyFont="1"/>
    <xf numFmtId="10" fontId="0" fillId="0" borderId="0" xfId="0" applyNumberFormat="1"/>
    <xf numFmtId="0" fontId="16" fillId="3" borderId="13" xfId="0" applyNumberFormat="1"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0" fontId="8" fillId="0" borderId="0" xfId="0" applyFont="1" applyAlignment="1"/>
    <xf numFmtId="167" fontId="1" fillId="2" borderId="2" xfId="3" applyNumberFormat="1" applyFont="1" applyFill="1" applyBorder="1" applyAlignment="1">
      <alignment horizontal="center"/>
    </xf>
    <xf numFmtId="167" fontId="1" fillId="2" borderId="11" xfId="3" applyNumberFormat="1" applyFont="1" applyFill="1" applyBorder="1" applyAlignment="1">
      <alignment horizontal="center"/>
    </xf>
    <xf numFmtId="167" fontId="0" fillId="4" borderId="0" xfId="3" applyNumberFormat="1" applyFont="1" applyFill="1" applyBorder="1" applyAlignment="1">
      <alignment horizontal="center"/>
    </xf>
    <xf numFmtId="167" fontId="0" fillId="4" borderId="8" xfId="3" applyNumberFormat="1" applyFont="1" applyFill="1" applyBorder="1" applyAlignment="1">
      <alignment horizontal="center"/>
    </xf>
    <xf numFmtId="167" fontId="0" fillId="0" borderId="14" xfId="3" applyNumberFormat="1" applyFont="1" applyFill="1" applyBorder="1" applyAlignment="1">
      <alignment horizontal="center"/>
    </xf>
    <xf numFmtId="167" fontId="0" fillId="0" borderId="0" xfId="3" applyNumberFormat="1" applyFont="1" applyFill="1" applyBorder="1" applyAlignment="1">
      <alignment horizontal="center"/>
    </xf>
    <xf numFmtId="167" fontId="0" fillId="0" borderId="8" xfId="3" applyNumberFormat="1" applyFont="1" applyFill="1" applyBorder="1" applyAlignment="1">
      <alignment horizontal="center"/>
    </xf>
    <xf numFmtId="167" fontId="0" fillId="0" borderId="15" xfId="3" applyNumberFormat="1" applyFont="1" applyFill="1" applyBorder="1" applyAlignment="1">
      <alignment horizontal="center"/>
    </xf>
    <xf numFmtId="167" fontId="0" fillId="0" borderId="3" xfId="3" applyNumberFormat="1" applyFont="1" applyFill="1" applyBorder="1" applyAlignment="1">
      <alignment horizontal="center"/>
    </xf>
    <xf numFmtId="167" fontId="0" fillId="0" borderId="10" xfId="3" applyNumberFormat="1" applyFont="1" applyFill="1" applyBorder="1" applyAlignment="1">
      <alignment horizontal="center"/>
    </xf>
    <xf numFmtId="164" fontId="0" fillId="4" borderId="14" xfId="1" applyFont="1" applyFill="1" applyBorder="1" applyAlignment="1">
      <alignment horizontal="center"/>
    </xf>
    <xf numFmtId="166" fontId="1" fillId="2" borderId="12" xfId="1" applyNumberFormat="1" applyFont="1" applyFill="1" applyBorder="1" applyAlignment="1">
      <alignment horizontal="center"/>
    </xf>
    <xf numFmtId="166" fontId="1" fillId="2" borderId="2" xfId="1" applyNumberFormat="1" applyFont="1" applyFill="1" applyBorder="1" applyAlignment="1">
      <alignment horizontal="center"/>
    </xf>
    <xf numFmtId="166" fontId="1" fillId="2" borderId="11"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4" borderId="0"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0" borderId="14" xfId="1" applyNumberFormat="1" applyFont="1" applyFill="1" applyBorder="1" applyAlignment="1">
      <alignment horizontal="center"/>
    </xf>
    <xf numFmtId="166" fontId="0" fillId="0" borderId="0" xfId="1" applyNumberFormat="1" applyFont="1" applyFill="1" applyBorder="1" applyAlignment="1">
      <alignment horizontal="center"/>
    </xf>
    <xf numFmtId="166" fontId="0" fillId="0" borderId="8" xfId="1" applyNumberFormat="1" applyFont="1" applyFill="1" applyBorder="1" applyAlignment="1">
      <alignment horizontal="center"/>
    </xf>
    <xf numFmtId="166" fontId="0" fillId="0" borderId="15" xfId="1" applyNumberFormat="1" applyFont="1" applyFill="1" applyBorder="1" applyAlignment="1">
      <alignment horizontal="center"/>
    </xf>
    <xf numFmtId="166" fontId="0" fillId="0" borderId="3" xfId="1" applyNumberFormat="1" applyFont="1" applyFill="1" applyBorder="1" applyAlignment="1">
      <alignment horizontal="center"/>
    </xf>
    <xf numFmtId="166" fontId="0" fillId="0" borderId="10" xfId="1" applyNumberFormat="1" applyFont="1" applyFill="1" applyBorder="1" applyAlignment="1">
      <alignment horizontal="center"/>
    </xf>
    <xf numFmtId="0" fontId="23" fillId="3" borderId="4" xfId="0" applyFont="1" applyFill="1" applyBorder="1" applyAlignment="1">
      <alignment horizontal="center"/>
    </xf>
    <xf numFmtId="0" fontId="24" fillId="3" borderId="5" xfId="0" applyFont="1" applyFill="1" applyBorder="1"/>
    <xf numFmtId="164" fontId="0" fillId="4" borderId="13" xfId="1" applyFont="1" applyFill="1" applyBorder="1" applyAlignment="1">
      <alignment horizontal="center"/>
    </xf>
    <xf numFmtId="164" fontId="0" fillId="4" borderId="15" xfId="1" applyFont="1" applyFill="1" applyBorder="1" applyAlignment="1">
      <alignment horizontal="center"/>
    </xf>
    <xf numFmtId="164" fontId="0" fillId="4" borderId="0" xfId="1" applyFont="1" applyFill="1" applyBorder="1" applyAlignment="1">
      <alignment horizontal="center"/>
    </xf>
    <xf numFmtId="167" fontId="1" fillId="2" borderId="13" xfId="3" applyNumberFormat="1" applyFont="1" applyFill="1" applyBorder="1" applyAlignment="1">
      <alignment horizontal="center"/>
    </xf>
    <xf numFmtId="167" fontId="1" fillId="2" borderId="6" xfId="3" applyNumberFormat="1" applyFont="1" applyFill="1" applyBorder="1" applyAlignment="1">
      <alignment horizontal="center"/>
    </xf>
    <xf numFmtId="164" fontId="0" fillId="4" borderId="4" xfId="1" applyFont="1" applyFill="1" applyBorder="1" applyAlignment="1">
      <alignment horizontal="center"/>
    </xf>
    <xf numFmtId="164" fontId="0" fillId="4" borderId="5" xfId="1" applyFont="1" applyFill="1" applyBorder="1" applyAlignment="1">
      <alignment horizontal="center"/>
    </xf>
    <xf numFmtId="164" fontId="0" fillId="4" borderId="7" xfId="1" applyFont="1" applyFill="1" applyBorder="1" applyAlignment="1">
      <alignment horizontal="center"/>
    </xf>
    <xf numFmtId="164" fontId="0" fillId="4" borderId="9" xfId="1" applyFont="1" applyFill="1" applyBorder="1" applyAlignment="1">
      <alignment horizontal="center"/>
    </xf>
    <xf numFmtId="164" fontId="0" fillId="4" borderId="3" xfId="1" applyFont="1" applyFill="1" applyBorder="1" applyAlignment="1">
      <alignment horizontal="center"/>
    </xf>
    <xf numFmtId="167" fontId="1" fillId="2" borderId="4" xfId="3" applyNumberFormat="1" applyFont="1" applyFill="1" applyBorder="1" applyAlignment="1">
      <alignment horizontal="center"/>
    </xf>
    <xf numFmtId="0" fontId="16" fillId="3" borderId="4" xfId="0"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8" fillId="0" borderId="0" xfId="0" applyFont="1" applyAlignment="1">
      <alignment horizontal="right"/>
    </xf>
    <xf numFmtId="0" fontId="7" fillId="0" borderId="0" xfId="0" applyFont="1" applyFill="1" applyBorder="1" applyAlignment="1">
      <alignment horizontal="left"/>
    </xf>
    <xf numFmtId="165" fontId="1" fillId="2" borderId="13" xfId="0" applyNumberFormat="1" applyFont="1" applyFill="1" applyBorder="1" applyAlignment="1">
      <alignment horizontal="center"/>
    </xf>
    <xf numFmtId="169" fontId="0" fillId="4" borderId="5" xfId="0" applyNumberFormat="1" applyFill="1" applyBorder="1" applyAlignment="1">
      <alignment horizontal="center"/>
    </xf>
    <xf numFmtId="169" fontId="0" fillId="4" borderId="6" xfId="0" applyNumberFormat="1" applyFill="1" applyBorder="1" applyAlignment="1">
      <alignment horizontal="center"/>
    </xf>
    <xf numFmtId="169" fontId="0" fillId="4" borderId="0" xfId="0" applyNumberFormat="1" applyFill="1" applyBorder="1" applyAlignment="1">
      <alignment horizontal="center"/>
    </xf>
    <xf numFmtId="169" fontId="0" fillId="4" borderId="8" xfId="0" applyNumberFormat="1" applyFill="1" applyBorder="1" applyAlignment="1">
      <alignment horizontal="center"/>
    </xf>
    <xf numFmtId="169" fontId="0" fillId="4" borderId="3" xfId="0" applyNumberFormat="1" applyFill="1" applyBorder="1" applyAlignment="1">
      <alignment horizontal="center"/>
    </xf>
    <xf numFmtId="169" fontId="0" fillId="4" borderId="10" xfId="0" applyNumberFormat="1" applyFill="1" applyBorder="1" applyAlignment="1">
      <alignment horizontal="center"/>
    </xf>
    <xf numFmtId="165" fontId="1" fillId="2" borderId="6" xfId="0" applyNumberFormat="1" applyFont="1" applyFill="1" applyBorder="1" applyAlignment="1">
      <alignment horizontal="center"/>
    </xf>
    <xf numFmtId="169" fontId="0" fillId="4" borderId="13" xfId="0" applyNumberFormat="1" applyFill="1" applyBorder="1" applyAlignment="1">
      <alignment horizontal="center"/>
    </xf>
    <xf numFmtId="169" fontId="0" fillId="4" borderId="14" xfId="0" applyNumberFormat="1" applyFill="1" applyBorder="1" applyAlignment="1">
      <alignment horizontal="center"/>
    </xf>
    <xf numFmtId="169" fontId="0" fillId="4" borderId="15" xfId="0" applyNumberFormat="1" applyFill="1" applyBorder="1" applyAlignment="1">
      <alignment horizontal="center"/>
    </xf>
    <xf numFmtId="165" fontId="1" fillId="2" borderId="5" xfId="0" applyNumberFormat="1" applyFont="1" applyFill="1" applyBorder="1" applyAlignment="1">
      <alignment horizontal="center"/>
    </xf>
    <xf numFmtId="0" fontId="8" fillId="0" borderId="0" xfId="0" applyFont="1" applyBorder="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8"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40" fontId="2" fillId="0" borderId="12" xfId="0" applyNumberFormat="1" applyFont="1" applyFill="1" applyBorder="1" applyAlignment="1">
      <alignment horizontal="center"/>
    </xf>
    <xf numFmtId="170" fontId="0" fillId="4" borderId="4" xfId="1" applyNumberFormat="1" applyFont="1" applyFill="1" applyBorder="1" applyAlignment="1">
      <alignment horizontal="center"/>
    </xf>
    <xf numFmtId="170" fontId="0" fillId="4" borderId="13" xfId="1" applyNumberFormat="1" applyFont="1" applyFill="1" applyBorder="1" applyAlignment="1">
      <alignment horizontal="center"/>
    </xf>
    <xf numFmtId="170" fontId="0" fillId="4" borderId="5" xfId="1" applyNumberFormat="1" applyFont="1" applyFill="1" applyBorder="1" applyAlignment="1">
      <alignment horizontal="center"/>
    </xf>
    <xf numFmtId="170" fontId="0" fillId="4" borderId="7" xfId="1" applyNumberFormat="1" applyFont="1" applyFill="1" applyBorder="1" applyAlignment="1">
      <alignment horizontal="center"/>
    </xf>
    <xf numFmtId="170" fontId="0" fillId="4" borderId="14" xfId="1" applyNumberFormat="1" applyFont="1" applyFill="1" applyBorder="1" applyAlignment="1">
      <alignment horizontal="center"/>
    </xf>
    <xf numFmtId="170" fontId="0" fillId="4" borderId="0" xfId="1" applyNumberFormat="1" applyFont="1" applyFill="1" applyBorder="1" applyAlignment="1">
      <alignment horizontal="center"/>
    </xf>
    <xf numFmtId="170" fontId="0" fillId="4" borderId="9" xfId="1" applyNumberFormat="1" applyFont="1" applyFill="1" applyBorder="1" applyAlignment="1">
      <alignment horizontal="center"/>
    </xf>
    <xf numFmtId="170" fontId="0" fillId="4" borderId="15" xfId="1" applyNumberFormat="1" applyFont="1" applyFill="1" applyBorder="1" applyAlignment="1">
      <alignment horizontal="center"/>
    </xf>
    <xf numFmtId="170" fontId="0" fillId="4" borderId="3" xfId="1" applyNumberFormat="1" applyFont="1" applyFill="1" applyBorder="1" applyAlignment="1">
      <alignment horizontal="center"/>
    </xf>
    <xf numFmtId="0" fontId="21" fillId="0" borderId="0" xfId="8"/>
    <xf numFmtId="0" fontId="16" fillId="3" borderId="16" xfId="0" applyFont="1" applyFill="1" applyBorder="1" applyAlignment="1">
      <alignment horizontal="center"/>
    </xf>
    <xf numFmtId="0" fontId="16" fillId="3" borderId="17" xfId="0" applyFont="1" applyFill="1" applyBorder="1" applyAlignment="1">
      <alignment horizontal="center"/>
    </xf>
    <xf numFmtId="0" fontId="0" fillId="4" borderId="18" xfId="0" applyFill="1" applyBorder="1" applyAlignment="1">
      <alignment horizontal="center"/>
    </xf>
    <xf numFmtId="41" fontId="0" fillId="0" borderId="19" xfId="9" applyFont="1" applyBorder="1"/>
    <xf numFmtId="0" fontId="16" fillId="3" borderId="11" xfId="0" applyFont="1" applyFill="1" applyBorder="1" applyAlignment="1">
      <alignment horizontal="center"/>
    </xf>
    <xf numFmtId="171" fontId="0" fillId="4" borderId="13" xfId="3" applyNumberFormat="1" applyFont="1" applyFill="1" applyBorder="1" applyAlignment="1">
      <alignment horizontal="center"/>
    </xf>
    <xf numFmtId="171" fontId="0" fillId="4" borderId="14" xfId="3" applyNumberFormat="1" applyFont="1" applyFill="1" applyBorder="1" applyAlignment="1">
      <alignment horizontal="center"/>
    </xf>
    <xf numFmtId="171" fontId="0" fillId="4" borderId="15" xfId="3" applyNumberFormat="1" applyFont="1" applyFill="1" applyBorder="1" applyAlignment="1">
      <alignment horizontal="center"/>
    </xf>
    <xf numFmtId="171" fontId="1" fillId="2" borderId="13" xfId="3" applyNumberFormat="1" applyFont="1" applyFill="1" applyBorder="1" applyAlignment="1">
      <alignment horizontal="center"/>
    </xf>
    <xf numFmtId="171" fontId="1" fillId="2" borderId="12" xfId="3" applyNumberFormat="1" applyFont="1" applyFill="1" applyBorder="1" applyAlignment="1">
      <alignment horizontal="center"/>
    </xf>
    <xf numFmtId="37" fontId="1" fillId="2" borderId="12" xfId="0" applyNumberFormat="1" applyFont="1" applyFill="1" applyBorder="1" applyAlignment="1">
      <alignment horizontal="right"/>
    </xf>
    <xf numFmtId="37" fontId="0" fillId="4" borderId="13" xfId="0" applyNumberFormat="1" applyFill="1" applyBorder="1" applyAlignment="1">
      <alignment horizontal="right"/>
    </xf>
    <xf numFmtId="37" fontId="0" fillId="4" borderId="14" xfId="0" applyNumberFormat="1" applyFill="1" applyBorder="1" applyAlignment="1">
      <alignment horizontal="right"/>
    </xf>
    <xf numFmtId="37" fontId="0" fillId="4" borderId="15" xfId="0" applyNumberFormat="1" applyFill="1" applyBorder="1" applyAlignment="1">
      <alignment horizontal="right"/>
    </xf>
    <xf numFmtId="0" fontId="16" fillId="3" borderId="11" xfId="0" applyFont="1" applyFill="1" applyBorder="1" applyAlignment="1">
      <alignment horizontal="center"/>
    </xf>
    <xf numFmtId="165" fontId="1" fillId="2" borderId="12" xfId="0" applyNumberFormat="1" applyFont="1" applyFill="1" applyBorder="1" applyAlignment="1">
      <alignment horizontal="center"/>
    </xf>
    <xf numFmtId="0" fontId="16" fillId="3" borderId="20" xfId="0" applyFont="1" applyFill="1" applyBorder="1" applyAlignment="1">
      <alignment horizontal="center"/>
    </xf>
    <xf numFmtId="41" fontId="0" fillId="0" borderId="21" xfId="9" applyFont="1" applyBorder="1"/>
    <xf numFmtId="0" fontId="16" fillId="3" borderId="13" xfId="0" applyFont="1" applyFill="1" applyBorder="1" applyAlignment="1">
      <alignment horizontal="center"/>
    </xf>
    <xf numFmtId="41" fontId="0" fillId="0" borderId="22" xfId="9" applyFont="1" applyBorder="1"/>
    <xf numFmtId="167" fontId="0" fillId="4" borderId="13" xfId="3" applyNumberFormat="1" applyFont="1" applyFill="1" applyBorder="1" applyAlignment="1">
      <alignment horizontal="center"/>
    </xf>
    <xf numFmtId="37" fontId="0" fillId="4" borderId="4" xfId="0" applyNumberFormat="1" applyFill="1" applyBorder="1" applyAlignment="1">
      <alignment horizontal="right"/>
    </xf>
    <xf numFmtId="37" fontId="0" fillId="4" borderId="7" xfId="0" applyNumberFormat="1" applyFill="1" applyBorder="1" applyAlignment="1">
      <alignment horizontal="right"/>
    </xf>
    <xf numFmtId="37" fontId="0" fillId="4" borderId="9" xfId="0" applyNumberFormat="1" applyFill="1" applyBorder="1" applyAlignment="1">
      <alignment horizontal="right"/>
    </xf>
    <xf numFmtId="37" fontId="1" fillId="2" borderId="13" xfId="0" applyNumberFormat="1" applyFont="1" applyFill="1" applyBorder="1" applyAlignment="1">
      <alignment horizontal="right"/>
    </xf>
    <xf numFmtId="0" fontId="25" fillId="0" borderId="0" xfId="0" applyFont="1" applyAlignment="1">
      <alignment horizontal="center" vertical="center"/>
    </xf>
    <xf numFmtId="0" fontId="0" fillId="0" borderId="7" xfId="0" applyFill="1" applyBorder="1" applyAlignment="1">
      <alignment horizontal="left"/>
    </xf>
    <xf numFmtId="0" fontId="0" fillId="0" borderId="8" xfId="0"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6" xfId="0" applyFill="1" applyBorder="1" applyAlignment="1">
      <alignment horizontal="left"/>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0" fontId="0" fillId="0" borderId="0" xfId="0" applyFill="1" applyBorder="1" applyAlignment="1">
      <alignment horizontal="left"/>
    </xf>
    <xf numFmtId="0" fontId="0" fillId="4" borderId="0" xfId="0" applyFill="1" applyBorder="1" applyAlignment="1">
      <alignment horizontal="left"/>
    </xf>
    <xf numFmtId="0" fontId="1" fillId="2" borderId="2" xfId="0" applyFont="1" applyFill="1" applyBorder="1" applyAlignment="1">
      <alignment horizontal="left"/>
    </xf>
    <xf numFmtId="0" fontId="0" fillId="4" borderId="5"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7" fillId="0" borderId="0" xfId="0" applyFont="1" applyAlignment="1">
      <alignment horizontal="left" wrapText="1"/>
    </xf>
    <xf numFmtId="0" fontId="18" fillId="0" borderId="3" xfId="0" applyFont="1" applyBorder="1" applyAlignment="1">
      <alignment horizontal="left" vertic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2" fillId="0" borderId="1" xfId="0" applyFont="1" applyFill="1" applyBorder="1" applyAlignment="1">
      <alignment horizontal="left"/>
    </xf>
    <xf numFmtId="0" fontId="2" fillId="0" borderId="2" xfId="0" applyFont="1" applyFill="1" applyBorder="1" applyAlignment="1">
      <alignment horizontal="left"/>
    </xf>
    <xf numFmtId="0" fontId="8" fillId="0" borderId="5" xfId="0" applyFont="1" applyBorder="1" applyAlignment="1">
      <alignment horizontal="left"/>
    </xf>
    <xf numFmtId="0" fontId="18" fillId="0" borderId="0" xfId="0" applyFont="1" applyBorder="1" applyAlignment="1">
      <alignment horizontal="left" vertical="center" wrapText="1"/>
    </xf>
    <xf numFmtId="0" fontId="19" fillId="0" borderId="3" xfId="0" applyFont="1" applyBorder="1" applyAlignment="1">
      <alignment horizontal="center"/>
    </xf>
    <xf numFmtId="0" fontId="0" fillId="0" borderId="3" xfId="0" applyFill="1" applyBorder="1" applyAlignment="1">
      <alignment horizontal="left"/>
    </xf>
    <xf numFmtId="0" fontId="4" fillId="0" borderId="0" xfId="0" applyFont="1" applyAlignment="1">
      <alignment horizontal="center" vertical="center"/>
    </xf>
    <xf numFmtId="0" fontId="7" fillId="0" borderId="9" xfId="0" applyFont="1" applyFill="1" applyBorder="1" applyAlignment="1">
      <alignment horizontal="left"/>
    </xf>
    <xf numFmtId="0" fontId="7" fillId="0" borderId="3" xfId="0" applyFont="1" applyFill="1" applyBorder="1" applyAlignment="1">
      <alignment horizontal="left"/>
    </xf>
    <xf numFmtId="0" fontId="7" fillId="4" borderId="7" xfId="0" applyFont="1" applyFill="1" applyBorder="1" applyAlignment="1">
      <alignment horizontal="left"/>
    </xf>
    <xf numFmtId="0" fontId="7" fillId="4" borderId="0" xfId="0" applyFont="1" applyFill="1" applyBorder="1" applyAlignment="1">
      <alignment horizontal="left"/>
    </xf>
    <xf numFmtId="0" fontId="7" fillId="0" borderId="7" xfId="0" applyFont="1" applyFill="1" applyBorder="1" applyAlignment="1">
      <alignment horizontal="left"/>
    </xf>
    <xf numFmtId="0" fontId="7" fillId="0" borderId="0" xfId="0" applyFont="1" applyFill="1" applyBorder="1" applyAlignment="1">
      <alignment horizontal="left"/>
    </xf>
    <xf numFmtId="0" fontId="22" fillId="2" borderId="1" xfId="0" applyFont="1" applyFill="1" applyBorder="1" applyAlignment="1">
      <alignment horizontal="left"/>
    </xf>
    <xf numFmtId="0" fontId="22" fillId="2" borderId="2" xfId="0" applyFont="1" applyFill="1" applyBorder="1" applyAlignment="1">
      <alignment horizontal="left"/>
    </xf>
    <xf numFmtId="0" fontId="8" fillId="0" borderId="0" xfId="0" applyFont="1" applyAlignment="1">
      <alignment horizontal="center" vertical="center" wrapText="1"/>
    </xf>
    <xf numFmtId="0" fontId="0" fillId="0" borderId="0" xfId="0" applyFont="1" applyAlignment="1">
      <alignment horizontal="center" vertical="center" wrapText="1"/>
    </xf>
    <xf numFmtId="39" fontId="1" fillId="2" borderId="12" xfId="0" applyNumberFormat="1" applyFont="1" applyFill="1" applyBorder="1" applyAlignment="1">
      <alignment horizontal="center"/>
    </xf>
    <xf numFmtId="39" fontId="1" fillId="2" borderId="2" xfId="0" applyNumberFormat="1" applyFont="1" applyFill="1" applyBorder="1" applyAlignment="1">
      <alignment horizontal="center"/>
    </xf>
    <xf numFmtId="39" fontId="1" fillId="2" borderId="11" xfId="0" applyNumberFormat="1" applyFont="1" applyFill="1" applyBorder="1" applyAlignment="1">
      <alignment horizontal="center"/>
    </xf>
    <xf numFmtId="39" fontId="0" fillId="0" borderId="14" xfId="0" applyNumberFormat="1" applyFill="1" applyBorder="1" applyAlignment="1">
      <alignment horizontal="center"/>
    </xf>
    <xf numFmtId="39" fontId="0" fillId="0" borderId="0" xfId="0" applyNumberFormat="1" applyFill="1" applyBorder="1" applyAlignment="1">
      <alignment horizontal="center"/>
    </xf>
    <xf numFmtId="39" fontId="0" fillId="0" borderId="8" xfId="0" applyNumberFormat="1" applyFill="1" applyBorder="1" applyAlignment="1">
      <alignment horizontal="center"/>
    </xf>
    <xf numFmtId="39" fontId="0" fillId="0" borderId="15" xfId="0" applyNumberFormat="1" applyFill="1" applyBorder="1" applyAlignment="1">
      <alignment horizontal="center"/>
    </xf>
    <xf numFmtId="39" fontId="0" fillId="0" borderId="3" xfId="0" applyNumberFormat="1" applyFill="1" applyBorder="1" applyAlignment="1">
      <alignment horizontal="center"/>
    </xf>
    <xf numFmtId="39" fontId="0" fillId="0" borderId="10" xfId="0" applyNumberFormat="1" applyFill="1" applyBorder="1" applyAlignment="1">
      <alignment horizontal="center"/>
    </xf>
  </cellXfs>
  <cellStyles count="11">
    <cellStyle name="Hipervínculo" xfId="8" builtinId="8"/>
    <cellStyle name="Hipervínculo 2" xfId="4"/>
    <cellStyle name="Millares" xfId="1" builtinId="3"/>
    <cellStyle name="Millares [0]" xfId="9" builtinId="6"/>
    <cellStyle name="Millares 2" xfId="5"/>
    <cellStyle name="Normal" xfId="0" builtinId="0"/>
    <cellStyle name="Normal 2" xfId="2"/>
    <cellStyle name="Normal 3" xfId="6"/>
    <cellStyle name="Normal 4" xfId="10"/>
    <cellStyle name="Porcentaje" xfId="3" builtinId="5"/>
    <cellStyle name="Porcentual 2" xfId="7"/>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a:t>
          </a:r>
        </a:p>
        <a:p>
          <a:r>
            <a:rPr lang="es-CO" sz="2000" b="0"/>
            <a:t>Japón</a:t>
          </a:r>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Japón:  International trade in goods and services- trade structure by partner, product or service- </a:t>
          </a:r>
          <a:r>
            <a:rPr lang="es-CO"/>
            <a:t>Merchandise trade matrix – product groups, exports in thousands of dollars, annual, 1995-2019.</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Japón International trade in goods and services- trade structure by partner, product or service- </a:t>
          </a:r>
          <a:r>
            <a:rPr lang="es-CO" b="0"/>
            <a:t>Merchandise trade matrix – product groups, imports in thousands of dollars, annual, 1995-2020.</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1995-2020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1995-2020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1995-2020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Japón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de Japón. </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t>
        <a:bodyPr/>
        <a:lstStyle/>
        <a:p>
          <a:endParaRPr lang="es-CO"/>
        </a:p>
      </dgm:t>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t>
        <a:bodyPr/>
        <a:lstStyle/>
        <a:p>
          <a:endParaRPr lang="es-CO"/>
        </a:p>
      </dgm:t>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t>
        <a:bodyPr/>
        <a:lstStyle/>
        <a:p>
          <a:endParaRPr lang="es-CO"/>
        </a:p>
      </dgm:t>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t>
        <a:bodyPr/>
        <a:lstStyle/>
        <a:p>
          <a:endParaRPr lang="es-CO"/>
        </a:p>
      </dgm:t>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custScaleY="56928"/>
      <dgm:spPr/>
      <dgm:t>
        <a:bodyPr/>
        <a:lstStyle/>
        <a:p>
          <a:endParaRPr lang="es-CO"/>
        </a:p>
      </dgm:t>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custScaleY="55454"/>
      <dgm:spPr/>
      <dgm:t>
        <a:bodyPr/>
        <a:lstStyle/>
        <a:p>
          <a:endParaRPr lang="es-CO"/>
        </a:p>
      </dgm:t>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custScaleY="58657"/>
      <dgm:spPr/>
      <dgm:t>
        <a:bodyPr/>
        <a:lstStyle/>
        <a:p>
          <a:endParaRPr lang="es-CO"/>
        </a:p>
      </dgm:t>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custScaleY="40494"/>
      <dgm:spPr/>
      <dgm:t>
        <a:bodyPr/>
        <a:lstStyle/>
        <a:p>
          <a:endParaRPr lang="es-CO"/>
        </a:p>
      </dgm:t>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custScaleY="37165"/>
      <dgm:spPr/>
      <dgm:t>
        <a:bodyPr/>
        <a:lstStyle/>
        <a:p>
          <a:endParaRPr lang="es-CO"/>
        </a:p>
      </dgm:t>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23AD1D-B681-4ABE-94E8-B958FB01C9FB}" srcId="{75AE8851-D98B-40F2-87A1-D48787BF5C4E}" destId="{329DE588-83D7-4C8B-9703-4FAE4F93E892}" srcOrd="2" destOrd="0" parTransId="{56B4A3BA-88EA-48DB-9A3B-AE97D58F33F6}" sibTransId="{DB93EA81-B07C-4D52-80A2-C7F8481D7448}"/>
    <dgm:cxn modelId="{712725C1-ADD0-4DAA-A69A-108A5AC23C7F}" type="presOf" srcId="{75AE8851-D98B-40F2-87A1-D48787BF5C4E}" destId="{CF43BB96-6945-4852-A039-9094942C932C}" srcOrd="0" destOrd="0" presId="urn:microsoft.com/office/officeart/2008/layout/LinedList"/>
    <dgm:cxn modelId="{E027C28F-76E7-4DA6-8F97-A13568BA5260}" srcId="{75AE8851-D98B-40F2-87A1-D48787BF5C4E}" destId="{05B20D2F-0F71-48BB-A348-C21F0C51FF0B}" srcOrd="0" destOrd="0" parTransId="{A3681196-82A8-4360-9214-E21AD21F0636}" sibTransId="{5FC66C5E-A665-48AE-93F6-665615581DC3}"/>
    <dgm:cxn modelId="{4F39B149-3651-49B7-998C-1AAC497D82A7}" srcId="{75AE8851-D98B-40F2-87A1-D48787BF5C4E}" destId="{911EA2CF-F78A-47E1-BE8B-1CC396F75D73}" srcOrd="3" destOrd="0" parTransId="{82DCB12F-1FD3-45AC-A4B4-08E182265ABC}" sibTransId="{BF27A3A6-D31A-43F4-864E-438BE9E10EA4}"/>
    <dgm:cxn modelId="{9D20B9B8-33A2-4397-845B-4C6AF0D0B1BB}" type="presOf" srcId="{13F1D19C-FDCB-4D16-8A04-176C3EAC0D59}" destId="{C242A0CE-0314-40B6-96D2-E5F8E53723BB}"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485B92FD-7C28-4083-B54E-CD3F26B51A31}" srcId="{75AE8851-D98B-40F2-87A1-D48787BF5C4E}" destId="{E24BB8E5-9D9C-4586-8B23-F3004B4AF23B}" srcOrd="5" destOrd="0" parTransId="{DE392B3B-BCB5-45F2-86E8-4B86E6FF97F1}" sibTransId="{7C6BEF38-D1C8-49D7-8760-10F09A3AB129}"/>
    <dgm:cxn modelId="{50F5EA15-8342-48DF-A721-077FB1F333E7}" srcId="{6B4E45B8-A9CA-434D-B7DE-5A183B40BEE7}" destId="{75AE8851-D98B-40F2-87A1-D48787BF5C4E}" srcOrd="0" destOrd="0" parTransId="{14D81C88-A293-4122-918E-5FEE634407C2}" sibTransId="{DEEB92CA-35FA-462C-B402-3E645890FBC6}"/>
    <dgm:cxn modelId="{81998947-4FB5-4B8F-A142-49BAEB415243}" type="presOf" srcId="{911EA2CF-F78A-47E1-BE8B-1CC396F75D73}" destId="{8B931F34-35FA-491B-9D8A-A05BF99B3BF8}" srcOrd="0" destOrd="0" presId="urn:microsoft.com/office/officeart/2008/layout/LinedList"/>
    <dgm:cxn modelId="{06F1BE77-543C-4E62-B625-B61281AFA703}" type="presOf" srcId="{E24BB8E5-9D9C-4586-8B23-F3004B4AF23B}" destId="{A0069767-6774-402D-B7C7-58AC7634278C}"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B4DD30AD-5FF4-4DD1-BD87-46ADC147B816}" type="presOf" srcId="{329DE588-83D7-4C8B-9703-4FAE4F93E892}" destId="{B18EF7C1-D7F1-4355-9828-02722C95A76D}" srcOrd="0" destOrd="0" presId="urn:microsoft.com/office/officeart/2008/layout/LinedList"/>
    <dgm:cxn modelId="{0D7F5142-EBCB-4E17-9A44-C33F6211581C}" type="presOf" srcId="{C5D1D179-373C-4846-8C69-9A56D110B69F}" destId="{E923A0C2-4E15-4BAD-B692-51B4A81EF3DC}" srcOrd="0" destOrd="0" presId="urn:microsoft.com/office/officeart/2008/layout/LinedList"/>
    <dgm:cxn modelId="{37E3B582-B551-4326-BC7D-25A00AF04F68}" srcId="{75AE8851-D98B-40F2-87A1-D48787BF5C4E}" destId="{88354DC6-3ED8-4181-95CF-BFAE03524C6C}" srcOrd="4" destOrd="0" parTransId="{A3241D35-D5D4-4ACB-B8A6-F1A9CBDDF52C}" sibTransId="{97E22285-1CC0-476E-AF34-55A009435A45}"/>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8658226"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731645"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lvl="0" algn="l" defTabSz="889000">
            <a:lnSpc>
              <a:spcPct val="90000"/>
            </a:lnSpc>
            <a:spcBef>
              <a:spcPct val="0"/>
            </a:spcBef>
            <a:spcAft>
              <a:spcPct val="35000"/>
            </a:spcAft>
          </a:pPr>
          <a:r>
            <a:rPr lang="es-CO" sz="2000" b="1" kern="1200"/>
            <a:t>Economía: </a:t>
          </a:r>
          <a:r>
            <a:rPr lang="es-CO" sz="2000" kern="1200"/>
            <a:t>Colombia</a:t>
          </a:r>
        </a:p>
        <a:p>
          <a:pPr lvl="0" algn="l" defTabSz="889000">
            <a:lnSpc>
              <a:spcPct val="90000"/>
            </a:lnSpc>
            <a:spcBef>
              <a:spcPct val="0"/>
            </a:spcBef>
            <a:spcAft>
              <a:spcPct val="35000"/>
            </a:spcAft>
          </a:pPr>
          <a:r>
            <a:rPr lang="es-CO" sz="2000" b="1" kern="1200"/>
            <a:t>Socio: </a:t>
          </a:r>
        </a:p>
        <a:p>
          <a:pPr lvl="0" algn="l" defTabSz="889000">
            <a:lnSpc>
              <a:spcPct val="90000"/>
            </a:lnSpc>
            <a:spcBef>
              <a:spcPct val="0"/>
            </a:spcBef>
            <a:spcAft>
              <a:spcPct val="35000"/>
            </a:spcAft>
          </a:pPr>
          <a:r>
            <a:rPr lang="es-CO" sz="2000" b="0" kern="1200"/>
            <a:t>Japón</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r>
            <a:rPr lang="es-CO" sz="2000" b="1" kern="1200"/>
            <a:t>Fuente: </a:t>
          </a:r>
          <a:r>
            <a:rPr lang="es-CO" sz="2000" b="0" kern="1200"/>
            <a:t>UNCTAD STAT </a:t>
          </a:r>
        </a:p>
        <a:p>
          <a:pPr lvl="0" algn="l" defTabSz="889000">
            <a:lnSpc>
              <a:spcPct val="90000"/>
            </a:lnSpc>
            <a:spcBef>
              <a:spcPct val="0"/>
            </a:spcBef>
            <a:spcAft>
              <a:spcPct val="35000"/>
            </a:spcAft>
          </a:pPr>
          <a:r>
            <a:rPr lang="es-CO" sz="2000" b="0" kern="1200"/>
            <a:t>http://unctadstat.unctad.org/</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endParaRPr lang="es-CO" sz="900" b="0" kern="1200"/>
        </a:p>
      </dsp:txBody>
      <dsp:txXfrm>
        <a:off x="0" y="2351"/>
        <a:ext cx="1731645" cy="4810186"/>
      </dsp:txXfrm>
    </dsp:sp>
    <dsp:sp modelId="{E6E477ED-800F-4FDD-8D4D-EE9E659545C2}">
      <dsp:nvSpPr>
        <dsp:cNvPr id="0" name=""/>
        <dsp:cNvSpPr/>
      </dsp:nvSpPr>
      <dsp:spPr>
        <a:xfrm>
          <a:off x="1861518" y="51556"/>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 Japón:  International trade in goods and services- trade structure by partner, product or service- </a:t>
          </a:r>
          <a:r>
            <a:rPr lang="es-CO" sz="1400" kern="1200"/>
            <a:t>Merchandise trade matrix – product groups, exports in thousands of dollars, annual, 1995-2019.</a:t>
          </a:r>
        </a:p>
      </dsp:txBody>
      <dsp:txXfrm>
        <a:off x="1861518" y="51556"/>
        <a:ext cx="6796707" cy="984115"/>
      </dsp:txXfrm>
    </dsp:sp>
    <dsp:sp modelId="{FEB9683F-983F-4FAE-8A4D-E48613D83443}">
      <dsp:nvSpPr>
        <dsp:cNvPr id="0" name=""/>
        <dsp:cNvSpPr/>
      </dsp:nvSpPr>
      <dsp:spPr>
        <a:xfrm>
          <a:off x="1731645" y="1035672"/>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861518" y="1084877"/>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 Japón International trade in goods and services- trade structure by partner, product or service- </a:t>
          </a:r>
          <a:r>
            <a:rPr lang="es-CO" sz="1400" b="0" kern="1200"/>
            <a:t>Merchandise trade matrix – product groups, imports in thousands of dollars, annual, 1995-2020.</a:t>
          </a:r>
        </a:p>
      </dsp:txBody>
      <dsp:txXfrm>
        <a:off x="1861518" y="1084877"/>
        <a:ext cx="6796707" cy="984115"/>
      </dsp:txXfrm>
    </dsp:sp>
    <dsp:sp modelId="{7296F6A3-BED4-45B6-9493-1798AC405508}">
      <dsp:nvSpPr>
        <dsp:cNvPr id="0" name=""/>
        <dsp:cNvSpPr/>
      </dsp:nvSpPr>
      <dsp:spPr>
        <a:xfrm>
          <a:off x="1731645" y="206899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861518" y="2118199"/>
          <a:ext cx="6796707" cy="56023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del Mundo: </a:t>
          </a:r>
          <a:r>
            <a:rPr lang="es-CO" sz="1400" kern="1200"/>
            <a:t>Merchandise trade matrix – product groups, exports in thousands of dollars, annual, 1995-2020 para todos los países. </a:t>
          </a:r>
          <a:endParaRPr lang="es-CO" sz="1400" b="1" kern="1200"/>
        </a:p>
      </dsp:txBody>
      <dsp:txXfrm>
        <a:off x="1861518" y="2118199"/>
        <a:ext cx="6796707" cy="560237"/>
      </dsp:txXfrm>
    </dsp:sp>
    <dsp:sp modelId="{EE5A2359-C2F2-4604-B9E0-BAD32608715E}">
      <dsp:nvSpPr>
        <dsp:cNvPr id="0" name=""/>
        <dsp:cNvSpPr/>
      </dsp:nvSpPr>
      <dsp:spPr>
        <a:xfrm>
          <a:off x="1731645" y="2678436"/>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861518" y="2727642"/>
          <a:ext cx="6796707" cy="5457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del Mundo: </a:t>
          </a:r>
          <a:r>
            <a:rPr lang="es-CO" sz="1400" b="0" kern="1200"/>
            <a:t>Merchandise trade matrix – product groups, imports in thousands of dollars, annual, 1995-2020 para todos los países. </a:t>
          </a:r>
          <a:endParaRPr lang="es-CO" sz="1400" kern="1200"/>
        </a:p>
      </dsp:txBody>
      <dsp:txXfrm>
        <a:off x="1861518" y="2727642"/>
        <a:ext cx="6796707" cy="545731"/>
      </dsp:txXfrm>
    </dsp:sp>
    <dsp:sp modelId="{238D5868-9818-448F-B3D3-7B38A03E9BBE}">
      <dsp:nvSpPr>
        <dsp:cNvPr id="0" name=""/>
        <dsp:cNvSpPr/>
      </dsp:nvSpPr>
      <dsp:spPr>
        <a:xfrm>
          <a:off x="1731645" y="327337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861518" y="3322579"/>
          <a:ext cx="6796707" cy="577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al Mundo: </a:t>
          </a:r>
          <a:r>
            <a:rPr lang="es-CO" sz="1400" kern="1200"/>
            <a:t>Merchandise trade matrix – product groups, exports in thousands of dollars, annual, 1995-2020 para todos los paises.</a:t>
          </a:r>
        </a:p>
      </dsp:txBody>
      <dsp:txXfrm>
        <a:off x="1861518" y="3322579"/>
        <a:ext cx="6796707" cy="577252"/>
      </dsp:txXfrm>
    </dsp:sp>
    <dsp:sp modelId="{4472BFF0-5788-43A9-A59F-58ACC1158DA0}">
      <dsp:nvSpPr>
        <dsp:cNvPr id="0" name=""/>
        <dsp:cNvSpPr/>
      </dsp:nvSpPr>
      <dsp:spPr>
        <a:xfrm>
          <a:off x="1731645" y="3899831"/>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861518" y="3949037"/>
          <a:ext cx="6796707" cy="39850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Producto Interno Bruto de Colombia y de Japón. </a:t>
          </a:r>
        </a:p>
      </dsp:txBody>
      <dsp:txXfrm>
        <a:off x="1861518" y="3949037"/>
        <a:ext cx="6796707" cy="398507"/>
      </dsp:txXfrm>
    </dsp:sp>
    <dsp:sp modelId="{1F0A6A32-AB9E-41A0-A7A1-62AFCD11E4E3}">
      <dsp:nvSpPr>
        <dsp:cNvPr id="0" name=""/>
        <dsp:cNvSpPr/>
      </dsp:nvSpPr>
      <dsp:spPr>
        <a:xfrm>
          <a:off x="1731645" y="4347545"/>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861518" y="4396751"/>
          <a:ext cx="6796707" cy="36574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Población de Colombia y de Japón para cada año en cuestión</a:t>
          </a:r>
          <a:r>
            <a:rPr lang="es-CO" sz="1400" kern="1200"/>
            <a:t>.</a:t>
          </a:r>
        </a:p>
      </dsp:txBody>
      <dsp:txXfrm>
        <a:off x="1861518" y="4396751"/>
        <a:ext cx="6796707" cy="365746"/>
      </dsp:txXfrm>
    </dsp:sp>
    <dsp:sp modelId="{818481AF-22B3-4E42-8495-D443CCA6EC8B}">
      <dsp:nvSpPr>
        <dsp:cNvPr id="0" name=""/>
        <dsp:cNvSpPr/>
      </dsp:nvSpPr>
      <dsp:spPr>
        <a:xfrm>
          <a:off x="1731645" y="4762497"/>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6" name="AutoShape 1" descr="Resultado de imagen para bandera argentin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229913</xdr:colOff>
      <xdr:row>19</xdr:row>
      <xdr:rowOff>164225</xdr:rowOff>
    </xdr:from>
    <xdr:to>
      <xdr:col>2</xdr:col>
      <xdr:colOff>164223</xdr:colOff>
      <xdr:row>24</xdr:row>
      <xdr:rowOff>173462</xdr:rowOff>
    </xdr:to>
    <xdr:pic>
      <xdr:nvPicPr>
        <xdr:cNvPr id="9" name="Imagen 8"/>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939" t="4164" r="3037" b="5625"/>
        <a:stretch/>
      </xdr:blipFill>
      <xdr:spPr>
        <a:xfrm>
          <a:off x="229913" y="3700518"/>
          <a:ext cx="1467069" cy="93984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466726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342899</xdr:colOff>
      <xdr:row>2</xdr:row>
      <xdr:rowOff>100011</xdr:rowOff>
    </xdr:from>
    <xdr:to>
      <xdr:col>12</xdr:col>
      <xdr:colOff>619125</xdr:colOff>
      <xdr:row>27</xdr:row>
      <xdr:rowOff>152400</xdr:rowOff>
    </xdr:to>
    <xdr:graphicFrame macro="">
      <xdr:nvGraphicFramePr>
        <xdr:cNvPr id="2" name="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9</xdr:col>
      <xdr:colOff>495300</xdr:colOff>
      <xdr:row>4</xdr:row>
      <xdr:rowOff>161925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428625</xdr:colOff>
      <xdr:row>5</xdr:row>
      <xdr:rowOff>45514</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8</xdr:col>
      <xdr:colOff>809625</xdr:colOff>
      <xdr:row>23</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142876</xdr:colOff>
      <xdr:row>25</xdr:row>
      <xdr:rowOff>104775</xdr:rowOff>
    </xdr:to>
    <xdr:pic>
      <xdr:nvPicPr>
        <xdr:cNvPr id="16" name="15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419100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15</xdr:col>
      <xdr:colOff>733425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447675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733426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9</xdr:col>
      <xdr:colOff>781050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628650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409575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657226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400050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14</xdr:col>
      <xdr:colOff>514350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266700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10</xdr:col>
      <xdr:colOff>0</xdr:colOff>
      <xdr:row>14</xdr:row>
      <xdr:rowOff>105706</xdr:rowOff>
    </xdr:to>
    <xdr:pic>
      <xdr:nvPicPr>
        <xdr:cNvPr id="18" name="17 Imagen"/>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zoomScale="87" zoomScaleNormal="87" workbookViewId="0">
      <selection activeCell="L21" sqref="L21"/>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68"/>
  <sheetViews>
    <sheetView showGridLines="0" topLeftCell="R46" workbookViewId="0">
      <selection activeCell="AE57" sqref="AE57:AE67"/>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1" spans="2:15" s="1" customFormat="1" x14ac:dyDescent="0.25"/>
    <row r="2" spans="2:15" s="1" customFormat="1" x14ac:dyDescent="0.25"/>
    <row r="3" spans="2:15" s="1" customFormat="1" ht="26.25" x14ac:dyDescent="0.25">
      <c r="F3" s="230"/>
      <c r="G3" s="230"/>
      <c r="H3" s="230"/>
      <c r="I3" s="230"/>
      <c r="J3" s="230"/>
    </row>
    <row r="4" spans="2:15" s="1" customFormat="1" x14ac:dyDescent="0.25"/>
    <row r="5" spans="2:15" s="1" customFormat="1" x14ac:dyDescent="0.25"/>
    <row r="6" spans="2:15" s="1" customFormat="1" x14ac:dyDescent="0.25">
      <c r="L6" s="212" t="s">
        <v>12</v>
      </c>
      <c r="M6" s="213"/>
      <c r="N6" s="213"/>
      <c r="O6" s="213"/>
    </row>
    <row r="7" spans="2:15" s="1" customFormat="1" x14ac:dyDescent="0.25">
      <c r="B7" s="195" t="s">
        <v>44</v>
      </c>
      <c r="C7" s="211"/>
      <c r="D7" s="211"/>
      <c r="E7" s="211"/>
      <c r="L7" s="213"/>
      <c r="M7" s="213"/>
      <c r="N7" s="213"/>
      <c r="O7" s="213"/>
    </row>
    <row r="8" spans="2:15" s="1" customFormat="1" x14ac:dyDescent="0.25">
      <c r="B8" s="211"/>
      <c r="C8" s="211"/>
      <c r="D8" s="211"/>
      <c r="E8" s="211"/>
      <c r="L8" s="213"/>
      <c r="M8" s="213"/>
      <c r="N8" s="213"/>
      <c r="O8" s="213"/>
    </row>
    <row r="9" spans="2:15" s="1" customFormat="1" x14ac:dyDescent="0.25">
      <c r="B9" s="211"/>
      <c r="C9" s="211"/>
      <c r="D9" s="211"/>
      <c r="E9" s="211"/>
      <c r="L9" s="213"/>
      <c r="M9" s="213"/>
      <c r="N9" s="213"/>
      <c r="O9" s="213"/>
    </row>
    <row r="10" spans="2:15" s="1" customFormat="1" x14ac:dyDescent="0.25">
      <c r="B10" s="211"/>
      <c r="C10" s="211"/>
      <c r="D10" s="211"/>
      <c r="E10" s="211"/>
      <c r="L10" s="213"/>
      <c r="M10" s="213"/>
      <c r="N10" s="213"/>
      <c r="O10" s="213"/>
    </row>
    <row r="11" spans="2:15" s="1" customFormat="1" x14ac:dyDescent="0.25">
      <c r="B11" s="211"/>
      <c r="C11" s="211"/>
      <c r="D11" s="211"/>
      <c r="E11" s="211"/>
      <c r="L11" s="213"/>
      <c r="M11" s="213"/>
      <c r="N11" s="213"/>
      <c r="O11" s="213"/>
    </row>
    <row r="12" spans="2:15" s="1" customFormat="1" x14ac:dyDescent="0.25">
      <c r="B12" s="211"/>
      <c r="C12" s="211"/>
      <c r="D12" s="211"/>
      <c r="E12" s="211"/>
      <c r="F12"/>
      <c r="G12"/>
      <c r="H12"/>
      <c r="I12"/>
      <c r="L12" s="213"/>
      <c r="M12" s="213"/>
      <c r="N12" s="213"/>
      <c r="O12" s="213"/>
    </row>
    <row r="13" spans="2:15" s="1" customFormat="1" x14ac:dyDescent="0.25">
      <c r="B13" s="211"/>
      <c r="C13" s="211"/>
      <c r="D13" s="211"/>
      <c r="E13" s="211"/>
      <c r="F13"/>
      <c r="G13"/>
      <c r="H13"/>
      <c r="I13"/>
      <c r="L13" s="213"/>
      <c r="M13" s="213"/>
      <c r="N13" s="213"/>
      <c r="O13" s="213"/>
    </row>
    <row r="14" spans="2:15" s="1" customFormat="1" x14ac:dyDescent="0.25">
      <c r="B14" s="211"/>
      <c r="C14" s="211"/>
      <c r="D14" s="211"/>
      <c r="E14" s="211"/>
      <c r="F14"/>
      <c r="G14"/>
      <c r="H14"/>
      <c r="I14"/>
      <c r="L14" s="213"/>
      <c r="M14" s="213"/>
      <c r="N14" s="213"/>
      <c r="O14" s="213"/>
    </row>
    <row r="15" spans="2:15" ht="18.75" customHeight="1" x14ac:dyDescent="0.25">
      <c r="B15" s="211"/>
      <c r="C15" s="211"/>
      <c r="D15" s="211"/>
      <c r="E15" s="211"/>
      <c r="L15" s="213"/>
      <c r="M15" s="213"/>
      <c r="N15" s="213"/>
      <c r="O15" s="213"/>
    </row>
    <row r="16" spans="2:15" x14ac:dyDescent="0.25">
      <c r="C16" s="196" t="s">
        <v>3</v>
      </c>
      <c r="D16" s="196"/>
      <c r="E16" s="196"/>
      <c r="G16" s="196" t="s">
        <v>3</v>
      </c>
      <c r="H16" s="196"/>
      <c r="I16" s="196"/>
      <c r="L16" s="196" t="s">
        <v>3</v>
      </c>
      <c r="M16" s="196"/>
      <c r="N16" s="196"/>
    </row>
    <row r="42" spans="4:31" ht="15.75" thickBot="1" x14ac:dyDescent="0.3"/>
    <row r="43" spans="4:31" ht="15.75" thickBot="1" x14ac:dyDescent="0.3">
      <c r="D43" s="6" t="s">
        <v>14</v>
      </c>
      <c r="E43" s="7"/>
      <c r="F43" s="100">
        <v>1995</v>
      </c>
      <c r="G43" s="12">
        <v>1996</v>
      </c>
      <c r="H43" s="8">
        <v>1997</v>
      </c>
      <c r="I43" s="12">
        <v>1998</v>
      </c>
      <c r="J43" s="8">
        <v>1999</v>
      </c>
      <c r="K43" s="12">
        <v>2000</v>
      </c>
      <c r="L43" s="8">
        <v>2001</v>
      </c>
      <c r="M43" s="12">
        <v>2002</v>
      </c>
      <c r="N43" s="8">
        <v>2003</v>
      </c>
      <c r="O43" s="12">
        <v>2004</v>
      </c>
      <c r="P43" s="8">
        <v>2005</v>
      </c>
      <c r="Q43" s="12">
        <v>2006</v>
      </c>
      <c r="R43" s="8">
        <v>2007</v>
      </c>
      <c r="S43" s="12">
        <v>2008</v>
      </c>
      <c r="T43" s="8">
        <v>2009</v>
      </c>
      <c r="U43" s="12">
        <v>2010</v>
      </c>
      <c r="V43" s="8">
        <v>2011</v>
      </c>
      <c r="W43" s="12">
        <v>2012</v>
      </c>
      <c r="X43" s="8">
        <v>2013</v>
      </c>
      <c r="Y43" s="12">
        <v>2014</v>
      </c>
      <c r="Z43" s="8">
        <v>2015</v>
      </c>
      <c r="AA43" s="12">
        <v>2016</v>
      </c>
      <c r="AB43" s="12">
        <v>2017</v>
      </c>
      <c r="AC43" s="12">
        <v>2018</v>
      </c>
      <c r="AD43" s="12">
        <v>2019</v>
      </c>
      <c r="AE43" s="12">
        <v>2020</v>
      </c>
    </row>
    <row r="44" spans="4:31" x14ac:dyDescent="0.25">
      <c r="D44" s="200" t="s">
        <v>16</v>
      </c>
      <c r="E44" s="208"/>
      <c r="F44" s="153">
        <f>+(A!D47-B!E47)/(I!F76+H!F58)</f>
        <v>5.9705686209389167E-2</v>
      </c>
      <c r="G44" s="154">
        <f>+(A!E47-B!F47)/(I!G76+H!G58)</f>
        <v>5.6493868957889722E-2</v>
      </c>
      <c r="H44" s="155">
        <f>+(A!F47-B!G47)/(I!H76+H!H58)</f>
        <v>5.8948013008520678E-2</v>
      </c>
      <c r="I44" s="154">
        <f>+(A!G47-B!H47)/(I!I76+H!I58)</f>
        <v>4.7109915155008258E-2</v>
      </c>
      <c r="J44" s="155">
        <f>+(A!H47-B!I47)/(I!J76+H!J58)</f>
        <v>5.2096504318780865E-2</v>
      </c>
      <c r="K44" s="154">
        <f>+(A!I47-B!J47)/(I!K76+H!K58)</f>
        <v>5.3786981241518893E-2</v>
      </c>
      <c r="L44" s="155">
        <f>+(A!J47-B!K47)/(I!L76+H!L58)</f>
        <v>3.8161844912394667E-2</v>
      </c>
      <c r="M44" s="154">
        <f>+(A!K47-B!L47)/(I!M76+H!M58)</f>
        <v>4.4607467393037406E-2</v>
      </c>
      <c r="N44" s="155">
        <f>+(A!L47-B!M47)/(I!N76+H!N58)</f>
        <v>4.1038006795323136E-2</v>
      </c>
      <c r="O44" s="154">
        <f>+(A!M47-B!N47)/(I!O76+H!O58)</f>
        <v>4.5585893605042546E-2</v>
      </c>
      <c r="P44" s="155">
        <f>+(A!N47-B!O47)/(I!P76+H!P58)</f>
        <v>4.9992686989936815E-2</v>
      </c>
      <c r="Q44" s="154">
        <f>+(A!O47-B!P47)/(I!Q76+H!Q58)</f>
        <v>4.1722984755397645E-2</v>
      </c>
      <c r="R44" s="155">
        <f>+(A!P47-B!Q47)/(I!R76+H!R58)</f>
        <v>3.4476790618734376E-2</v>
      </c>
      <c r="S44" s="154">
        <f>+(A!Q47-B!R47)/(I!S76+H!S58)</f>
        <v>3.1995700387322794E-2</v>
      </c>
      <c r="T44" s="155">
        <f>+(A!R47-B!S47)/(I!T76+H!T58)</f>
        <v>3.6778877947387677E-2</v>
      </c>
      <c r="U44" s="154">
        <f>+(A!S47-B!T47)/(I!U76+H!U58)</f>
        <v>5.2930047563817091E-2</v>
      </c>
      <c r="V44" s="155">
        <f>+(A!T47-B!U47)/(I!V76+H!V58)</f>
        <v>3.9268281010465665E-2</v>
      </c>
      <c r="W44" s="154">
        <f>+(A!U47-B!V47)/(I!W76+H!W58)</f>
        <v>2.4015141921837065E-2</v>
      </c>
      <c r="X44" s="155">
        <f>+(A!V47-B!W47)/(I!X76+H!X58)</f>
        <v>2.5565374756806036E-2</v>
      </c>
      <c r="Y44" s="154">
        <f>+(A!W47-B!X47)/(I!Y76+H!Y58)</f>
        <v>2.5144080748685026E-2</v>
      </c>
      <c r="Z44" s="155">
        <f>+(A!X47-B!Y47)/(I!Z76+H!Z58)</f>
        <v>3.0868804443646258E-2</v>
      </c>
      <c r="AA44" s="154">
        <f>+(A!Y47-B!Z47)/(I!AA76+H!AA58)</f>
        <v>2.7579002015277829E-2</v>
      </c>
      <c r="AB44" s="154">
        <f>+(A!Z47-B!AA47)/(I!AB76+H!AB58)</f>
        <v>2.8027031101367096E-2</v>
      </c>
      <c r="AC44" s="154">
        <f>+(A!AA47-B!AB47)/(I!AC76+H!AC58)</f>
        <v>2.1100891524202792E-2</v>
      </c>
      <c r="AD44" s="154">
        <f>+(A!AB47-B!AC47)/(I!AD76+H!AD58)</f>
        <v>1.9320036723663433E-2</v>
      </c>
      <c r="AE44" s="157">
        <f>+(A!AC47-B!AD47)/(I!AE76+H!AE58)</f>
        <v>1.7699006055973292E-2</v>
      </c>
    </row>
    <row r="45" spans="4:31" x14ac:dyDescent="0.25">
      <c r="D45" s="189" t="s">
        <v>17</v>
      </c>
      <c r="E45" s="205"/>
      <c r="F45" s="156">
        <f>+(A!D48-B!E48)/(I!F77+H!F59)</f>
        <v>2.4604081471740535E-4</v>
      </c>
      <c r="G45" s="157">
        <f>+(A!E48-B!F48)/(I!G77+H!G59)</f>
        <v>2.9041569388465826E-4</v>
      </c>
      <c r="H45" s="158">
        <f>+(A!F48-B!G48)/(I!H77+H!H59)</f>
        <v>1.1503034993618531E-4</v>
      </c>
      <c r="I45" s="157">
        <f>+(A!G48-B!H48)/(I!I77+H!I59)</f>
        <v>-1.3552959317480098E-4</v>
      </c>
      <c r="J45" s="158">
        <f>+(A!H48-B!I48)/(I!J77+H!J59)</f>
        <v>1.3253606439934848E-4</v>
      </c>
      <c r="K45" s="157">
        <f>+(A!I48-B!J48)/(I!K77+H!K59)</f>
        <v>9.2866259321127439E-5</v>
      </c>
      <c r="L45" s="158">
        <f>+(A!J48-B!K48)/(I!L77+H!L59)</f>
        <v>1.3910810702593538E-4</v>
      </c>
      <c r="M45" s="157">
        <f>+(A!K48-B!L48)/(I!M77+H!M59)</f>
        <v>2.475667993369334E-4</v>
      </c>
      <c r="N45" s="158">
        <f>+(A!L48-B!M48)/(I!N77+H!N59)</f>
        <v>8.0670413705290726E-5</v>
      </c>
      <c r="O45" s="157">
        <f>+(A!M48-B!N48)/(I!O77+H!O59)</f>
        <v>4.0744460459259796E-4</v>
      </c>
      <c r="P45" s="158">
        <f>+(A!N48-B!O48)/(I!P77+H!P59)</f>
        <v>7.751062582808496E-5</v>
      </c>
      <c r="Q45" s="157">
        <f>+(A!O48-B!P48)/(I!Q77+H!Q59)</f>
        <v>5.729370457360028E-4</v>
      </c>
      <c r="R45" s="158">
        <f>+(A!P48-B!Q48)/(I!R77+H!R59)</f>
        <v>2.6190242840786398E-5</v>
      </c>
      <c r="S45" s="157">
        <f>+(A!Q48-B!R48)/(I!S77+H!S59)</f>
        <v>1.4700588698029809E-5</v>
      </c>
      <c r="T45" s="158">
        <f>+(A!R48-B!S48)/(I!T77+H!T59)</f>
        <v>0</v>
      </c>
      <c r="U45" s="157">
        <f>+(A!S48-B!T48)/(I!U77+H!U59)</f>
        <v>7.7717942697791331E-5</v>
      </c>
      <c r="V45" s="158">
        <f>+(A!T48-B!U48)/(I!V77+H!V59)</f>
        <v>-9.0518868720734881E-6</v>
      </c>
      <c r="W45" s="157">
        <f>+(A!U48-B!V48)/(I!W77+H!W59)</f>
        <v>0</v>
      </c>
      <c r="X45" s="158">
        <f>+(A!V48-B!W48)/(I!X77+H!X59)</f>
        <v>6.8903896683955048E-5</v>
      </c>
      <c r="Y45" s="157">
        <f>+(A!W48-B!X48)/(I!Y77+H!Y59)</f>
        <v>-8.6256069612257726E-5</v>
      </c>
      <c r="Z45" s="158">
        <f>+(A!X48-B!Y48)/(I!Z77+H!Z59)</f>
        <v>3.8609385019695212E-5</v>
      </c>
      <c r="AA45" s="157">
        <f>+(A!Y48-B!Z48)/(I!AA77+H!AA59)</f>
        <v>3.7011811196103916E-5</v>
      </c>
      <c r="AB45" s="157">
        <f>+(A!Z48-B!AA48)/(I!AB77+H!AB59)</f>
        <v>-4.7028669167055471E-5</v>
      </c>
      <c r="AC45" s="157">
        <f>+(A!AA48-B!AB48)/(I!AC77+H!AC59)</f>
        <v>-1.8688222478024503E-5</v>
      </c>
      <c r="AD45" s="157">
        <f>+(A!AB48-B!AC48)/(I!AD77+H!AD59)</f>
        <v>-2.9135826093499675E-5</v>
      </c>
      <c r="AE45" s="157">
        <f>+(A!AC48-B!AD48)/(I!AE77+H!AE59)</f>
        <v>-4.146645355992095E-5</v>
      </c>
    </row>
    <row r="46" spans="4:31" x14ac:dyDescent="0.25">
      <c r="D46" s="191" t="s">
        <v>18</v>
      </c>
      <c r="E46" s="206"/>
      <c r="F46" s="156">
        <f>+(A!D49-B!E49)/(I!F78+H!F60)</f>
        <v>6.2616447484265579E-3</v>
      </c>
      <c r="G46" s="157">
        <f>+(A!E49-B!F49)/(I!G78+H!G60)</f>
        <v>1.0102750820563047E-2</v>
      </c>
      <c r="H46" s="158">
        <f>+(A!F49-B!G49)/(I!H78+H!H60)</f>
        <v>1.0166825444313818E-2</v>
      </c>
      <c r="I46" s="157">
        <f>+(A!G49-B!H49)/(I!I78+H!I60)</f>
        <v>9.7621320757130831E-3</v>
      </c>
      <c r="J46" s="158">
        <f>+(A!H49-B!I49)/(I!J78+H!J60)</f>
        <v>7.0580355151761889E-3</v>
      </c>
      <c r="K46" s="157">
        <f>+(A!I49-B!J49)/(I!K78+H!K60)</f>
        <v>6.2810497363694371E-3</v>
      </c>
      <c r="L46" s="158">
        <f>+(A!J49-B!K49)/(I!L78+H!L60)</f>
        <v>6.178518903631549E-3</v>
      </c>
      <c r="M46" s="157">
        <f>+(A!K49-B!L49)/(I!M78+H!M60)</f>
        <v>7.7264896350871378E-3</v>
      </c>
      <c r="N46" s="158">
        <f>+(A!L49-B!M49)/(I!N78+H!N60)</f>
        <v>9.427652293056173E-3</v>
      </c>
      <c r="O46" s="157">
        <f>+(A!M49-B!N49)/(I!O78+H!O60)</f>
        <v>8.2738438234431343E-3</v>
      </c>
      <c r="P46" s="158">
        <f>+(A!N49-B!O49)/(I!P78+H!P60)</f>
        <v>8.8921619388766162E-3</v>
      </c>
      <c r="Q46" s="157">
        <f>+(A!O49-B!P49)/(I!Q78+H!Q60)</f>
        <v>1.2245223884750052E-2</v>
      </c>
      <c r="R46" s="158">
        <f>+(A!P49-B!Q49)/(I!R78+H!R60)</f>
        <v>7.1289903785336046E-3</v>
      </c>
      <c r="S46" s="157">
        <f>+(A!Q49-B!R49)/(I!S78+H!S60)</f>
        <v>1.0942547729425713E-2</v>
      </c>
      <c r="T46" s="158">
        <f>+(A!R49-B!S49)/(I!T78+H!T60)</f>
        <v>1.1395173851426353E-2</v>
      </c>
      <c r="U46" s="157">
        <f>+(A!S49-B!T49)/(I!U78+H!U60)</f>
        <v>1.5746594671223559E-2</v>
      </c>
      <c r="V46" s="158">
        <f>+(A!T49-B!U49)/(I!V78+H!V60)</f>
        <v>1.6174452751487156E-2</v>
      </c>
      <c r="W46" s="157">
        <f>+(A!U49-B!V49)/(I!W78+H!W60)</f>
        <v>1.8024044071794559E-2</v>
      </c>
      <c r="X46" s="158">
        <f>+(A!V49-B!W49)/(I!X78+H!X60)</f>
        <v>1.4844441867947979E-2</v>
      </c>
      <c r="Y46" s="157">
        <f>+(A!W49-B!X49)/(I!Y78+H!Y60)</f>
        <v>1.5908547503124162E-2</v>
      </c>
      <c r="Z46" s="158">
        <f>+(A!X49-B!Y49)/(I!Z78+H!Z60)</f>
        <v>1.3848450375408774E-2</v>
      </c>
      <c r="AA46" s="157">
        <f>+(A!Y49-B!Z49)/(I!AA78+H!AA60)</f>
        <v>1.8058114073421314E-2</v>
      </c>
      <c r="AB46" s="157">
        <f>+(A!Z49-B!AA49)/(I!AB78+H!AB60)</f>
        <v>1.9627019013488366E-2</v>
      </c>
      <c r="AC46" s="157">
        <f>+(A!AA49-B!AB49)/(I!AC78+H!AC60)</f>
        <v>1.6934622562556328E-2</v>
      </c>
      <c r="AD46" s="157">
        <f>+(A!AB49-B!AC49)/(I!AD78+H!AD60)</f>
        <v>2.1648606570377982E-2</v>
      </c>
      <c r="AE46" s="157">
        <f>+(A!AC49-B!AD49)/(I!AE78+H!AE60)</f>
        <v>1.8475713616031737E-2</v>
      </c>
    </row>
    <row r="47" spans="4:31" x14ac:dyDescent="0.25">
      <c r="D47" s="189" t="s">
        <v>19</v>
      </c>
      <c r="E47" s="205"/>
      <c r="F47" s="156">
        <f>+(A!D50-B!E50)/(I!F79+H!F61)</f>
        <v>1.6208739405476945E-3</v>
      </c>
      <c r="G47" s="157">
        <f>+(A!E50-B!F50)/(I!G79+H!G61)</f>
        <v>2.5679829559006767E-3</v>
      </c>
      <c r="H47" s="158">
        <f>+(A!F50-B!G50)/(I!H79+H!H61)</f>
        <v>2.2601711962992746E-3</v>
      </c>
      <c r="I47" s="157">
        <f>+(A!G50-B!H50)/(I!I79+H!I61)</f>
        <v>2.6691106572685574E-3</v>
      </c>
      <c r="J47" s="158">
        <f>+(A!H50-B!I50)/(I!J79+H!J61)</f>
        <v>1.990557617714328E-3</v>
      </c>
      <c r="K47" s="157">
        <f>+(A!I50-B!J50)/(I!K79+H!K61)</f>
        <v>2.6522470801027583E-4</v>
      </c>
      <c r="L47" s="158">
        <f>+(A!J50-B!K50)/(I!L79+H!L61)</f>
        <v>1.9541031991415977E-5</v>
      </c>
      <c r="M47" s="157">
        <f>+(A!K50-B!L50)/(I!M79+H!M61)</f>
        <v>-9.8246456083439117E-5</v>
      </c>
      <c r="N47" s="158">
        <f>+(A!L50-B!M50)/(I!N79+H!N61)</f>
        <v>2.3773736815622685E-4</v>
      </c>
      <c r="O47" s="157">
        <f>+(A!M50-B!N50)/(I!O79+H!O61)</f>
        <v>-4.070782203338272E-4</v>
      </c>
      <c r="P47" s="158">
        <f>+(A!N50-B!O50)/(I!P79+H!P61)</f>
        <v>-1.1530642550365683E-3</v>
      </c>
      <c r="Q47" s="157">
        <f>+(A!O50-B!P50)/(I!Q79+H!Q61)</f>
        <v>6.6843584754654512E-5</v>
      </c>
      <c r="R47" s="158">
        <f>+(A!P50-B!Q50)/(I!R79+H!R61)</f>
        <v>6.7044830558547235E-5</v>
      </c>
      <c r="S47" s="157">
        <f>+(A!Q50-B!R50)/(I!S79+H!S61)</f>
        <v>1.3557982456046121E-4</v>
      </c>
      <c r="T47" s="158">
        <f>+(A!R50-B!S50)/(I!T79+H!T61)</f>
        <v>1.0830578629925323E-4</v>
      </c>
      <c r="U47" s="157">
        <f>+(A!S50-B!T50)/(I!U79+H!U61)</f>
        <v>6.2529621023750233E-4</v>
      </c>
      <c r="V47" s="158">
        <f>+(A!T50-B!U50)/(I!V79+H!V61)</f>
        <v>1.1403361337043649E-3</v>
      </c>
      <c r="W47" s="157">
        <f>+(A!U50-B!V50)/(I!W79+H!W61)</f>
        <v>4.9579459382194662E-4</v>
      </c>
      <c r="X47" s="158">
        <f>+(A!V50-B!W50)/(I!X79+H!X61)</f>
        <v>2.7621709577331299E-4</v>
      </c>
      <c r="Y47" s="157">
        <f>+(A!W50-B!X50)/(I!Y79+H!Y61)</f>
        <v>2.2442915460693492E-4</v>
      </c>
      <c r="Z47" s="158">
        <f>+(A!X50-B!Y50)/(I!Z79+H!Z61)</f>
        <v>4.5024959008338594E-3</v>
      </c>
      <c r="AA47" s="157">
        <f>+(A!Y50-B!Z50)/(I!AA79+H!AA61)</f>
        <v>4.7083086898262099E-4</v>
      </c>
      <c r="AB47" s="157">
        <f>+(A!Z50-B!AA50)/(I!AB79+H!AB61)</f>
        <v>6.750912214914479E-3</v>
      </c>
      <c r="AC47" s="157">
        <f>+(A!AA50-B!AB50)/(I!AC79+H!AC61)</f>
        <v>4.3818053209968453E-3</v>
      </c>
      <c r="AD47" s="157">
        <f>+(A!AB50-B!AC50)/(I!AD79+H!AD61)</f>
        <v>4.9970797142080744E-3</v>
      </c>
      <c r="AE47" s="157">
        <f>+(A!AC50-B!AD50)/(I!AE79+H!AE61)</f>
        <v>6.037609812764866E-3</v>
      </c>
    </row>
    <row r="48" spans="4:31" x14ac:dyDescent="0.25">
      <c r="D48" s="191" t="s">
        <v>20</v>
      </c>
      <c r="E48" s="206"/>
      <c r="F48" s="156">
        <f>+(A!D51-B!E51)/(I!F80+H!F62)</f>
        <v>-7.9220804681109686E-5</v>
      </c>
      <c r="G48" s="157">
        <f>+(A!E51-B!F51)/(I!G80+H!G62)</f>
        <v>-5.5724925695627943E-5</v>
      </c>
      <c r="H48" s="158">
        <f>+(A!F51-B!G51)/(I!H80+H!H62)</f>
        <v>-4.9343957819171468E-5</v>
      </c>
      <c r="I48" s="157">
        <f>+(A!G51-B!H51)/(I!I80+H!I62)</f>
        <v>-3.777011726552269E-5</v>
      </c>
      <c r="J48" s="158">
        <f>+(A!H51-B!I51)/(I!J80+H!J62)</f>
        <v>-6.6176542690501571E-5</v>
      </c>
      <c r="K48" s="157">
        <f>+(A!I51-B!J51)/(I!K80+H!K62)</f>
        <v>-7.7183149132963949E-5</v>
      </c>
      <c r="L48" s="158">
        <f>+(A!J51-B!K51)/(I!L80+H!L62)</f>
        <v>-3.9183102562884693E-5</v>
      </c>
      <c r="M48" s="157">
        <f>+(A!K51-B!L51)/(I!M80+H!M62)</f>
        <v>-1.8640194916175616E-4</v>
      </c>
      <c r="N48" s="158">
        <f>+(A!L51-B!M51)/(I!N80+H!N62)</f>
        <v>-1.7085090585883459E-4</v>
      </c>
      <c r="O48" s="157">
        <f>+(A!M51-B!N51)/(I!O80+H!O62)</f>
        <v>-1.6335038550158222E-4</v>
      </c>
      <c r="P48" s="158">
        <f>+(A!N51-B!O51)/(I!P80+H!P62)</f>
        <v>2.0770531570851504E-5</v>
      </c>
      <c r="Q48" s="157">
        <f>+(A!O51-B!P51)/(I!Q80+H!Q62)</f>
        <v>2.8069212523997422E-5</v>
      </c>
      <c r="R48" s="158">
        <f>+(A!P51-B!Q51)/(I!R80+H!R62)</f>
        <v>2.51894574215461E-4</v>
      </c>
      <c r="S48" s="157">
        <f>+(A!Q51-B!R51)/(I!S80+H!S62)</f>
        <v>2.0673716099648209E-4</v>
      </c>
      <c r="T48" s="158">
        <f>+(A!R51-B!S51)/(I!T80+H!T62)</f>
        <v>4.3517086047223998E-4</v>
      </c>
      <c r="U48" s="157">
        <f>+(A!S51-B!T51)/(I!U80+H!U62)</f>
        <v>6.5572063196710478E-4</v>
      </c>
      <c r="V48" s="158">
        <f>+(A!T51-B!U51)/(I!V80+H!V62)</f>
        <v>5.1128404205744106E-4</v>
      </c>
      <c r="W48" s="157">
        <f>+(A!U51-B!V51)/(I!W80+H!W62)</f>
        <v>5.1697927050350391E-4</v>
      </c>
      <c r="X48" s="158">
        <f>+(A!V51-B!W51)/(I!X80+H!X62)</f>
        <v>4.7187640279878422E-4</v>
      </c>
      <c r="Y48" s="157">
        <f>+(A!W51-B!X51)/(I!Y80+H!Y62)</f>
        <v>3.4665712013436702E-4</v>
      </c>
      <c r="Z48" s="158">
        <f>+(A!X51-B!Y51)/(I!Z80+H!Z62)</f>
        <v>3.0217618658403894E-4</v>
      </c>
      <c r="AA48" s="157">
        <f>+(A!Y51-B!Z51)/(I!AA80+H!AA62)</f>
        <v>1.652191352029697E-4</v>
      </c>
      <c r="AB48" s="157">
        <f>+(A!Z51-B!AA51)/(I!AB80+H!AB62)</f>
        <v>9.8223769743855933E-5</v>
      </c>
      <c r="AC48" s="157">
        <f>+(A!AA51-B!AB51)/(I!AC80+H!AC62)</f>
        <v>1.9860843633051285E-5</v>
      </c>
      <c r="AD48" s="157">
        <f>+(A!AB51-B!AC51)/(I!AD80+H!AD62)</f>
        <v>7.8939527300609532E-5</v>
      </c>
      <c r="AE48" s="157">
        <f>+(A!AC51-B!AD51)/(I!AE80+H!AE62)</f>
        <v>4.8212705807539725E-5</v>
      </c>
    </row>
    <row r="49" spans="4:31" x14ac:dyDescent="0.25">
      <c r="D49" s="189" t="s">
        <v>21</v>
      </c>
      <c r="E49" s="205"/>
      <c r="F49" s="156">
        <f>+(A!D52-B!E52)/(I!F81+H!F63)</f>
        <v>-9.6701816455325978E-3</v>
      </c>
      <c r="G49" s="157">
        <f>+(A!E52-B!F52)/(I!G81+H!G63)</f>
        <v>-1.2000194250360601E-2</v>
      </c>
      <c r="H49" s="158">
        <f>+(A!F52-B!G52)/(I!H81+H!H63)</f>
        <v>-1.3330637877480003E-2</v>
      </c>
      <c r="I49" s="157">
        <f>+(A!G52-B!H52)/(I!I81+H!I63)</f>
        <v>-1.6801258650955251E-2</v>
      </c>
      <c r="J49" s="158">
        <f>+(A!H52-B!I52)/(I!J81+H!J63)</f>
        <v>-1.6162664912945136E-2</v>
      </c>
      <c r="K49" s="157">
        <f>+(A!I52-B!J52)/(I!K81+H!K63)</f>
        <v>-1.4966451036066447E-2</v>
      </c>
      <c r="L49" s="158">
        <f>+(A!J52-B!K52)/(I!L81+H!L63)</f>
        <v>-1.621139888749628E-2</v>
      </c>
      <c r="M49" s="157">
        <f>+(A!K52-B!L52)/(I!M81+H!M63)</f>
        <v>-1.8189953713400667E-2</v>
      </c>
      <c r="N49" s="158">
        <f>+(A!L52-B!M52)/(I!N81+H!N63)</f>
        <v>-1.3012069443820367E-2</v>
      </c>
      <c r="O49" s="157">
        <f>+(A!M52-B!N52)/(I!O81+H!O63)</f>
        <v>-6.8232265434895545E-3</v>
      </c>
      <c r="P49" s="158">
        <f>+(A!N52-B!O52)/(I!P81+H!P63)</f>
        <v>-6.9036682133097335E-3</v>
      </c>
      <c r="Q49" s="157">
        <f>+(A!O52-B!P52)/(I!Q81+H!Q63)</f>
        <v>-6.2243036878407345E-3</v>
      </c>
      <c r="R49" s="158">
        <f>+(A!P52-B!Q52)/(I!R81+H!R63)</f>
        <v>-6.2000314457637115E-3</v>
      </c>
      <c r="S49" s="157">
        <f>+(A!Q52-B!R52)/(I!S81+H!S63)</f>
        <v>-4.6853547575075255E-3</v>
      </c>
      <c r="T49" s="158">
        <f>+(A!R52-B!S52)/(I!T81+H!T63)</f>
        <v>-4.1253790050543261E-3</v>
      </c>
      <c r="U49" s="157">
        <f>+(A!S52-B!T52)/(I!U81+H!U63)</f>
        <v>-3.3018681962228708E-3</v>
      </c>
      <c r="V49" s="158">
        <f>+(A!T52-B!U52)/(I!V81+H!V63)</f>
        <v>-3.1299212216248234E-3</v>
      </c>
      <c r="W49" s="157">
        <f>+(A!U52-B!V52)/(I!W81+H!W63)</f>
        <v>-2.8844360996218956E-3</v>
      </c>
      <c r="X49" s="158">
        <f>+(A!V52-B!W52)/(I!X81+H!X63)</f>
        <v>-2.9608100205941092E-3</v>
      </c>
      <c r="Y49" s="157">
        <f>+(A!W52-B!X52)/(I!Y81+H!Y63)</f>
        <v>-3.3684742290874545E-3</v>
      </c>
      <c r="Z49" s="158">
        <f>+(A!X52-B!Y52)/(I!Z81+H!Z63)</f>
        <v>-4.1114016309504661E-3</v>
      </c>
      <c r="AA49" s="157">
        <f>+(A!Y52-B!Z52)/(I!AA81+H!AA63)</f>
        <v>-3.4027416098358961E-3</v>
      </c>
      <c r="AB49" s="157">
        <f>+(A!Z52-B!AA52)/(I!AB81+H!AB63)</f>
        <v>-2.7511117561330365E-3</v>
      </c>
      <c r="AC49" s="157">
        <f>+(A!AA52-B!AB52)/(I!AC81+H!AC63)</f>
        <v>-2.9416398929628267E-3</v>
      </c>
      <c r="AD49" s="157">
        <f>+(A!AB52-B!AC52)/(I!AD81+H!AD63)</f>
        <v>-3.8407720699725079E-3</v>
      </c>
      <c r="AE49" s="157">
        <f>+(A!AC52-B!AD52)/(I!AE81+H!AE63)</f>
        <v>-3.2971972140915656E-3</v>
      </c>
    </row>
    <row r="50" spans="4:31" x14ac:dyDescent="0.25">
      <c r="D50" s="191" t="s">
        <v>22</v>
      </c>
      <c r="E50" s="206"/>
      <c r="F50" s="156">
        <f>+(A!D53-B!E53)/(I!F82+H!F64)</f>
        <v>-2.5119690254121793E-2</v>
      </c>
      <c r="G50" s="157">
        <f>+(A!E53-B!F53)/(I!G82+H!G64)</f>
        <v>-3.1055280480255656E-2</v>
      </c>
      <c r="H50" s="158">
        <f>+(A!F53-B!G53)/(I!H82+H!H64)</f>
        <v>-2.1140147501994722E-2</v>
      </c>
      <c r="I50" s="157">
        <f>+(A!G53-B!H53)/(I!I82+H!I64)</f>
        <v>-4.225121622601978E-2</v>
      </c>
      <c r="J50" s="158">
        <f>+(A!H53-B!I53)/(I!J82+H!J64)</f>
        <v>-1.7166086240636053E-2</v>
      </c>
      <c r="K50" s="157">
        <f>+(A!I53-B!J53)/(I!K82+H!K64)</f>
        <v>-2.5380000802690757E-2</v>
      </c>
      <c r="L50" s="158">
        <f>+(A!J53-B!K53)/(I!L82+H!L64)</f>
        <v>-2.6298510841800883E-2</v>
      </c>
      <c r="M50" s="157">
        <f>+(A!K53-B!L53)/(I!M82+H!M64)</f>
        <v>-2.0807718453350939E-2</v>
      </c>
      <c r="N50" s="158">
        <f>+(A!L53-B!M53)/(I!N82+H!N64)</f>
        <v>-1.7260506273677867E-2</v>
      </c>
      <c r="O50" s="157">
        <f>+(A!M53-B!N53)/(I!O82+H!O64)</f>
        <v>-1.2630605498045651E-2</v>
      </c>
      <c r="P50" s="158">
        <f>+(A!N53-B!O53)/(I!P82+H!P64)</f>
        <v>-1.0943740026738216E-2</v>
      </c>
      <c r="Q50" s="157">
        <f>+(A!O53-B!P53)/(I!Q82+H!Q64)</f>
        <v>-1.607014139459411E-2</v>
      </c>
      <c r="R50" s="158">
        <f>+(A!P53-B!Q53)/(I!R82+H!R64)</f>
        <v>-1.0264780129236191E-2</v>
      </c>
      <c r="S50" s="157">
        <f>+(A!Q53-B!R53)/(I!S82+H!S64)</f>
        <v>-1.7475536346386066E-2</v>
      </c>
      <c r="T50" s="158">
        <f>+(A!R53-B!S53)/(I!T82+H!T64)</f>
        <v>-2.6432378447343963E-2</v>
      </c>
      <c r="U50" s="157">
        <f>+(A!S53-B!T53)/(I!U82+H!U64)</f>
        <v>-3.5343888378976215E-2</v>
      </c>
      <c r="V50" s="158">
        <f>+(A!T53-B!U53)/(I!V82+H!V64)</f>
        <v>-2.817041770753138E-2</v>
      </c>
      <c r="W50" s="157">
        <f>+(A!U53-B!V53)/(I!W82+H!W64)</f>
        <v>-4.1283423569108739E-2</v>
      </c>
      <c r="X50" s="158">
        <f>+(A!V53-B!W53)/(I!X82+H!X64)</f>
        <v>-3.6610620402952314E-2</v>
      </c>
      <c r="Y50" s="157">
        <f>+(A!W53-B!X53)/(I!Y82+H!Y64)</f>
        <v>-3.472155827168838E-2</v>
      </c>
      <c r="Z50" s="158">
        <f>+(A!X53-B!Y53)/(I!Z82+H!Z64)</f>
        <v>-3.6045886936465765E-2</v>
      </c>
      <c r="AA50" s="157">
        <f>+(A!Y53-B!Z53)/(I!AA82+H!AA64)</f>
        <v>-2.6796293144528745E-2</v>
      </c>
      <c r="AB50" s="157">
        <f>+(A!Z53-B!AA53)/(I!AB82+H!AB64)</f>
        <v>-3.4766854895276249E-2</v>
      </c>
      <c r="AC50" s="157">
        <f>+(A!AA53-B!AB53)/(I!AC82+H!AC64)</f>
        <v>-2.8749364716301011E-2</v>
      </c>
      <c r="AD50" s="157">
        <f>+(A!AB53-B!AC53)/(I!AD82+H!AD64)</f>
        <v>-2.6156051997333618E-2</v>
      </c>
      <c r="AE50" s="157">
        <f>+(A!AC53-B!AD53)/(I!AE82+H!AE64)</f>
        <v>-3.3146509466022302E-2</v>
      </c>
    </row>
    <row r="51" spans="4:31" x14ac:dyDescent="0.25">
      <c r="D51" s="189" t="s">
        <v>23</v>
      </c>
      <c r="E51" s="205"/>
      <c r="F51" s="156">
        <f>+(A!D54-B!E54)/(I!F83+H!F65)</f>
        <v>-8.1847347154650071E-2</v>
      </c>
      <c r="G51" s="157">
        <f>+(A!E54-B!F54)/(I!G83+H!G65)</f>
        <v>-8.3291054340067117E-2</v>
      </c>
      <c r="H51" s="158">
        <f>+(A!F54-B!G54)/(I!H83+H!H65)</f>
        <v>-8.0967372799536336E-2</v>
      </c>
      <c r="I51" s="157">
        <f>+(A!G54-B!H54)/(I!I83+H!I65)</f>
        <v>-8.2792079207557032E-2</v>
      </c>
      <c r="J51" s="158">
        <f>+(A!H54-B!I54)/(I!J83+H!J65)</f>
        <v>-6.6172597463849209E-2</v>
      </c>
      <c r="K51" s="157">
        <f>+(A!I54-B!J54)/(I!K83+H!K65)</f>
        <v>-6.729698374972086E-2</v>
      </c>
      <c r="L51" s="158">
        <f>+(A!J54-B!K54)/(I!L83+H!L65)</f>
        <v>-5.4260743818443924E-2</v>
      </c>
      <c r="M51" s="157">
        <f>+(A!K54-B!L54)/(I!M83+H!M65)</f>
        <v>-7.2951159417830827E-2</v>
      </c>
      <c r="N51" s="158">
        <f>+(A!L54-B!M54)/(I!N83+H!N65)</f>
        <v>-7.3617184555345827E-2</v>
      </c>
      <c r="O51" s="157">
        <f>+(A!M54-B!N54)/(I!O83+H!O65)</f>
        <v>-6.0210248986167322E-2</v>
      </c>
      <c r="P51" s="158">
        <f>+(A!N54-B!O54)/(I!P83+H!P65)</f>
        <v>-4.4851500652362708E-2</v>
      </c>
      <c r="Q51" s="157">
        <f>+(A!O54-B!P54)/(I!Q83+H!Q65)</f>
        <v>-5.1725141227849443E-2</v>
      </c>
      <c r="R51" s="158">
        <f>+(A!P54-B!Q54)/(I!R83+H!R65)</f>
        <v>-5.2738950638895561E-2</v>
      </c>
      <c r="S51" s="157">
        <f>+(A!Q54-B!R54)/(I!S83+H!S65)</f>
        <v>-4.2943657381915454E-2</v>
      </c>
      <c r="T51" s="158">
        <f>+(A!R54-B!S54)/(I!T83+H!T65)</f>
        <v>-3.0228559912435234E-2</v>
      </c>
      <c r="U51" s="157">
        <f>+(A!S54-B!T54)/(I!U83+H!U65)</f>
        <v>-3.6280259295096276E-2</v>
      </c>
      <c r="V51" s="158">
        <f>+(A!T54-B!U54)/(I!V83+H!V65)</f>
        <v>-3.762175205494462E-2</v>
      </c>
      <c r="W51" s="157">
        <f>+(A!U54-B!V54)/(I!W83+H!W65)</f>
        <v>-4.0660766363143877E-2</v>
      </c>
      <c r="X51" s="158">
        <f>+(A!V54-B!W54)/(I!X83+H!X65)</f>
        <v>-3.5190160781444553E-2</v>
      </c>
      <c r="Y51" s="157">
        <f>+(A!W54-B!X54)/(I!Y83+H!Y65)</f>
        <v>-3.4328953813433073E-2</v>
      </c>
      <c r="Z51" s="158">
        <f>+(A!X54-B!Y54)/(I!Z83+H!Z65)</f>
        <v>-3.1158532802549946E-2</v>
      </c>
      <c r="AA51" s="157">
        <f>+(A!Y54-B!Z54)/(I!AA83+H!AA65)</f>
        <v>-4.1655845839706267E-2</v>
      </c>
      <c r="AB51" s="157">
        <f>+(A!Z54-B!AA54)/(I!AB83+H!AB65)</f>
        <v>-4.469224560990126E-2</v>
      </c>
      <c r="AC51" s="157">
        <f>+(A!AA54-B!AB54)/(I!AC83+H!AC65)</f>
        <v>-4.1413811384370586E-2</v>
      </c>
      <c r="AD51" s="157">
        <f>+(A!AB54-B!AC54)/(I!AD83+H!AD65)</f>
        <v>-3.9655431222897927E-2</v>
      </c>
      <c r="AE51" s="157">
        <f>+(A!AC54-B!AD54)/(I!AE83+H!AE65)</f>
        <v>-4.4796213510864921E-2</v>
      </c>
    </row>
    <row r="52" spans="4:31" x14ac:dyDescent="0.25">
      <c r="D52" s="191" t="s">
        <v>24</v>
      </c>
      <c r="E52" s="206"/>
      <c r="F52" s="156">
        <f>+(A!D55-B!E55)/(I!F84+H!F66)</f>
        <v>-2.701366615847264E-2</v>
      </c>
      <c r="G52" s="157">
        <f>+(A!E55-B!F55)/(I!G84+H!G66)</f>
        <v>-2.3923925782653902E-2</v>
      </c>
      <c r="H52" s="158">
        <f>+(A!F55-B!G55)/(I!H84+H!H66)</f>
        <v>-2.7107934111660466E-2</v>
      </c>
      <c r="I52" s="157">
        <f>+(A!G55-B!H55)/(I!I84+H!I66)</f>
        <v>-2.4557280084099554E-2</v>
      </c>
      <c r="J52" s="158">
        <f>+(A!H55-B!I55)/(I!J84+H!J66)</f>
        <v>-2.3812185101928743E-2</v>
      </c>
      <c r="K52" s="157">
        <f>+(A!I55-B!J55)/(I!K84+H!K66)</f>
        <v>-2.5945338849541699E-2</v>
      </c>
      <c r="L52" s="158">
        <f>+(A!J55-B!K55)/(I!L84+H!L66)</f>
        <v>-2.02396987220969E-2</v>
      </c>
      <c r="M52" s="157">
        <f>+(A!K55-B!L55)/(I!M84+H!M66)</f>
        <v>-1.9534923449022988E-2</v>
      </c>
      <c r="N52" s="158">
        <f>+(A!L55-B!M55)/(I!N84+H!N66)</f>
        <v>-1.4741127144965303E-2</v>
      </c>
      <c r="O52" s="157">
        <f>+(A!M55-B!N55)/(I!O84+H!O66)</f>
        <v>-1.6141328016488859E-2</v>
      </c>
      <c r="P52" s="158">
        <f>+(A!N55-B!O55)/(I!P84+H!P66)</f>
        <v>-1.6879622664223347E-2</v>
      </c>
      <c r="Q52" s="157">
        <f>+(A!O55-B!P55)/(I!Q84+H!Q66)</f>
        <v>-1.5371489196093734E-2</v>
      </c>
      <c r="R52" s="158">
        <f>+(A!P55-B!Q55)/(I!R84+H!R66)</f>
        <v>-1.2613018162201135E-2</v>
      </c>
      <c r="S52" s="157">
        <f>+(A!Q55-B!R55)/(I!S84+H!S66)</f>
        <v>-1.239158873980147E-2</v>
      </c>
      <c r="T52" s="158">
        <f>+(A!R55-B!S55)/(I!T84+H!T66)</f>
        <v>-1.2589355614967372E-2</v>
      </c>
      <c r="U52" s="157">
        <f>+(A!S55-B!T55)/(I!U84+H!U66)</f>
        <v>-1.4342118057882046E-2</v>
      </c>
      <c r="V52" s="158">
        <f>+(A!T55-B!U55)/(I!V84+H!V66)</f>
        <v>-1.3088391663021745E-2</v>
      </c>
      <c r="W52" s="157">
        <f>+(A!U55-B!V55)/(I!W84+H!W66)</f>
        <v>-1.3369860105671452E-2</v>
      </c>
      <c r="X52" s="158">
        <f>+(A!V55-B!W55)/(I!X84+H!X66)</f>
        <v>-1.1258789049326508E-2</v>
      </c>
      <c r="Y52" s="157">
        <f>+(A!W55-B!X55)/(I!Y84+H!Y66)</f>
        <v>-1.0232807995197648E-2</v>
      </c>
      <c r="Z52" s="158">
        <f>+(A!X55-B!Y55)/(I!Z84+H!Z66)</f>
        <v>-9.6793730256229463E-3</v>
      </c>
      <c r="AA52" s="157">
        <f>+(A!Y55-B!Z55)/(I!AA84+H!AA66)</f>
        <v>-1.0257361534608727E-2</v>
      </c>
      <c r="AB52" s="157">
        <f>+(A!Z55-B!AA55)/(I!AB84+H!AB66)</f>
        <v>-1.1275386131174266E-2</v>
      </c>
      <c r="AC52" s="157">
        <f>+(A!AA55-B!AB55)/(I!AC84+H!AC66)</f>
        <v>-1.1044103008152445E-2</v>
      </c>
      <c r="AD52" s="157">
        <f>+(A!AB55-B!AC55)/(I!AD84+H!AD66)</f>
        <v>-1.1090630112667546E-2</v>
      </c>
      <c r="AE52" s="157">
        <f>+(A!AC55-B!AD55)/(I!AE84+H!AE66)</f>
        <v>-1.2797176543641023E-2</v>
      </c>
    </row>
    <row r="53" spans="4:31" ht="15.75" thickBot="1" x14ac:dyDescent="0.3">
      <c r="D53" s="193" t="s">
        <v>25</v>
      </c>
      <c r="E53" s="229"/>
      <c r="F53" s="159">
        <f>+(A!D56-B!E56)/(I!F85+H!F67)</f>
        <v>-0.60672312746681611</v>
      </c>
      <c r="G53" s="160">
        <f>+(A!E56-B!F56)/(I!G85+H!G67)</f>
        <v>-0.43765140441346423</v>
      </c>
      <c r="H53" s="161">
        <f>+(A!F56-B!G56)/(I!H85+H!H67)</f>
        <v>-0.52024194347488373</v>
      </c>
      <c r="I53" s="160">
        <f>+(A!G56-B!H56)/(I!I85+H!I67)</f>
        <v>-0.7046540069968561</v>
      </c>
      <c r="J53" s="161">
        <f>+(A!H56-B!I56)/(I!J85+H!J67)</f>
        <v>-0.65934572254417767</v>
      </c>
      <c r="K53" s="160">
        <f>+(A!I56-B!J56)/(I!K85+H!K67)</f>
        <v>-0.33469178362901791</v>
      </c>
      <c r="L53" s="161">
        <f>+(A!J56-B!K56)/(I!L85+H!L67)</f>
        <v>-0.13987599840963991</v>
      </c>
      <c r="M53" s="160">
        <f>+(A!K56-B!L56)/(I!M85+H!M67)</f>
        <v>-1.5367651365994002E-2</v>
      </c>
      <c r="N53" s="161">
        <f>+(A!L56-B!M56)/(I!N85+H!N67)</f>
        <v>-2.2317392529566608E-2</v>
      </c>
      <c r="O53" s="160">
        <f>+(A!M56-B!N56)/(I!O85+H!O67)</f>
        <v>-2.9305912061660874E-2</v>
      </c>
      <c r="P53" s="161">
        <f>+(A!N56-B!O56)/(I!P85+H!P67)</f>
        <v>-2.1294348012605834E-2</v>
      </c>
      <c r="Q53" s="160">
        <f>+(A!O56-B!P56)/(I!Q85+H!Q67)</f>
        <v>-2.036052826813978E-2</v>
      </c>
      <c r="R53" s="161">
        <f>+(A!P56-B!Q56)/(I!R85+H!R67)</f>
        <v>-2.4910395793393533E-2</v>
      </c>
      <c r="S53" s="160">
        <f>+(A!Q56-B!R56)/(I!S85+H!S67)</f>
        <v>-1.0045323711471961E-2</v>
      </c>
      <c r="T53" s="161">
        <f>+(A!R56-B!S56)/(I!T85+H!T67)</f>
        <v>-1.0340887707323485E-2</v>
      </c>
      <c r="U53" s="160">
        <f>+(A!S56-B!T56)/(I!U85+H!U67)</f>
        <v>-4.6482042621785388E-3</v>
      </c>
      <c r="V53" s="161">
        <f>+(A!T56-B!U56)/(I!V85+H!V67)</f>
        <v>-4.9846240209520751E-3</v>
      </c>
      <c r="W53" s="160">
        <f>+(A!U56-B!V56)/(I!W85+H!W67)</f>
        <v>-5.59807685848641E-3</v>
      </c>
      <c r="X53" s="161">
        <f>+(A!V56-B!W56)/(I!X85+H!X67)</f>
        <v>-6.9323982847421979E-3</v>
      </c>
      <c r="Y53" s="160">
        <f>+(A!W56-B!X56)/(I!Y85+H!Y67)</f>
        <v>-6.7936042469858224E-3</v>
      </c>
      <c r="Z53" s="161">
        <f>+(A!X56-B!Y56)/(I!Z85+H!Z67)</f>
        <v>-6.8002019574561088E-3</v>
      </c>
      <c r="AA53" s="160">
        <f>+(A!Y56-B!Z56)/(I!AA85+H!AA67)</f>
        <v>-5.1923019542801261E-3</v>
      </c>
      <c r="AB53" s="160">
        <f>+(A!Z56-B!AA56)/(I!AB85+H!AB67)</f>
        <v>-2.8783205259140555E-3</v>
      </c>
      <c r="AC53" s="160">
        <f>+(A!AA56-B!AB56)/(I!AC85+H!AC67)</f>
        <v>-5.7492673232016093E-3</v>
      </c>
      <c r="AD53" s="160">
        <f>+(A!AB56-B!AC56)/(I!AD85+H!AD67)</f>
        <v>-3.173911571454587E-3</v>
      </c>
      <c r="AE53" s="160">
        <f>+(A!AC56-B!AD56)/(I!AE85+H!AE67)</f>
        <v>0</v>
      </c>
    </row>
    <row r="54" spans="4:31" x14ac:dyDescent="0.25">
      <c r="D54" s="1" t="s">
        <v>52</v>
      </c>
    </row>
    <row r="55" spans="4:31" ht="15.75" thickBot="1" x14ac:dyDescent="0.3"/>
    <row r="56" spans="4:31" ht="15.75" thickBot="1" x14ac:dyDescent="0.3">
      <c r="D56" s="6" t="s">
        <v>14</v>
      </c>
      <c r="E56" s="7"/>
      <c r="F56" s="12">
        <v>1995</v>
      </c>
      <c r="G56" s="8">
        <v>1996</v>
      </c>
      <c r="H56" s="12">
        <v>1997</v>
      </c>
      <c r="I56" s="8">
        <v>1998</v>
      </c>
      <c r="J56" s="12">
        <v>1999</v>
      </c>
      <c r="K56" s="8">
        <v>2000</v>
      </c>
      <c r="L56" s="12">
        <v>2001</v>
      </c>
      <c r="M56" s="8">
        <v>2002</v>
      </c>
      <c r="N56" s="12">
        <v>2003</v>
      </c>
      <c r="O56" s="8">
        <v>2004</v>
      </c>
      <c r="P56" s="12">
        <v>2005</v>
      </c>
      <c r="Q56" s="8">
        <v>2006</v>
      </c>
      <c r="R56" s="12">
        <v>2007</v>
      </c>
      <c r="S56" s="8">
        <v>2008</v>
      </c>
      <c r="T56" s="12">
        <v>2009</v>
      </c>
      <c r="U56" s="8">
        <v>2010</v>
      </c>
      <c r="V56" s="12">
        <v>2011</v>
      </c>
      <c r="W56" s="8">
        <v>2012</v>
      </c>
      <c r="X56" s="12">
        <v>2013</v>
      </c>
      <c r="Y56" s="8">
        <v>2014</v>
      </c>
      <c r="Z56" s="12">
        <v>2015</v>
      </c>
      <c r="AA56" s="9">
        <v>2016</v>
      </c>
      <c r="AB56" s="9">
        <v>2017</v>
      </c>
      <c r="AC56" s="9">
        <v>2018</v>
      </c>
      <c r="AD56" s="9">
        <v>2019</v>
      </c>
      <c r="AE56" s="9">
        <v>2020</v>
      </c>
    </row>
    <row r="57" spans="4:31" ht="15.75" thickBot="1" x14ac:dyDescent="0.3">
      <c r="D57" s="198" t="s">
        <v>15</v>
      </c>
      <c r="E57" s="207"/>
      <c r="F57" s="75">
        <v>13883488</v>
      </c>
      <c r="G57" s="76">
        <v>13680470</v>
      </c>
      <c r="H57" s="75">
        <v>15378804</v>
      </c>
      <c r="I57" s="76">
        <v>14677125</v>
      </c>
      <c r="J57" s="75">
        <v>10659187</v>
      </c>
      <c r="K57" s="76">
        <v>11757001</v>
      </c>
      <c r="L57" s="75">
        <v>12820352</v>
      </c>
      <c r="M57" s="76">
        <v>12689965</v>
      </c>
      <c r="N57" s="75">
        <v>13880613</v>
      </c>
      <c r="O57" s="76">
        <v>17099537</v>
      </c>
      <c r="P57" s="75">
        <v>21204162</v>
      </c>
      <c r="Q57" s="76">
        <v>26162440</v>
      </c>
      <c r="R57" s="75">
        <v>32897045</v>
      </c>
      <c r="S57" s="76">
        <v>39668840</v>
      </c>
      <c r="T57" s="75">
        <v>32897671</v>
      </c>
      <c r="U57" s="76">
        <v>40682508</v>
      </c>
      <c r="V57" s="75">
        <v>54674822</v>
      </c>
      <c r="W57" s="76">
        <v>58087854</v>
      </c>
      <c r="X57" s="75">
        <v>59381197</v>
      </c>
      <c r="Y57" s="76">
        <v>64027610</v>
      </c>
      <c r="Z57" s="75">
        <v>54035534</v>
      </c>
      <c r="AA57" s="77">
        <v>44831143</v>
      </c>
      <c r="AB57" s="77">
        <v>46050189</v>
      </c>
      <c r="AC57" s="77">
        <v>51230566.648000002</v>
      </c>
      <c r="AD57" s="77">
        <v>52695882</v>
      </c>
      <c r="AE57" s="77">
        <v>43487464</v>
      </c>
    </row>
    <row r="58" spans="4:31" x14ac:dyDescent="0.25">
      <c r="D58" s="191" t="s">
        <v>16</v>
      </c>
      <c r="E58" s="206"/>
      <c r="F58" s="78">
        <v>1059003</v>
      </c>
      <c r="G58" s="79">
        <v>1388221</v>
      </c>
      <c r="H58" s="78">
        <v>1385155</v>
      </c>
      <c r="I58" s="79">
        <v>1402806</v>
      </c>
      <c r="J58" s="78">
        <v>1075103</v>
      </c>
      <c r="K58" s="79">
        <v>1115048</v>
      </c>
      <c r="L58" s="78">
        <v>1201349</v>
      </c>
      <c r="M58" s="79">
        <v>1206033</v>
      </c>
      <c r="N58" s="78">
        <v>1197609</v>
      </c>
      <c r="O58" s="79">
        <v>1374286</v>
      </c>
      <c r="P58" s="78">
        <v>1485159</v>
      </c>
      <c r="Q58" s="79">
        <v>1890250</v>
      </c>
      <c r="R58" s="78">
        <v>2513325</v>
      </c>
      <c r="S58" s="79">
        <v>3344757</v>
      </c>
      <c r="T58" s="78">
        <v>2808656</v>
      </c>
      <c r="U58" s="79">
        <v>3183462</v>
      </c>
      <c r="V58" s="78">
        <v>4121231</v>
      </c>
      <c r="W58" s="79">
        <v>4825275</v>
      </c>
      <c r="X58" s="78">
        <v>4847604</v>
      </c>
      <c r="Y58" s="79">
        <v>4888452</v>
      </c>
      <c r="Z58" s="78">
        <v>4460744</v>
      </c>
      <c r="AA58" s="80">
        <v>4538960</v>
      </c>
      <c r="AB58" s="80">
        <v>4493170</v>
      </c>
      <c r="AC58" s="80">
        <v>4986376.4749999996</v>
      </c>
      <c r="AD58" s="80">
        <v>5385322</v>
      </c>
      <c r="AE58" s="80">
        <v>5432578</v>
      </c>
    </row>
    <row r="59" spans="4:31" x14ac:dyDescent="0.25">
      <c r="D59" s="189" t="s">
        <v>17</v>
      </c>
      <c r="E59" s="205"/>
      <c r="F59" s="81">
        <v>64571.41</v>
      </c>
      <c r="G59" s="82">
        <v>85870.33</v>
      </c>
      <c r="H59" s="81">
        <v>100703.8</v>
      </c>
      <c r="I59" s="82">
        <v>90012.24</v>
      </c>
      <c r="J59" s="81">
        <v>102118.3</v>
      </c>
      <c r="K59" s="82">
        <v>76908.66</v>
      </c>
      <c r="L59" s="81">
        <v>98757.85</v>
      </c>
      <c r="M59" s="82">
        <v>83622.98</v>
      </c>
      <c r="N59" s="81">
        <v>91223.02</v>
      </c>
      <c r="O59" s="82">
        <v>118649.3</v>
      </c>
      <c r="P59" s="81">
        <v>93744.35</v>
      </c>
      <c r="Q59" s="82">
        <v>104619.5</v>
      </c>
      <c r="R59" s="81">
        <v>129444.4</v>
      </c>
      <c r="S59" s="82">
        <v>130126.9</v>
      </c>
      <c r="T59" s="81">
        <v>114201.5</v>
      </c>
      <c r="U59" s="82">
        <v>126803.3</v>
      </c>
      <c r="V59" s="81">
        <v>159474.70000000001</v>
      </c>
      <c r="W59" s="82">
        <v>243603.20000000001</v>
      </c>
      <c r="X59" s="81">
        <v>264352.5</v>
      </c>
      <c r="Y59" s="82">
        <v>277838.40000000002</v>
      </c>
      <c r="Z59" s="81">
        <v>362455</v>
      </c>
      <c r="AA59" s="83">
        <v>480807</v>
      </c>
      <c r="AB59" s="83">
        <v>498498.6</v>
      </c>
      <c r="AC59" s="83">
        <v>516926.76799999998</v>
      </c>
      <c r="AD59" s="83">
        <v>378303.3</v>
      </c>
      <c r="AE59" s="83">
        <v>346193</v>
      </c>
    </row>
    <row r="60" spans="4:31" x14ac:dyDescent="0.25">
      <c r="D60" s="191" t="s">
        <v>18</v>
      </c>
      <c r="E60" s="206"/>
      <c r="F60" s="78">
        <v>493431.4</v>
      </c>
      <c r="G60" s="79">
        <v>482098.5</v>
      </c>
      <c r="H60" s="78">
        <v>529412.30000000005</v>
      </c>
      <c r="I60" s="79">
        <v>442458.9</v>
      </c>
      <c r="J60" s="78">
        <v>359748.2</v>
      </c>
      <c r="K60" s="79">
        <v>487214.4</v>
      </c>
      <c r="L60" s="78">
        <v>439788.5</v>
      </c>
      <c r="M60" s="79">
        <v>479874.9</v>
      </c>
      <c r="N60" s="78">
        <v>524661.69999999995</v>
      </c>
      <c r="O60" s="79">
        <v>557112.80000000005</v>
      </c>
      <c r="P60" s="78">
        <v>564595.9</v>
      </c>
      <c r="Q60" s="79">
        <v>681088.9</v>
      </c>
      <c r="R60" s="78">
        <v>778156.4</v>
      </c>
      <c r="S60" s="79">
        <v>920157.4</v>
      </c>
      <c r="T60" s="78">
        <v>669918.5</v>
      </c>
      <c r="U60" s="79">
        <v>861231.9</v>
      </c>
      <c r="V60" s="78">
        <v>1009259</v>
      </c>
      <c r="W60" s="79">
        <v>936071.6</v>
      </c>
      <c r="X60" s="78">
        <v>913587.9</v>
      </c>
      <c r="Y60" s="79">
        <v>942299.8</v>
      </c>
      <c r="Z60" s="78">
        <v>866797</v>
      </c>
      <c r="AA60" s="80">
        <v>784473.1</v>
      </c>
      <c r="AB60" s="80">
        <v>813467.6</v>
      </c>
      <c r="AC60" s="80">
        <v>914370.43599999999</v>
      </c>
      <c r="AD60" s="80">
        <v>868557.7</v>
      </c>
      <c r="AE60" s="80">
        <v>729694</v>
      </c>
    </row>
    <row r="61" spans="4:31" x14ac:dyDescent="0.25">
      <c r="D61" s="189" t="s">
        <v>19</v>
      </c>
      <c r="E61" s="205"/>
      <c r="F61" s="81">
        <v>387031.9</v>
      </c>
      <c r="G61" s="82">
        <v>360688.9</v>
      </c>
      <c r="H61" s="81">
        <v>451595.7</v>
      </c>
      <c r="I61" s="82">
        <v>313823.3</v>
      </c>
      <c r="J61" s="81">
        <v>262833.7</v>
      </c>
      <c r="K61" s="82">
        <v>241248.8</v>
      </c>
      <c r="L61" s="81">
        <v>196857</v>
      </c>
      <c r="M61" s="82">
        <v>195922.2</v>
      </c>
      <c r="N61" s="81">
        <v>244247.3</v>
      </c>
      <c r="O61" s="82">
        <v>267989.90000000002</v>
      </c>
      <c r="P61" s="81">
        <v>551262.30000000005</v>
      </c>
      <c r="Q61" s="82">
        <v>687232.4</v>
      </c>
      <c r="R61" s="81">
        <v>913700.5</v>
      </c>
      <c r="S61" s="82">
        <v>1814456</v>
      </c>
      <c r="T61" s="81">
        <v>1238419</v>
      </c>
      <c r="U61" s="82">
        <v>2080267</v>
      </c>
      <c r="V61" s="81">
        <v>3853231</v>
      </c>
      <c r="W61" s="82">
        <v>5659974</v>
      </c>
      <c r="X61" s="81">
        <v>6386700</v>
      </c>
      <c r="Y61" s="82">
        <v>7554373</v>
      </c>
      <c r="Z61" s="81">
        <v>5132630</v>
      </c>
      <c r="AA61" s="83">
        <v>3832058</v>
      </c>
      <c r="AB61" s="83">
        <v>3715684</v>
      </c>
      <c r="AC61" s="83">
        <v>3534498.54</v>
      </c>
      <c r="AD61" s="83">
        <v>4525150</v>
      </c>
      <c r="AE61" s="83">
        <v>2200021</v>
      </c>
    </row>
    <row r="62" spans="4:31" x14ac:dyDescent="0.25">
      <c r="D62" s="191" t="s">
        <v>20</v>
      </c>
      <c r="E62" s="206"/>
      <c r="F62" s="78">
        <v>122775.7</v>
      </c>
      <c r="G62" s="79">
        <v>140226.4</v>
      </c>
      <c r="H62" s="78">
        <v>119647.5</v>
      </c>
      <c r="I62" s="79">
        <v>166770.4</v>
      </c>
      <c r="J62" s="78">
        <v>128109.4</v>
      </c>
      <c r="K62" s="79">
        <v>117547.1</v>
      </c>
      <c r="L62" s="78">
        <v>105652.5</v>
      </c>
      <c r="M62" s="79">
        <v>115282.7</v>
      </c>
      <c r="N62" s="78">
        <v>149218.4</v>
      </c>
      <c r="O62" s="79">
        <v>173374.8</v>
      </c>
      <c r="P62" s="78">
        <v>163269.6</v>
      </c>
      <c r="Q62" s="79">
        <v>171002.4</v>
      </c>
      <c r="R62" s="78">
        <v>236318</v>
      </c>
      <c r="S62" s="79">
        <v>407619.8</v>
      </c>
      <c r="T62" s="78">
        <v>289370.7</v>
      </c>
      <c r="U62" s="79">
        <v>454537.2</v>
      </c>
      <c r="V62" s="78">
        <v>611455.1</v>
      </c>
      <c r="W62" s="79">
        <v>602641.6</v>
      </c>
      <c r="X62" s="78">
        <v>500826.3</v>
      </c>
      <c r="Y62" s="79">
        <v>555650.1</v>
      </c>
      <c r="Z62" s="78">
        <v>482593.2</v>
      </c>
      <c r="AA62" s="80">
        <v>588183.80000000005</v>
      </c>
      <c r="AB62" s="80">
        <v>585841</v>
      </c>
      <c r="AC62" s="80">
        <v>642580.56299999997</v>
      </c>
      <c r="AD62" s="80">
        <v>539524.30000000005</v>
      </c>
      <c r="AE62" s="80">
        <v>601648</v>
      </c>
    </row>
    <row r="63" spans="4:31" x14ac:dyDescent="0.25">
      <c r="D63" s="189" t="s">
        <v>21</v>
      </c>
      <c r="E63" s="205"/>
      <c r="F63" s="81">
        <v>2514865</v>
      </c>
      <c r="G63" s="82">
        <v>2488250</v>
      </c>
      <c r="H63" s="81">
        <v>2735845</v>
      </c>
      <c r="I63" s="82">
        <v>2733054</v>
      </c>
      <c r="J63" s="81">
        <v>2357074</v>
      </c>
      <c r="K63" s="82">
        <v>2732466</v>
      </c>
      <c r="L63" s="81">
        <v>2783668</v>
      </c>
      <c r="M63" s="82">
        <v>2836600</v>
      </c>
      <c r="N63" s="81">
        <v>3055469</v>
      </c>
      <c r="O63" s="82">
        <v>3693447</v>
      </c>
      <c r="P63" s="81">
        <v>4401428</v>
      </c>
      <c r="Q63" s="82">
        <v>5230207</v>
      </c>
      <c r="R63" s="81">
        <v>6088977</v>
      </c>
      <c r="S63" s="82">
        <v>7407699</v>
      </c>
      <c r="T63" s="81">
        <v>6123263</v>
      </c>
      <c r="U63" s="82">
        <v>7456062</v>
      </c>
      <c r="V63" s="81">
        <v>9202692</v>
      </c>
      <c r="W63" s="82">
        <v>9833209</v>
      </c>
      <c r="X63" s="81">
        <v>10318549</v>
      </c>
      <c r="Y63" s="82">
        <v>10785268</v>
      </c>
      <c r="Z63" s="81">
        <v>10043319</v>
      </c>
      <c r="AA63" s="83">
        <v>8954309</v>
      </c>
      <c r="AB63" s="83">
        <v>9325518</v>
      </c>
      <c r="AC63" s="83">
        <v>10400618.523</v>
      </c>
      <c r="AD63" s="83">
        <v>10372424</v>
      </c>
      <c r="AE63" s="83">
        <v>9575097</v>
      </c>
    </row>
    <row r="64" spans="4:31" x14ac:dyDescent="0.25">
      <c r="D64" s="191" t="s">
        <v>22</v>
      </c>
      <c r="E64" s="206"/>
      <c r="F64" s="78">
        <v>2405515</v>
      </c>
      <c r="G64" s="79">
        <v>2256822</v>
      </c>
      <c r="H64" s="78">
        <v>2487905</v>
      </c>
      <c r="I64" s="79">
        <v>2341007</v>
      </c>
      <c r="J64" s="78">
        <v>1652494</v>
      </c>
      <c r="K64" s="79">
        <v>2106017</v>
      </c>
      <c r="L64" s="78">
        <v>2093493</v>
      </c>
      <c r="M64" s="79">
        <v>2041621</v>
      </c>
      <c r="N64" s="78">
        <v>2186468</v>
      </c>
      <c r="O64" s="79">
        <v>2944837</v>
      </c>
      <c r="P64" s="78">
        <v>3659480</v>
      </c>
      <c r="Q64" s="79">
        <v>4609382</v>
      </c>
      <c r="R64" s="78">
        <v>5793731</v>
      </c>
      <c r="S64" s="79">
        <v>6713759</v>
      </c>
      <c r="T64" s="78">
        <v>4930121</v>
      </c>
      <c r="U64" s="79">
        <v>6389495</v>
      </c>
      <c r="V64" s="78">
        <v>8551983</v>
      </c>
      <c r="W64" s="79">
        <v>8651595</v>
      </c>
      <c r="X64" s="78">
        <v>8321243</v>
      </c>
      <c r="Y64" s="79">
        <v>9041364</v>
      </c>
      <c r="Z64" s="78">
        <v>7581940</v>
      </c>
      <c r="AA64" s="80">
        <v>6493446</v>
      </c>
      <c r="AB64" s="80">
        <v>6843142</v>
      </c>
      <c r="AC64" s="80">
        <v>7975492.574</v>
      </c>
      <c r="AD64" s="80">
        <v>7532558</v>
      </c>
      <c r="AE64" s="80">
        <v>6151101</v>
      </c>
    </row>
    <row r="65" spans="4:31" x14ac:dyDescent="0.25">
      <c r="D65" s="189" t="s">
        <v>23</v>
      </c>
      <c r="E65" s="205"/>
      <c r="F65" s="81">
        <v>5184310</v>
      </c>
      <c r="G65" s="82">
        <v>5124889</v>
      </c>
      <c r="H65" s="81">
        <v>6015036</v>
      </c>
      <c r="I65" s="82">
        <v>5669701</v>
      </c>
      <c r="J65" s="81">
        <v>3675118</v>
      </c>
      <c r="K65" s="82">
        <v>3867023</v>
      </c>
      <c r="L65" s="81">
        <v>4745504</v>
      </c>
      <c r="M65" s="82">
        <v>4667370</v>
      </c>
      <c r="N65" s="81">
        <v>5263917</v>
      </c>
      <c r="O65" s="82">
        <v>6656392</v>
      </c>
      <c r="P65" s="81">
        <v>8563776</v>
      </c>
      <c r="Q65" s="82">
        <v>10508883</v>
      </c>
      <c r="R65" s="81">
        <v>13598247</v>
      </c>
      <c r="S65" s="82">
        <v>15562938</v>
      </c>
      <c r="T65" s="81">
        <v>13737790</v>
      </c>
      <c r="U65" s="82">
        <v>16272903</v>
      </c>
      <c r="V65" s="81">
        <v>22262263</v>
      </c>
      <c r="W65" s="82">
        <v>21860260</v>
      </c>
      <c r="X65" s="81">
        <v>22097770</v>
      </c>
      <c r="Y65" s="82">
        <v>23715197</v>
      </c>
      <c r="Z65" s="81">
        <v>19890561</v>
      </c>
      <c r="AA65" s="83">
        <v>14740059</v>
      </c>
      <c r="AB65" s="83">
        <v>15342044</v>
      </c>
      <c r="AC65" s="83">
        <v>17364015.932</v>
      </c>
      <c r="AD65" s="83">
        <v>18086133</v>
      </c>
      <c r="AE65" s="83">
        <v>14500557</v>
      </c>
    </row>
    <row r="66" spans="4:31" x14ac:dyDescent="0.25">
      <c r="D66" s="191" t="s">
        <v>24</v>
      </c>
      <c r="E66" s="206"/>
      <c r="F66" s="78">
        <v>992083.6</v>
      </c>
      <c r="G66" s="79">
        <v>1046624</v>
      </c>
      <c r="H66" s="78">
        <v>1251799</v>
      </c>
      <c r="I66" s="79">
        <v>1257483</v>
      </c>
      <c r="J66" s="78">
        <v>928736.1</v>
      </c>
      <c r="K66" s="79">
        <v>991960.3</v>
      </c>
      <c r="L66" s="78">
        <v>1033912</v>
      </c>
      <c r="M66" s="79">
        <v>1052854</v>
      </c>
      <c r="N66" s="78">
        <v>1093196</v>
      </c>
      <c r="O66" s="79">
        <v>1199895</v>
      </c>
      <c r="P66" s="78">
        <v>1566451</v>
      </c>
      <c r="Q66" s="79">
        <v>2024033</v>
      </c>
      <c r="R66" s="78">
        <v>2545160</v>
      </c>
      <c r="S66" s="79">
        <v>3044257</v>
      </c>
      <c r="T66" s="78">
        <v>2717236</v>
      </c>
      <c r="U66" s="79">
        <v>3520190</v>
      </c>
      <c r="V66" s="78">
        <v>4399797</v>
      </c>
      <c r="W66" s="79">
        <v>4917367</v>
      </c>
      <c r="X66" s="78">
        <v>5078035</v>
      </c>
      <c r="Y66" s="79">
        <v>5604403</v>
      </c>
      <c r="Z66" s="78">
        <v>4597375</v>
      </c>
      <c r="AA66" s="80">
        <v>3903629</v>
      </c>
      <c r="AB66" s="80">
        <v>4017558</v>
      </c>
      <c r="AC66" s="80">
        <v>4465154.1619999995</v>
      </c>
      <c r="AD66" s="80">
        <v>4547019</v>
      </c>
      <c r="AE66" s="80">
        <v>3533342</v>
      </c>
    </row>
    <row r="67" spans="4:31" ht="15.75" thickBot="1" x14ac:dyDescent="0.3">
      <c r="D67" s="193" t="s">
        <v>25</v>
      </c>
      <c r="E67" s="229"/>
      <c r="F67" s="84">
        <v>659901.1</v>
      </c>
      <c r="G67" s="85">
        <v>306779.8</v>
      </c>
      <c r="H67" s="84">
        <v>301704.7</v>
      </c>
      <c r="I67" s="85">
        <v>260009.8</v>
      </c>
      <c r="J67" s="84">
        <v>117851.6</v>
      </c>
      <c r="K67" s="85">
        <v>21567.97</v>
      </c>
      <c r="L67" s="84">
        <v>121369.5</v>
      </c>
      <c r="M67" s="85">
        <v>10784.55</v>
      </c>
      <c r="N67" s="84">
        <v>74602.61</v>
      </c>
      <c r="O67" s="85">
        <v>113553.3</v>
      </c>
      <c r="P67" s="84">
        <v>154996.6</v>
      </c>
      <c r="Q67" s="85">
        <v>255741.8</v>
      </c>
      <c r="R67" s="84">
        <v>299986.40000000002</v>
      </c>
      <c r="S67" s="85">
        <v>323071</v>
      </c>
      <c r="T67" s="84">
        <v>268695.90000000002</v>
      </c>
      <c r="U67" s="85">
        <v>337555.5</v>
      </c>
      <c r="V67" s="84">
        <v>503436.6</v>
      </c>
      <c r="W67" s="85">
        <v>557859.4</v>
      </c>
      <c r="X67" s="84">
        <v>652529.1</v>
      </c>
      <c r="Y67" s="85">
        <v>662764.69999999995</v>
      </c>
      <c r="Z67" s="84">
        <v>617120.1</v>
      </c>
      <c r="AA67" s="86">
        <v>515219.1</v>
      </c>
      <c r="AB67" s="86">
        <v>415266.1</v>
      </c>
      <c r="AC67" s="86">
        <v>430532.67499999999</v>
      </c>
      <c r="AD67" s="86">
        <v>460890.6</v>
      </c>
      <c r="AE67" s="84">
        <v>417232</v>
      </c>
    </row>
    <row r="68" spans="4:31" x14ac:dyDescent="0.25">
      <c r="D68" s="1" t="s">
        <v>51</v>
      </c>
    </row>
  </sheetData>
  <mergeCells count="27">
    <mergeCell ref="L6:O15"/>
    <mergeCell ref="F3:J3"/>
    <mergeCell ref="B7:E15"/>
    <mergeCell ref="C16:E16"/>
    <mergeCell ref="G16:I16"/>
    <mergeCell ref="D44:E44"/>
    <mergeCell ref="D45:E45"/>
    <mergeCell ref="D46:E46"/>
    <mergeCell ref="D47:E47"/>
    <mergeCell ref="L16:N16"/>
    <mergeCell ref="D48:E48"/>
    <mergeCell ref="D49:E49"/>
    <mergeCell ref="D50:E50"/>
    <mergeCell ref="D51:E51"/>
    <mergeCell ref="D52:E52"/>
    <mergeCell ref="D53:E53"/>
    <mergeCell ref="D57:E57"/>
    <mergeCell ref="D58:E58"/>
    <mergeCell ref="D59:E59"/>
    <mergeCell ref="D60:E60"/>
    <mergeCell ref="D66:E66"/>
    <mergeCell ref="D67:E67"/>
    <mergeCell ref="D61:E61"/>
    <mergeCell ref="D62:E62"/>
    <mergeCell ref="D63:E63"/>
    <mergeCell ref="D64:E64"/>
    <mergeCell ref="D65:E6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E86"/>
  <sheetViews>
    <sheetView showGridLines="0" topLeftCell="V68" workbookViewId="0">
      <selection activeCell="AE75" sqref="AE75:AE85"/>
    </sheetView>
  </sheetViews>
  <sheetFormatPr baseColWidth="10" defaultRowHeight="15" x14ac:dyDescent="0.25"/>
  <cols>
    <col min="5" max="5" width="29.140625" customWidth="1"/>
    <col min="6" max="27" width="17.85546875" customWidth="1"/>
    <col min="28" max="28" width="17" customWidth="1"/>
    <col min="29" max="29" width="15.42578125" customWidth="1"/>
    <col min="30" max="30" width="18" customWidth="1"/>
    <col min="31" max="31" width="17.85546875" bestFit="1" customWidth="1"/>
  </cols>
  <sheetData>
    <row r="7" spans="2:5" x14ac:dyDescent="0.25">
      <c r="B7" s="195" t="s">
        <v>43</v>
      </c>
      <c r="C7" s="211"/>
      <c r="D7" s="211"/>
      <c r="E7" s="211"/>
    </row>
    <row r="8" spans="2:5" x14ac:dyDescent="0.25">
      <c r="B8" s="211"/>
      <c r="C8" s="211"/>
      <c r="D8" s="211"/>
      <c r="E8" s="211"/>
    </row>
    <row r="9" spans="2:5" x14ac:dyDescent="0.25">
      <c r="B9" s="211"/>
      <c r="C9" s="211"/>
      <c r="D9" s="211"/>
      <c r="E9" s="211"/>
    </row>
    <row r="10" spans="2:5" x14ac:dyDescent="0.25">
      <c r="B10" s="211"/>
      <c r="C10" s="211"/>
      <c r="D10" s="211"/>
      <c r="E10" s="211"/>
    </row>
    <row r="11" spans="2:5" x14ac:dyDescent="0.25">
      <c r="B11" s="211"/>
      <c r="C11" s="211"/>
      <c r="D11" s="211"/>
      <c r="E11" s="211"/>
    </row>
    <row r="12" spans="2:5" x14ac:dyDescent="0.25">
      <c r="B12" s="211"/>
      <c r="C12" s="211"/>
      <c r="D12" s="211"/>
      <c r="E12" s="211"/>
    </row>
    <row r="13" spans="2:5" x14ac:dyDescent="0.25">
      <c r="B13" s="211"/>
      <c r="C13" s="211"/>
      <c r="D13" s="211"/>
      <c r="E13" s="211"/>
    </row>
    <row r="14" spans="2:5" x14ac:dyDescent="0.25">
      <c r="B14" s="211"/>
      <c r="C14" s="211"/>
      <c r="D14" s="211"/>
      <c r="E14" s="211"/>
    </row>
    <row r="15" spans="2:5" x14ac:dyDescent="0.25">
      <c r="B15" s="211"/>
      <c r="C15" s="211"/>
      <c r="D15" s="211"/>
      <c r="E15" s="211"/>
    </row>
    <row r="16" spans="2:5" x14ac:dyDescent="0.25">
      <c r="B16" s="211"/>
      <c r="C16" s="211"/>
      <c r="D16" s="211"/>
      <c r="E16" s="211"/>
    </row>
    <row r="17" spans="2:15" x14ac:dyDescent="0.25">
      <c r="B17" s="196" t="s">
        <v>3</v>
      </c>
      <c r="C17" s="196"/>
      <c r="D17" s="196"/>
      <c r="G17" s="196" t="s">
        <v>3</v>
      </c>
      <c r="H17" s="196"/>
      <c r="I17" s="196"/>
      <c r="M17" s="196" t="s">
        <v>3</v>
      </c>
      <c r="N17" s="196"/>
      <c r="O17" s="196"/>
    </row>
    <row r="44" spans="4:31" ht="15.75" thickBot="1" x14ac:dyDescent="0.3"/>
    <row r="45" spans="4:31" ht="15.75" thickBot="1" x14ac:dyDescent="0.3">
      <c r="D45" s="6" t="s">
        <v>14</v>
      </c>
      <c r="E45" s="7"/>
      <c r="F45" s="12">
        <v>1995</v>
      </c>
      <c r="G45" s="8">
        <v>1996</v>
      </c>
      <c r="H45" s="12">
        <v>1997</v>
      </c>
      <c r="I45" s="8">
        <v>1998</v>
      </c>
      <c r="J45" s="12">
        <v>1999</v>
      </c>
      <c r="K45" s="8">
        <v>2000</v>
      </c>
      <c r="L45" s="12">
        <v>2001</v>
      </c>
      <c r="M45" s="8">
        <v>2002</v>
      </c>
      <c r="N45" s="12">
        <v>2003</v>
      </c>
      <c r="O45" s="8">
        <v>2004</v>
      </c>
      <c r="P45" s="12">
        <v>2005</v>
      </c>
      <c r="Q45" s="8">
        <v>2006</v>
      </c>
      <c r="R45" s="12">
        <v>2007</v>
      </c>
      <c r="S45" s="8">
        <v>2008</v>
      </c>
      <c r="T45" s="12">
        <v>2009</v>
      </c>
      <c r="U45" s="8">
        <v>2010</v>
      </c>
      <c r="V45" s="12">
        <v>2011</v>
      </c>
      <c r="W45" s="8">
        <v>2012</v>
      </c>
      <c r="X45" s="12">
        <v>2013</v>
      </c>
      <c r="Y45" s="8">
        <v>2014</v>
      </c>
      <c r="Z45" s="12">
        <v>2015</v>
      </c>
      <c r="AA45" s="9">
        <v>2016</v>
      </c>
      <c r="AB45" s="9">
        <v>2017</v>
      </c>
      <c r="AC45" s="9">
        <v>2018</v>
      </c>
      <c r="AD45" s="9">
        <v>2019</v>
      </c>
      <c r="AE45" s="9">
        <v>2020</v>
      </c>
    </row>
    <row r="46" spans="4:31" ht="15.75" thickBot="1" x14ac:dyDescent="0.3">
      <c r="D46" s="237" t="s">
        <v>26</v>
      </c>
      <c r="E46" s="238"/>
      <c r="F46" s="49"/>
      <c r="G46" s="64"/>
      <c r="H46" s="49"/>
      <c r="I46" s="64"/>
      <c r="J46" s="49"/>
      <c r="K46" s="64"/>
      <c r="L46" s="49"/>
      <c r="M46" s="64"/>
      <c r="N46" s="49"/>
      <c r="O46" s="64"/>
      <c r="P46" s="49"/>
      <c r="Q46" s="64"/>
      <c r="R46" s="49"/>
      <c r="S46" s="64"/>
      <c r="T46" s="49"/>
      <c r="U46" s="64"/>
      <c r="V46" s="49"/>
      <c r="W46" s="64"/>
      <c r="X46" s="49"/>
      <c r="Y46" s="64"/>
      <c r="Z46" s="49"/>
      <c r="AA46" s="65"/>
      <c r="AB46" s="65"/>
      <c r="AC46" s="65"/>
      <c r="AD46" s="65"/>
      <c r="AE46" s="65"/>
    </row>
    <row r="47" spans="4:31" x14ac:dyDescent="0.25">
      <c r="D47" s="233" t="s">
        <v>16</v>
      </c>
      <c r="E47" s="234"/>
      <c r="F47" s="89">
        <f>+(A!D47/A!$D$46)/(I!F76/I!$F$75)</f>
        <v>2.2481672919589499</v>
      </c>
      <c r="G47" s="89">
        <f>+(A!E47/A!$D$46)/(I!G76/I!$F$75)</f>
        <v>2.3752861934715428</v>
      </c>
      <c r="H47" s="89">
        <f>+(A!F47/A!$D$46)/(I!H76/I!$F$75)</f>
        <v>2.2896166213659868</v>
      </c>
      <c r="I47" s="89">
        <f>+(A!G47/A!$D$46)/(I!I76/I!$F$75)</f>
        <v>1.8785434507877607</v>
      </c>
      <c r="J47" s="89">
        <f>+(A!H47/A!$D$46)/(I!J76/I!$F$75)</f>
        <v>2.0451240450401298</v>
      </c>
      <c r="K47" s="89">
        <f>+(A!I47/A!$D$46)/(I!K76/I!$F$75)</f>
        <v>2.2095742659439659</v>
      </c>
      <c r="L47" s="89">
        <f>+(A!J47/A!$D$46)/(I!L76/I!$F$75)</f>
        <v>1.6771670570905381</v>
      </c>
      <c r="M47" s="89">
        <f>+(A!K47/A!$D$46)/(I!M76/I!$F$75)</f>
        <v>1.9803361484773014</v>
      </c>
      <c r="N47" s="89">
        <f>+(A!L47/A!$D$46)/(I!N76/I!$F$75)</f>
        <v>1.8030139469757451</v>
      </c>
      <c r="O47" s="89">
        <f>+(A!M47/A!$D$46)/(I!O76/I!$F$75)</f>
        <v>1.9665075792503404</v>
      </c>
      <c r="P47" s="89">
        <f>+(A!N47/A!$D$46)/(I!P76/I!$F$75)</f>
        <v>2.012515216235359</v>
      </c>
      <c r="Q47" s="89">
        <f>+(A!O47/A!$D$46)/(I!Q76/I!$F$75)</f>
        <v>1.7813407697436492</v>
      </c>
      <c r="R47" s="89">
        <f>+(A!P47/A!$D$46)/(I!R76/I!$F$75)</f>
        <v>1.5457995996614244</v>
      </c>
      <c r="S47" s="89">
        <f>+(A!Q47/A!$D$46)/(I!S76/I!$F$75)</f>
        <v>1.5104517830846576</v>
      </c>
      <c r="T47" s="89">
        <f>+(A!R47/A!$D$46)/(I!T76/I!$F$75)</f>
        <v>1.6650026632284227</v>
      </c>
      <c r="U47" s="89">
        <f>+(A!S47/A!$D$46)/(I!U76/I!$F$75)</f>
        <v>2.5974115284739976</v>
      </c>
      <c r="V47" s="89">
        <f>+(A!T47/A!$D$46)/(I!V76/I!$F$75)</f>
        <v>1.9505698346261708</v>
      </c>
      <c r="W47" s="89">
        <f>+(A!U47/A!$D$46)/(I!W76/I!$F$75)</f>
        <v>1.3415615235029241</v>
      </c>
      <c r="X47" s="89">
        <f>+(A!V47/A!$D$46)/(I!X76/I!$F$75)</f>
        <v>1.441344222792057</v>
      </c>
      <c r="Y47" s="89">
        <f>+(A!W47/A!$D$46)/(I!Y76/I!$F$75)</f>
        <v>1.3475071117269399</v>
      </c>
      <c r="Z47" s="89">
        <f>+(A!X47/A!$D$46)/(I!Z76/I!$F$75)</f>
        <v>1.6331298354289208</v>
      </c>
      <c r="AA47" s="89">
        <f>+(A!Y47/A!$D$46)/(I!AA76/I!$F$75)</f>
        <v>1.4774196078219373</v>
      </c>
      <c r="AB47" s="89">
        <f>+(A!Z47/A!$D$46)/(I!AB76/I!$F$75)</f>
        <v>1.4583598407392082</v>
      </c>
      <c r="AC47" s="89">
        <f>+(A!AA47/A!$D$46)/(I!AC76/I!$F$75)</f>
        <v>1.1802309998713729</v>
      </c>
      <c r="AD47" s="89">
        <f>+(A!AB47/A!$D$46)/(I!AD76/I!$F$75)</f>
        <v>1.1123370585139856</v>
      </c>
      <c r="AE47" s="74">
        <f>+(A!AC47/A!$D$46)/(I!AE76/I!$F$75)</f>
        <v>0.97135614288678906</v>
      </c>
    </row>
    <row r="48" spans="4:31" x14ac:dyDescent="0.25">
      <c r="D48" s="235" t="s">
        <v>17</v>
      </c>
      <c r="E48" s="236"/>
      <c r="F48" s="74">
        <f>+(A!D48/A!$D$46)/(I!F77/I!$F$75)</f>
        <v>2.2436566955438917E-2</v>
      </c>
      <c r="G48" s="74">
        <f>+(A!E48/A!$D$46)/(I!G77/I!$F$75)</f>
        <v>3.6063524895896308E-2</v>
      </c>
      <c r="H48" s="74">
        <f>+(A!F48/A!$D$46)/(I!H77/I!$F$75)</f>
        <v>1.1501109284959394E-2</v>
      </c>
      <c r="I48" s="74">
        <f>+(A!G48/A!$D$46)/(I!I77/I!$F$75)</f>
        <v>9.4526430869437388E-3</v>
      </c>
      <c r="J48" s="74">
        <f>+(A!H48/A!$D$46)/(I!J77/I!$F$75)</f>
        <v>1.3296251663927051E-2</v>
      </c>
      <c r="K48" s="74">
        <f>+(A!I48/A!$D$46)/(I!K77/I!$F$75)</f>
        <v>7.014395580251952E-3</v>
      </c>
      <c r="L48" s="74">
        <f>+(A!J48/A!$D$46)/(I!L77/I!$F$75)</f>
        <v>1.1199301655645651E-2</v>
      </c>
      <c r="M48" s="74">
        <f>+(A!K48/A!$D$46)/(I!M77/I!$F$75)</f>
        <v>1.4777884492229559E-2</v>
      </c>
      <c r="N48" s="74">
        <f>+(A!L48/A!$D$46)/(I!N77/I!$F$75)</f>
        <v>5.3865020433425392E-3</v>
      </c>
      <c r="O48" s="74">
        <f>+(A!M48/A!$D$46)/(I!O77/I!$F$75)</f>
        <v>2.3160698281560439E-2</v>
      </c>
      <c r="P48" s="74">
        <f>+(A!N48/A!$D$46)/(I!P77/I!$F$75)</f>
        <v>4.4432168880317738E-3</v>
      </c>
      <c r="Q48" s="74">
        <f>+(A!O48/A!$D$46)/(I!Q77/I!$F$75)</f>
        <v>3.3940876278109919E-2</v>
      </c>
      <c r="R48" s="74">
        <f>+(A!P48/A!$D$46)/(I!R77/I!$F$75)</f>
        <v>2.3545657539244943E-3</v>
      </c>
      <c r="S48" s="74">
        <f>+(A!Q48/A!$D$46)/(I!S77/I!$F$75)</f>
        <v>9.8004814805702114E-4</v>
      </c>
      <c r="T48" s="74">
        <f>+(A!R48/A!$D$46)/(I!T77/I!$F$75)</f>
        <v>0</v>
      </c>
      <c r="U48" s="74">
        <f>+(A!S48/A!$D$46)/(I!U77/I!$F$75)</f>
        <v>7.3640541698486118E-3</v>
      </c>
      <c r="V48" s="74">
        <f>+(A!T48/A!$D$46)/(I!V77/I!$F$75)</f>
        <v>0</v>
      </c>
      <c r="W48" s="74">
        <f>+(A!U48/A!$D$46)/(I!W77/I!$F$75)</f>
        <v>0</v>
      </c>
      <c r="X48" s="74">
        <f>+(A!V48/A!$D$46)/(I!X77/I!$F$75)</f>
        <v>7.174153828492476E-3</v>
      </c>
      <c r="Y48" s="74">
        <f>+(A!W48/A!$D$46)/(I!Y77/I!$F$75)</f>
        <v>0</v>
      </c>
      <c r="Z48" s="74">
        <f>+(A!X48/A!$D$46)/(I!Z77/I!$F$75)</f>
        <v>6.3961879612046352E-3</v>
      </c>
      <c r="AA48" s="74">
        <f>+(A!Y48/A!$D$46)/(I!AA77/I!$F$75)</f>
        <v>1.0253300036544195E-2</v>
      </c>
      <c r="AB48" s="74">
        <f>+(A!Z48/A!$D$46)/(I!AB77/I!$F$75)</f>
        <v>0</v>
      </c>
      <c r="AC48" s="74">
        <f>+(A!AA48/A!$D$46)/(I!AC77/I!$F$75)</f>
        <v>0</v>
      </c>
      <c r="AD48" s="74">
        <f>+(A!AB48/A!$D$46)/(I!AD77/I!$F$75)</f>
        <v>0</v>
      </c>
      <c r="AE48" s="74">
        <f>+(A!AC48/A!$D$46)/(I!AE77/I!$F$75)</f>
        <v>0</v>
      </c>
    </row>
    <row r="49" spans="4:31" x14ac:dyDescent="0.25">
      <c r="D49" s="233" t="s">
        <v>18</v>
      </c>
      <c r="E49" s="234"/>
      <c r="F49" s="74">
        <f>+(A!D49/A!$D$46)/(I!F78/I!$F$75)</f>
        <v>0.38351161775753201</v>
      </c>
      <c r="G49" s="74">
        <f>+(A!E49/A!$D$46)/(I!G78/I!$F$75)</f>
        <v>0.55557401290495045</v>
      </c>
      <c r="H49" s="74">
        <f>+(A!F49/A!$D$46)/(I!H78/I!$F$75)</f>
        <v>0.57969241167816898</v>
      </c>
      <c r="I49" s="74">
        <f>+(A!G49/A!$D$46)/(I!I78/I!$F$75)</f>
        <v>0.51429010397254771</v>
      </c>
      <c r="J49" s="74">
        <f>+(A!H49/A!$D$46)/(I!J78/I!$F$75)</f>
        <v>0.34515713988110325</v>
      </c>
      <c r="K49" s="74">
        <f>+(A!I49/A!$D$46)/(I!K78/I!$F$75)</f>
        <v>0.39475949629128099</v>
      </c>
      <c r="L49" s="74">
        <f>+(A!J49/A!$D$46)/(I!L78/I!$F$75)</f>
        <v>0.39026828445384099</v>
      </c>
      <c r="M49" s="74">
        <f>+(A!K49/A!$D$46)/(I!M78/I!$F$75)</f>
        <v>0.38499219010846703</v>
      </c>
      <c r="N49" s="74">
        <f>+(A!L49/A!$D$46)/(I!N78/I!$F$75)</f>
        <v>0.53014787953992071</v>
      </c>
      <c r="O49" s="74">
        <f>+(A!M49/A!$D$46)/(I!O78/I!$F$75)</f>
        <v>0.52181651092227477</v>
      </c>
      <c r="P49" s="74">
        <f>+(A!N49/A!$D$46)/(I!P78/I!$F$75)</f>
        <v>0.48498668276786877</v>
      </c>
      <c r="Q49" s="74">
        <f>+(A!O49/A!$D$46)/(I!Q78/I!$F$75)</f>
        <v>0.60436850918266216</v>
      </c>
      <c r="R49" s="74">
        <f>+(A!P49/A!$D$46)/(I!R78/I!$F$75)</f>
        <v>0.39708771254467518</v>
      </c>
      <c r="S49" s="74">
        <f>+(A!Q49/A!$D$46)/(I!S78/I!$F$75)</f>
        <v>0.49588593397540137</v>
      </c>
      <c r="T49" s="74">
        <f>+(A!R49/A!$D$46)/(I!T78/I!$F$75)</f>
        <v>0.54380983210447498</v>
      </c>
      <c r="U49" s="74">
        <f>+(A!S49/A!$D$46)/(I!U78/I!$F$75)</f>
        <v>0.75565508116728441</v>
      </c>
      <c r="V49" s="74">
        <f>+(A!T49/A!$D$46)/(I!V78/I!$F$75)</f>
        <v>0.7807122820624095</v>
      </c>
      <c r="W49" s="74">
        <f>+(A!U49/A!$D$46)/(I!W78/I!$F$75)</f>
        <v>0.87909416798745998</v>
      </c>
      <c r="X49" s="74">
        <f>+(A!V49/A!$D$46)/(I!X78/I!$F$75)</f>
        <v>0.76676391363212659</v>
      </c>
      <c r="Y49" s="74">
        <f>+(A!W49/A!$D$46)/(I!Y78/I!$F$75)</f>
        <v>0.81107125536796698</v>
      </c>
      <c r="Z49" s="74">
        <f>+(A!X49/A!$D$46)/(I!Z78/I!$F$75)</f>
        <v>0.79728496619104394</v>
      </c>
      <c r="AA49" s="74">
        <f>+(A!Y49/A!$D$46)/(I!AA78/I!$F$75)</f>
        <v>0.85795971495582846</v>
      </c>
      <c r="AB49" s="74">
        <f>+(A!Z49/A!$D$46)/(I!AB78/I!$F$75)</f>
        <v>0.91374667864722003</v>
      </c>
      <c r="AC49" s="74">
        <f>+(A!AA49/A!$D$46)/(I!AC78/I!$F$75)</f>
        <v>0.80043160623515908</v>
      </c>
      <c r="AD49" s="74">
        <f>+(A!AB49/A!$D$46)/(I!AD78/I!$F$75)</f>
        <v>1.0359883112680395</v>
      </c>
      <c r="AE49" s="74">
        <f>+(A!AC49/A!$D$46)/(I!AE78/I!$F$75)</f>
        <v>0.85155333367908093</v>
      </c>
    </row>
    <row r="50" spans="4:31" x14ac:dyDescent="0.25">
      <c r="D50" s="235" t="s">
        <v>19</v>
      </c>
      <c r="E50" s="236"/>
      <c r="F50" s="74">
        <f>+(A!D50/A!$D$46)/(I!F79/I!$F$75)</f>
        <v>6.0162217336903384E-2</v>
      </c>
      <c r="G50" s="74">
        <f>+(A!E50/A!$D$46)/(I!G79/I!$F$75)</f>
        <v>8.435384889584184E-2</v>
      </c>
      <c r="H50" s="74">
        <f>+(A!F50/A!$D$46)/(I!H79/I!$F$75)</f>
        <v>7.9909578357398744E-2</v>
      </c>
      <c r="I50" s="74">
        <f>+(A!G50/A!$D$46)/(I!I79/I!$F$75)</f>
        <v>8.919543701798556E-2</v>
      </c>
      <c r="J50" s="74">
        <f>+(A!H50/A!$D$46)/(I!J79/I!$F$75)</f>
        <v>6.8064917968991084E-2</v>
      </c>
      <c r="K50" s="74">
        <f>+(A!I50/A!$D$46)/(I!K79/I!$F$75)</f>
        <v>1.1760831530007601E-2</v>
      </c>
      <c r="L50" s="74">
        <f>+(A!J50/A!$D$46)/(I!L79/I!$F$75)</f>
        <v>5.0689601034727269E-3</v>
      </c>
      <c r="M50" s="74">
        <f>+(A!K50/A!$D$46)/(I!M79/I!$F$75)</f>
        <v>0</v>
      </c>
      <c r="N50" s="74">
        <f>+(A!L50/A!$D$46)/(I!N79/I!$F$75)</f>
        <v>9.2627413647024537E-3</v>
      </c>
      <c r="O50" s="74">
        <f>+(A!M50/A!$D$46)/(I!O79/I!$F$75)</f>
        <v>0</v>
      </c>
      <c r="P50" s="74">
        <f>+(A!N50/A!$D$46)/(I!P79/I!$F$75)</f>
        <v>5.9883693872370639E-3</v>
      </c>
      <c r="Q50" s="74">
        <f>+(A!O50/A!$D$46)/(I!Q79/I!$F$75)</f>
        <v>3.8314803309656168E-3</v>
      </c>
      <c r="R50" s="74">
        <f>+(A!P50/A!$D$46)/(I!R79/I!$F$75)</f>
        <v>3.5311423136915108E-3</v>
      </c>
      <c r="S50" s="74">
        <f>+(A!Q50/A!$D$46)/(I!S79/I!$F$75)</f>
        <v>5.3223868448666455E-3</v>
      </c>
      <c r="T50" s="74">
        <f>+(A!R50/A!$D$46)/(I!T79/I!$F$75)</f>
        <v>4.4504468777287337E-3</v>
      </c>
      <c r="U50" s="74">
        <f>+(A!S50/A!$D$46)/(I!U79/I!$F$75)</f>
        <v>2.0104684966539072E-2</v>
      </c>
      <c r="V50" s="74">
        <f>+(A!T50/A!$D$46)/(I!V79/I!$F$75)</f>
        <v>3.5927675056127914E-2</v>
      </c>
      <c r="W50" s="74">
        <f>+(A!U50/A!$D$46)/(I!W79/I!$F$75)</f>
        <v>1.6579924089747077E-2</v>
      </c>
      <c r="X50" s="74">
        <f>+(A!V50/A!$D$46)/(I!X79/I!$F$75)</f>
        <v>9.6681113461310336E-3</v>
      </c>
      <c r="Y50" s="74">
        <f>+(A!W50/A!$D$46)/(I!Y79/I!$F$75)</f>
        <v>8.3617676274187463E-3</v>
      </c>
      <c r="Z50" s="74">
        <f>+(A!X50/A!$D$46)/(I!Z79/I!$F$75)</f>
        <v>0.17446412093880567</v>
      </c>
      <c r="AA50" s="74">
        <f>+(A!Y50/A!$D$46)/(I!AA79/I!$F$75)</f>
        <v>5.4562357461938202E-2</v>
      </c>
      <c r="AB50" s="74">
        <f>+(A!Z50/A!$D$46)/(I!AB79/I!$F$75)</f>
        <v>0.22480588501288004</v>
      </c>
      <c r="AC50" s="74">
        <f>+(A!AA50/A!$D$46)/(I!AC79/I!$F$75)</f>
        <v>0.14165380087912668</v>
      </c>
      <c r="AD50" s="74">
        <f>+(A!AB50/A!$D$46)/(I!AD79/I!$F$75)</f>
        <v>0.17041617290382322</v>
      </c>
      <c r="AE50" s="74">
        <f>+(A!AC50/A!$D$46)/(I!AE79/I!$F$75)</f>
        <v>0.19935000696475125</v>
      </c>
    </row>
    <row r="51" spans="4:31" x14ac:dyDescent="0.25">
      <c r="D51" s="233" t="s">
        <v>20</v>
      </c>
      <c r="E51" s="234"/>
      <c r="F51" s="74">
        <f>+(A!D51/A!$D$46)/(I!F80/I!$F$75)</f>
        <v>0</v>
      </c>
      <c r="G51" s="74">
        <f>+(A!E51/A!$D$46)/(I!G80/I!$F$75)</f>
        <v>0</v>
      </c>
      <c r="H51" s="74">
        <f>+(A!F51/A!$D$46)/(I!H80/I!$F$75)</f>
        <v>0</v>
      </c>
      <c r="I51" s="74">
        <f>+(A!G51/A!$D$46)/(I!I80/I!$F$75)</f>
        <v>0</v>
      </c>
      <c r="J51" s="74">
        <f>+(A!H51/A!$D$46)/(I!J80/I!$F$75)</f>
        <v>0</v>
      </c>
      <c r="K51" s="74">
        <f>+(A!I51/A!$D$46)/(I!K80/I!$F$75)</f>
        <v>0</v>
      </c>
      <c r="L51" s="74">
        <f>+(A!J51/A!$D$46)/(I!L80/I!$F$75)</f>
        <v>0</v>
      </c>
      <c r="M51" s="74">
        <f>+(A!K51/A!$D$46)/(I!M80/I!$F$75)</f>
        <v>6.3198649193270647E-5</v>
      </c>
      <c r="N51" s="74">
        <f>+(A!L51/A!$D$46)/(I!N80/I!$F$75)</f>
        <v>2.6368177675840663E-3</v>
      </c>
      <c r="O51" s="74">
        <f>+(A!M51/A!$D$46)/(I!O80/I!$F$75)</f>
        <v>1.3707228687532796E-3</v>
      </c>
      <c r="P51" s="74">
        <f>+(A!N51/A!$D$46)/(I!P80/I!$F$75)</f>
        <v>2.688838821051595E-3</v>
      </c>
      <c r="Q51" s="74">
        <f>+(A!O51/A!$D$46)/(I!Q80/I!$F$75)</f>
        <v>3.8720893012962089E-3</v>
      </c>
      <c r="R51" s="74">
        <f>+(A!P51/A!$D$46)/(I!R80/I!$F$75)</f>
        <v>1.3651606515417502E-2</v>
      </c>
      <c r="S51" s="74">
        <f>+(A!Q51/A!$D$46)/(I!S80/I!$F$75)</f>
        <v>1.2421412176780352E-2</v>
      </c>
      <c r="T51" s="74">
        <f>+(A!R51/A!$D$46)/(I!T80/I!$F$75)</f>
        <v>3.514515252147625E-2</v>
      </c>
      <c r="U51" s="74">
        <f>+(A!S51/A!$D$46)/(I!U80/I!$F$75)</f>
        <v>8.2591253243172152E-2</v>
      </c>
      <c r="V51" s="74">
        <f>+(A!T51/A!$D$46)/(I!V80/I!$F$75)</f>
        <v>4.9917547667216199E-2</v>
      </c>
      <c r="W51" s="74">
        <f>+(A!U51/A!$D$46)/(I!W80/I!$F$75)</f>
        <v>5.3085818709113282E-2</v>
      </c>
      <c r="X51" s="74">
        <f>+(A!V51/A!$D$46)/(I!X80/I!$F$75)</f>
        <v>5.2127121356155909E-2</v>
      </c>
      <c r="Y51" s="74">
        <f>+(A!W51/A!$D$46)/(I!Y80/I!$F$75)</f>
        <v>3.8277983073681111E-2</v>
      </c>
      <c r="Z51" s="74">
        <f>+(A!X51/A!$D$46)/(I!Z80/I!$F$75)</f>
        <v>2.977201038728643E-2</v>
      </c>
      <c r="AA51" s="74">
        <f>+(A!Y51/A!$D$46)/(I!AA80/I!$F$75)</f>
        <v>2.8990031240487768E-2</v>
      </c>
      <c r="AB51" s="74">
        <f>+(A!Z51/A!$D$46)/(I!AB80/I!$F$75)</f>
        <v>1.9986474044293909E-2</v>
      </c>
      <c r="AC51" s="74">
        <f>+(A!AA51/A!$D$46)/(I!AC80/I!$F$75)</f>
        <v>1.184393013439391E-2</v>
      </c>
      <c r="AD51" s="74">
        <f>+(A!AB51/A!$D$46)/(I!AD80/I!$F$75)</f>
        <v>2.008274316904048E-2</v>
      </c>
      <c r="AE51" s="74">
        <f>+(A!AC51/A!$D$46)/(I!AE80/I!$F$75)</f>
        <v>1.5536082594048083E-2</v>
      </c>
    </row>
    <row r="52" spans="4:31" x14ac:dyDescent="0.25">
      <c r="D52" s="235" t="s">
        <v>21</v>
      </c>
      <c r="E52" s="236"/>
      <c r="F52" s="74">
        <f>+(A!D52/A!$D$46)/(I!F81/I!$F$75)</f>
        <v>1.2707956581809234E-2</v>
      </c>
      <c r="G52" s="74">
        <f>+(A!E52/A!$D$46)/(I!G81/I!$F$75)</f>
        <v>4.5950265862389035E-5</v>
      </c>
      <c r="H52" s="74">
        <f>+(A!F52/A!$D$46)/(I!H81/I!$F$75)</f>
        <v>3.6440658818356281E-3</v>
      </c>
      <c r="I52" s="74">
        <f>+(A!G52/A!$D$46)/(I!I81/I!$F$75)</f>
        <v>5.6700636628349195E-5</v>
      </c>
      <c r="J52" s="74">
        <f>+(A!H52/A!$D$46)/(I!J81/I!$F$75)</f>
        <v>1.4176849247799902E-2</v>
      </c>
      <c r="K52" s="74">
        <f>+(A!I52/A!$D$46)/(I!K81/I!$F$75)</f>
        <v>8.7747756193476271E-4</v>
      </c>
      <c r="L52" s="74">
        <f>+(A!J52/A!$D$46)/(I!L81/I!$F$75)</f>
        <v>2.4365381985800897E-3</v>
      </c>
      <c r="M52" s="74">
        <f>+(A!K52/A!$D$46)/(I!M81/I!$F$75)</f>
        <v>8.6450081405136676E-3</v>
      </c>
      <c r="N52" s="74">
        <f>+(A!L52/A!$D$46)/(I!N81/I!$F$75)</f>
        <v>3.0618800428229221E-2</v>
      </c>
      <c r="O52" s="74">
        <f>+(A!M52/A!$D$46)/(I!O81/I!$F$75)</f>
        <v>1.8346261399312461E-2</v>
      </c>
      <c r="P52" s="74">
        <f>+(A!N52/A!$D$46)/(I!P81/I!$F$75)</f>
        <v>1.9014108757217242E-2</v>
      </c>
      <c r="Q52" s="74">
        <f>+(A!O52/A!$D$46)/(I!Q81/I!$F$75)</f>
        <v>1.5031313416832505E-2</v>
      </c>
      <c r="R52" s="74">
        <f>+(A!P52/A!$D$46)/(I!R81/I!$F$75)</f>
        <v>1.2647923618686992E-2</v>
      </c>
      <c r="S52" s="74">
        <f>+(A!Q52/A!$D$46)/(I!S81/I!$F$75)</f>
        <v>1.8493782304373849E-2</v>
      </c>
      <c r="T52" s="74">
        <f>+(A!R52/A!$D$46)/(I!T81/I!$F$75)</f>
        <v>5.754105771720322E-2</v>
      </c>
      <c r="U52" s="74">
        <f>+(A!S52/A!$D$46)/(I!U81/I!$F$75)</f>
        <v>8.0499467429615015E-2</v>
      </c>
      <c r="V52" s="74">
        <f>+(A!T52/A!$D$46)/(I!V81/I!$F$75)</f>
        <v>0.10223213483217219</v>
      </c>
      <c r="W52" s="74">
        <f>+(A!U52/A!$D$46)/(I!W81/I!$F$75)</f>
        <v>0.18648806371969823</v>
      </c>
      <c r="X52" s="74">
        <f>+(A!V52/A!$D$46)/(I!X81/I!$F$75)</f>
        <v>0.19154965409066849</v>
      </c>
      <c r="Y52" s="74">
        <f>+(A!W52/A!$D$46)/(I!Y81/I!$F$75)</f>
        <v>0.13661043441035556</v>
      </c>
      <c r="Z52" s="74">
        <f>+(A!X52/A!$D$46)/(I!Z81/I!$F$75)</f>
        <v>0.15580895331964129</v>
      </c>
      <c r="AA52" s="74">
        <f>+(A!Y52/A!$D$46)/(I!AA81/I!$F$75)</f>
        <v>0.15817534839347103</v>
      </c>
      <c r="AB52" s="74">
        <f>+(A!Z52/A!$D$46)/(I!AB81/I!$F$75)</f>
        <v>0.17212645089260209</v>
      </c>
      <c r="AC52" s="74">
        <f>+(A!AA52/A!$D$46)/(I!AC81/I!$F$75)</f>
        <v>0.1603295530819632</v>
      </c>
      <c r="AD52" s="74">
        <f>+(A!AB52/A!$D$46)/(I!AD81/I!$F$75)</f>
        <v>0.12918680922767667</v>
      </c>
      <c r="AE52" s="74">
        <f>+(A!AC52/A!$D$46)/(I!AE81/I!$F$75)</f>
        <v>0.15420131926839292</v>
      </c>
    </row>
    <row r="53" spans="4:31" x14ac:dyDescent="0.25">
      <c r="D53" s="233" t="s">
        <v>22</v>
      </c>
      <c r="E53" s="234"/>
      <c r="F53" s="74">
        <f>+(A!D53/A!$D$46)/(I!F82/I!$F$75)</f>
        <v>1.9128300217494951</v>
      </c>
      <c r="G53" s="74">
        <f>+(A!E53/A!$D$46)/(I!G82/I!$F$75)</f>
        <v>2.1305792601789246</v>
      </c>
      <c r="H53" s="74">
        <f>+(A!F53/A!$D$46)/(I!H82/I!$F$75)</f>
        <v>1.0340116417261831</v>
      </c>
      <c r="I53" s="74">
        <f>+(A!G53/A!$D$46)/(I!I82/I!$F$75)</f>
        <v>0.56358064532447183</v>
      </c>
      <c r="J53" s="74">
        <f>+(A!H53/A!$D$46)/(I!J82/I!$F$75)</f>
        <v>0.67250322880809643</v>
      </c>
      <c r="K53" s="74">
        <f>+(A!I53/A!$D$46)/(I!K82/I!$F$75)</f>
        <v>0.5596115966761559</v>
      </c>
      <c r="L53" s="74">
        <f>+(A!J53/A!$D$46)/(I!L82/I!$F$75)</f>
        <v>0.4548477753241667</v>
      </c>
      <c r="M53" s="74">
        <f>+(A!K53/A!$D$46)/(I!M82/I!$F$75)</f>
        <v>0.6256824528462186</v>
      </c>
      <c r="N53" s="74">
        <f>+(A!L53/A!$D$46)/(I!N82/I!$F$75)</f>
        <v>0.75661703242004452</v>
      </c>
      <c r="O53" s="74">
        <f>+(A!M53/A!$D$46)/(I!O82/I!$F$75)</f>
        <v>0.76261763530863969</v>
      </c>
      <c r="P53" s="74">
        <f>+(A!N53/A!$D$46)/(I!P82/I!$F$75)</f>
        <v>0.62062520114910036</v>
      </c>
      <c r="Q53" s="74">
        <f>+(A!O53/A!$D$46)/(I!Q82/I!$F$75)</f>
        <v>0.45086790975384133</v>
      </c>
      <c r="R53" s="74">
        <f>+(A!P53/A!$D$46)/(I!R82/I!$F$75)</f>
        <v>0.79017079557375891</v>
      </c>
      <c r="S53" s="74">
        <f>+(A!Q53/A!$D$46)/(I!S82/I!$F$75)</f>
        <v>0.39786959400982269</v>
      </c>
      <c r="T53" s="74">
        <f>+(A!R53/A!$D$46)/(I!T82/I!$F$75)</f>
        <v>0.19318812659776108</v>
      </c>
      <c r="U53" s="74">
        <f>+(A!S53/A!$D$46)/(I!U82/I!$F$75)</f>
        <v>0.3579458963164745</v>
      </c>
      <c r="V53" s="74">
        <f>+(A!T53/A!$D$46)/(I!V82/I!$F$75)</f>
        <v>0.32566673877628144</v>
      </c>
      <c r="W53" s="74">
        <f>+(A!U53/A!$D$46)/(I!W82/I!$F$75)</f>
        <v>0.121668926653883</v>
      </c>
      <c r="X53" s="74">
        <f>+(A!V53/A!$D$46)/(I!X82/I!$F$75)</f>
        <v>0.36866420442258063</v>
      </c>
      <c r="Y53" s="74">
        <f>+(A!W53/A!$D$46)/(I!Y82/I!$F$75)</f>
        <v>0.68437488739172825</v>
      </c>
      <c r="Z53" s="74">
        <f>+(A!X53/A!$D$46)/(I!Z82/I!$F$75)</f>
        <v>0.38772515502442811</v>
      </c>
      <c r="AA53" s="74">
        <f>+(A!Y53/A!$D$46)/(I!AA82/I!$F$75)</f>
        <v>0.83940634706963357</v>
      </c>
      <c r="AB53" s="74">
        <f>+(A!Z53/A!$D$46)/(I!AB82/I!$F$75)</f>
        <v>0.45771793366485564</v>
      </c>
      <c r="AC53" s="74">
        <f>+(A!AA53/A!$D$46)/(I!AC82/I!$F$75)</f>
        <v>0.68405465715595493</v>
      </c>
      <c r="AD53" s="74">
        <f>+(A!AB53/A!$D$46)/(I!AD82/I!$F$75)</f>
        <v>0.44926466172586732</v>
      </c>
      <c r="AE53" s="74">
        <f>+(A!AC53/A!$D$46)/(I!AE82/I!$F$75)</f>
        <v>0.52666114279555976</v>
      </c>
    </row>
    <row r="54" spans="4:31" x14ac:dyDescent="0.25">
      <c r="D54" s="235" t="s">
        <v>23</v>
      </c>
      <c r="E54" s="236"/>
      <c r="F54" s="74">
        <f>+(A!D54/A!$D$46)/(I!F83/I!$F$75)</f>
        <v>3.194915102949844E-2</v>
      </c>
      <c r="G54" s="74">
        <f>+(A!E54/A!$D$46)/(I!G83/I!$F$75)</f>
        <v>1.9075800486547272E-2</v>
      </c>
      <c r="H54" s="74">
        <f>+(A!F54/A!$D$46)/(I!H83/I!$F$75)</f>
        <v>3.9329607555717359E-4</v>
      </c>
      <c r="I54" s="74">
        <f>+(A!G54/A!$D$46)/(I!I83/I!$F$75)</f>
        <v>2.6699261212454382E-2</v>
      </c>
      <c r="J54" s="74">
        <f>+(A!H54/A!$D$46)/(I!J83/I!$F$75)</f>
        <v>1.7531499112929418E-3</v>
      </c>
      <c r="K54" s="74">
        <f>+(A!I54/A!$D$46)/(I!K83/I!$F$75)</f>
        <v>7.3142695909489625E-4</v>
      </c>
      <c r="L54" s="74">
        <f>+(A!J54/A!$D$46)/(I!L83/I!$F$75)</f>
        <v>3.3050403628509168E-3</v>
      </c>
      <c r="M54" s="74">
        <f>+(A!K54/A!$D$46)/(I!M83/I!$F$75)</f>
        <v>2.1006512612900697E-2</v>
      </c>
      <c r="N54" s="74">
        <f>+(A!L54/A!$D$46)/(I!N83/I!$F$75)</f>
        <v>7.1036533682532852E-3</v>
      </c>
      <c r="O54" s="74">
        <f>+(A!M54/A!$D$46)/(I!O83/I!$F$75)</f>
        <v>1.0333851697076561E-2</v>
      </c>
      <c r="P54" s="74">
        <f>+(A!N54/A!$D$46)/(I!P83/I!$F$75)</f>
        <v>5.9137063022907735E-3</v>
      </c>
      <c r="Q54" s="74">
        <f>+(A!O54/A!$D$46)/(I!Q83/I!$F$75)</f>
        <v>9.7012791029051151E-3</v>
      </c>
      <c r="R54" s="74">
        <f>+(A!P54/A!$D$46)/(I!R83/I!$F$75)</f>
        <v>3.3766443557342223E-3</v>
      </c>
      <c r="S54" s="74">
        <f>+(A!Q54/A!$D$46)/(I!S83/I!$F$75)</f>
        <v>1.7842854476473708E-3</v>
      </c>
      <c r="T54" s="74">
        <f>+(A!R54/A!$D$46)/(I!T83/I!$F$75)</f>
        <v>3.0280172505423053E-3</v>
      </c>
      <c r="U54" s="74">
        <f>+(A!S54/A!$D$46)/(I!U83/I!$F$75)</f>
        <v>3.0025614725495441E-3</v>
      </c>
      <c r="V54" s="74">
        <f>+(A!T54/A!$D$46)/(I!V83/I!$F$75)</f>
        <v>7.7480757591290141E-3</v>
      </c>
      <c r="W54" s="74">
        <f>+(A!U54/A!$D$46)/(I!W83/I!$F$75)</f>
        <v>8.7664199699370553E-3</v>
      </c>
      <c r="X54" s="74">
        <f>+(A!V54/A!$D$46)/(I!X83/I!$F$75)</f>
        <v>5.7281275837478473E-3</v>
      </c>
      <c r="Y54" s="74">
        <f>+(A!W54/A!$D$46)/(I!Y83/I!$F$75)</f>
        <v>4.1957755028432199E-3</v>
      </c>
      <c r="Z54" s="74">
        <f>+(A!X54/A!$D$46)/(I!Z83/I!$F$75)</f>
        <v>6.7370827288393944E-3</v>
      </c>
      <c r="AA54" s="74">
        <f>+(A!Y54/A!$D$46)/(I!AA83/I!$F$75)</f>
        <v>7.6078082360949827E-3</v>
      </c>
      <c r="AB54" s="74">
        <f>+(A!Z54/A!$D$46)/(I!AB83/I!$F$75)</f>
        <v>1.0707574879209602E-2</v>
      </c>
      <c r="AC54" s="74">
        <f>+(A!AA54/A!$D$46)/(I!AC83/I!$F$75)</f>
        <v>3.7494128957189323E-3</v>
      </c>
      <c r="AD54" s="74">
        <f>+(A!AB54/A!$D$46)/(I!AD83/I!$F$75)</f>
        <v>1.4467279935266933E-2</v>
      </c>
      <c r="AE54" s="74">
        <f>+(A!AC54/A!$D$46)/(I!AE83/I!$F$75)</f>
        <v>1.8338552275335075E-2</v>
      </c>
    </row>
    <row r="55" spans="4:31" x14ac:dyDescent="0.25">
      <c r="D55" s="233" t="s">
        <v>24</v>
      </c>
      <c r="E55" s="234"/>
      <c r="F55" s="74">
        <f>+(A!D55/A!$D$46)/(I!F84/I!$F$75)</f>
        <v>1.7631785214553154E-2</v>
      </c>
      <c r="G55" s="74">
        <f>+(A!E55/A!$D$46)/(I!G84/I!$F$75)</f>
        <v>7.3797585533911261E-2</v>
      </c>
      <c r="H55" s="74">
        <f>+(A!F55/A!$D$46)/(I!H84/I!$F$75)</f>
        <v>2.7945511007233786E-2</v>
      </c>
      <c r="I55" s="74">
        <f>+(A!G55/A!$D$46)/(I!I84/I!$F$75)</f>
        <v>1.8717952968199957E-2</v>
      </c>
      <c r="J55" s="74">
        <f>+(A!H55/A!$D$46)/(I!J84/I!$F$75)</f>
        <v>1.1454460233417641E-2</v>
      </c>
      <c r="K55" s="74">
        <f>+(A!I55/A!$D$46)/(I!K84/I!$F$75)</f>
        <v>1.1388597568778447E-2</v>
      </c>
      <c r="L55" s="74">
        <f>+(A!J55/A!$D$46)/(I!L84/I!$F$75)</f>
        <v>6.3239954171262543E-3</v>
      </c>
      <c r="M55" s="74">
        <f>+(A!K55/A!$D$46)/(I!M84/I!$F$75)</f>
        <v>1.540997758027713E-2</v>
      </c>
      <c r="N55" s="74">
        <f>+(A!L55/A!$D$46)/(I!N84/I!$F$75)</f>
        <v>1.5358153786353719E-2</v>
      </c>
      <c r="O55" s="74">
        <f>+(A!M55/A!$D$46)/(I!O84/I!$F$75)</f>
        <v>2.4672337674428151E-2</v>
      </c>
      <c r="P55" s="74">
        <f>+(A!N55/A!$D$46)/(I!P84/I!$F$75)</f>
        <v>2.0744999459093798E-2</v>
      </c>
      <c r="Q55" s="74">
        <f>+(A!O55/A!$D$46)/(I!Q84/I!$F$75)</f>
        <v>2.869238739705313E-2</v>
      </c>
      <c r="R55" s="74">
        <f>+(A!P55/A!$D$46)/(I!R84/I!$F$75)</f>
        <v>1.3026091797724277E-2</v>
      </c>
      <c r="S55" s="74">
        <f>+(A!Q55/A!$D$46)/(I!S84/I!$F$75)</f>
        <v>1.8877239714052488E-2</v>
      </c>
      <c r="T55" s="74">
        <f>+(A!R55/A!$D$46)/(I!T84/I!$F$75)</f>
        <v>2.3932494666873916E-2</v>
      </c>
      <c r="U55" s="74">
        <f>+(A!S55/A!$D$46)/(I!U84/I!$F$75)</f>
        <v>2.6758497521336994E-2</v>
      </c>
      <c r="V55" s="74">
        <f>+(A!T55/A!$D$46)/(I!V84/I!$F$75)</f>
        <v>5.2667701898157157E-2</v>
      </c>
      <c r="W55" s="74">
        <f>+(A!U55/A!$D$46)/(I!W84/I!$F$75)</f>
        <v>6.5581110973620571E-2</v>
      </c>
      <c r="X55" s="74">
        <f>+(A!V55/A!$D$46)/(I!X84/I!$F$75)</f>
        <v>0.10173112767205439</v>
      </c>
      <c r="Y55" s="74">
        <f>+(A!W55/A!$D$46)/(I!Y84/I!$F$75)</f>
        <v>8.8696741971026907E-2</v>
      </c>
      <c r="Z55" s="74">
        <f>+(A!X55/A!$D$46)/(I!Z84/I!$F$75)</f>
        <v>0.10286970584028242</v>
      </c>
      <c r="AA55" s="74">
        <f>+(A!Y55/A!$D$46)/(I!AA84/I!$F$75)</f>
        <v>7.3648692289671913E-2</v>
      </c>
      <c r="AB55" s="74">
        <f>+(A!Z55/A!$D$46)/(I!AB84/I!$F$75)</f>
        <v>6.8831038100483286E-2</v>
      </c>
      <c r="AC55" s="74">
        <f>+(A!AA55/A!$D$46)/(I!AC84/I!$F$75)</f>
        <v>6.9077703116617054E-2</v>
      </c>
      <c r="AD55" s="74">
        <f>+(A!AB55/A!$D$46)/(I!AD84/I!$F$75)</f>
        <v>6.6928377907499378E-2</v>
      </c>
      <c r="AE55" s="74">
        <f>+(A!AC55/A!$D$46)/(I!AE84/I!$F$75)</f>
        <v>7.4626425687354031E-2</v>
      </c>
    </row>
    <row r="56" spans="4:31" ht="15.75" thickBot="1" x14ac:dyDescent="0.3">
      <c r="D56" s="231" t="s">
        <v>25</v>
      </c>
      <c r="E56" s="232"/>
      <c r="F56" s="90">
        <f>+(A!D56/A!$D$46)/(I!F85/I!$F$75)</f>
        <v>0</v>
      </c>
      <c r="G56" s="90">
        <f>+(A!E56/A!$D$46)/(I!G85/I!$F$75)</f>
        <v>0</v>
      </c>
      <c r="H56" s="90">
        <f>+(A!F56/A!$D$46)/(I!H85/I!$F$75)</f>
        <v>0</v>
      </c>
      <c r="I56" s="90">
        <f>+(A!G56/A!$D$46)/(I!I85/I!$F$75)</f>
        <v>0</v>
      </c>
      <c r="J56" s="90">
        <f>+(A!H56/A!$D$46)/(I!J85/I!$F$75)</f>
        <v>0</v>
      </c>
      <c r="K56" s="90">
        <f>+(A!I56/A!$D$46)/(I!K85/I!$F$75)</f>
        <v>7.3547534632835638E-3</v>
      </c>
      <c r="L56" s="90">
        <f>+(A!J56/A!$D$46)/(I!L85/I!$F$75)</f>
        <v>0</v>
      </c>
      <c r="M56" s="90">
        <f>+(A!K56/A!$D$46)/(I!M85/I!$F$75)</f>
        <v>0</v>
      </c>
      <c r="N56" s="90">
        <f>+(A!L56/A!$D$46)/(I!N85/I!$F$75)</f>
        <v>0</v>
      </c>
      <c r="O56" s="90">
        <f>+(A!M56/A!$D$46)/(I!O85/I!$F$75)</f>
        <v>4.8768890058193487E-5</v>
      </c>
      <c r="P56" s="90">
        <f>+(A!N56/A!$D$46)/(I!P85/I!$F$75)</f>
        <v>2.1701543970489075E-4</v>
      </c>
      <c r="Q56" s="90">
        <f>+(A!O56/A!$D$46)/(I!Q85/I!$F$75)</f>
        <v>3.5260331277293033E-4</v>
      </c>
      <c r="R56" s="90">
        <f>+(A!P56/A!$D$46)/(I!R85/I!$F$75)</f>
        <v>6.9851571436422601E-4</v>
      </c>
      <c r="S56" s="90">
        <f>+(A!Q56/A!$D$46)/(I!S85/I!$F$75)</f>
        <v>1.2042340466532457E-3</v>
      </c>
      <c r="T56" s="90">
        <f>+(A!R56/A!$D$46)/(I!T85/I!$F$75)</f>
        <v>4.531870363933242E-4</v>
      </c>
      <c r="U56" s="90">
        <f>+(A!S56/A!$D$46)/(I!U85/I!$F$75)</f>
        <v>1.1230993002208228E-3</v>
      </c>
      <c r="V56" s="90">
        <f>+(A!T56/A!$D$46)/(I!V85/I!$F$75)</f>
        <v>7.74957631205976E-4</v>
      </c>
      <c r="W56" s="90">
        <f>+(A!U56/A!$D$46)/(I!W85/I!$F$75)</f>
        <v>1.242637188117829E-3</v>
      </c>
      <c r="X56" s="90">
        <f>+(A!V56/A!$D$46)/(I!X85/I!$F$75)</f>
        <v>7.4426659781779054E-4</v>
      </c>
      <c r="Y56" s="90">
        <f>+(A!W56/A!$D$46)/(I!Y85/I!$F$75)</f>
        <v>9.0681966279596352E-4</v>
      </c>
      <c r="Z56" s="90">
        <f>+(A!X56/A!$D$46)/(I!Z85/I!$F$75)</f>
        <v>1.9602130700681038E-3</v>
      </c>
      <c r="AA56" s="90">
        <f>+(A!Y56/A!$D$46)/(I!AA85/I!$F$75)</f>
        <v>1.0606381411149761E-3</v>
      </c>
      <c r="AB56" s="90">
        <f>+(A!Z56/A!$D$46)/(I!AB85/I!$F$75)</f>
        <v>6.7075779522378083E-4</v>
      </c>
      <c r="AC56" s="90">
        <f>+(A!AA56/A!$D$46)/(I!AC85/I!$F$75)</f>
        <v>7.4816025620302986E-3</v>
      </c>
      <c r="AD56" s="90">
        <f>+(A!AB56/A!$D$46)/(I!AD85/I!$F$75)</f>
        <v>2.7006287915257981E-3</v>
      </c>
      <c r="AE56" s="90">
        <f>+(A!AC56/A!$D$46)/(I!AE85/I!$F$75)</f>
        <v>9.6080538827556696E-7</v>
      </c>
    </row>
    <row r="57" spans="4:31" s="1" customFormat="1" x14ac:dyDescent="0.25">
      <c r="D57" s="1" t="s">
        <v>52</v>
      </c>
      <c r="E57" s="115"/>
      <c r="F57" s="91"/>
      <c r="G57" s="91"/>
      <c r="H57" s="91"/>
      <c r="I57" s="91"/>
      <c r="J57" s="91"/>
      <c r="K57" s="91"/>
      <c r="L57" s="91"/>
      <c r="M57" s="91"/>
      <c r="N57" s="91"/>
      <c r="O57" s="91"/>
      <c r="P57" s="91"/>
      <c r="Q57" s="91"/>
      <c r="R57" s="91"/>
      <c r="S57" s="91"/>
      <c r="T57" s="91"/>
      <c r="U57" s="91"/>
      <c r="V57" s="91"/>
      <c r="W57" s="91"/>
      <c r="X57" s="91"/>
      <c r="Y57" s="91"/>
      <c r="Z57" s="91"/>
      <c r="AA57" s="91"/>
    </row>
    <row r="58" spans="4:31" ht="15.75" thickBot="1" x14ac:dyDescent="0.3"/>
    <row r="59" spans="4:31" ht="15.75" thickBot="1" x14ac:dyDescent="0.3">
      <c r="D59" s="6" t="s">
        <v>14</v>
      </c>
      <c r="E59" s="7"/>
      <c r="F59" s="12">
        <v>1995</v>
      </c>
      <c r="G59" s="8">
        <v>1996</v>
      </c>
      <c r="H59" s="12">
        <v>1997</v>
      </c>
      <c r="I59" s="8">
        <v>1998</v>
      </c>
      <c r="J59" s="12">
        <v>1999</v>
      </c>
      <c r="K59" s="8">
        <v>2000</v>
      </c>
      <c r="L59" s="12">
        <v>2001</v>
      </c>
      <c r="M59" s="8">
        <v>2002</v>
      </c>
      <c r="N59" s="12">
        <v>2003</v>
      </c>
      <c r="O59" s="8">
        <v>2004</v>
      </c>
      <c r="P59" s="12">
        <v>2005</v>
      </c>
      <c r="Q59" s="8">
        <v>2006</v>
      </c>
      <c r="R59" s="12">
        <v>2007</v>
      </c>
      <c r="S59" s="8">
        <v>2008</v>
      </c>
      <c r="T59" s="12">
        <v>2009</v>
      </c>
      <c r="U59" s="8">
        <v>2010</v>
      </c>
      <c r="V59" s="12">
        <v>2011</v>
      </c>
      <c r="W59" s="8">
        <v>2012</v>
      </c>
      <c r="X59" s="12">
        <v>2013</v>
      </c>
      <c r="Y59" s="8">
        <v>2014</v>
      </c>
      <c r="Z59" s="12">
        <v>2015</v>
      </c>
      <c r="AA59" s="9">
        <v>2016</v>
      </c>
      <c r="AB59" s="9">
        <v>2017</v>
      </c>
      <c r="AC59" s="9">
        <v>2018</v>
      </c>
      <c r="AD59" s="9">
        <v>2019</v>
      </c>
      <c r="AE59" s="9">
        <v>2020</v>
      </c>
    </row>
    <row r="60" spans="4:31" ht="15.75" thickBot="1" x14ac:dyDescent="0.3">
      <c r="D60" s="237" t="s">
        <v>26</v>
      </c>
      <c r="E60" s="238"/>
      <c r="F60" s="99"/>
      <c r="G60" s="92"/>
      <c r="H60" s="93"/>
      <c r="I60" s="92"/>
      <c r="J60" s="92"/>
      <c r="K60" s="92"/>
      <c r="L60" s="92"/>
      <c r="M60" s="92"/>
      <c r="N60" s="92"/>
      <c r="O60" s="92"/>
      <c r="P60" s="92"/>
      <c r="Q60" s="92"/>
      <c r="R60" s="92"/>
      <c r="S60" s="92"/>
      <c r="T60" s="92"/>
      <c r="U60" s="92"/>
      <c r="V60" s="92"/>
      <c r="W60" s="92"/>
      <c r="X60" s="92"/>
      <c r="Y60" s="92"/>
      <c r="Z60" s="92"/>
      <c r="AA60" s="92"/>
      <c r="AB60" s="92"/>
      <c r="AC60" s="92"/>
      <c r="AD60" s="92"/>
      <c r="AE60" s="92"/>
    </row>
    <row r="61" spans="4:31" x14ac:dyDescent="0.25">
      <c r="D61" s="233" t="s">
        <v>16</v>
      </c>
      <c r="E61" s="234"/>
      <c r="F61" s="94" t="str">
        <f>+IF(F47&gt; 0.33,"VENTAJA","INTRAPRODUCTO")</f>
        <v>VENTAJA</v>
      </c>
      <c r="G61" s="89" t="str">
        <f t="shared" ref="G61:AA61" si="0">+IF(G47&gt; 0.33,"VENTAJA","INTRAPRODUCTO")</f>
        <v>VENTAJA</v>
      </c>
      <c r="H61" s="95" t="str">
        <f t="shared" si="0"/>
        <v>VENTAJA</v>
      </c>
      <c r="I61" s="89" t="str">
        <f t="shared" si="0"/>
        <v>VENTAJA</v>
      </c>
      <c r="J61" s="95" t="str">
        <f t="shared" si="0"/>
        <v>VENTAJA</v>
      </c>
      <c r="K61" s="89" t="str">
        <f t="shared" si="0"/>
        <v>VENTAJA</v>
      </c>
      <c r="L61" s="95" t="str">
        <f t="shared" si="0"/>
        <v>VENTAJA</v>
      </c>
      <c r="M61" s="89" t="str">
        <f t="shared" si="0"/>
        <v>VENTAJA</v>
      </c>
      <c r="N61" s="95" t="str">
        <f t="shared" si="0"/>
        <v>VENTAJA</v>
      </c>
      <c r="O61" s="89" t="str">
        <f t="shared" si="0"/>
        <v>VENTAJA</v>
      </c>
      <c r="P61" s="95" t="str">
        <f t="shared" si="0"/>
        <v>VENTAJA</v>
      </c>
      <c r="Q61" s="89" t="str">
        <f t="shared" si="0"/>
        <v>VENTAJA</v>
      </c>
      <c r="R61" s="95" t="str">
        <f t="shared" si="0"/>
        <v>VENTAJA</v>
      </c>
      <c r="S61" s="89" t="str">
        <f t="shared" si="0"/>
        <v>VENTAJA</v>
      </c>
      <c r="T61" s="95" t="str">
        <f t="shared" si="0"/>
        <v>VENTAJA</v>
      </c>
      <c r="U61" s="89" t="str">
        <f t="shared" si="0"/>
        <v>VENTAJA</v>
      </c>
      <c r="V61" s="95" t="str">
        <f t="shared" si="0"/>
        <v>VENTAJA</v>
      </c>
      <c r="W61" s="89" t="str">
        <f t="shared" si="0"/>
        <v>VENTAJA</v>
      </c>
      <c r="X61" s="95" t="str">
        <f t="shared" si="0"/>
        <v>VENTAJA</v>
      </c>
      <c r="Y61" s="89" t="str">
        <f t="shared" si="0"/>
        <v>VENTAJA</v>
      </c>
      <c r="Z61" s="95" t="str">
        <f t="shared" si="0"/>
        <v>VENTAJA</v>
      </c>
      <c r="AA61" s="89" t="str">
        <f t="shared" si="0"/>
        <v>VENTAJA</v>
      </c>
      <c r="AB61" s="89" t="str">
        <f t="shared" ref="AB61:AC61" si="1">+IF(AB47&gt; 0.33,"VENTAJA","INTRAPRODUCTO")</f>
        <v>VENTAJA</v>
      </c>
      <c r="AC61" s="89" t="str">
        <f t="shared" si="1"/>
        <v>VENTAJA</v>
      </c>
      <c r="AD61" s="89" t="str">
        <f t="shared" ref="AD61:AE61" si="2">+IF(AD47&gt; 0.33,"VENTAJA","INTRAPRODUCTO")</f>
        <v>VENTAJA</v>
      </c>
      <c r="AE61" s="74" t="str">
        <f t="shared" si="2"/>
        <v>VENTAJA</v>
      </c>
    </row>
    <row r="62" spans="4:31" x14ac:dyDescent="0.25">
      <c r="D62" s="235" t="s">
        <v>17</v>
      </c>
      <c r="E62" s="236"/>
      <c r="F62" s="96" t="str">
        <f t="shared" ref="F62:AA62" si="3">+IF(F48&gt; 0.33,"VENTAJA","INTRAPRODUCTO")</f>
        <v>INTRAPRODUCTO</v>
      </c>
      <c r="G62" s="74" t="str">
        <f t="shared" si="3"/>
        <v>INTRAPRODUCTO</v>
      </c>
      <c r="H62" s="91" t="str">
        <f t="shared" si="3"/>
        <v>INTRAPRODUCTO</v>
      </c>
      <c r="I62" s="74" t="str">
        <f t="shared" si="3"/>
        <v>INTRAPRODUCTO</v>
      </c>
      <c r="J62" s="91" t="str">
        <f t="shared" si="3"/>
        <v>INTRAPRODUCTO</v>
      </c>
      <c r="K62" s="74" t="str">
        <f t="shared" si="3"/>
        <v>INTRAPRODUCTO</v>
      </c>
      <c r="L62" s="91" t="str">
        <f t="shared" si="3"/>
        <v>INTRAPRODUCTO</v>
      </c>
      <c r="M62" s="74" t="str">
        <f t="shared" si="3"/>
        <v>INTRAPRODUCTO</v>
      </c>
      <c r="N62" s="91" t="str">
        <f t="shared" si="3"/>
        <v>INTRAPRODUCTO</v>
      </c>
      <c r="O62" s="74" t="str">
        <f t="shared" si="3"/>
        <v>INTRAPRODUCTO</v>
      </c>
      <c r="P62" s="91" t="str">
        <f t="shared" si="3"/>
        <v>INTRAPRODUCTO</v>
      </c>
      <c r="Q62" s="74" t="str">
        <f t="shared" si="3"/>
        <v>INTRAPRODUCTO</v>
      </c>
      <c r="R62" s="91" t="str">
        <f t="shared" si="3"/>
        <v>INTRAPRODUCTO</v>
      </c>
      <c r="S62" s="74" t="str">
        <f t="shared" si="3"/>
        <v>INTRAPRODUCTO</v>
      </c>
      <c r="T62" s="91" t="str">
        <f t="shared" si="3"/>
        <v>INTRAPRODUCTO</v>
      </c>
      <c r="U62" s="74" t="str">
        <f t="shared" si="3"/>
        <v>INTRAPRODUCTO</v>
      </c>
      <c r="V62" s="91" t="str">
        <f t="shared" si="3"/>
        <v>INTRAPRODUCTO</v>
      </c>
      <c r="W62" s="74" t="str">
        <f t="shared" si="3"/>
        <v>INTRAPRODUCTO</v>
      </c>
      <c r="X62" s="91" t="str">
        <f t="shared" si="3"/>
        <v>INTRAPRODUCTO</v>
      </c>
      <c r="Y62" s="74" t="str">
        <f t="shared" si="3"/>
        <v>INTRAPRODUCTO</v>
      </c>
      <c r="Z62" s="91" t="str">
        <f t="shared" si="3"/>
        <v>INTRAPRODUCTO</v>
      </c>
      <c r="AA62" s="74" t="str">
        <f t="shared" si="3"/>
        <v>INTRAPRODUCTO</v>
      </c>
      <c r="AB62" s="74" t="str">
        <f t="shared" ref="AB62:AC62" si="4">+IF(AB48&gt; 0.33,"VENTAJA","INTRAPRODUCTO")</f>
        <v>INTRAPRODUCTO</v>
      </c>
      <c r="AC62" s="74" t="str">
        <f t="shared" si="4"/>
        <v>INTRAPRODUCTO</v>
      </c>
      <c r="AD62" s="74" t="str">
        <f t="shared" ref="AD62:AE62" si="5">+IF(AD48&gt; 0.33,"VENTAJA","INTRAPRODUCTO")</f>
        <v>INTRAPRODUCTO</v>
      </c>
      <c r="AE62" s="74" t="str">
        <f t="shared" si="5"/>
        <v>INTRAPRODUCTO</v>
      </c>
    </row>
    <row r="63" spans="4:31" x14ac:dyDescent="0.25">
      <c r="D63" s="233" t="s">
        <v>18</v>
      </c>
      <c r="E63" s="234"/>
      <c r="F63" s="96" t="str">
        <f t="shared" ref="F63:AA63" si="6">+IF(F49&gt; 0.33,"VENTAJA","INTRAPRODUCTO")</f>
        <v>VENTAJA</v>
      </c>
      <c r="G63" s="74" t="str">
        <f t="shared" si="6"/>
        <v>VENTAJA</v>
      </c>
      <c r="H63" s="91" t="str">
        <f t="shared" si="6"/>
        <v>VENTAJA</v>
      </c>
      <c r="I63" s="74" t="str">
        <f t="shared" si="6"/>
        <v>VENTAJA</v>
      </c>
      <c r="J63" s="91" t="str">
        <f t="shared" si="6"/>
        <v>VENTAJA</v>
      </c>
      <c r="K63" s="74" t="str">
        <f t="shared" si="6"/>
        <v>VENTAJA</v>
      </c>
      <c r="L63" s="91" t="str">
        <f t="shared" si="6"/>
        <v>VENTAJA</v>
      </c>
      <c r="M63" s="74" t="str">
        <f t="shared" si="6"/>
        <v>VENTAJA</v>
      </c>
      <c r="N63" s="91" t="str">
        <f t="shared" si="6"/>
        <v>VENTAJA</v>
      </c>
      <c r="O63" s="74" t="str">
        <f t="shared" si="6"/>
        <v>VENTAJA</v>
      </c>
      <c r="P63" s="91" t="str">
        <f t="shared" si="6"/>
        <v>VENTAJA</v>
      </c>
      <c r="Q63" s="74" t="str">
        <f t="shared" si="6"/>
        <v>VENTAJA</v>
      </c>
      <c r="R63" s="91" t="str">
        <f t="shared" si="6"/>
        <v>VENTAJA</v>
      </c>
      <c r="S63" s="74" t="str">
        <f t="shared" si="6"/>
        <v>VENTAJA</v>
      </c>
      <c r="T63" s="91" t="str">
        <f t="shared" si="6"/>
        <v>VENTAJA</v>
      </c>
      <c r="U63" s="74" t="str">
        <f t="shared" si="6"/>
        <v>VENTAJA</v>
      </c>
      <c r="V63" s="91" t="str">
        <f t="shared" si="6"/>
        <v>VENTAJA</v>
      </c>
      <c r="W63" s="74" t="str">
        <f t="shared" si="6"/>
        <v>VENTAJA</v>
      </c>
      <c r="X63" s="91" t="str">
        <f t="shared" si="6"/>
        <v>VENTAJA</v>
      </c>
      <c r="Y63" s="74" t="str">
        <f t="shared" si="6"/>
        <v>VENTAJA</v>
      </c>
      <c r="Z63" s="91" t="str">
        <f t="shared" si="6"/>
        <v>VENTAJA</v>
      </c>
      <c r="AA63" s="74" t="str">
        <f t="shared" si="6"/>
        <v>VENTAJA</v>
      </c>
      <c r="AB63" s="74" t="str">
        <f t="shared" ref="AB63:AC63" si="7">+IF(AB49&gt; 0.33,"VENTAJA","INTRAPRODUCTO")</f>
        <v>VENTAJA</v>
      </c>
      <c r="AC63" s="74" t="str">
        <f t="shared" si="7"/>
        <v>VENTAJA</v>
      </c>
      <c r="AD63" s="74" t="str">
        <f t="shared" ref="AD63:AE63" si="8">+IF(AD49&gt; 0.33,"VENTAJA","INTRAPRODUCTO")</f>
        <v>VENTAJA</v>
      </c>
      <c r="AE63" s="74" t="str">
        <f t="shared" si="8"/>
        <v>VENTAJA</v>
      </c>
    </row>
    <row r="64" spans="4:31" x14ac:dyDescent="0.25">
      <c r="D64" s="235" t="s">
        <v>19</v>
      </c>
      <c r="E64" s="236"/>
      <c r="F64" s="96" t="str">
        <f t="shared" ref="F64:AA64" si="9">+IF(F50&gt; 0.33,"VENTAJA","INTRAPRODUCTO")</f>
        <v>INTRAPRODUCTO</v>
      </c>
      <c r="G64" s="74" t="str">
        <f t="shared" si="9"/>
        <v>INTRAPRODUCTO</v>
      </c>
      <c r="H64" s="91" t="str">
        <f t="shared" si="9"/>
        <v>INTRAPRODUCTO</v>
      </c>
      <c r="I64" s="74" t="str">
        <f t="shared" si="9"/>
        <v>INTRAPRODUCTO</v>
      </c>
      <c r="J64" s="91" t="str">
        <f t="shared" si="9"/>
        <v>INTRAPRODUCTO</v>
      </c>
      <c r="K64" s="74" t="str">
        <f t="shared" si="9"/>
        <v>INTRAPRODUCTO</v>
      </c>
      <c r="L64" s="91" t="str">
        <f t="shared" si="9"/>
        <v>INTRAPRODUCTO</v>
      </c>
      <c r="M64" s="74" t="str">
        <f t="shared" si="9"/>
        <v>INTRAPRODUCTO</v>
      </c>
      <c r="N64" s="91" t="str">
        <f t="shared" si="9"/>
        <v>INTRAPRODUCTO</v>
      </c>
      <c r="O64" s="74" t="str">
        <f t="shared" si="9"/>
        <v>INTRAPRODUCTO</v>
      </c>
      <c r="P64" s="91" t="str">
        <f t="shared" si="9"/>
        <v>INTRAPRODUCTO</v>
      </c>
      <c r="Q64" s="74" t="str">
        <f t="shared" si="9"/>
        <v>INTRAPRODUCTO</v>
      </c>
      <c r="R64" s="91" t="str">
        <f t="shared" si="9"/>
        <v>INTRAPRODUCTO</v>
      </c>
      <c r="S64" s="74" t="str">
        <f t="shared" si="9"/>
        <v>INTRAPRODUCTO</v>
      </c>
      <c r="T64" s="91" t="str">
        <f t="shared" si="9"/>
        <v>INTRAPRODUCTO</v>
      </c>
      <c r="U64" s="74" t="str">
        <f t="shared" si="9"/>
        <v>INTRAPRODUCTO</v>
      </c>
      <c r="V64" s="91" t="str">
        <f t="shared" si="9"/>
        <v>INTRAPRODUCTO</v>
      </c>
      <c r="W64" s="74" t="str">
        <f t="shared" si="9"/>
        <v>INTRAPRODUCTO</v>
      </c>
      <c r="X64" s="91" t="str">
        <f t="shared" si="9"/>
        <v>INTRAPRODUCTO</v>
      </c>
      <c r="Y64" s="74" t="str">
        <f t="shared" si="9"/>
        <v>INTRAPRODUCTO</v>
      </c>
      <c r="Z64" s="91" t="str">
        <f t="shared" si="9"/>
        <v>INTRAPRODUCTO</v>
      </c>
      <c r="AA64" s="74" t="str">
        <f t="shared" si="9"/>
        <v>INTRAPRODUCTO</v>
      </c>
      <c r="AB64" s="74" t="str">
        <f t="shared" ref="AB64:AC64" si="10">+IF(AB50&gt; 0.33,"VENTAJA","INTRAPRODUCTO")</f>
        <v>INTRAPRODUCTO</v>
      </c>
      <c r="AC64" s="74" t="str">
        <f t="shared" si="10"/>
        <v>INTRAPRODUCTO</v>
      </c>
      <c r="AD64" s="74" t="str">
        <f t="shared" ref="AD64:AE64" si="11">+IF(AD50&gt; 0.33,"VENTAJA","INTRAPRODUCTO")</f>
        <v>INTRAPRODUCTO</v>
      </c>
      <c r="AE64" s="74" t="str">
        <f t="shared" si="11"/>
        <v>INTRAPRODUCTO</v>
      </c>
    </row>
    <row r="65" spans="4:31" x14ac:dyDescent="0.25">
      <c r="D65" s="233" t="s">
        <v>20</v>
      </c>
      <c r="E65" s="234"/>
      <c r="F65" s="96" t="str">
        <f t="shared" ref="F65:AA65" si="12">+IF(F51&gt; 0.33,"VENTAJA","INTRAPRODUCTO")</f>
        <v>INTRAPRODUCTO</v>
      </c>
      <c r="G65" s="74" t="str">
        <f t="shared" si="12"/>
        <v>INTRAPRODUCTO</v>
      </c>
      <c r="H65" s="91" t="str">
        <f t="shared" si="12"/>
        <v>INTRAPRODUCTO</v>
      </c>
      <c r="I65" s="74" t="str">
        <f t="shared" si="12"/>
        <v>INTRAPRODUCTO</v>
      </c>
      <c r="J65" s="91" t="str">
        <f t="shared" si="12"/>
        <v>INTRAPRODUCTO</v>
      </c>
      <c r="K65" s="74" t="str">
        <f t="shared" si="12"/>
        <v>INTRAPRODUCTO</v>
      </c>
      <c r="L65" s="91" t="str">
        <f t="shared" si="12"/>
        <v>INTRAPRODUCTO</v>
      </c>
      <c r="M65" s="74" t="str">
        <f t="shared" si="12"/>
        <v>INTRAPRODUCTO</v>
      </c>
      <c r="N65" s="91" t="str">
        <f t="shared" si="12"/>
        <v>INTRAPRODUCTO</v>
      </c>
      <c r="O65" s="74" t="str">
        <f t="shared" si="12"/>
        <v>INTRAPRODUCTO</v>
      </c>
      <c r="P65" s="91" t="str">
        <f t="shared" si="12"/>
        <v>INTRAPRODUCTO</v>
      </c>
      <c r="Q65" s="74" t="str">
        <f t="shared" si="12"/>
        <v>INTRAPRODUCTO</v>
      </c>
      <c r="R65" s="91" t="str">
        <f t="shared" si="12"/>
        <v>INTRAPRODUCTO</v>
      </c>
      <c r="S65" s="74" t="str">
        <f t="shared" si="12"/>
        <v>INTRAPRODUCTO</v>
      </c>
      <c r="T65" s="91" t="str">
        <f t="shared" si="12"/>
        <v>INTRAPRODUCTO</v>
      </c>
      <c r="U65" s="74" t="str">
        <f t="shared" si="12"/>
        <v>INTRAPRODUCTO</v>
      </c>
      <c r="V65" s="91" t="str">
        <f t="shared" si="12"/>
        <v>INTRAPRODUCTO</v>
      </c>
      <c r="W65" s="74" t="str">
        <f t="shared" si="12"/>
        <v>INTRAPRODUCTO</v>
      </c>
      <c r="X65" s="91" t="str">
        <f t="shared" si="12"/>
        <v>INTRAPRODUCTO</v>
      </c>
      <c r="Y65" s="74" t="str">
        <f t="shared" si="12"/>
        <v>INTRAPRODUCTO</v>
      </c>
      <c r="Z65" s="91" t="str">
        <f t="shared" si="12"/>
        <v>INTRAPRODUCTO</v>
      </c>
      <c r="AA65" s="74" t="str">
        <f t="shared" si="12"/>
        <v>INTRAPRODUCTO</v>
      </c>
      <c r="AB65" s="74" t="str">
        <f t="shared" ref="AB65:AC65" si="13">+IF(AB51&gt; 0.33,"VENTAJA","INTRAPRODUCTO")</f>
        <v>INTRAPRODUCTO</v>
      </c>
      <c r="AC65" s="74" t="str">
        <f t="shared" si="13"/>
        <v>INTRAPRODUCTO</v>
      </c>
      <c r="AD65" s="74" t="str">
        <f t="shared" ref="AD65:AE65" si="14">+IF(AD51&gt; 0.33,"VENTAJA","INTRAPRODUCTO")</f>
        <v>INTRAPRODUCTO</v>
      </c>
      <c r="AE65" s="74" t="str">
        <f t="shared" si="14"/>
        <v>INTRAPRODUCTO</v>
      </c>
    </row>
    <row r="66" spans="4:31" x14ac:dyDescent="0.25">
      <c r="D66" s="235" t="s">
        <v>21</v>
      </c>
      <c r="E66" s="236"/>
      <c r="F66" s="96" t="str">
        <f t="shared" ref="F66:AA66" si="15">+IF(F52&gt; 0.33,"VENTAJA","INTRAPRODUCTO")</f>
        <v>INTRAPRODUCTO</v>
      </c>
      <c r="G66" s="74" t="str">
        <f t="shared" si="15"/>
        <v>INTRAPRODUCTO</v>
      </c>
      <c r="H66" s="91" t="str">
        <f t="shared" si="15"/>
        <v>INTRAPRODUCTO</v>
      </c>
      <c r="I66" s="74" t="str">
        <f t="shared" si="15"/>
        <v>INTRAPRODUCTO</v>
      </c>
      <c r="J66" s="91" t="str">
        <f t="shared" si="15"/>
        <v>INTRAPRODUCTO</v>
      </c>
      <c r="K66" s="74" t="str">
        <f t="shared" si="15"/>
        <v>INTRAPRODUCTO</v>
      </c>
      <c r="L66" s="91" t="str">
        <f t="shared" si="15"/>
        <v>INTRAPRODUCTO</v>
      </c>
      <c r="M66" s="74" t="str">
        <f t="shared" si="15"/>
        <v>INTRAPRODUCTO</v>
      </c>
      <c r="N66" s="91" t="str">
        <f t="shared" si="15"/>
        <v>INTRAPRODUCTO</v>
      </c>
      <c r="O66" s="74" t="str">
        <f t="shared" si="15"/>
        <v>INTRAPRODUCTO</v>
      </c>
      <c r="P66" s="91" t="str">
        <f t="shared" si="15"/>
        <v>INTRAPRODUCTO</v>
      </c>
      <c r="Q66" s="74" t="str">
        <f t="shared" si="15"/>
        <v>INTRAPRODUCTO</v>
      </c>
      <c r="R66" s="91" t="str">
        <f t="shared" si="15"/>
        <v>INTRAPRODUCTO</v>
      </c>
      <c r="S66" s="74" t="str">
        <f t="shared" si="15"/>
        <v>INTRAPRODUCTO</v>
      </c>
      <c r="T66" s="91" t="str">
        <f t="shared" si="15"/>
        <v>INTRAPRODUCTO</v>
      </c>
      <c r="U66" s="74" t="str">
        <f t="shared" si="15"/>
        <v>INTRAPRODUCTO</v>
      </c>
      <c r="V66" s="91" t="str">
        <f t="shared" si="15"/>
        <v>INTRAPRODUCTO</v>
      </c>
      <c r="W66" s="74" t="str">
        <f t="shared" si="15"/>
        <v>INTRAPRODUCTO</v>
      </c>
      <c r="X66" s="91" t="str">
        <f t="shared" si="15"/>
        <v>INTRAPRODUCTO</v>
      </c>
      <c r="Y66" s="74" t="str">
        <f t="shared" si="15"/>
        <v>INTRAPRODUCTO</v>
      </c>
      <c r="Z66" s="91" t="str">
        <f t="shared" si="15"/>
        <v>INTRAPRODUCTO</v>
      </c>
      <c r="AA66" s="74" t="str">
        <f t="shared" si="15"/>
        <v>INTRAPRODUCTO</v>
      </c>
      <c r="AB66" s="74" t="str">
        <f t="shared" ref="AB66:AC66" si="16">+IF(AB52&gt; 0.33,"VENTAJA","INTRAPRODUCTO")</f>
        <v>INTRAPRODUCTO</v>
      </c>
      <c r="AC66" s="74" t="str">
        <f t="shared" si="16"/>
        <v>INTRAPRODUCTO</v>
      </c>
      <c r="AD66" s="74" t="str">
        <f t="shared" ref="AD66:AE66" si="17">+IF(AD52&gt; 0.33,"VENTAJA","INTRAPRODUCTO")</f>
        <v>INTRAPRODUCTO</v>
      </c>
      <c r="AE66" s="74" t="str">
        <f t="shared" si="17"/>
        <v>INTRAPRODUCTO</v>
      </c>
    </row>
    <row r="67" spans="4:31" x14ac:dyDescent="0.25">
      <c r="D67" s="233" t="s">
        <v>22</v>
      </c>
      <c r="E67" s="234"/>
      <c r="F67" s="96" t="str">
        <f t="shared" ref="F67:AA67" si="18">+IF(F53&gt; 0.33,"VENTAJA","INTRAPRODUCTO")</f>
        <v>VENTAJA</v>
      </c>
      <c r="G67" s="74" t="str">
        <f t="shared" si="18"/>
        <v>VENTAJA</v>
      </c>
      <c r="H67" s="91" t="str">
        <f t="shared" si="18"/>
        <v>VENTAJA</v>
      </c>
      <c r="I67" s="74" t="str">
        <f t="shared" si="18"/>
        <v>VENTAJA</v>
      </c>
      <c r="J67" s="91" t="str">
        <f t="shared" si="18"/>
        <v>VENTAJA</v>
      </c>
      <c r="K67" s="74" t="str">
        <f t="shared" si="18"/>
        <v>VENTAJA</v>
      </c>
      <c r="L67" s="91" t="str">
        <f t="shared" si="18"/>
        <v>VENTAJA</v>
      </c>
      <c r="M67" s="74" t="str">
        <f t="shared" si="18"/>
        <v>VENTAJA</v>
      </c>
      <c r="N67" s="91" t="str">
        <f t="shared" si="18"/>
        <v>VENTAJA</v>
      </c>
      <c r="O67" s="74" t="str">
        <f t="shared" si="18"/>
        <v>VENTAJA</v>
      </c>
      <c r="P67" s="91" t="str">
        <f t="shared" si="18"/>
        <v>VENTAJA</v>
      </c>
      <c r="Q67" s="74" t="str">
        <f t="shared" si="18"/>
        <v>VENTAJA</v>
      </c>
      <c r="R67" s="91" t="str">
        <f t="shared" si="18"/>
        <v>VENTAJA</v>
      </c>
      <c r="S67" s="74" t="str">
        <f t="shared" si="18"/>
        <v>VENTAJA</v>
      </c>
      <c r="T67" s="91" t="str">
        <f t="shared" si="18"/>
        <v>INTRAPRODUCTO</v>
      </c>
      <c r="U67" s="74" t="str">
        <f t="shared" si="18"/>
        <v>VENTAJA</v>
      </c>
      <c r="V67" s="91" t="str">
        <f t="shared" si="18"/>
        <v>INTRAPRODUCTO</v>
      </c>
      <c r="W67" s="74" t="str">
        <f t="shared" si="18"/>
        <v>INTRAPRODUCTO</v>
      </c>
      <c r="X67" s="91" t="str">
        <f t="shared" si="18"/>
        <v>VENTAJA</v>
      </c>
      <c r="Y67" s="74" t="str">
        <f t="shared" si="18"/>
        <v>VENTAJA</v>
      </c>
      <c r="Z67" s="91" t="str">
        <f t="shared" si="18"/>
        <v>VENTAJA</v>
      </c>
      <c r="AA67" s="74" t="str">
        <f t="shared" si="18"/>
        <v>VENTAJA</v>
      </c>
      <c r="AB67" s="74" t="str">
        <f t="shared" ref="AB67:AC67" si="19">+IF(AB53&gt; 0.33,"VENTAJA","INTRAPRODUCTO")</f>
        <v>VENTAJA</v>
      </c>
      <c r="AC67" s="74" t="str">
        <f t="shared" si="19"/>
        <v>VENTAJA</v>
      </c>
      <c r="AD67" s="74" t="str">
        <f t="shared" ref="AD67:AE67" si="20">+IF(AD53&gt; 0.33,"VENTAJA","INTRAPRODUCTO")</f>
        <v>VENTAJA</v>
      </c>
      <c r="AE67" s="74" t="str">
        <f t="shared" si="20"/>
        <v>VENTAJA</v>
      </c>
    </row>
    <row r="68" spans="4:31" x14ac:dyDescent="0.25">
      <c r="D68" s="235" t="s">
        <v>23</v>
      </c>
      <c r="E68" s="236"/>
      <c r="F68" s="96" t="str">
        <f t="shared" ref="F68:AA68" si="21">+IF(F54&gt; 0.33,"VENTAJA","INTRAPRODUCTO")</f>
        <v>INTRAPRODUCTO</v>
      </c>
      <c r="G68" s="74" t="str">
        <f t="shared" si="21"/>
        <v>INTRAPRODUCTO</v>
      </c>
      <c r="H68" s="91" t="str">
        <f t="shared" si="21"/>
        <v>INTRAPRODUCTO</v>
      </c>
      <c r="I68" s="74" t="str">
        <f t="shared" si="21"/>
        <v>INTRAPRODUCTO</v>
      </c>
      <c r="J68" s="91" t="str">
        <f t="shared" si="21"/>
        <v>INTRAPRODUCTO</v>
      </c>
      <c r="K68" s="74" t="str">
        <f t="shared" si="21"/>
        <v>INTRAPRODUCTO</v>
      </c>
      <c r="L68" s="91" t="str">
        <f t="shared" si="21"/>
        <v>INTRAPRODUCTO</v>
      </c>
      <c r="M68" s="74" t="str">
        <f t="shared" si="21"/>
        <v>INTRAPRODUCTO</v>
      </c>
      <c r="N68" s="91" t="str">
        <f t="shared" si="21"/>
        <v>INTRAPRODUCTO</v>
      </c>
      <c r="O68" s="74" t="str">
        <f t="shared" si="21"/>
        <v>INTRAPRODUCTO</v>
      </c>
      <c r="P68" s="91" t="str">
        <f t="shared" si="21"/>
        <v>INTRAPRODUCTO</v>
      </c>
      <c r="Q68" s="74" t="str">
        <f t="shared" si="21"/>
        <v>INTRAPRODUCTO</v>
      </c>
      <c r="R68" s="91" t="str">
        <f t="shared" si="21"/>
        <v>INTRAPRODUCTO</v>
      </c>
      <c r="S68" s="74" t="str">
        <f t="shared" si="21"/>
        <v>INTRAPRODUCTO</v>
      </c>
      <c r="T68" s="91" t="str">
        <f t="shared" si="21"/>
        <v>INTRAPRODUCTO</v>
      </c>
      <c r="U68" s="74" t="str">
        <f t="shared" si="21"/>
        <v>INTRAPRODUCTO</v>
      </c>
      <c r="V68" s="91" t="str">
        <f t="shared" si="21"/>
        <v>INTRAPRODUCTO</v>
      </c>
      <c r="W68" s="74" t="str">
        <f t="shared" si="21"/>
        <v>INTRAPRODUCTO</v>
      </c>
      <c r="X68" s="91" t="str">
        <f t="shared" si="21"/>
        <v>INTRAPRODUCTO</v>
      </c>
      <c r="Y68" s="74" t="str">
        <f t="shared" si="21"/>
        <v>INTRAPRODUCTO</v>
      </c>
      <c r="Z68" s="91" t="str">
        <f t="shared" si="21"/>
        <v>INTRAPRODUCTO</v>
      </c>
      <c r="AA68" s="74" t="str">
        <f t="shared" si="21"/>
        <v>INTRAPRODUCTO</v>
      </c>
      <c r="AB68" s="74" t="str">
        <f t="shared" ref="AB68:AC68" si="22">+IF(AB54&gt; 0.33,"VENTAJA","INTRAPRODUCTO")</f>
        <v>INTRAPRODUCTO</v>
      </c>
      <c r="AC68" s="74" t="str">
        <f t="shared" si="22"/>
        <v>INTRAPRODUCTO</v>
      </c>
      <c r="AD68" s="74" t="str">
        <f t="shared" ref="AD68:AE68" si="23">+IF(AD54&gt; 0.33,"VENTAJA","INTRAPRODUCTO")</f>
        <v>INTRAPRODUCTO</v>
      </c>
      <c r="AE68" s="74" t="str">
        <f t="shared" si="23"/>
        <v>INTRAPRODUCTO</v>
      </c>
    </row>
    <row r="69" spans="4:31" x14ac:dyDescent="0.25">
      <c r="D69" s="233" t="s">
        <v>24</v>
      </c>
      <c r="E69" s="234"/>
      <c r="F69" s="96" t="str">
        <f t="shared" ref="F69:AA69" si="24">+IF(F55&gt; 0.33,"VENTAJA","INTRAPRODUCTO")</f>
        <v>INTRAPRODUCTO</v>
      </c>
      <c r="G69" s="74" t="str">
        <f t="shared" si="24"/>
        <v>INTRAPRODUCTO</v>
      </c>
      <c r="H69" s="91" t="str">
        <f t="shared" si="24"/>
        <v>INTRAPRODUCTO</v>
      </c>
      <c r="I69" s="74" t="str">
        <f t="shared" si="24"/>
        <v>INTRAPRODUCTO</v>
      </c>
      <c r="J69" s="91" t="str">
        <f t="shared" si="24"/>
        <v>INTRAPRODUCTO</v>
      </c>
      <c r="K69" s="74" t="str">
        <f t="shared" si="24"/>
        <v>INTRAPRODUCTO</v>
      </c>
      <c r="L69" s="91" t="str">
        <f t="shared" si="24"/>
        <v>INTRAPRODUCTO</v>
      </c>
      <c r="M69" s="74" t="str">
        <f t="shared" si="24"/>
        <v>INTRAPRODUCTO</v>
      </c>
      <c r="N69" s="91" t="str">
        <f t="shared" si="24"/>
        <v>INTRAPRODUCTO</v>
      </c>
      <c r="O69" s="74" t="str">
        <f t="shared" si="24"/>
        <v>INTRAPRODUCTO</v>
      </c>
      <c r="P69" s="91" t="str">
        <f t="shared" si="24"/>
        <v>INTRAPRODUCTO</v>
      </c>
      <c r="Q69" s="74" t="str">
        <f t="shared" si="24"/>
        <v>INTRAPRODUCTO</v>
      </c>
      <c r="R69" s="91" t="str">
        <f t="shared" si="24"/>
        <v>INTRAPRODUCTO</v>
      </c>
      <c r="S69" s="74" t="str">
        <f t="shared" si="24"/>
        <v>INTRAPRODUCTO</v>
      </c>
      <c r="T69" s="91" t="str">
        <f t="shared" si="24"/>
        <v>INTRAPRODUCTO</v>
      </c>
      <c r="U69" s="74" t="str">
        <f t="shared" si="24"/>
        <v>INTRAPRODUCTO</v>
      </c>
      <c r="V69" s="91" t="str">
        <f t="shared" si="24"/>
        <v>INTRAPRODUCTO</v>
      </c>
      <c r="W69" s="74" t="str">
        <f t="shared" si="24"/>
        <v>INTRAPRODUCTO</v>
      </c>
      <c r="X69" s="91" t="str">
        <f t="shared" si="24"/>
        <v>INTRAPRODUCTO</v>
      </c>
      <c r="Y69" s="74" t="str">
        <f t="shared" si="24"/>
        <v>INTRAPRODUCTO</v>
      </c>
      <c r="Z69" s="91" t="str">
        <f t="shared" si="24"/>
        <v>INTRAPRODUCTO</v>
      </c>
      <c r="AA69" s="74" t="str">
        <f t="shared" si="24"/>
        <v>INTRAPRODUCTO</v>
      </c>
      <c r="AB69" s="74" t="str">
        <f t="shared" ref="AB69:AC69" si="25">+IF(AB55&gt; 0.33,"VENTAJA","INTRAPRODUCTO")</f>
        <v>INTRAPRODUCTO</v>
      </c>
      <c r="AC69" s="74" t="str">
        <f t="shared" si="25"/>
        <v>INTRAPRODUCTO</v>
      </c>
      <c r="AD69" s="74" t="str">
        <f t="shared" ref="AD69:AE69" si="26">+IF(AD55&gt; 0.33,"VENTAJA","INTRAPRODUCTO")</f>
        <v>INTRAPRODUCTO</v>
      </c>
      <c r="AE69" s="74" t="str">
        <f t="shared" si="26"/>
        <v>INTRAPRODUCTO</v>
      </c>
    </row>
    <row r="70" spans="4:31" ht="15.75" thickBot="1" x14ac:dyDescent="0.3">
      <c r="D70" s="231" t="s">
        <v>25</v>
      </c>
      <c r="E70" s="232"/>
      <c r="F70" s="97" t="str">
        <f t="shared" ref="F70:AA70" si="27">+IF(F56&gt; 0.33,"VENTAJA","INTRAPRODUCTO")</f>
        <v>INTRAPRODUCTO</v>
      </c>
      <c r="G70" s="90" t="str">
        <f t="shared" si="27"/>
        <v>INTRAPRODUCTO</v>
      </c>
      <c r="H70" s="98" t="str">
        <f t="shared" si="27"/>
        <v>INTRAPRODUCTO</v>
      </c>
      <c r="I70" s="90" t="str">
        <f t="shared" si="27"/>
        <v>INTRAPRODUCTO</v>
      </c>
      <c r="J70" s="98" t="str">
        <f t="shared" si="27"/>
        <v>INTRAPRODUCTO</v>
      </c>
      <c r="K70" s="90" t="str">
        <f t="shared" si="27"/>
        <v>INTRAPRODUCTO</v>
      </c>
      <c r="L70" s="98" t="str">
        <f t="shared" si="27"/>
        <v>INTRAPRODUCTO</v>
      </c>
      <c r="M70" s="90" t="str">
        <f t="shared" si="27"/>
        <v>INTRAPRODUCTO</v>
      </c>
      <c r="N70" s="98" t="str">
        <f t="shared" si="27"/>
        <v>INTRAPRODUCTO</v>
      </c>
      <c r="O70" s="90" t="str">
        <f t="shared" si="27"/>
        <v>INTRAPRODUCTO</v>
      </c>
      <c r="P70" s="98" t="str">
        <f t="shared" si="27"/>
        <v>INTRAPRODUCTO</v>
      </c>
      <c r="Q70" s="90" t="str">
        <f t="shared" si="27"/>
        <v>INTRAPRODUCTO</v>
      </c>
      <c r="R70" s="98" t="str">
        <f t="shared" si="27"/>
        <v>INTRAPRODUCTO</v>
      </c>
      <c r="S70" s="90" t="str">
        <f t="shared" si="27"/>
        <v>INTRAPRODUCTO</v>
      </c>
      <c r="T70" s="98" t="str">
        <f t="shared" si="27"/>
        <v>INTRAPRODUCTO</v>
      </c>
      <c r="U70" s="90" t="str">
        <f t="shared" si="27"/>
        <v>INTRAPRODUCTO</v>
      </c>
      <c r="V70" s="98" t="str">
        <f t="shared" si="27"/>
        <v>INTRAPRODUCTO</v>
      </c>
      <c r="W70" s="90" t="str">
        <f t="shared" si="27"/>
        <v>INTRAPRODUCTO</v>
      </c>
      <c r="X70" s="98" t="str">
        <f t="shared" si="27"/>
        <v>INTRAPRODUCTO</v>
      </c>
      <c r="Y70" s="90" t="str">
        <f t="shared" si="27"/>
        <v>INTRAPRODUCTO</v>
      </c>
      <c r="Z70" s="98" t="str">
        <f t="shared" si="27"/>
        <v>INTRAPRODUCTO</v>
      </c>
      <c r="AA70" s="90" t="str">
        <f t="shared" si="27"/>
        <v>INTRAPRODUCTO</v>
      </c>
      <c r="AB70" s="90" t="str">
        <f t="shared" ref="AB70:AC70" si="28">+IF(AB56&gt; 0.33,"VENTAJA","INTRAPRODUCTO")</f>
        <v>INTRAPRODUCTO</v>
      </c>
      <c r="AC70" s="90" t="str">
        <f t="shared" si="28"/>
        <v>INTRAPRODUCTO</v>
      </c>
      <c r="AD70" s="90" t="str">
        <f t="shared" ref="AD70:AE70" si="29">+IF(AD56&gt; 0.33,"VENTAJA","INTRAPRODUCTO")</f>
        <v>INTRAPRODUCTO</v>
      </c>
      <c r="AE70" s="90" t="str">
        <f t="shared" si="29"/>
        <v>INTRAPRODUCTO</v>
      </c>
    </row>
    <row r="71" spans="4:31" s="1" customFormat="1" x14ac:dyDescent="0.25">
      <c r="D71" s="1" t="s">
        <v>52</v>
      </c>
      <c r="E71" s="115"/>
      <c r="F71" s="91"/>
      <c r="G71" s="91"/>
      <c r="H71" s="91"/>
      <c r="I71" s="91"/>
      <c r="J71" s="91"/>
      <c r="K71" s="91"/>
      <c r="L71" s="91"/>
      <c r="M71" s="91"/>
      <c r="N71" s="91"/>
      <c r="O71" s="91"/>
      <c r="P71" s="91"/>
      <c r="Q71" s="91"/>
      <c r="R71" s="91"/>
      <c r="S71" s="91"/>
      <c r="T71" s="91"/>
      <c r="U71" s="91"/>
      <c r="V71" s="91"/>
      <c r="W71" s="91"/>
      <c r="X71" s="91"/>
      <c r="Y71" s="91"/>
      <c r="Z71" s="91"/>
      <c r="AA71" s="91"/>
    </row>
    <row r="73" spans="4:31" ht="15.75" thickBot="1" x14ac:dyDescent="0.3">
      <c r="D73" s="1" t="s">
        <v>53</v>
      </c>
      <c r="E73" s="3"/>
    </row>
    <row r="74" spans="4:31" ht="15.75" thickBot="1" x14ac:dyDescent="0.3">
      <c r="D74" s="87" t="s">
        <v>14</v>
      </c>
      <c r="E74" s="88"/>
      <c r="F74" s="12">
        <v>1995</v>
      </c>
      <c r="G74" s="8">
        <v>1996</v>
      </c>
      <c r="H74" s="12">
        <v>1997</v>
      </c>
      <c r="I74" s="8">
        <v>1998</v>
      </c>
      <c r="J74" s="12">
        <v>1999</v>
      </c>
      <c r="K74" s="8">
        <v>2000</v>
      </c>
      <c r="L74" s="12">
        <v>2001</v>
      </c>
      <c r="M74" s="8">
        <v>2002</v>
      </c>
      <c r="N74" s="12">
        <v>2003</v>
      </c>
      <c r="O74" s="8">
        <v>2004</v>
      </c>
      <c r="P74" s="12">
        <v>2005</v>
      </c>
      <c r="Q74" s="8">
        <v>2006</v>
      </c>
      <c r="R74" s="12">
        <v>2007</v>
      </c>
      <c r="S74" s="8">
        <v>2008</v>
      </c>
      <c r="T74" s="12">
        <v>2009</v>
      </c>
      <c r="U74" s="8">
        <v>2010</v>
      </c>
      <c r="V74" s="12">
        <v>2011</v>
      </c>
      <c r="W74" s="8">
        <v>2012</v>
      </c>
      <c r="X74" s="12">
        <v>2013</v>
      </c>
      <c r="Y74" s="8">
        <v>2014</v>
      </c>
      <c r="Z74" s="12">
        <v>2015</v>
      </c>
      <c r="AA74" s="9">
        <v>2016</v>
      </c>
      <c r="AB74" s="9">
        <v>2017</v>
      </c>
      <c r="AC74" s="9">
        <v>2018</v>
      </c>
      <c r="AD74" s="9">
        <v>2019</v>
      </c>
      <c r="AE74" s="9">
        <v>2020</v>
      </c>
    </row>
    <row r="75" spans="4:31" ht="15.75" thickBot="1" x14ac:dyDescent="0.3">
      <c r="D75" s="237" t="s">
        <v>15</v>
      </c>
      <c r="E75" s="238"/>
      <c r="F75" s="75">
        <v>10201048.063999999</v>
      </c>
      <c r="G75" s="76">
        <v>10647555.072000001</v>
      </c>
      <c r="H75" s="75">
        <v>11549019.136</v>
      </c>
      <c r="I75" s="76">
        <v>10821222.4</v>
      </c>
      <c r="J75" s="75">
        <v>11617030.143999999</v>
      </c>
      <c r="K75" s="76">
        <v>13158400.846999999</v>
      </c>
      <c r="L75" s="75">
        <v>12301486.486</v>
      </c>
      <c r="M75" s="76">
        <v>11897488.380999999</v>
      </c>
      <c r="N75" s="75">
        <v>13092218.069</v>
      </c>
      <c r="O75" s="76">
        <v>16729677.706</v>
      </c>
      <c r="P75" s="75">
        <v>21190438.734999999</v>
      </c>
      <c r="Q75" s="76">
        <v>24390975.103</v>
      </c>
      <c r="R75" s="75">
        <v>29991332</v>
      </c>
      <c r="S75" s="76">
        <v>37625882.064999998</v>
      </c>
      <c r="T75" s="75">
        <v>32852985.837000001</v>
      </c>
      <c r="U75" s="76">
        <v>39819528.641999997</v>
      </c>
      <c r="V75" s="75">
        <v>56953516.086000003</v>
      </c>
      <c r="W75" s="76">
        <v>60273618.167999998</v>
      </c>
      <c r="X75" s="75">
        <v>58821869.987000003</v>
      </c>
      <c r="Y75" s="76">
        <v>54794812.015000001</v>
      </c>
      <c r="Z75" s="75">
        <v>35690766.593000002</v>
      </c>
      <c r="AA75" s="77">
        <v>31044991.243000001</v>
      </c>
      <c r="AB75" s="77">
        <v>37766321.060000002</v>
      </c>
      <c r="AC75" s="77">
        <v>41831520.221000001</v>
      </c>
      <c r="AD75" s="77">
        <v>39489359.461999997</v>
      </c>
      <c r="AE75" s="77">
        <v>31055811</v>
      </c>
    </row>
    <row r="76" spans="4:31" x14ac:dyDescent="0.25">
      <c r="D76" s="233" t="s">
        <v>16</v>
      </c>
      <c r="E76" s="234"/>
      <c r="F76" s="78">
        <v>3098921.09</v>
      </c>
      <c r="G76" s="79">
        <v>2785849.662</v>
      </c>
      <c r="H76" s="78">
        <v>3607707.88</v>
      </c>
      <c r="I76" s="79">
        <v>3335956.557</v>
      </c>
      <c r="J76" s="78">
        <v>2695929.8470000001</v>
      </c>
      <c r="K76" s="79">
        <v>2405215.0010000002</v>
      </c>
      <c r="L76" s="78">
        <v>2138679.7719999999</v>
      </c>
      <c r="M76" s="79">
        <v>2078652.2009999999</v>
      </c>
      <c r="N76" s="78">
        <v>2115649.7719999999</v>
      </c>
      <c r="O76" s="79">
        <v>2562060.0449999999</v>
      </c>
      <c r="P76" s="78">
        <v>3414451.378</v>
      </c>
      <c r="Q76" s="79">
        <v>3636147.1490000002</v>
      </c>
      <c r="R76" s="78">
        <v>4207719.53</v>
      </c>
      <c r="S76" s="79">
        <v>4920759.6100000003</v>
      </c>
      <c r="T76" s="78">
        <v>4598395.335</v>
      </c>
      <c r="U76" s="79">
        <v>4252563.568</v>
      </c>
      <c r="V76" s="78">
        <v>5361940.517</v>
      </c>
      <c r="W76" s="79">
        <v>4891277.0719999997</v>
      </c>
      <c r="X76" s="78">
        <v>4827988.8420000002</v>
      </c>
      <c r="Y76" s="79">
        <v>5397566.3509999998</v>
      </c>
      <c r="Z76" s="78">
        <v>5065806.5839999998</v>
      </c>
      <c r="AA76" s="80">
        <v>5017400.301</v>
      </c>
      <c r="AB76" s="80">
        <v>5287654.5549999997</v>
      </c>
      <c r="AC76" s="80">
        <v>5056430.5199999996</v>
      </c>
      <c r="AD76" s="80">
        <v>5180742.5949999997</v>
      </c>
      <c r="AE76" s="80">
        <v>5734248</v>
      </c>
    </row>
    <row r="77" spans="4:31" x14ac:dyDescent="0.25">
      <c r="D77" s="235" t="s">
        <v>17</v>
      </c>
      <c r="E77" s="236"/>
      <c r="F77" s="81">
        <v>30803.01</v>
      </c>
      <c r="G77" s="82">
        <v>35173.404000000002</v>
      </c>
      <c r="H77" s="81">
        <v>39259.262000000002</v>
      </c>
      <c r="I77" s="82">
        <v>35104.345999999998</v>
      </c>
      <c r="J77" s="81">
        <v>39624.252</v>
      </c>
      <c r="K77" s="82">
        <v>46419.232000000004</v>
      </c>
      <c r="L77" s="81">
        <v>53188.722000000002</v>
      </c>
      <c r="M77" s="82">
        <v>74104.146999999997</v>
      </c>
      <c r="N77" s="81">
        <v>91780.876000000004</v>
      </c>
      <c r="O77" s="82">
        <v>123835.197</v>
      </c>
      <c r="P77" s="81">
        <v>96874.676000000007</v>
      </c>
      <c r="Q77" s="82">
        <v>94055.032999999996</v>
      </c>
      <c r="R77" s="81">
        <v>105375.874</v>
      </c>
      <c r="S77" s="82">
        <v>94489.955000000002</v>
      </c>
      <c r="T77" s="81">
        <v>70182.815000000002</v>
      </c>
      <c r="U77" s="82">
        <v>53309.548000000003</v>
      </c>
      <c r="V77" s="81">
        <v>64346.038</v>
      </c>
      <c r="W77" s="82">
        <v>70258.634000000005</v>
      </c>
      <c r="X77" s="81">
        <v>97455.774999999994</v>
      </c>
      <c r="Y77" s="82">
        <v>83701.375</v>
      </c>
      <c r="Z77" s="81">
        <v>73863.785999999993</v>
      </c>
      <c r="AA77" s="83">
        <v>54157.362999999998</v>
      </c>
      <c r="AB77" s="83">
        <v>67241.414999999994</v>
      </c>
      <c r="AC77" s="83">
        <v>74247.701000000001</v>
      </c>
      <c r="AD77" s="83">
        <v>79792.514999999999</v>
      </c>
      <c r="AE77" s="83">
        <v>45473</v>
      </c>
    </row>
    <row r="78" spans="4:31" x14ac:dyDescent="0.25">
      <c r="D78" s="233" t="s">
        <v>18</v>
      </c>
      <c r="E78" s="234"/>
      <c r="F78" s="78">
        <v>579990.24399999995</v>
      </c>
      <c r="G78" s="79">
        <v>605765.80500000005</v>
      </c>
      <c r="H78" s="78">
        <v>616942.38699999999</v>
      </c>
      <c r="I78" s="79">
        <v>617456.18000000005</v>
      </c>
      <c r="J78" s="78">
        <v>620240.06799999997</v>
      </c>
      <c r="K78" s="79">
        <v>659124.23800000001</v>
      </c>
      <c r="L78" s="78">
        <v>688855.61499999999</v>
      </c>
      <c r="M78" s="79">
        <v>757827.40099999995</v>
      </c>
      <c r="N78" s="78">
        <v>789590.94900000002</v>
      </c>
      <c r="O78" s="79">
        <v>875534.74</v>
      </c>
      <c r="P78" s="78">
        <v>1139266.4569999999</v>
      </c>
      <c r="Q78" s="79">
        <v>1479351.7949999999</v>
      </c>
      <c r="R78" s="78">
        <v>1801174.3359999999</v>
      </c>
      <c r="S78" s="79">
        <v>1883633.2490000001</v>
      </c>
      <c r="T78" s="78">
        <v>1536759.11</v>
      </c>
      <c r="U78" s="79">
        <v>1790755.2039999999</v>
      </c>
      <c r="V78" s="78">
        <v>1862520.5719999999</v>
      </c>
      <c r="W78" s="79">
        <v>1903899.7069999999</v>
      </c>
      <c r="X78" s="78">
        <v>1983921.308</v>
      </c>
      <c r="Y78" s="79">
        <v>1921493.327</v>
      </c>
      <c r="Z78" s="78">
        <v>1777427.3</v>
      </c>
      <c r="AA78" s="80">
        <v>1737163.1470000001</v>
      </c>
      <c r="AB78" s="80">
        <v>1879180.273</v>
      </c>
      <c r="AC78" s="80">
        <v>2002077.676</v>
      </c>
      <c r="AD78" s="80">
        <v>1958958.048</v>
      </c>
      <c r="AE78" s="80">
        <v>1868552</v>
      </c>
    </row>
    <row r="79" spans="4:31" x14ac:dyDescent="0.25">
      <c r="D79" s="235" t="s">
        <v>19</v>
      </c>
      <c r="E79" s="236"/>
      <c r="F79" s="81">
        <v>2777924.2829999998</v>
      </c>
      <c r="G79" s="82">
        <v>3827695.986</v>
      </c>
      <c r="H79" s="81">
        <v>3622565.1490000002</v>
      </c>
      <c r="I79" s="82">
        <v>3273865.3459999999</v>
      </c>
      <c r="J79" s="81">
        <v>4702466.4309999999</v>
      </c>
      <c r="K79" s="82">
        <v>5668573.9000000004</v>
      </c>
      <c r="L79" s="81">
        <v>4465281.6239999998</v>
      </c>
      <c r="M79" s="82">
        <v>4273429.8509999998</v>
      </c>
      <c r="N79" s="81">
        <v>4869042.2489999998</v>
      </c>
      <c r="O79" s="82">
        <v>6174538.5109999999</v>
      </c>
      <c r="P79" s="81">
        <v>8316319.8449999997</v>
      </c>
      <c r="Q79" s="82">
        <v>9373867.7410000004</v>
      </c>
      <c r="R79" s="81">
        <v>10872100.037</v>
      </c>
      <c r="S79" s="82">
        <v>17295009.647999998</v>
      </c>
      <c r="T79" s="81">
        <v>15780856.358999999</v>
      </c>
      <c r="U79" s="82">
        <v>22564428.982000001</v>
      </c>
      <c r="V79" s="81">
        <v>36481785.703000002</v>
      </c>
      <c r="W79" s="82">
        <v>39611602.737000003</v>
      </c>
      <c r="X79" s="81">
        <v>39276186.884999998</v>
      </c>
      <c r="Y79" s="82">
        <v>35930632.399999999</v>
      </c>
      <c r="Z79" s="81">
        <v>18839854.679000001</v>
      </c>
      <c r="AA79" s="83">
        <v>14745528.085000001</v>
      </c>
      <c r="AB79" s="83">
        <v>20445576.850000001</v>
      </c>
      <c r="AC79" s="83">
        <v>24211578.954</v>
      </c>
      <c r="AD79" s="83">
        <v>21598659.598000001</v>
      </c>
      <c r="AE79" s="83">
        <v>12905691</v>
      </c>
    </row>
    <row r="80" spans="4:31" x14ac:dyDescent="0.25">
      <c r="D80" s="233" t="s">
        <v>20</v>
      </c>
      <c r="E80" s="234"/>
      <c r="F80" s="78">
        <v>15458.19</v>
      </c>
      <c r="G80" s="79">
        <v>20060.937999999998</v>
      </c>
      <c r="H80" s="78">
        <v>39520.923999999999</v>
      </c>
      <c r="I80" s="79">
        <v>47420.091999999997</v>
      </c>
      <c r="J80" s="78">
        <v>59328.618000000002</v>
      </c>
      <c r="K80" s="79">
        <v>49121.404000000002</v>
      </c>
      <c r="L80" s="78">
        <v>40252.230000000003</v>
      </c>
      <c r="M80" s="79">
        <v>47038.563999999998</v>
      </c>
      <c r="N80" s="78">
        <v>70101.479000000007</v>
      </c>
      <c r="O80" s="79">
        <v>132581.01300000001</v>
      </c>
      <c r="P80" s="78">
        <v>122856.924</v>
      </c>
      <c r="Q80" s="79">
        <v>127010.948</v>
      </c>
      <c r="R80" s="78">
        <v>261453.73800000001</v>
      </c>
      <c r="S80" s="79">
        <v>384381.01500000001</v>
      </c>
      <c r="T80" s="78">
        <v>178528.27600000001</v>
      </c>
      <c r="U80" s="79">
        <v>135985.625</v>
      </c>
      <c r="V80" s="78">
        <v>290296.103</v>
      </c>
      <c r="W80" s="79">
        <v>280943.15100000001</v>
      </c>
      <c r="X80" s="78">
        <v>255500.98800000001</v>
      </c>
      <c r="Y80" s="79">
        <v>328909.83600000001</v>
      </c>
      <c r="Z80" s="78">
        <v>363479.42700000003</v>
      </c>
      <c r="AA80" s="80">
        <v>338839.57299999997</v>
      </c>
      <c r="AB80" s="80">
        <v>500779.88900000002</v>
      </c>
      <c r="AC80" s="80">
        <v>585061.14500000002</v>
      </c>
      <c r="AD80" s="80">
        <v>497421.35700000002</v>
      </c>
      <c r="AE80" s="80">
        <v>555744</v>
      </c>
    </row>
    <row r="81" spans="4:31" x14ac:dyDescent="0.25">
      <c r="D81" s="235" t="s">
        <v>21</v>
      </c>
      <c r="E81" s="236"/>
      <c r="F81" s="81">
        <v>806467.44</v>
      </c>
      <c r="G81" s="82">
        <v>878271.42099999997</v>
      </c>
      <c r="H81" s="81">
        <v>1075389.1259999999</v>
      </c>
      <c r="I81" s="82">
        <v>1092606.466</v>
      </c>
      <c r="J81" s="81">
        <v>1179674.507</v>
      </c>
      <c r="K81" s="82">
        <v>1335680.9410000001</v>
      </c>
      <c r="L81" s="81">
        <v>1361828.9720000001</v>
      </c>
      <c r="M81" s="82">
        <v>1329738.9140000001</v>
      </c>
      <c r="N81" s="81">
        <v>1219370.236</v>
      </c>
      <c r="O81" s="82">
        <v>1541722.7209999999</v>
      </c>
      <c r="P81" s="81">
        <v>1786172.6610000001</v>
      </c>
      <c r="Q81" s="82">
        <v>2024381.6680000001</v>
      </c>
      <c r="R81" s="81">
        <v>2413255.6839999999</v>
      </c>
      <c r="S81" s="82">
        <v>2951475.1740000001</v>
      </c>
      <c r="T81" s="81">
        <v>2715936.733</v>
      </c>
      <c r="U81" s="82">
        <v>2846822.6030000001</v>
      </c>
      <c r="V81" s="81">
        <v>3312122.983</v>
      </c>
      <c r="W81" s="82">
        <v>3428685.415</v>
      </c>
      <c r="X81" s="81">
        <v>3733191.8110000002</v>
      </c>
      <c r="Y81" s="82">
        <v>3684127.247</v>
      </c>
      <c r="Z81" s="81">
        <v>3423007.0780000002</v>
      </c>
      <c r="AA81" s="83">
        <v>3029705.855</v>
      </c>
      <c r="AB81" s="83">
        <v>3053327.361</v>
      </c>
      <c r="AC81" s="83">
        <v>3210970.0660000001</v>
      </c>
      <c r="AD81" s="83">
        <v>3134328.5630000001</v>
      </c>
      <c r="AE81" s="83">
        <v>2867523</v>
      </c>
    </row>
    <row r="82" spans="4:31" x14ac:dyDescent="0.25">
      <c r="D82" s="233" t="s">
        <v>22</v>
      </c>
      <c r="E82" s="234"/>
      <c r="F82" s="78">
        <v>1467892.4750000001</v>
      </c>
      <c r="G82" s="79">
        <v>1145310.274</v>
      </c>
      <c r="H82" s="78">
        <v>1189097.206</v>
      </c>
      <c r="I82" s="79">
        <v>1100459.8259999999</v>
      </c>
      <c r="J82" s="78">
        <v>1195512.314</v>
      </c>
      <c r="K82" s="79">
        <v>1443992.7379999999</v>
      </c>
      <c r="L82" s="78">
        <v>1600065.148</v>
      </c>
      <c r="M82" s="79">
        <v>1560431.6310000001</v>
      </c>
      <c r="N82" s="78">
        <v>1737469.0460000001</v>
      </c>
      <c r="O82" s="79">
        <v>2330093.8820000002</v>
      </c>
      <c r="P82" s="78">
        <v>2753889.4539999999</v>
      </c>
      <c r="Q82" s="79">
        <v>3484528.9249999998</v>
      </c>
      <c r="R82" s="78">
        <v>4748504.3559999997</v>
      </c>
      <c r="S82" s="79">
        <v>4649722.3870000001</v>
      </c>
      <c r="T82" s="78">
        <v>3441238.7110000001</v>
      </c>
      <c r="U82" s="79">
        <v>3337209.6940000001</v>
      </c>
      <c r="V82" s="78">
        <v>3472061.2480000001</v>
      </c>
      <c r="W82" s="79">
        <v>3549539.51</v>
      </c>
      <c r="X82" s="78">
        <v>3048385.906</v>
      </c>
      <c r="Y82" s="79">
        <v>2962845.625</v>
      </c>
      <c r="Z82" s="78">
        <v>2367656.7080000001</v>
      </c>
      <c r="AA82" s="80">
        <v>2028656.209</v>
      </c>
      <c r="AB82" s="80">
        <v>2137856.7110000001</v>
      </c>
      <c r="AC82" s="80">
        <v>2445979.3769999999</v>
      </c>
      <c r="AD82" s="80">
        <v>2402659.0589999999</v>
      </c>
      <c r="AE82" s="80">
        <v>1946915</v>
      </c>
    </row>
    <row r="83" spans="4:31" x14ac:dyDescent="0.25">
      <c r="D83" s="235" t="s">
        <v>23</v>
      </c>
      <c r="E83" s="236"/>
      <c r="F83" s="81">
        <v>264716.17499999999</v>
      </c>
      <c r="G83" s="82">
        <v>290365.29800000001</v>
      </c>
      <c r="H83" s="81">
        <v>438185.76</v>
      </c>
      <c r="I83" s="82">
        <v>427399.25199999998</v>
      </c>
      <c r="J83" s="81">
        <v>306885.30800000002</v>
      </c>
      <c r="K83" s="82">
        <v>565442.83100000001</v>
      </c>
      <c r="L83" s="81">
        <v>828162.73800000001</v>
      </c>
      <c r="M83" s="82">
        <v>663024.73400000005</v>
      </c>
      <c r="N83" s="81">
        <v>430313.315</v>
      </c>
      <c r="O83" s="82">
        <v>910814.52500000002</v>
      </c>
      <c r="P83" s="81">
        <v>1265020.04</v>
      </c>
      <c r="Q83" s="82">
        <v>1519771.098</v>
      </c>
      <c r="R83" s="81">
        <v>2208299.469</v>
      </c>
      <c r="S83" s="82">
        <v>1884343.71</v>
      </c>
      <c r="T83" s="81">
        <v>1427862.03</v>
      </c>
      <c r="U83" s="82">
        <v>1265311.8959999999</v>
      </c>
      <c r="V83" s="81">
        <v>1720984.7679999999</v>
      </c>
      <c r="W83" s="82">
        <v>1492637.152</v>
      </c>
      <c r="X83" s="81">
        <v>1834495.1359999999</v>
      </c>
      <c r="Y83" s="82">
        <v>1529037.4939999999</v>
      </c>
      <c r="Z83" s="81">
        <v>1423523.017</v>
      </c>
      <c r="AA83" s="83">
        <v>1464320.9709999999</v>
      </c>
      <c r="AB83" s="83">
        <v>1526610.9469999999</v>
      </c>
      <c r="AC83" s="83">
        <v>1571426.105</v>
      </c>
      <c r="AD83" s="83">
        <v>1631002.3049999999</v>
      </c>
      <c r="AE83" s="83">
        <v>1230427</v>
      </c>
    </row>
    <row r="84" spans="4:31" x14ac:dyDescent="0.25">
      <c r="D84" s="233" t="s">
        <v>24</v>
      </c>
      <c r="E84" s="234"/>
      <c r="F84" s="78">
        <v>985174.973</v>
      </c>
      <c r="G84" s="79">
        <v>854746.38600000006</v>
      </c>
      <c r="H84" s="78">
        <v>844979.59499999997</v>
      </c>
      <c r="I84" s="79">
        <v>870562.44400000002</v>
      </c>
      <c r="J84" s="78">
        <v>807029.93</v>
      </c>
      <c r="K84" s="79">
        <v>975983.973</v>
      </c>
      <c r="L84" s="78">
        <v>1113974.9620000001</v>
      </c>
      <c r="M84" s="79">
        <v>999796.94099999999</v>
      </c>
      <c r="N84" s="78">
        <v>1176477.253</v>
      </c>
      <c r="O84" s="79">
        <v>1501711.953</v>
      </c>
      <c r="P84" s="78">
        <v>1662357.4920000001</v>
      </c>
      <c r="Q84" s="79">
        <v>1818153.287</v>
      </c>
      <c r="R84" s="78">
        <v>2568492.432</v>
      </c>
      <c r="S84" s="79">
        <v>2529167.3969999999</v>
      </c>
      <c r="T84" s="78">
        <v>1535642.514</v>
      </c>
      <c r="U84" s="79">
        <v>1443255.895</v>
      </c>
      <c r="V84" s="78">
        <v>1590328.8319999999</v>
      </c>
      <c r="W84" s="79">
        <v>1631760.6129999999</v>
      </c>
      <c r="X84" s="78">
        <v>1499523.801</v>
      </c>
      <c r="Y84" s="79">
        <v>1360366.0090000001</v>
      </c>
      <c r="Z84" s="78">
        <v>1254999.4099999999</v>
      </c>
      <c r="AA84" s="80">
        <v>1085000.3689999999</v>
      </c>
      <c r="AB84" s="80">
        <v>1086945.68</v>
      </c>
      <c r="AC84" s="80">
        <v>1207352.51</v>
      </c>
      <c r="AD84" s="80">
        <v>1211819.1680000001</v>
      </c>
      <c r="AE84" s="80">
        <v>982329</v>
      </c>
    </row>
    <row r="85" spans="4:31" ht="15.75" thickBot="1" x14ac:dyDescent="0.3">
      <c r="D85" s="231" t="s">
        <v>25</v>
      </c>
      <c r="E85" s="232"/>
      <c r="F85" s="84">
        <v>173700.736</v>
      </c>
      <c r="G85" s="85">
        <v>204315.77</v>
      </c>
      <c r="H85" s="84">
        <v>75372.135999999999</v>
      </c>
      <c r="I85" s="85">
        <v>20392.142</v>
      </c>
      <c r="J85" s="84">
        <v>10338.969999999999</v>
      </c>
      <c r="K85" s="85">
        <v>8846.5889999999999</v>
      </c>
      <c r="L85" s="84">
        <v>11196.703</v>
      </c>
      <c r="M85" s="85">
        <v>113443.997</v>
      </c>
      <c r="N85" s="84">
        <v>592422.89399999997</v>
      </c>
      <c r="O85" s="85">
        <v>576785.11899999995</v>
      </c>
      <c r="P85" s="84">
        <v>633229.92799999996</v>
      </c>
      <c r="Q85" s="85">
        <v>833707.58499999996</v>
      </c>
      <c r="R85" s="84">
        <v>804956.70200000005</v>
      </c>
      <c r="S85" s="85">
        <v>1032900.036</v>
      </c>
      <c r="T85" s="84">
        <v>1567584.0730000001</v>
      </c>
      <c r="U85" s="85">
        <v>2129885.764</v>
      </c>
      <c r="V85" s="84">
        <v>2797129.4870000002</v>
      </c>
      <c r="W85" s="85">
        <v>3413014.27</v>
      </c>
      <c r="X85" s="84">
        <v>2265219.588</v>
      </c>
      <c r="Y85" s="85">
        <v>1596132.41</v>
      </c>
      <c r="Z85" s="84">
        <v>1101148.7209999999</v>
      </c>
      <c r="AA85" s="86">
        <v>1544219.487</v>
      </c>
      <c r="AB85" s="86">
        <v>1781147.379</v>
      </c>
      <c r="AC85" s="86">
        <v>1466396.166</v>
      </c>
      <c r="AD85" s="86">
        <v>1793976.254</v>
      </c>
      <c r="AE85" s="84">
        <v>2918909</v>
      </c>
    </row>
    <row r="86" spans="4:31" x14ac:dyDescent="0.25">
      <c r="D86" s="1" t="s">
        <v>51</v>
      </c>
    </row>
  </sheetData>
  <mergeCells count="37">
    <mergeCell ref="D85:E85"/>
    <mergeCell ref="D80:E80"/>
    <mergeCell ref="D81:E81"/>
    <mergeCell ref="D82:E82"/>
    <mergeCell ref="D83:E83"/>
    <mergeCell ref="D84:E84"/>
    <mergeCell ref="D75:E75"/>
    <mergeCell ref="D76:E76"/>
    <mergeCell ref="D77:E77"/>
    <mergeCell ref="D78:E78"/>
    <mergeCell ref="D79:E79"/>
    <mergeCell ref="D52:E52"/>
    <mergeCell ref="D53:E53"/>
    <mergeCell ref="D54:E54"/>
    <mergeCell ref="D55:E55"/>
    <mergeCell ref="D56:E56"/>
    <mergeCell ref="D47:E47"/>
    <mergeCell ref="D48:E48"/>
    <mergeCell ref="D49:E49"/>
    <mergeCell ref="D50:E50"/>
    <mergeCell ref="D51:E51"/>
    <mergeCell ref="B17:D17"/>
    <mergeCell ref="G17:I17"/>
    <mergeCell ref="M17:O17"/>
    <mergeCell ref="B7:E16"/>
    <mergeCell ref="D46:E46"/>
    <mergeCell ref="D60:E60"/>
    <mergeCell ref="D61:E61"/>
    <mergeCell ref="D62:E62"/>
    <mergeCell ref="D63:E63"/>
    <mergeCell ref="D64:E64"/>
    <mergeCell ref="D70:E70"/>
    <mergeCell ref="D65:E65"/>
    <mergeCell ref="D66:E66"/>
    <mergeCell ref="D67:E67"/>
    <mergeCell ref="D68:E68"/>
    <mergeCell ref="D69:E6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E69"/>
  <sheetViews>
    <sheetView showGridLines="0" tabSelected="1" topLeftCell="A51" workbookViewId="0">
      <selection activeCell="AE55" sqref="AE55"/>
    </sheetView>
  </sheetViews>
  <sheetFormatPr baseColWidth="10" defaultRowHeight="15" x14ac:dyDescent="0.25"/>
  <cols>
    <col min="5" max="5" width="24.42578125" customWidth="1"/>
    <col min="6" max="27" width="27.7109375" bestFit="1" customWidth="1"/>
    <col min="28" max="28" width="29.85546875" customWidth="1"/>
    <col min="29" max="29" width="30.28515625" customWidth="1"/>
    <col min="30" max="31" width="27.7109375" bestFit="1" customWidth="1"/>
  </cols>
  <sheetData>
    <row r="7" spans="2:16" ht="15" customHeight="1" x14ac:dyDescent="0.25">
      <c r="C7" s="113"/>
      <c r="D7" s="209" t="s">
        <v>46</v>
      </c>
      <c r="E7" s="209"/>
      <c r="I7" s="240" t="s">
        <v>45</v>
      </c>
      <c r="J7" s="240"/>
      <c r="K7" s="240"/>
      <c r="M7" s="62"/>
      <c r="N7" s="62"/>
      <c r="O7" s="62"/>
      <c r="P7" s="62"/>
    </row>
    <row r="8" spans="2:16" x14ac:dyDescent="0.25">
      <c r="B8" s="113"/>
      <c r="C8" s="113"/>
      <c r="D8" s="209"/>
      <c r="E8" s="209"/>
      <c r="I8" s="240"/>
      <c r="J8" s="240"/>
      <c r="K8" s="240"/>
      <c r="L8" s="62"/>
      <c r="M8" s="62"/>
      <c r="N8" s="62"/>
      <c r="O8" s="62"/>
      <c r="P8" s="62"/>
    </row>
    <row r="9" spans="2:16" x14ac:dyDescent="0.25">
      <c r="B9" s="113"/>
      <c r="C9" s="113"/>
      <c r="D9" s="209"/>
      <c r="E9" s="209"/>
      <c r="I9" s="240"/>
      <c r="J9" s="240"/>
      <c r="K9" s="240"/>
      <c r="L9" s="62"/>
      <c r="M9" s="62"/>
      <c r="N9" s="62"/>
      <c r="O9" s="62"/>
      <c r="P9" s="62"/>
    </row>
    <row r="10" spans="2:16" x14ac:dyDescent="0.25">
      <c r="B10" s="113"/>
      <c r="C10" s="113"/>
      <c r="D10" s="209"/>
      <c r="E10" s="209"/>
      <c r="I10" s="240"/>
      <c r="J10" s="240"/>
      <c r="K10" s="240"/>
      <c r="L10" s="62"/>
      <c r="M10" s="62"/>
      <c r="N10" s="62"/>
      <c r="O10" s="62"/>
      <c r="P10" s="62"/>
    </row>
    <row r="11" spans="2:16" x14ac:dyDescent="0.25">
      <c r="B11" s="113"/>
      <c r="C11" s="113"/>
      <c r="D11" s="209"/>
      <c r="E11" s="209"/>
      <c r="I11" s="240"/>
      <c r="J11" s="240"/>
      <c r="K11" s="240"/>
      <c r="L11" s="62"/>
      <c r="M11" s="62"/>
      <c r="N11" s="62"/>
      <c r="O11" s="62"/>
      <c r="P11" s="62"/>
    </row>
    <row r="12" spans="2:16" x14ac:dyDescent="0.25">
      <c r="B12" s="113"/>
      <c r="C12" s="113"/>
      <c r="D12" s="209"/>
      <c r="E12" s="209"/>
      <c r="I12" s="240"/>
      <c r="J12" s="240"/>
      <c r="K12" s="240"/>
      <c r="L12" s="62"/>
      <c r="M12" s="62"/>
      <c r="N12" s="62"/>
      <c r="O12" s="62"/>
      <c r="P12" s="62"/>
    </row>
    <row r="13" spans="2:16" x14ac:dyDescent="0.25">
      <c r="B13" s="113"/>
      <c r="C13" s="113"/>
      <c r="D13" s="209"/>
      <c r="E13" s="209"/>
      <c r="I13" s="240"/>
      <c r="J13" s="240"/>
      <c r="K13" s="240"/>
      <c r="L13" s="62"/>
      <c r="M13" s="62"/>
      <c r="N13" s="62"/>
      <c r="O13" s="62"/>
      <c r="P13" s="62"/>
    </row>
    <row r="14" spans="2:16" x14ac:dyDescent="0.25">
      <c r="B14" s="113"/>
      <c r="C14" s="113"/>
      <c r="D14" s="209"/>
      <c r="E14" s="209"/>
      <c r="I14" s="240"/>
      <c r="J14" s="240"/>
      <c r="K14" s="240"/>
      <c r="L14" s="62"/>
      <c r="M14" s="62"/>
      <c r="N14" s="62"/>
      <c r="O14" s="62"/>
      <c r="P14" s="62"/>
    </row>
    <row r="15" spans="2:16" ht="17.25" customHeight="1" x14ac:dyDescent="0.25">
      <c r="B15" s="113"/>
      <c r="C15" s="113"/>
      <c r="D15" s="113"/>
      <c r="E15" s="113"/>
      <c r="G15" s="239" t="s">
        <v>47</v>
      </c>
      <c r="H15" s="239"/>
      <c r="I15" s="240"/>
      <c r="J15" s="240"/>
      <c r="K15" s="240"/>
      <c r="L15" s="62"/>
      <c r="M15" s="62"/>
      <c r="N15" s="62"/>
      <c r="O15" s="62"/>
      <c r="P15" s="62"/>
    </row>
    <row r="16" spans="2:16" x14ac:dyDescent="0.25">
      <c r="B16" s="113"/>
      <c r="C16" s="113"/>
      <c r="D16" s="113"/>
      <c r="E16" s="113"/>
      <c r="G16" s="239"/>
      <c r="H16" s="239"/>
      <c r="I16" s="63"/>
      <c r="J16" s="63" t="s">
        <v>3</v>
      </c>
      <c r="L16" s="62"/>
      <c r="M16" s="62"/>
      <c r="N16" s="62"/>
      <c r="O16" s="62"/>
      <c r="P16" s="62"/>
    </row>
    <row r="17" spans="3:15" x14ac:dyDescent="0.25">
      <c r="C17" s="63"/>
      <c r="D17" s="63"/>
      <c r="E17" s="63" t="s">
        <v>3</v>
      </c>
      <c r="G17" s="63" t="s">
        <v>3</v>
      </c>
      <c r="H17" s="63"/>
      <c r="I17" s="63"/>
      <c r="N17" s="63"/>
      <c r="O17" s="63"/>
    </row>
    <row r="44" spans="4:31" ht="15.75" thickBot="1" x14ac:dyDescent="0.3"/>
    <row r="45" spans="4:31" ht="15.75" thickBot="1" x14ac:dyDescent="0.3">
      <c r="D45" s="6" t="s">
        <v>14</v>
      </c>
      <c r="E45" s="7"/>
      <c r="F45" s="100">
        <v>1995</v>
      </c>
      <c r="G45" s="12">
        <v>1996</v>
      </c>
      <c r="H45" s="8">
        <v>1997</v>
      </c>
      <c r="I45" s="12">
        <v>1998</v>
      </c>
      <c r="J45" s="8">
        <v>1999</v>
      </c>
      <c r="K45" s="12">
        <v>2000</v>
      </c>
      <c r="L45" s="8">
        <v>2001</v>
      </c>
      <c r="M45" s="12">
        <v>2002</v>
      </c>
      <c r="N45" s="8">
        <v>2003</v>
      </c>
      <c r="O45" s="12">
        <v>2004</v>
      </c>
      <c r="P45" s="8">
        <v>2005</v>
      </c>
      <c r="Q45" s="12">
        <v>2006</v>
      </c>
      <c r="R45" s="8">
        <v>2007</v>
      </c>
      <c r="S45" s="12">
        <v>2008</v>
      </c>
      <c r="T45" s="8">
        <v>2009</v>
      </c>
      <c r="U45" s="12">
        <v>2010</v>
      </c>
      <c r="V45" s="8">
        <v>2011</v>
      </c>
      <c r="W45" s="12">
        <v>2012</v>
      </c>
      <c r="X45" s="8">
        <v>2013</v>
      </c>
      <c r="Y45" s="12">
        <v>2014</v>
      </c>
      <c r="Z45" s="8">
        <v>2015</v>
      </c>
      <c r="AA45" s="12">
        <v>2016</v>
      </c>
      <c r="AB45" s="12">
        <v>2017</v>
      </c>
      <c r="AC45" s="12">
        <v>2018</v>
      </c>
      <c r="AD45" s="12">
        <v>2019</v>
      </c>
      <c r="AE45" s="12">
        <v>2020</v>
      </c>
    </row>
    <row r="46" spans="4:31" x14ac:dyDescent="0.25">
      <c r="D46" s="233" t="s">
        <v>16</v>
      </c>
      <c r="E46" s="234"/>
      <c r="F46" s="101">
        <f>+(A!D47-B!E47)/(A!D47+B!E47)</f>
        <v>0.99866166983391413</v>
      </c>
      <c r="G46" s="102">
        <f>+(A!E47-B!F47)/(A!E47+B!F47)</f>
        <v>0.99881972848189371</v>
      </c>
      <c r="H46" s="103">
        <f>+(A!F47-B!G47)/(A!F47+B!G47)</f>
        <v>0.99853101078412487</v>
      </c>
      <c r="I46" s="102">
        <f>+(A!G47-B!H47)/(A!G47+B!H47)</f>
        <v>0.99812201172284665</v>
      </c>
      <c r="J46" s="103">
        <f>+(A!H47-B!I47)/(A!H47+B!I47)</f>
        <v>0.99860444792816538</v>
      </c>
      <c r="K46" s="102">
        <f>+(A!I47-B!J47)/(A!I47+B!J47)</f>
        <v>0.99837065871714459</v>
      </c>
      <c r="L46" s="103">
        <f>+(A!J47-B!K47)/(A!J47+B!K47)</f>
        <v>0.99318925404105329</v>
      </c>
      <c r="M46" s="102">
        <f>+(A!K47-B!L47)/(A!K47+B!L47)</f>
        <v>0.99649348304505192</v>
      </c>
      <c r="N46" s="103">
        <f>+(A!L47-B!M47)/(A!L47+B!M47)</f>
        <v>0.99933138570965785</v>
      </c>
      <c r="O46" s="102">
        <f>+(A!M47-B!N47)/(A!M47+B!N47)</f>
        <v>0.9976775214387813</v>
      </c>
      <c r="P46" s="103">
        <f>+(A!N47-B!O47)/(A!N47+B!O47)</f>
        <v>0.99937355728251132</v>
      </c>
      <c r="Q46" s="102">
        <f>+(A!O47-B!P47)/(A!O47+B!P47)</f>
        <v>0.99671536379958992</v>
      </c>
      <c r="R46" s="103">
        <f>+(A!P47-B!Q47)/(A!P47+B!Q47)</f>
        <v>0.9982505632121087</v>
      </c>
      <c r="S46" s="102">
        <f>+(A!Q47-B!R47)/(A!Q47+B!R47)</f>
        <v>0.99577023274409548</v>
      </c>
      <c r="T46" s="103">
        <f>+(A!R47-B!S47)/(A!R47+B!S47)</f>
        <v>0.99577015502205168</v>
      </c>
      <c r="U46" s="102">
        <f>+(A!S47-B!T47)/(A!S47+B!T47)</f>
        <v>0.99865465140812715</v>
      </c>
      <c r="V46" s="103">
        <f>+(A!T47-B!U47)/(A!T47+B!U47)</f>
        <v>0.99709580743405768</v>
      </c>
      <c r="W46" s="102">
        <f>+(A!U47-B!V47)/(A!U47+B!V47)</f>
        <v>0.99459009230986017</v>
      </c>
      <c r="X46" s="103">
        <f>+(A!V47-B!W47)/(A!V47+B!W47)</f>
        <v>0.99381992731193769</v>
      </c>
      <c r="Y46" s="102">
        <f>+(A!W47-B!X47)/(A!W47+B!X47)</f>
        <v>0.99454222539834181</v>
      </c>
      <c r="Z46" s="103">
        <f>+(A!X47-B!Y47)/(A!X47+B!Y47)</f>
        <v>0.99377609058142458</v>
      </c>
      <c r="AA46" s="102">
        <f>+(A!Y47-B!Z47)/(A!Y47+B!Z47)</f>
        <v>0.9942428913609721</v>
      </c>
      <c r="AB46" s="102">
        <f>+(A!Z47-B!AA47)/(A!Z47+B!AA47)</f>
        <v>0.99395232108950793</v>
      </c>
      <c r="AC46" s="102">
        <f>+(A!AA47-B!AB47)/(A!AA47+B!AB47)</f>
        <v>0.99176576589824139</v>
      </c>
      <c r="AD46" s="102">
        <f>+(A!AB47-B!AC47)/(A!AB47+B!AC47)</f>
        <v>0.98699770620679506</v>
      </c>
      <c r="AE46" s="102">
        <f>+(A!AC47-B!AD47)/(A!AC47+B!AD47)</f>
        <v>0.9903064354922213</v>
      </c>
    </row>
    <row r="47" spans="4:31" x14ac:dyDescent="0.25">
      <c r="D47" s="235" t="s">
        <v>17</v>
      </c>
      <c r="E47" s="236"/>
      <c r="F47" s="104">
        <f>+(A!D48-B!E48)/(A!D48+B!E48)</f>
        <v>0.90883036405886908</v>
      </c>
      <c r="G47" s="105">
        <f>+(A!E48-B!F48)/(A!E48+B!F48)</f>
        <v>0.6355976639485057</v>
      </c>
      <c r="H47" s="106">
        <f>+(A!F48-B!G48)/(A!F48+B!G48)</f>
        <v>1</v>
      </c>
      <c r="I47" s="105">
        <f>+(A!G48-B!H48)/(A!G48+B!H48)</f>
        <v>-0.41744417911917481</v>
      </c>
      <c r="J47" s="106">
        <f>+(A!H48-B!I48)/(A!H48+B!I48)</f>
        <v>1</v>
      </c>
      <c r="K47" s="105">
        <f>+(A!I48-B!J48)/(A!I48+B!J48)</f>
        <v>0.97331520353531065</v>
      </c>
      <c r="L47" s="106">
        <f>+(A!J48-B!K48)/(A!J48+B!K48)</f>
        <v>0.990348123506536</v>
      </c>
      <c r="M47" s="105">
        <f>+(A!K48-B!L48)/(A!K48+B!L48)</f>
        <v>1</v>
      </c>
      <c r="N47" s="106">
        <f>+(A!L48-B!M48)/(A!L48+B!M48)</f>
        <v>0.72039232908798123</v>
      </c>
      <c r="O47" s="105">
        <f>+(A!M48-B!N48)/(A!M48+B!N48)</f>
        <v>0.93438436876400888</v>
      </c>
      <c r="P47" s="106">
        <f>+(A!N48-B!O48)/(A!N48+B!O48)</f>
        <v>0.92801959675899748</v>
      </c>
      <c r="Q47" s="105">
        <f>+(A!O48-B!P48)/(A!O48+B!P48)</f>
        <v>1</v>
      </c>
      <c r="R47" s="106">
        <f>+(A!P48-B!Q48)/(A!P48+B!Q48)</f>
        <v>0.53274428274428265</v>
      </c>
      <c r="S47" s="105">
        <f>+(A!Q48-B!R48)/(A!Q48+B!R48)</f>
        <v>1</v>
      </c>
      <c r="T47" s="106" t="e">
        <f>+(A!R48-B!S48)/(A!R48+B!S48)</f>
        <v>#DIV/0!</v>
      </c>
      <c r="U47" s="105">
        <f>+(A!S48-B!T48)/(A!S48+B!T48)</f>
        <v>1</v>
      </c>
      <c r="V47" s="106">
        <f>+(A!T48-B!U48)/(A!T48+B!U48)</f>
        <v>-1</v>
      </c>
      <c r="W47" s="105" t="e">
        <f>+(A!U48-B!V48)/(A!U48+B!V48)</f>
        <v>#DIV/0!</v>
      </c>
      <c r="X47" s="106">
        <f>+(A!V48-B!W48)/(A!V48+B!W48)</f>
        <v>1</v>
      </c>
      <c r="Y47" s="105">
        <f>+(A!W48-B!X48)/(A!W48+B!X48)</f>
        <v>-1</v>
      </c>
      <c r="Z47" s="106">
        <f>+(A!X48-B!Y48)/(A!X48+B!Y48)</f>
        <v>1</v>
      </c>
      <c r="AA47" s="105">
        <f>+(A!Y48-B!Z48)/(A!Y48+B!Z48)</f>
        <v>1</v>
      </c>
      <c r="AB47" s="105">
        <f>+(A!Z48-B!AA48)/(A!Z48+B!AA48)</f>
        <v>-1</v>
      </c>
      <c r="AC47" s="105">
        <f>+(A!AA48-B!AB48)/(A!AA48+B!AB48)</f>
        <v>-1</v>
      </c>
      <c r="AD47" s="105">
        <f>+(A!AB48-B!AC48)/(A!AB48+B!AC48)</f>
        <v>-1</v>
      </c>
      <c r="AE47" s="105">
        <f>+(A!AC48-B!AD48)/(A!AC48+B!AD48)</f>
        <v>-1</v>
      </c>
    </row>
    <row r="48" spans="4:31" x14ac:dyDescent="0.25">
      <c r="D48" s="233" t="s">
        <v>18</v>
      </c>
      <c r="E48" s="234"/>
      <c r="F48" s="104">
        <f>+(A!D49-B!E49)/(A!D49+B!E49)</f>
        <v>0.73528692652463756</v>
      </c>
      <c r="G48" s="105">
        <f>+(A!E49-B!F49)/(A!E49+B!F49)</f>
        <v>0.84476076279198475</v>
      </c>
      <c r="H48" s="106">
        <f>+(A!F49-B!G49)/(A!F49+B!G49)</f>
        <v>0.84152050322036376</v>
      </c>
      <c r="I48" s="105">
        <f>+(A!G49-B!H49)/(A!G49+B!H49)</f>
        <v>0.84130390575408021</v>
      </c>
      <c r="J48" s="106">
        <f>+(A!H49-B!I49)/(A!H49+B!I49)</f>
        <v>0.82834820460875802</v>
      </c>
      <c r="K48" s="105">
        <f>+(A!I49-B!J49)/(A!I49+B!J49)</f>
        <v>0.63408129847608286</v>
      </c>
      <c r="L48" s="106">
        <f>+(A!J49-B!K49)/(A!J49+B!K49)</f>
        <v>0.57165322314550937</v>
      </c>
      <c r="M48" s="105">
        <f>+(A!K49-B!L49)/(A!K49+B!L49)</f>
        <v>0.85056147356392342</v>
      </c>
      <c r="N48" s="106">
        <f>+(A!L49-B!M49)/(A!L49+B!M49)</f>
        <v>0.70957240222253681</v>
      </c>
      <c r="O48" s="105">
        <f>+(A!M49-B!N49)/(A!M49+B!N49)</f>
        <v>0.57187161169685308</v>
      </c>
      <c r="P48" s="106">
        <f>+(A!N49-B!O49)/(A!N49+B!O49)</f>
        <v>0.62473368138484109</v>
      </c>
      <c r="Q48" s="105">
        <f>+(A!O49-B!P49)/(A!O49+B!P49)</f>
        <v>0.70916074758478631</v>
      </c>
      <c r="R48" s="106">
        <f>+(A!P49-B!Q49)/(A!P49+B!Q49)</f>
        <v>0.56374923039500846</v>
      </c>
      <c r="S48" s="105">
        <f>+(A!Q49-B!R49)/(A!Q49+B!R49)</f>
        <v>0.85386783686897039</v>
      </c>
      <c r="T48" s="106">
        <f>+(A!R49-B!S49)/(A!R49+B!S49)</f>
        <v>0.72987272125167801</v>
      </c>
      <c r="U48" s="105">
        <f>+(A!S49-B!T49)/(A!S49+B!T49)</f>
        <v>0.76285132185557158</v>
      </c>
      <c r="V48" s="106">
        <f>+(A!T49-B!U49)/(A!T49+B!U49)</f>
        <v>0.81137955071062917</v>
      </c>
      <c r="W48" s="105">
        <f>+(A!U49-B!V49)/(A!U49+B!V49)</f>
        <v>0.75087564660781414</v>
      </c>
      <c r="X48" s="106">
        <f>+(A!V49-B!W49)/(A!V49+B!W49)</f>
        <v>0.65696420449202142</v>
      </c>
      <c r="Y48" s="105">
        <f>+(A!W49-B!X49)/(A!W49+B!X49)</f>
        <v>0.69468861821098993</v>
      </c>
      <c r="Z48" s="106">
        <f>+(A!X49-B!Y49)/(A!X49+B!Y49)</f>
        <v>0.56824156958306271</v>
      </c>
      <c r="AA48" s="105">
        <f>+(A!Y49-B!Z49)/(A!Y49+B!Z49)</f>
        <v>0.74954718282011867</v>
      </c>
      <c r="AB48" s="105">
        <f>+(A!Z49-B!AA49)/(A!Z49+B!AA49)</f>
        <v>0.75927583264191012</v>
      </c>
      <c r="AC48" s="105">
        <f>+(A!AA49-B!AB49)/(A!AA49+B!AB49)</f>
        <v>0.76107811391980962</v>
      </c>
      <c r="AD48" s="105">
        <f>+(A!AB49-B!AC49)/(A!AB49+B!AC49)</f>
        <v>0.73292854085812587</v>
      </c>
      <c r="AE48" s="105">
        <f>+(A!AC49-B!AD49)/(A!AC49+B!AD49)</f>
        <v>0.73324875481842977</v>
      </c>
    </row>
    <row r="49" spans="4:31" x14ac:dyDescent="0.25">
      <c r="D49" s="235" t="s">
        <v>19</v>
      </c>
      <c r="E49" s="236"/>
      <c r="F49" s="104">
        <f>+(A!D50-B!E50)/(A!D50+B!E50)</f>
        <v>0.75569871780046383</v>
      </c>
      <c r="G49" s="105">
        <f>+(A!E50-B!F50)/(A!E50+B!F50)</f>
        <v>0.87657203212502499</v>
      </c>
      <c r="H49" s="106">
        <f>+(A!F50-B!G50)/(A!F50+B!G50)</f>
        <v>0.8052402039233888</v>
      </c>
      <c r="I49" s="105">
        <f>+(A!G50-B!H50)/(A!G50+B!H50)</f>
        <v>0.85129286050832553</v>
      </c>
      <c r="J49" s="106">
        <f>+(A!H50-B!I50)/(A!H50+B!I50)</f>
        <v>0.76369734092169272</v>
      </c>
      <c r="K49" s="105">
        <f>+(A!I50-B!J50)/(A!I50+B!J50)</f>
        <v>0.49184165861014956</v>
      </c>
      <c r="L49" s="106">
        <f>+(A!J50-B!K50)/(A!J50+B!K50)</f>
        <v>5.9816590382780789E-2</v>
      </c>
      <c r="M49" s="105">
        <f>+(A!K50-B!L50)/(A!K50+B!L50)</f>
        <v>-1</v>
      </c>
      <c r="N49" s="106">
        <f>+(A!L50-B!M50)/(A!L50+B!M50)</f>
        <v>0.60760220004758381</v>
      </c>
      <c r="O49" s="105">
        <f>+(A!M50-B!N50)/(A!M50+B!N50)</f>
        <v>-1</v>
      </c>
      <c r="P49" s="106">
        <f>+(A!N50-B!O50)/(A!N50+B!O50)</f>
        <v>-0.7422030474126492</v>
      </c>
      <c r="Q49" s="105">
        <f>+(A!O50-B!P50)/(A!O50+B!P50)</f>
        <v>0.35606165692666247</v>
      </c>
      <c r="R49" s="106">
        <f>+(A!P50-B!Q50)/(A!P50+B!Q50)</f>
        <v>0.40571227887857497</v>
      </c>
      <c r="S49" s="105">
        <f>+(A!Q50-B!R50)/(A!Q50+B!R50)</f>
        <v>0.65201191050211937</v>
      </c>
      <c r="T49" s="106">
        <f>+(A!R50-B!S50)/(A!R50+B!S50)</f>
        <v>0.58235636069530705</v>
      </c>
      <c r="U49" s="105">
        <f>+(A!S50-B!T50)/(A!S50+B!T50)</f>
        <v>0.90962234130622965</v>
      </c>
      <c r="V49" s="106">
        <f>+(A!T50-B!U50)/(A!T50+B!U50)</f>
        <v>0.96881486892868007</v>
      </c>
      <c r="W49" s="105">
        <f>+(A!U50-B!V50)/(A!U50+B!V50)</f>
        <v>0.92025159624603137</v>
      </c>
      <c r="X49" s="106">
        <f>+(A!V50-B!W50)/(A!V50+B!W50)</f>
        <v>0.87184331128299786</v>
      </c>
      <c r="Y49" s="105">
        <f>+(A!W50-B!X50)/(A!W50+B!X50)</f>
        <v>0.83652413797359682</v>
      </c>
      <c r="Z49" s="106">
        <f>+(A!X50-B!Y50)/(A!X50+B!Y50)</f>
        <v>0.85349182456848527</v>
      </c>
      <c r="AA49" s="105">
        <f>+(A!Y50-B!Z50)/(A!Y50+B!Z50)</f>
        <v>0.17987105934847686</v>
      </c>
      <c r="AB49" s="105">
        <f>+(A!Z50-B!AA50)/(A!Z50+B!AA50)</f>
        <v>0.99053950820374492</v>
      </c>
      <c r="AC49" s="105">
        <f>+(A!AA50-B!AB50)/(A!AA50+B!AB50)</f>
        <v>0.98840152093203426</v>
      </c>
      <c r="AD49" s="105">
        <f>+(A!AB50-B!AC50)/(A!AB50+B!AC50)</f>
        <v>0.98936091917038316</v>
      </c>
      <c r="AE49" s="105">
        <f>+(A!AC50-B!AD50)/(A!AC50+B!AD50)</f>
        <v>0.98842594451562471</v>
      </c>
    </row>
    <row r="50" spans="4:31" x14ac:dyDescent="0.25">
      <c r="D50" s="233" t="s">
        <v>20</v>
      </c>
      <c r="E50" s="234"/>
      <c r="F50" s="104">
        <f>+(A!D51-B!E51)/(A!D51+B!E51)</f>
        <v>-1</v>
      </c>
      <c r="G50" s="105">
        <f>+(A!E51-B!F51)/(A!E51+B!F51)</f>
        <v>-1</v>
      </c>
      <c r="H50" s="106">
        <f>+(A!F51-B!G51)/(A!F51+B!G51)</f>
        <v>-1</v>
      </c>
      <c r="I50" s="105">
        <f>+(A!G51-B!H51)/(A!G51+B!H51)</f>
        <v>-1</v>
      </c>
      <c r="J50" s="106">
        <f>+(A!H51-B!I51)/(A!H51+B!I51)</f>
        <v>-1</v>
      </c>
      <c r="K50" s="105">
        <f>+(A!I51-B!J51)/(A!I51+B!J51)</f>
        <v>-1</v>
      </c>
      <c r="L50" s="106">
        <f>+(A!J51-B!K51)/(A!J51+B!K51)</f>
        <v>-1</v>
      </c>
      <c r="M50" s="105">
        <f>+(A!K51-B!L51)/(A!K51+B!L51)</f>
        <v>-0.993042108372444</v>
      </c>
      <c r="N50" s="106">
        <f>+(A!L51-B!M51)/(A!L51+B!M51)</f>
        <v>-0.73975875071565356</v>
      </c>
      <c r="O50" s="105">
        <f>+(A!M51-B!N51)/(A!M51+B!N51)</f>
        <v>-0.7940830658743524</v>
      </c>
      <c r="P50" s="106">
        <f>+(A!N51-B!O51)/(A!N51+B!O51)</f>
        <v>0.33738291229066131</v>
      </c>
      <c r="Q50" s="105">
        <f>+(A!O51-B!P51)/(A!O51+B!P51)</f>
        <v>0.31321376418167529</v>
      </c>
      <c r="R50" s="106">
        <f>+(A!P51-B!Q51)/(A!P51+B!Q51)</f>
        <v>0.97084055996035679</v>
      </c>
      <c r="S50" s="105">
        <f>+(A!Q51-B!R51)/(A!Q51+B!R51)</f>
        <v>0.9263391341736632</v>
      </c>
      <c r="T50" s="106">
        <f>+(A!R51-B!S51)/(A!R51+B!S51)</f>
        <v>0.83505306845584726</v>
      </c>
      <c r="U50" s="105">
        <f>+(A!S51-B!T51)/(A!S51+B!T51)</f>
        <v>0.93593313416673929</v>
      </c>
      <c r="V50" s="106">
        <f>+(A!T51-B!U51)/(A!T51+B!U51)</f>
        <v>0.80554172366860077</v>
      </c>
      <c r="W50" s="105">
        <f>+(A!U51-B!V51)/(A!U51+B!V51)</f>
        <v>0.75280947020948052</v>
      </c>
      <c r="X50" s="106">
        <f>+(A!V51-B!W51)/(A!V51+B!W51)</f>
        <v>0.6019416329483912</v>
      </c>
      <c r="Y50" s="105">
        <f>+(A!W51-B!X51)/(A!W51+B!X51)</f>
        <v>0.51866956020182586</v>
      </c>
      <c r="Z50" s="106">
        <f>+(A!X51-B!Y51)/(A!X51+B!Y51)</f>
        <v>0.49541236404223532</v>
      </c>
      <c r="AA50" s="105">
        <f>+(A!Y51-B!Z51)/(A!Y51+B!Z51)</f>
        <v>0.2798235870153028</v>
      </c>
      <c r="AB50" s="105">
        <f>+(A!Z51-B!AA51)/(A!Z51+B!AA51)</f>
        <v>0.17582482752258519</v>
      </c>
      <c r="AC50" s="105">
        <f>+(A!AA51-B!AB51)/(A!AA51+B!AB51)</f>
        <v>5.1900668820857344E-2</v>
      </c>
      <c r="AD50" s="105">
        <f>+(A!AB51-B!AC51)/(A!AB51+B!AC51)</f>
        <v>0.12981888539981604</v>
      </c>
      <c r="AE50" s="105">
        <f>+(A!AC51-B!AD51)/(A!AC51+B!AD51)</f>
        <v>9.9657277976314892E-2</v>
      </c>
    </row>
    <row r="51" spans="4:31" x14ac:dyDescent="0.25">
      <c r="D51" s="235" t="s">
        <v>21</v>
      </c>
      <c r="E51" s="236"/>
      <c r="F51" s="104">
        <f>+(A!D52-B!E52)/(A!D52+B!E52)</f>
        <v>-0.97775063113508842</v>
      </c>
      <c r="G51" s="105">
        <f>+(A!E52-B!F52)/(A!E52+B!F52)</f>
        <v>-0.99992876553065513</v>
      </c>
      <c r="H51" s="106">
        <f>+(A!F52-B!G52)/(A!F52+B!G52)</f>
        <v>-0.99452950051762079</v>
      </c>
      <c r="I51" s="105">
        <f>+(A!G52-B!H52)/(A!G52+B!H52)</f>
        <v>-0.99993126979795011</v>
      </c>
      <c r="J51" s="106">
        <f>+(A!H52-B!I52)/(A!H52+B!I52)</f>
        <v>-0.97956235439892425</v>
      </c>
      <c r="K51" s="105">
        <f>+(A!I52-B!J52)/(A!I52+B!J52)</f>
        <v>-0.99862911343058802</v>
      </c>
      <c r="L51" s="106">
        <f>+(A!J52-B!K52)/(A!J52+B!K52)</f>
        <v>-0.99649130012803044</v>
      </c>
      <c r="M51" s="105">
        <f>+(A!K52-B!L52)/(A!K52+B!L52)</f>
        <v>-0.98929844391461752</v>
      </c>
      <c r="N51" s="106">
        <f>+(A!L52-B!M52)/(A!L52+B!M52)</f>
        <v>-0.95432004584894536</v>
      </c>
      <c r="O51" s="105">
        <f>+(A!M52-B!N52)/(A!M52+B!N52)</f>
        <v>-0.94654963262216496</v>
      </c>
      <c r="P51" s="106">
        <f>+(A!N52-B!O52)/(A!N52+B!O52)</f>
        <v>-0.94634376934712405</v>
      </c>
      <c r="Q51" s="105">
        <f>+(A!O52-B!P52)/(A!O52+B!P52)</f>
        <v>-0.95414626430072658</v>
      </c>
      <c r="R51" s="106">
        <f>+(A!P52-B!Q52)/(A!P52+B!Q52)</f>
        <v>-0.96034508515088135</v>
      </c>
      <c r="S51" s="105">
        <f>+(A!Q52-B!R52)/(A!Q52+B!R52)</f>
        <v>-0.92575498009708279</v>
      </c>
      <c r="T51" s="106">
        <f>+(A!R52-B!S52)/(A!R52+B!S52)</f>
        <v>-0.76591430311585451</v>
      </c>
      <c r="U51" s="105">
        <f>+(A!S52-B!T52)/(A!S52+B!T52)</f>
        <v>-0.67549015467200291</v>
      </c>
      <c r="V51" s="106">
        <f>+(A!T52-B!U52)/(A!T52+B!U52)</f>
        <v>-0.61863298552455681</v>
      </c>
      <c r="W51" s="105">
        <f>+(A!U52-B!V52)/(A!U52+B!V52)</f>
        <v>-0.45619869796252821</v>
      </c>
      <c r="X51" s="106">
        <f>+(A!V52-B!W52)/(A!V52+B!W52)</f>
        <v>-0.44929068136090217</v>
      </c>
      <c r="Y51" s="105">
        <f>+(A!W52-B!X52)/(A!W52+B!X52)</f>
        <v>-0.57590691648943038</v>
      </c>
      <c r="Z51" s="106">
        <f>+(A!X52-B!Y52)/(A!X52+B!Y52)</f>
        <v>-0.59278020567717427</v>
      </c>
      <c r="AA51" s="105">
        <f>+(A!Y52-B!Z52)/(A!Y52+B!Z52)</f>
        <v>-0.54404796656290499</v>
      </c>
      <c r="AB51" s="105">
        <f>+(A!Z52-B!AA52)/(A!Z52+B!AA52)</f>
        <v>-0.47606760426487149</v>
      </c>
      <c r="AC51" s="105">
        <f>+(A!AA52-B!AB52)/(A!AA52+B!AB52)</f>
        <v>-0.52167357916477997</v>
      </c>
      <c r="AD51" s="105">
        <f>+(A!AB52-B!AC52)/(A!AB52+B!AC52)</f>
        <v>-0.64241309378344169</v>
      </c>
      <c r="AE51" s="105">
        <f>+(A!AC52-B!AD52)/(A!AC52+B!AD52)</f>
        <v>-0.56541226109352427</v>
      </c>
    </row>
    <row r="52" spans="4:31" x14ac:dyDescent="0.25">
      <c r="D52" s="233" t="s">
        <v>22</v>
      </c>
      <c r="E52" s="234"/>
      <c r="F52" s="104">
        <f>+(A!D53-B!E53)/(A!D53+B!E53)</f>
        <v>-0.32701527522376322</v>
      </c>
      <c r="G52" s="105">
        <f>+(A!E53-B!F53)/(A!E53+B!F53)</f>
        <v>-0.37777826437876355</v>
      </c>
      <c r="H52" s="106">
        <f>+(A!F53-B!G53)/(A!F53+B!G53)</f>
        <v>-0.46992148886806356</v>
      </c>
      <c r="I52" s="105">
        <f>+(A!G53-B!H53)/(A!G53+B!H53)</f>
        <v>-0.76676910616053406</v>
      </c>
      <c r="J52" s="106">
        <f>+(A!H53-B!I53)/(A!H53+B!I53)</f>
        <v>-0.46024350999809205</v>
      </c>
      <c r="K52" s="105">
        <f>+(A!I53-B!J53)/(A!I53+B!J53)</f>
        <v>-0.60990699470450105</v>
      </c>
      <c r="L52" s="106">
        <f>+(A!J53-B!K53)/(A!J53+B!K53)</f>
        <v>-0.65175440690058362</v>
      </c>
      <c r="M52" s="105">
        <f>+(A!K53-B!L53)/(A!K53+B!L53)</f>
        <v>-0.5184133781221999</v>
      </c>
      <c r="N52" s="106">
        <f>+(A!L53-B!M53)/(A!L53+B!M53)</f>
        <v>-0.41943194086931573</v>
      </c>
      <c r="O52" s="105">
        <f>+(A!M53-B!N53)/(A!M53+B!N53)</f>
        <v>-0.34458847306017992</v>
      </c>
      <c r="P52" s="106">
        <f>+(A!N53-B!O53)/(A!N53+B!O53)</f>
        <v>-0.3654179571953628</v>
      </c>
      <c r="Q52" s="105">
        <f>+(A!O53-B!P53)/(A!O53+B!P53)</f>
        <v>-0.53723895855510428</v>
      </c>
      <c r="R52" s="106">
        <f>+(A!P53-B!Q53)/(A!P53+B!Q53)</f>
        <v>-0.2879613032511944</v>
      </c>
      <c r="S52" s="105">
        <f>+(A!Q53-B!R53)/(A!Q53+B!R53)</f>
        <v>-0.60083354454074456</v>
      </c>
      <c r="T52" s="106">
        <f>+(A!R53-B!S53)/(A!R53+B!S53)</f>
        <v>-0.82354822584539278</v>
      </c>
      <c r="U52" s="105">
        <f>+(A!S53-B!T53)/(A!S53+B!T53)</f>
        <v>-0.8014128517565039</v>
      </c>
      <c r="V52" s="106">
        <f>+(A!T53-B!U53)/(A!T53+B!U53)</f>
        <v>-0.80771368324235304</v>
      </c>
      <c r="W52" s="105">
        <f>+(A!U53-B!V53)/(A!U53+B!V53)</f>
        <v>-0.94237967645559528</v>
      </c>
      <c r="X52" s="106">
        <f>+(A!V53-B!W53)/(A!V53+B!W53)</f>
        <v>-0.8385461150619723</v>
      </c>
      <c r="Y52" s="105">
        <f>+(A!W53-B!X53)/(A!W53+B!X53)</f>
        <v>-0.74242799435581763</v>
      </c>
      <c r="Z52" s="106">
        <f>+(A!X53-B!Y53)/(A!X53+B!Y53)</f>
        <v>-0.84563811380047527</v>
      </c>
      <c r="AA52" s="105">
        <f>+(A!Y53-B!Z53)/(A!Y53+B!Z53)</f>
        <v>-0.65283460866511478</v>
      </c>
      <c r="AB52" s="105">
        <f>+(A!Z53-B!AA53)/(A!Z53+B!AA53)</f>
        <v>-0.81733319564921947</v>
      </c>
      <c r="AC52" s="105">
        <f>+(A!AA53-B!AB53)/(A!AA53+B!AB53)</f>
        <v>-0.71517757626170342</v>
      </c>
      <c r="AD52" s="105">
        <f>+(A!AB53-B!AC53)/(A!AB53+B!AC53)</f>
        <v>-0.77147215628705834</v>
      </c>
      <c r="AE52" s="105">
        <f>+(A!AC53-B!AD53)/(A!AC53+B!AD53)</f>
        <v>-0.78590524267769057</v>
      </c>
    </row>
    <row r="53" spans="4:31" x14ac:dyDescent="0.25">
      <c r="D53" s="235" t="s">
        <v>23</v>
      </c>
      <c r="E53" s="236"/>
      <c r="F53" s="104">
        <f>+(A!D54-B!E54)/(A!D54+B!E54)</f>
        <v>-0.99864947264073489</v>
      </c>
      <c r="G53" s="105">
        <f>+(A!E54-B!F54)/(A!E54+B!F54)</f>
        <v>-0.99912500794905623</v>
      </c>
      <c r="H53" s="106">
        <f>+(A!F54-B!G54)/(A!F54+B!G54)</f>
        <v>-0.99997647904069509</v>
      </c>
      <c r="I53" s="105">
        <f>+(A!G54-B!H54)/(A!G54+B!H54)</f>
        <v>-0.99839048392101082</v>
      </c>
      <c r="J53" s="106">
        <f>+(A!H54-B!I54)/(A!H54+B!I54)</f>
        <v>-0.99985441181565282</v>
      </c>
      <c r="K53" s="105">
        <f>+(A!I54-B!J54)/(A!I54+B!J54)</f>
        <v>-0.99990113336779862</v>
      </c>
      <c r="L53" s="106">
        <f>+(A!J54-B!K54)/(A!J54+B!K54)</f>
        <v>-0.99935500029926327</v>
      </c>
      <c r="M53" s="105">
        <f>+(A!K54-B!L54)/(A!K54+B!L54)</f>
        <v>-0.9974522416117364</v>
      </c>
      <c r="N53" s="106">
        <f>+(A!L54-B!M54)/(A!L54+B!M54)</f>
        <v>-0.99948024277349057</v>
      </c>
      <c r="O53" s="105">
        <f>+(A!M54-B!N54)/(A!M54+B!N54)</f>
        <v>-0.99852897232660953</v>
      </c>
      <c r="P53" s="106">
        <f>+(A!N54-B!O54)/(A!N54+B!O54)</f>
        <v>-0.99879127193828421</v>
      </c>
      <c r="Q53" s="105">
        <f>+(A!O54-B!P54)/(A!O54+B!P54)</f>
        <v>-0.99831294527005454</v>
      </c>
      <c r="R53" s="106">
        <f>+(A!P54-B!Q54)/(A!P54+B!Q54)</f>
        <v>-0.9993625122015467</v>
      </c>
      <c r="S53" s="105">
        <f>+(A!Q54-B!R54)/(A!Q54+B!R54)</f>
        <v>-0.99968008639903394</v>
      </c>
      <c r="T53" s="106">
        <f>+(A!R54-B!S54)/(A!R54+B!S54)</f>
        <v>-0.99932787808196855</v>
      </c>
      <c r="U53" s="105">
        <f>+(A!S54-B!T54)/(A!S54+B!T54)</f>
        <v>-0.99957437918867165</v>
      </c>
      <c r="V53" s="106">
        <f>+(A!T54-B!U54)/(A!T54+B!U54)</f>
        <v>-0.99894721321768121</v>
      </c>
      <c r="W53" s="105">
        <f>+(A!U54-B!V54)/(A!U54+B!V54)</f>
        <v>-0.99901823483488639</v>
      </c>
      <c r="X53" s="106">
        <f>+(A!V54-B!W54)/(A!V54+B!W54)</f>
        <v>-0.99911097917970948</v>
      </c>
      <c r="Y53" s="105">
        <f>+(A!W54-B!X54)/(A!W54+B!X54)</f>
        <v>-0.9994723421607854</v>
      </c>
      <c r="Z53" s="106">
        <f>+(A!X54-B!Y54)/(A!X54+B!Y54)</f>
        <v>-0.99897122668474148</v>
      </c>
      <c r="AA53" s="105">
        <f>+(A!Y54-B!Z54)/(A!Y54+B!Z54)</f>
        <v>-0.99882442422710416</v>
      </c>
      <c r="AB53" s="105">
        <f>+(A!Z54-B!AA54)/(A!Z54+B!AA54)</f>
        <v>-0.99845613308633452</v>
      </c>
      <c r="AC53" s="105">
        <f>+(A!AA54-B!AB54)/(A!AA54+B!AB54)</f>
        <v>-0.99946447721162457</v>
      </c>
      <c r="AD53" s="105">
        <f>+(A!AB54-B!AC54)/(A!AB54+B!AC54)</f>
        <v>-0.9978524893742774</v>
      </c>
      <c r="AE53" s="105">
        <f>+(A!AC54-B!AD54)/(A!AC54+B!AD54)</f>
        <v>-0.99772171976975899</v>
      </c>
    </row>
    <row r="54" spans="4:31" x14ac:dyDescent="0.25">
      <c r="D54" s="233" t="s">
        <v>24</v>
      </c>
      <c r="E54" s="234"/>
      <c r="F54" s="104">
        <f>+(A!D55-B!E55)/(A!D55+B!E55)</f>
        <v>-0.97733375542409406</v>
      </c>
      <c r="G54" s="105">
        <f>+(A!E55-B!F55)/(A!E55+B!F55)</f>
        <v>-0.91000883516853204</v>
      </c>
      <c r="H54" s="106">
        <f>+(A!F55-B!G55)/(A!F55+B!G55)</f>
        <v>-0.97122578430217654</v>
      </c>
      <c r="I54" s="105">
        <f>+(A!G55-B!H55)/(A!G55+B!H55)</f>
        <v>-0.97824697584724873</v>
      </c>
      <c r="J54" s="106">
        <f>+(A!H55-B!I55)/(A!H55+B!I55)</f>
        <v>-0.98430086540612605</v>
      </c>
      <c r="K54" s="105">
        <f>+(A!I55-B!J55)/(A!I55+B!J55)</f>
        <v>-0.98471292355048123</v>
      </c>
      <c r="L54" s="106">
        <f>+(A!J55-B!K55)/(A!J55+B!K55)</f>
        <v>-0.98857554779735524</v>
      </c>
      <c r="M54" s="105">
        <f>+(A!K55-B!L55)/(A!K55+B!L55)</f>
        <v>-0.97333011368931044</v>
      </c>
      <c r="N54" s="106">
        <f>+(A!L55-B!M55)/(A!L55+B!M55)</f>
        <v>-0.96291564187474643</v>
      </c>
      <c r="O54" s="105">
        <f>+(A!M55-B!N55)/(A!M55+B!N55)</f>
        <v>-0.94287035806199704</v>
      </c>
      <c r="P54" s="106">
        <f>+(A!N55-B!O55)/(A!N55+B!O55)</f>
        <v>-0.95682433318420634</v>
      </c>
      <c r="Q54" s="105">
        <f>+(A!O55-B!P55)/(A!O55+B!P55)</f>
        <v>-0.9407419520182162</v>
      </c>
      <c r="R54" s="106">
        <f>+(A!P55-B!Q55)/(A!P55+B!Q55)</f>
        <v>-0.96432692868215986</v>
      </c>
      <c r="S54" s="105">
        <f>+(A!Q55-B!R55)/(A!Q55+B!R55)</f>
        <v>-0.95301690995648292</v>
      </c>
      <c r="T54" s="106">
        <f>+(A!R55-B!S55)/(A!R55+B!S55)</f>
        <v>-0.95333296178851457</v>
      </c>
      <c r="U54" s="105">
        <f>+(A!S55-B!T55)/(A!S55+B!T55)</f>
        <v>-0.9627524987245476</v>
      </c>
      <c r="V54" s="106">
        <f>+(A!T55-B!U55)/(A!T55+B!U55)</f>
        <v>-0.92920620640726226</v>
      </c>
      <c r="W54" s="105">
        <f>+(A!U55-B!V55)/(A!U55+B!V55)</f>
        <v>-0.91983091760847135</v>
      </c>
      <c r="X54" s="106">
        <f>+(A!V55-B!W55)/(A!V55+B!W55)</f>
        <v>-0.87191482323959824</v>
      </c>
      <c r="Y54" s="105">
        <f>+(A!W55-B!X55)/(A!W55+B!X55)</f>
        <v>-0.89227098751859779</v>
      </c>
      <c r="Z54" s="106">
        <f>+(A!X55-B!Y55)/(A!X55+B!Y55)</f>
        <v>-0.86019502494585121</v>
      </c>
      <c r="AA54" s="105">
        <f>+(A!Y55-B!Z55)/(A!Y55+B!Z55)</f>
        <v>-0.89979370932577507</v>
      </c>
      <c r="AB54" s="105">
        <f>+(A!Z55-B!AA55)/(A!Z55+B!AA55)</f>
        <v>-0.91516400532734288</v>
      </c>
      <c r="AC54" s="105">
        <f>+(A!AA55-B!AB55)/(A!AA55+B!AB55)</f>
        <v>-0.91329363951865816</v>
      </c>
      <c r="AD54" s="105">
        <f>+(A!AB55-B!AC55)/(A!AB55+B!AC55)</f>
        <v>-0.91696103754921776</v>
      </c>
      <c r="AE54" s="105">
        <f>+(A!AC55-B!AD55)/(A!AC55+B!AD55)</f>
        <v>-0.91703882659708824</v>
      </c>
    </row>
    <row r="55" spans="4:31" ht="15.75" thickBot="1" x14ac:dyDescent="0.3">
      <c r="D55" s="231" t="s">
        <v>25</v>
      </c>
      <c r="E55" s="232"/>
      <c r="F55" s="107">
        <f>+(A!D56-B!E56)/(A!D56+B!E56)</f>
        <v>-1</v>
      </c>
      <c r="G55" s="108">
        <f>+(A!E56-B!F56)/(A!E56+B!F56)</f>
        <v>-1</v>
      </c>
      <c r="H55" s="109">
        <f>+(A!F56-B!G56)/(A!F56+B!G56)</f>
        <v>-1</v>
      </c>
      <c r="I55" s="108">
        <f>+(A!G56-B!H56)/(A!G56+B!H56)</f>
        <v>-1</v>
      </c>
      <c r="J55" s="109">
        <f>+(A!H56-B!I56)/(A!H56+B!I56)</f>
        <v>-1</v>
      </c>
      <c r="K55" s="108"/>
      <c r="L55" s="109">
        <f>+(A!J56-B!K56)/(A!J56+B!K56)</f>
        <v>-1</v>
      </c>
      <c r="M55" s="108">
        <f>+(A!K56-B!L56)/(A!K56+B!L56)</f>
        <v>-1</v>
      </c>
      <c r="N55" s="109">
        <f>+(A!L56-B!M56)/(A!L56+B!M56)</f>
        <v>-1</v>
      </c>
      <c r="O55" s="108">
        <f>+(A!M56-B!N56)/(A!M56+B!N56)</f>
        <v>-0.99990085505349846</v>
      </c>
      <c r="P55" s="109">
        <f>+(A!N56-B!O56)/(A!N56+B!O56)</f>
        <v>-0.99941647806404077</v>
      </c>
      <c r="Q55" s="108">
        <f>+(A!O56-B!P56)/(A!O56+B!P56)</f>
        <v>-0.99905579174523995</v>
      </c>
      <c r="R55" s="109">
        <f>+(A!P56-B!Q56)/(A!P56+B!Q56)</f>
        <v>-0.99854531170119665</v>
      </c>
      <c r="S55" s="108">
        <f>+(A!Q56-B!R56)/(A!Q56+B!R56)</f>
        <v>-0.99352991771185017</v>
      </c>
      <c r="T55" s="109">
        <f>+(A!R56-B!S56)/(A!R56+B!S56)</f>
        <v>-0.99733910059373132</v>
      </c>
      <c r="U55" s="108">
        <f>+(A!S56-B!T56)/(A!S56+B!T56)</f>
        <v>-0.98534437010250819</v>
      </c>
      <c r="V55" s="109">
        <f>+(A!T56-B!U56)/(A!T56+B!U56)</f>
        <v>-0.99069144828296329</v>
      </c>
      <c r="W55" s="108">
        <f>+(A!U56-B!V56)/(A!U56+B!V56)</f>
        <v>-0.9865766057326858</v>
      </c>
      <c r="X55" s="109">
        <f>+(A!V56-B!W56)/(A!V56+B!W56)</f>
        <v>-0.9940910864213135</v>
      </c>
      <c r="Y55" s="108">
        <f>+(A!W56-B!X56)/(A!W56+B!X56)</f>
        <v>-0.99331877946619229</v>
      </c>
      <c r="Z55" s="109">
        <f>+(A!X56-B!Y56)/(A!X56+B!Y56)</f>
        <v>-0.9869975136218635</v>
      </c>
      <c r="AA55" s="108">
        <f>+(A!Y56-B!Z56)/(A!Y56+B!Z56)</f>
        <v>-0.98919503361184324</v>
      </c>
      <c r="AB55" s="108">
        <f>+(A!Z56-B!AA56)/(A!Z56+B!AA56)</f>
        <v>-0.98670242237539052</v>
      </c>
      <c r="AC55" s="108">
        <f>+(A!AA56-B!AB56)/(A!AA56+B!AB56)</f>
        <v>-0.93306283572467774</v>
      </c>
      <c r="AD55" s="108">
        <f>+(A!AB56-B!AC56)/(A!AB56+B!AC56)</f>
        <v>-0.95394637398307236</v>
      </c>
      <c r="AE55" s="108">
        <f>+(A!AC56-B!AD56)/(A!AC56+B!AD56)</f>
        <v>0</v>
      </c>
    </row>
    <row r="56" spans="4:31" s="1" customFormat="1" x14ac:dyDescent="0.25">
      <c r="D56" s="1" t="s">
        <v>52</v>
      </c>
      <c r="E56" s="115"/>
      <c r="F56" s="106"/>
      <c r="G56" s="106"/>
      <c r="H56" s="106"/>
      <c r="I56" s="106"/>
      <c r="J56" s="106"/>
      <c r="K56" s="106"/>
      <c r="L56" s="106"/>
      <c r="M56" s="106"/>
      <c r="N56" s="106"/>
      <c r="O56" s="106"/>
      <c r="P56" s="106"/>
      <c r="Q56" s="106"/>
      <c r="R56" s="106"/>
      <c r="S56" s="106"/>
      <c r="T56" s="106"/>
      <c r="U56" s="106"/>
      <c r="V56" s="106"/>
      <c r="W56" s="106"/>
      <c r="X56" s="106"/>
      <c r="Y56" s="106"/>
      <c r="Z56" s="106"/>
      <c r="AA56" s="106"/>
      <c r="AB56" s="106"/>
    </row>
    <row r="57" spans="4:31" ht="15.75" thickBot="1" x14ac:dyDescent="0.3"/>
    <row r="58" spans="4:31" ht="15.75" thickBot="1" x14ac:dyDescent="0.3">
      <c r="D58" s="6" t="s">
        <v>14</v>
      </c>
      <c r="E58" s="7"/>
      <c r="F58" s="12">
        <v>1995</v>
      </c>
      <c r="G58" s="8">
        <v>1996</v>
      </c>
      <c r="H58" s="12">
        <v>1997</v>
      </c>
      <c r="I58" s="8">
        <v>1998</v>
      </c>
      <c r="J58" s="12">
        <v>1999</v>
      </c>
      <c r="K58" s="8">
        <v>2000</v>
      </c>
      <c r="L58" s="12">
        <v>2001</v>
      </c>
      <c r="M58" s="8">
        <v>2002</v>
      </c>
      <c r="N58" s="12">
        <v>2003</v>
      </c>
      <c r="O58" s="8">
        <v>2004</v>
      </c>
      <c r="P58" s="12">
        <v>2005</v>
      </c>
      <c r="Q58" s="8">
        <v>2006</v>
      </c>
      <c r="R58" s="12">
        <v>2007</v>
      </c>
      <c r="S58" s="8">
        <v>2008</v>
      </c>
      <c r="T58" s="12">
        <v>2009</v>
      </c>
      <c r="U58" s="8">
        <v>2010</v>
      </c>
      <c r="V58" s="12">
        <v>2011</v>
      </c>
      <c r="W58" s="8">
        <v>2012</v>
      </c>
      <c r="X58" s="12">
        <v>2013</v>
      </c>
      <c r="Y58" s="8">
        <v>2014</v>
      </c>
      <c r="Z58" s="12">
        <v>2015</v>
      </c>
      <c r="AA58" s="9">
        <v>2016</v>
      </c>
      <c r="AB58" s="9">
        <v>2017</v>
      </c>
      <c r="AC58" s="9">
        <v>2018</v>
      </c>
      <c r="AD58" s="9">
        <v>2019</v>
      </c>
      <c r="AE58" s="9">
        <v>2020</v>
      </c>
    </row>
    <row r="59" spans="4:31" x14ac:dyDescent="0.25">
      <c r="D59" s="233" t="s">
        <v>16</v>
      </c>
      <c r="E59" s="234"/>
      <c r="F59" s="110" t="str">
        <f>+IF(F46&gt;0.33, "COMERCIO INTRAINDUSTRIAL", "INDICIO DE COMERCIO INTRAINDUSTRIAL")</f>
        <v>COMERCIO INTRAINDUSTRIAL</v>
      </c>
      <c r="G59" s="141" t="str">
        <f t="shared" ref="G59:AA59" si="0">+IF(G46&gt;0.33, "COMERCIO INTRAINDUSTRIAL", "INDICIO DE COMERCIO INTRAINDUSTRIAL")</f>
        <v>COMERCIO INTRAINDUSTRIAL</v>
      </c>
      <c r="H59" s="110" t="str">
        <f t="shared" si="0"/>
        <v>COMERCIO INTRAINDUSTRIAL</v>
      </c>
      <c r="I59" s="141" t="str">
        <f t="shared" si="0"/>
        <v>COMERCIO INTRAINDUSTRIAL</v>
      </c>
      <c r="J59" s="110" t="str">
        <f t="shared" si="0"/>
        <v>COMERCIO INTRAINDUSTRIAL</v>
      </c>
      <c r="K59" s="141" t="str">
        <f t="shared" si="0"/>
        <v>COMERCIO INTRAINDUSTRIAL</v>
      </c>
      <c r="L59" s="110" t="str">
        <f t="shared" si="0"/>
        <v>COMERCIO INTRAINDUSTRIAL</v>
      </c>
      <c r="M59" s="141" t="str">
        <f t="shared" si="0"/>
        <v>COMERCIO INTRAINDUSTRIAL</v>
      </c>
      <c r="N59" s="110" t="str">
        <f t="shared" si="0"/>
        <v>COMERCIO INTRAINDUSTRIAL</v>
      </c>
      <c r="O59" s="141" t="str">
        <f t="shared" si="0"/>
        <v>COMERCIO INTRAINDUSTRIAL</v>
      </c>
      <c r="P59" s="110" t="str">
        <f t="shared" si="0"/>
        <v>COMERCIO INTRAINDUSTRIAL</v>
      </c>
      <c r="Q59" s="141" t="str">
        <f t="shared" si="0"/>
        <v>COMERCIO INTRAINDUSTRIAL</v>
      </c>
      <c r="R59" s="110" t="str">
        <f t="shared" si="0"/>
        <v>COMERCIO INTRAINDUSTRIAL</v>
      </c>
      <c r="S59" s="141" t="str">
        <f t="shared" si="0"/>
        <v>COMERCIO INTRAINDUSTRIAL</v>
      </c>
      <c r="T59" s="110" t="str">
        <f t="shared" si="0"/>
        <v>COMERCIO INTRAINDUSTRIAL</v>
      </c>
      <c r="U59" s="141" t="str">
        <f t="shared" si="0"/>
        <v>COMERCIO INTRAINDUSTRIAL</v>
      </c>
      <c r="V59" s="110" t="str">
        <f t="shared" si="0"/>
        <v>COMERCIO INTRAINDUSTRIAL</v>
      </c>
      <c r="W59" s="141" t="str">
        <f t="shared" si="0"/>
        <v>COMERCIO INTRAINDUSTRIAL</v>
      </c>
      <c r="X59" s="110" t="str">
        <f t="shared" si="0"/>
        <v>COMERCIO INTRAINDUSTRIAL</v>
      </c>
      <c r="Y59" s="141" t="str">
        <f t="shared" si="0"/>
        <v>COMERCIO INTRAINDUSTRIAL</v>
      </c>
      <c r="Z59" s="110" t="str">
        <f t="shared" si="0"/>
        <v>COMERCIO INTRAINDUSTRIAL</v>
      </c>
      <c r="AA59" s="142" t="str">
        <f t="shared" si="0"/>
        <v>COMERCIO INTRAINDUSTRIAL</v>
      </c>
      <c r="AB59" s="142" t="str">
        <f t="shared" ref="AB59:AC59" si="1">+IF(AB46&gt;0.33, "COMERCIO INTRAINDUSTRIAL", "INDICIO DE COMERCIO INTRAINDUSTRIAL")</f>
        <v>COMERCIO INTRAINDUSTRIAL</v>
      </c>
      <c r="AC59" s="142" t="str">
        <f t="shared" si="1"/>
        <v>COMERCIO INTRAINDUSTRIAL</v>
      </c>
      <c r="AD59" s="142" t="str">
        <f t="shared" ref="AD59:AE59" si="2">+IF(AD46&gt;0.33, "COMERCIO INTRAINDUSTRIAL", "INDICIO DE COMERCIO INTRAINDUSTRIAL")</f>
        <v>COMERCIO INTRAINDUSTRIAL</v>
      </c>
      <c r="AE59" s="110" t="str">
        <f t="shared" si="2"/>
        <v>COMERCIO INTRAINDUSTRIAL</v>
      </c>
    </row>
    <row r="60" spans="4:31" x14ac:dyDescent="0.25">
      <c r="D60" s="235" t="s">
        <v>17</v>
      </c>
      <c r="E60" s="236"/>
      <c r="F60" s="111" t="str">
        <f t="shared" ref="F60:AA60" si="3">+IF(F47&gt;0.33, "COMERCIO INTRAINDUSTRIAL", "INDICIO DE COMERCIO INTRAINDUSTRIAL")</f>
        <v>COMERCIO INTRAINDUSTRIAL</v>
      </c>
      <c r="G60" s="140" t="str">
        <f t="shared" si="3"/>
        <v>COMERCIO INTRAINDUSTRIAL</v>
      </c>
      <c r="H60" s="111" t="str">
        <f t="shared" si="3"/>
        <v>COMERCIO INTRAINDUSTRIAL</v>
      </c>
      <c r="I60" s="140" t="str">
        <f t="shared" si="3"/>
        <v>INDICIO DE COMERCIO INTRAINDUSTRIAL</v>
      </c>
      <c r="J60" s="111" t="str">
        <f t="shared" si="3"/>
        <v>COMERCIO INTRAINDUSTRIAL</v>
      </c>
      <c r="K60" s="140" t="str">
        <f t="shared" si="3"/>
        <v>COMERCIO INTRAINDUSTRIAL</v>
      </c>
      <c r="L60" s="111" t="str">
        <f t="shared" si="3"/>
        <v>COMERCIO INTRAINDUSTRIAL</v>
      </c>
      <c r="M60" s="140" t="str">
        <f t="shared" si="3"/>
        <v>COMERCIO INTRAINDUSTRIAL</v>
      </c>
      <c r="N60" s="111" t="str">
        <f t="shared" si="3"/>
        <v>COMERCIO INTRAINDUSTRIAL</v>
      </c>
      <c r="O60" s="140" t="str">
        <f t="shared" si="3"/>
        <v>COMERCIO INTRAINDUSTRIAL</v>
      </c>
      <c r="P60" s="111" t="str">
        <f t="shared" si="3"/>
        <v>COMERCIO INTRAINDUSTRIAL</v>
      </c>
      <c r="Q60" s="140" t="str">
        <f t="shared" si="3"/>
        <v>COMERCIO INTRAINDUSTRIAL</v>
      </c>
      <c r="R60" s="111" t="str">
        <f t="shared" si="3"/>
        <v>COMERCIO INTRAINDUSTRIAL</v>
      </c>
      <c r="S60" s="140" t="str">
        <f t="shared" si="3"/>
        <v>COMERCIO INTRAINDUSTRIAL</v>
      </c>
      <c r="T60" s="111" t="e">
        <f t="shared" si="3"/>
        <v>#DIV/0!</v>
      </c>
      <c r="U60" s="140" t="str">
        <f t="shared" si="3"/>
        <v>COMERCIO INTRAINDUSTRIAL</v>
      </c>
      <c r="V60" s="111" t="str">
        <f t="shared" si="3"/>
        <v>INDICIO DE COMERCIO INTRAINDUSTRIAL</v>
      </c>
      <c r="W60" s="140" t="e">
        <f t="shared" si="3"/>
        <v>#DIV/0!</v>
      </c>
      <c r="X60" s="111" t="str">
        <f t="shared" si="3"/>
        <v>COMERCIO INTRAINDUSTRIAL</v>
      </c>
      <c r="Y60" s="140" t="str">
        <f t="shared" si="3"/>
        <v>INDICIO DE COMERCIO INTRAINDUSTRIAL</v>
      </c>
      <c r="Z60" s="111" t="str">
        <f t="shared" si="3"/>
        <v>COMERCIO INTRAINDUSTRIAL</v>
      </c>
      <c r="AA60" s="143" t="str">
        <f t="shared" si="3"/>
        <v>COMERCIO INTRAINDUSTRIAL</v>
      </c>
      <c r="AB60" s="143" t="str">
        <f t="shared" ref="AB60:AC60" si="4">+IF(AB47&gt;0.33, "COMERCIO INTRAINDUSTRIAL", "INDICIO DE COMERCIO INTRAINDUSTRIAL")</f>
        <v>INDICIO DE COMERCIO INTRAINDUSTRIAL</v>
      </c>
      <c r="AC60" s="143" t="str">
        <f t="shared" si="4"/>
        <v>INDICIO DE COMERCIO INTRAINDUSTRIAL</v>
      </c>
      <c r="AD60" s="143" t="str">
        <f t="shared" ref="AD60:AE60" si="5">+IF(AD47&gt;0.33, "COMERCIO INTRAINDUSTRIAL", "INDICIO DE COMERCIO INTRAINDUSTRIAL")</f>
        <v>INDICIO DE COMERCIO INTRAINDUSTRIAL</v>
      </c>
      <c r="AE60" s="111" t="str">
        <f t="shared" si="5"/>
        <v>INDICIO DE COMERCIO INTRAINDUSTRIAL</v>
      </c>
    </row>
    <row r="61" spans="4:31" x14ac:dyDescent="0.25">
      <c r="D61" s="233" t="s">
        <v>18</v>
      </c>
      <c r="E61" s="234"/>
      <c r="F61" s="111" t="str">
        <f t="shared" ref="F61:AA61" si="6">+IF(F48&gt;0.33, "COMERCIO INTRAINDUSTRIAL", "INDICIO DE COMERCIO INTRAINDUSTRIAL")</f>
        <v>COMERCIO INTRAINDUSTRIAL</v>
      </c>
      <c r="G61" s="140" t="str">
        <f t="shared" si="6"/>
        <v>COMERCIO INTRAINDUSTRIAL</v>
      </c>
      <c r="H61" s="111" t="str">
        <f t="shared" si="6"/>
        <v>COMERCIO INTRAINDUSTRIAL</v>
      </c>
      <c r="I61" s="140" t="str">
        <f t="shared" si="6"/>
        <v>COMERCIO INTRAINDUSTRIAL</v>
      </c>
      <c r="J61" s="111" t="str">
        <f t="shared" si="6"/>
        <v>COMERCIO INTRAINDUSTRIAL</v>
      </c>
      <c r="K61" s="140" t="str">
        <f t="shared" si="6"/>
        <v>COMERCIO INTRAINDUSTRIAL</v>
      </c>
      <c r="L61" s="111" t="str">
        <f t="shared" si="6"/>
        <v>COMERCIO INTRAINDUSTRIAL</v>
      </c>
      <c r="M61" s="140" t="str">
        <f t="shared" si="6"/>
        <v>COMERCIO INTRAINDUSTRIAL</v>
      </c>
      <c r="N61" s="111" t="str">
        <f t="shared" si="6"/>
        <v>COMERCIO INTRAINDUSTRIAL</v>
      </c>
      <c r="O61" s="140" t="str">
        <f t="shared" si="6"/>
        <v>COMERCIO INTRAINDUSTRIAL</v>
      </c>
      <c r="P61" s="111" t="str">
        <f t="shared" si="6"/>
        <v>COMERCIO INTRAINDUSTRIAL</v>
      </c>
      <c r="Q61" s="140" t="str">
        <f t="shared" si="6"/>
        <v>COMERCIO INTRAINDUSTRIAL</v>
      </c>
      <c r="R61" s="111" t="str">
        <f t="shared" si="6"/>
        <v>COMERCIO INTRAINDUSTRIAL</v>
      </c>
      <c r="S61" s="140" t="str">
        <f t="shared" si="6"/>
        <v>COMERCIO INTRAINDUSTRIAL</v>
      </c>
      <c r="T61" s="111" t="str">
        <f t="shared" si="6"/>
        <v>COMERCIO INTRAINDUSTRIAL</v>
      </c>
      <c r="U61" s="140" t="str">
        <f t="shared" si="6"/>
        <v>COMERCIO INTRAINDUSTRIAL</v>
      </c>
      <c r="V61" s="111" t="str">
        <f t="shared" si="6"/>
        <v>COMERCIO INTRAINDUSTRIAL</v>
      </c>
      <c r="W61" s="140" t="str">
        <f t="shared" si="6"/>
        <v>COMERCIO INTRAINDUSTRIAL</v>
      </c>
      <c r="X61" s="111" t="str">
        <f t="shared" si="6"/>
        <v>COMERCIO INTRAINDUSTRIAL</v>
      </c>
      <c r="Y61" s="140" t="str">
        <f t="shared" si="6"/>
        <v>COMERCIO INTRAINDUSTRIAL</v>
      </c>
      <c r="Z61" s="111" t="str">
        <f t="shared" si="6"/>
        <v>COMERCIO INTRAINDUSTRIAL</v>
      </c>
      <c r="AA61" s="143" t="str">
        <f t="shared" si="6"/>
        <v>COMERCIO INTRAINDUSTRIAL</v>
      </c>
      <c r="AB61" s="143" t="str">
        <f t="shared" ref="AB61:AC61" si="7">+IF(AB48&gt;0.33, "COMERCIO INTRAINDUSTRIAL", "INDICIO DE COMERCIO INTRAINDUSTRIAL")</f>
        <v>COMERCIO INTRAINDUSTRIAL</v>
      </c>
      <c r="AC61" s="143" t="str">
        <f t="shared" si="7"/>
        <v>COMERCIO INTRAINDUSTRIAL</v>
      </c>
      <c r="AD61" s="143" t="str">
        <f t="shared" ref="AD61:AE61" si="8">+IF(AD48&gt;0.33, "COMERCIO INTRAINDUSTRIAL", "INDICIO DE COMERCIO INTRAINDUSTRIAL")</f>
        <v>COMERCIO INTRAINDUSTRIAL</v>
      </c>
      <c r="AE61" s="111" t="str">
        <f t="shared" si="8"/>
        <v>COMERCIO INTRAINDUSTRIAL</v>
      </c>
    </row>
    <row r="62" spans="4:31" x14ac:dyDescent="0.25">
      <c r="D62" s="235" t="s">
        <v>19</v>
      </c>
      <c r="E62" s="236"/>
      <c r="F62" s="111" t="str">
        <f t="shared" ref="F62:AA62" si="9">+IF(F49&gt;0.33, "COMERCIO INTRAINDUSTRIAL", "INDICIO DE COMERCIO INTRAINDUSTRIAL")</f>
        <v>COMERCIO INTRAINDUSTRIAL</v>
      </c>
      <c r="G62" s="140" t="str">
        <f t="shared" si="9"/>
        <v>COMERCIO INTRAINDUSTRIAL</v>
      </c>
      <c r="H62" s="111" t="str">
        <f t="shared" si="9"/>
        <v>COMERCIO INTRAINDUSTRIAL</v>
      </c>
      <c r="I62" s="140" t="str">
        <f t="shared" si="9"/>
        <v>COMERCIO INTRAINDUSTRIAL</v>
      </c>
      <c r="J62" s="111" t="str">
        <f t="shared" si="9"/>
        <v>COMERCIO INTRAINDUSTRIAL</v>
      </c>
      <c r="K62" s="140" t="str">
        <f t="shared" si="9"/>
        <v>COMERCIO INTRAINDUSTRIAL</v>
      </c>
      <c r="L62" s="111" t="str">
        <f t="shared" si="9"/>
        <v>INDICIO DE COMERCIO INTRAINDUSTRIAL</v>
      </c>
      <c r="M62" s="140" t="str">
        <f t="shared" si="9"/>
        <v>INDICIO DE COMERCIO INTRAINDUSTRIAL</v>
      </c>
      <c r="N62" s="111" t="str">
        <f t="shared" si="9"/>
        <v>COMERCIO INTRAINDUSTRIAL</v>
      </c>
      <c r="O62" s="140" t="str">
        <f t="shared" si="9"/>
        <v>INDICIO DE COMERCIO INTRAINDUSTRIAL</v>
      </c>
      <c r="P62" s="111" t="str">
        <f t="shared" si="9"/>
        <v>INDICIO DE COMERCIO INTRAINDUSTRIAL</v>
      </c>
      <c r="Q62" s="140" t="str">
        <f t="shared" si="9"/>
        <v>COMERCIO INTRAINDUSTRIAL</v>
      </c>
      <c r="R62" s="111" t="str">
        <f t="shared" si="9"/>
        <v>COMERCIO INTRAINDUSTRIAL</v>
      </c>
      <c r="S62" s="140" t="str">
        <f t="shared" si="9"/>
        <v>COMERCIO INTRAINDUSTRIAL</v>
      </c>
      <c r="T62" s="111" t="str">
        <f t="shared" si="9"/>
        <v>COMERCIO INTRAINDUSTRIAL</v>
      </c>
      <c r="U62" s="140" t="str">
        <f t="shared" si="9"/>
        <v>COMERCIO INTRAINDUSTRIAL</v>
      </c>
      <c r="V62" s="111" t="str">
        <f t="shared" si="9"/>
        <v>COMERCIO INTRAINDUSTRIAL</v>
      </c>
      <c r="W62" s="140" t="str">
        <f t="shared" si="9"/>
        <v>COMERCIO INTRAINDUSTRIAL</v>
      </c>
      <c r="X62" s="111" t="str">
        <f t="shared" si="9"/>
        <v>COMERCIO INTRAINDUSTRIAL</v>
      </c>
      <c r="Y62" s="140" t="str">
        <f t="shared" si="9"/>
        <v>COMERCIO INTRAINDUSTRIAL</v>
      </c>
      <c r="Z62" s="111" t="str">
        <f t="shared" si="9"/>
        <v>COMERCIO INTRAINDUSTRIAL</v>
      </c>
      <c r="AA62" s="143" t="str">
        <f t="shared" si="9"/>
        <v>INDICIO DE COMERCIO INTRAINDUSTRIAL</v>
      </c>
      <c r="AB62" s="143" t="str">
        <f t="shared" ref="AB62:AC62" si="10">+IF(AB49&gt;0.33, "COMERCIO INTRAINDUSTRIAL", "INDICIO DE COMERCIO INTRAINDUSTRIAL")</f>
        <v>COMERCIO INTRAINDUSTRIAL</v>
      </c>
      <c r="AC62" s="143" t="str">
        <f t="shared" si="10"/>
        <v>COMERCIO INTRAINDUSTRIAL</v>
      </c>
      <c r="AD62" s="143" t="str">
        <f t="shared" ref="AD62:AE62" si="11">+IF(AD49&gt;0.33, "COMERCIO INTRAINDUSTRIAL", "INDICIO DE COMERCIO INTRAINDUSTRIAL")</f>
        <v>COMERCIO INTRAINDUSTRIAL</v>
      </c>
      <c r="AE62" s="111" t="str">
        <f t="shared" si="11"/>
        <v>COMERCIO INTRAINDUSTRIAL</v>
      </c>
    </row>
    <row r="63" spans="4:31" x14ac:dyDescent="0.25">
      <c r="D63" s="233" t="s">
        <v>20</v>
      </c>
      <c r="E63" s="234"/>
      <c r="F63" s="111" t="str">
        <f t="shared" ref="F63:AA63" si="12">+IF(F50&gt;0.33, "COMERCIO INTRAINDUSTRIAL", "INDICIO DE COMERCIO INTRAINDUSTRIAL")</f>
        <v>INDICIO DE COMERCIO INTRAINDUSTRIAL</v>
      </c>
      <c r="G63" s="140" t="str">
        <f t="shared" si="12"/>
        <v>INDICIO DE COMERCIO INTRAINDUSTRIAL</v>
      </c>
      <c r="H63" s="111" t="str">
        <f t="shared" si="12"/>
        <v>INDICIO DE COMERCIO INTRAINDUSTRIAL</v>
      </c>
      <c r="I63" s="140" t="str">
        <f t="shared" si="12"/>
        <v>INDICIO DE COMERCIO INTRAINDUSTRIAL</v>
      </c>
      <c r="J63" s="111" t="str">
        <f t="shared" si="12"/>
        <v>INDICIO DE COMERCIO INTRAINDUSTRIAL</v>
      </c>
      <c r="K63" s="140" t="str">
        <f t="shared" si="12"/>
        <v>INDICIO DE COMERCIO INTRAINDUSTRIAL</v>
      </c>
      <c r="L63" s="111" t="str">
        <f t="shared" si="12"/>
        <v>INDICIO DE COMERCIO INTRAINDUSTRIAL</v>
      </c>
      <c r="M63" s="140" t="str">
        <f t="shared" si="12"/>
        <v>INDICIO DE COMERCIO INTRAINDUSTRIAL</v>
      </c>
      <c r="N63" s="111" t="str">
        <f t="shared" si="12"/>
        <v>INDICIO DE COMERCIO INTRAINDUSTRIAL</v>
      </c>
      <c r="O63" s="140" t="str">
        <f t="shared" si="12"/>
        <v>INDICIO DE COMERCIO INTRAINDUSTRIAL</v>
      </c>
      <c r="P63" s="111" t="str">
        <f t="shared" si="12"/>
        <v>COMERCIO INTRAINDUSTRIAL</v>
      </c>
      <c r="Q63" s="140" t="str">
        <f t="shared" si="12"/>
        <v>INDICIO DE COMERCIO INTRAINDUSTRIAL</v>
      </c>
      <c r="R63" s="111" t="str">
        <f t="shared" si="12"/>
        <v>COMERCIO INTRAINDUSTRIAL</v>
      </c>
      <c r="S63" s="140" t="str">
        <f t="shared" si="12"/>
        <v>COMERCIO INTRAINDUSTRIAL</v>
      </c>
      <c r="T63" s="111" t="str">
        <f t="shared" si="12"/>
        <v>COMERCIO INTRAINDUSTRIAL</v>
      </c>
      <c r="U63" s="140" t="str">
        <f t="shared" si="12"/>
        <v>COMERCIO INTRAINDUSTRIAL</v>
      </c>
      <c r="V63" s="111" t="str">
        <f t="shared" si="12"/>
        <v>COMERCIO INTRAINDUSTRIAL</v>
      </c>
      <c r="W63" s="140" t="str">
        <f t="shared" si="12"/>
        <v>COMERCIO INTRAINDUSTRIAL</v>
      </c>
      <c r="X63" s="111" t="str">
        <f t="shared" si="12"/>
        <v>COMERCIO INTRAINDUSTRIAL</v>
      </c>
      <c r="Y63" s="140" t="str">
        <f t="shared" si="12"/>
        <v>COMERCIO INTRAINDUSTRIAL</v>
      </c>
      <c r="Z63" s="111" t="str">
        <f t="shared" si="12"/>
        <v>COMERCIO INTRAINDUSTRIAL</v>
      </c>
      <c r="AA63" s="143" t="str">
        <f t="shared" si="12"/>
        <v>INDICIO DE COMERCIO INTRAINDUSTRIAL</v>
      </c>
      <c r="AB63" s="143" t="str">
        <f t="shared" ref="AB63:AC63" si="13">+IF(AB50&gt;0.33, "COMERCIO INTRAINDUSTRIAL", "INDICIO DE COMERCIO INTRAINDUSTRIAL")</f>
        <v>INDICIO DE COMERCIO INTRAINDUSTRIAL</v>
      </c>
      <c r="AC63" s="143" t="str">
        <f t="shared" si="13"/>
        <v>INDICIO DE COMERCIO INTRAINDUSTRIAL</v>
      </c>
      <c r="AD63" s="143" t="str">
        <f t="shared" ref="AD63:AE63" si="14">+IF(AD50&gt;0.33, "COMERCIO INTRAINDUSTRIAL", "INDICIO DE COMERCIO INTRAINDUSTRIAL")</f>
        <v>INDICIO DE COMERCIO INTRAINDUSTRIAL</v>
      </c>
      <c r="AE63" s="111" t="str">
        <f t="shared" si="14"/>
        <v>INDICIO DE COMERCIO INTRAINDUSTRIAL</v>
      </c>
    </row>
    <row r="64" spans="4:31" x14ac:dyDescent="0.25">
      <c r="D64" s="235" t="s">
        <v>21</v>
      </c>
      <c r="E64" s="236"/>
      <c r="F64" s="111" t="str">
        <f t="shared" ref="F64:AA64" si="15">+IF(F51&gt;0.33, "COMERCIO INTRAINDUSTRIAL", "INDICIO DE COMERCIO INTRAINDUSTRIAL")</f>
        <v>INDICIO DE COMERCIO INTRAINDUSTRIAL</v>
      </c>
      <c r="G64" s="140" t="str">
        <f t="shared" si="15"/>
        <v>INDICIO DE COMERCIO INTRAINDUSTRIAL</v>
      </c>
      <c r="H64" s="111" t="str">
        <f t="shared" si="15"/>
        <v>INDICIO DE COMERCIO INTRAINDUSTRIAL</v>
      </c>
      <c r="I64" s="140" t="str">
        <f t="shared" si="15"/>
        <v>INDICIO DE COMERCIO INTRAINDUSTRIAL</v>
      </c>
      <c r="J64" s="111" t="str">
        <f t="shared" si="15"/>
        <v>INDICIO DE COMERCIO INTRAINDUSTRIAL</v>
      </c>
      <c r="K64" s="140" t="str">
        <f t="shared" si="15"/>
        <v>INDICIO DE COMERCIO INTRAINDUSTRIAL</v>
      </c>
      <c r="L64" s="111" t="str">
        <f t="shared" si="15"/>
        <v>INDICIO DE COMERCIO INTRAINDUSTRIAL</v>
      </c>
      <c r="M64" s="140" t="str">
        <f t="shared" si="15"/>
        <v>INDICIO DE COMERCIO INTRAINDUSTRIAL</v>
      </c>
      <c r="N64" s="111" t="str">
        <f t="shared" si="15"/>
        <v>INDICIO DE COMERCIO INTRAINDUSTRIAL</v>
      </c>
      <c r="O64" s="140" t="str">
        <f t="shared" si="15"/>
        <v>INDICIO DE COMERCIO INTRAINDUSTRIAL</v>
      </c>
      <c r="P64" s="111" t="str">
        <f t="shared" si="15"/>
        <v>INDICIO DE COMERCIO INTRAINDUSTRIAL</v>
      </c>
      <c r="Q64" s="140" t="str">
        <f t="shared" si="15"/>
        <v>INDICIO DE COMERCIO INTRAINDUSTRIAL</v>
      </c>
      <c r="R64" s="111" t="str">
        <f t="shared" si="15"/>
        <v>INDICIO DE COMERCIO INTRAINDUSTRIAL</v>
      </c>
      <c r="S64" s="140" t="str">
        <f t="shared" si="15"/>
        <v>INDICIO DE COMERCIO INTRAINDUSTRIAL</v>
      </c>
      <c r="T64" s="111" t="str">
        <f t="shared" si="15"/>
        <v>INDICIO DE COMERCIO INTRAINDUSTRIAL</v>
      </c>
      <c r="U64" s="140" t="str">
        <f t="shared" si="15"/>
        <v>INDICIO DE COMERCIO INTRAINDUSTRIAL</v>
      </c>
      <c r="V64" s="111" t="str">
        <f t="shared" si="15"/>
        <v>INDICIO DE COMERCIO INTRAINDUSTRIAL</v>
      </c>
      <c r="W64" s="140" t="str">
        <f t="shared" si="15"/>
        <v>INDICIO DE COMERCIO INTRAINDUSTRIAL</v>
      </c>
      <c r="X64" s="111" t="str">
        <f t="shared" si="15"/>
        <v>INDICIO DE COMERCIO INTRAINDUSTRIAL</v>
      </c>
      <c r="Y64" s="140" t="str">
        <f t="shared" si="15"/>
        <v>INDICIO DE COMERCIO INTRAINDUSTRIAL</v>
      </c>
      <c r="Z64" s="111" t="str">
        <f t="shared" si="15"/>
        <v>INDICIO DE COMERCIO INTRAINDUSTRIAL</v>
      </c>
      <c r="AA64" s="143" t="str">
        <f t="shared" si="15"/>
        <v>INDICIO DE COMERCIO INTRAINDUSTRIAL</v>
      </c>
      <c r="AB64" s="143" t="str">
        <f t="shared" ref="AB64:AC64" si="16">+IF(AB51&gt;0.33, "COMERCIO INTRAINDUSTRIAL", "INDICIO DE COMERCIO INTRAINDUSTRIAL")</f>
        <v>INDICIO DE COMERCIO INTRAINDUSTRIAL</v>
      </c>
      <c r="AC64" s="143" t="str">
        <f t="shared" si="16"/>
        <v>INDICIO DE COMERCIO INTRAINDUSTRIAL</v>
      </c>
      <c r="AD64" s="143" t="str">
        <f t="shared" ref="AD64:AE64" si="17">+IF(AD51&gt;0.33, "COMERCIO INTRAINDUSTRIAL", "INDICIO DE COMERCIO INTRAINDUSTRIAL")</f>
        <v>INDICIO DE COMERCIO INTRAINDUSTRIAL</v>
      </c>
      <c r="AE64" s="111" t="str">
        <f t="shared" si="17"/>
        <v>INDICIO DE COMERCIO INTRAINDUSTRIAL</v>
      </c>
    </row>
    <row r="65" spans="4:31" x14ac:dyDescent="0.25">
      <c r="D65" s="233" t="s">
        <v>22</v>
      </c>
      <c r="E65" s="234"/>
      <c r="F65" s="111" t="str">
        <f t="shared" ref="F65:AA65" si="18">+IF(F52&gt;0.33, "COMERCIO INTRAINDUSTRIAL", "INDICIO DE COMERCIO INTRAINDUSTRIAL")</f>
        <v>INDICIO DE COMERCIO INTRAINDUSTRIAL</v>
      </c>
      <c r="G65" s="140" t="str">
        <f t="shared" si="18"/>
        <v>INDICIO DE COMERCIO INTRAINDUSTRIAL</v>
      </c>
      <c r="H65" s="111" t="str">
        <f t="shared" si="18"/>
        <v>INDICIO DE COMERCIO INTRAINDUSTRIAL</v>
      </c>
      <c r="I65" s="140" t="str">
        <f t="shared" si="18"/>
        <v>INDICIO DE COMERCIO INTRAINDUSTRIAL</v>
      </c>
      <c r="J65" s="111" t="str">
        <f t="shared" si="18"/>
        <v>INDICIO DE COMERCIO INTRAINDUSTRIAL</v>
      </c>
      <c r="K65" s="140" t="str">
        <f t="shared" si="18"/>
        <v>INDICIO DE COMERCIO INTRAINDUSTRIAL</v>
      </c>
      <c r="L65" s="111" t="str">
        <f t="shared" si="18"/>
        <v>INDICIO DE COMERCIO INTRAINDUSTRIAL</v>
      </c>
      <c r="M65" s="140" t="str">
        <f t="shared" si="18"/>
        <v>INDICIO DE COMERCIO INTRAINDUSTRIAL</v>
      </c>
      <c r="N65" s="111" t="str">
        <f t="shared" si="18"/>
        <v>INDICIO DE COMERCIO INTRAINDUSTRIAL</v>
      </c>
      <c r="O65" s="140" t="str">
        <f t="shared" si="18"/>
        <v>INDICIO DE COMERCIO INTRAINDUSTRIAL</v>
      </c>
      <c r="P65" s="111" t="str">
        <f t="shared" si="18"/>
        <v>INDICIO DE COMERCIO INTRAINDUSTRIAL</v>
      </c>
      <c r="Q65" s="140" t="str">
        <f t="shared" si="18"/>
        <v>INDICIO DE COMERCIO INTRAINDUSTRIAL</v>
      </c>
      <c r="R65" s="111" t="str">
        <f t="shared" si="18"/>
        <v>INDICIO DE COMERCIO INTRAINDUSTRIAL</v>
      </c>
      <c r="S65" s="140" t="str">
        <f t="shared" si="18"/>
        <v>INDICIO DE COMERCIO INTRAINDUSTRIAL</v>
      </c>
      <c r="T65" s="111" t="str">
        <f t="shared" si="18"/>
        <v>INDICIO DE COMERCIO INTRAINDUSTRIAL</v>
      </c>
      <c r="U65" s="140" t="str">
        <f t="shared" si="18"/>
        <v>INDICIO DE COMERCIO INTRAINDUSTRIAL</v>
      </c>
      <c r="V65" s="111" t="str">
        <f t="shared" si="18"/>
        <v>INDICIO DE COMERCIO INTRAINDUSTRIAL</v>
      </c>
      <c r="W65" s="140" t="str">
        <f t="shared" si="18"/>
        <v>INDICIO DE COMERCIO INTRAINDUSTRIAL</v>
      </c>
      <c r="X65" s="111" t="str">
        <f t="shared" si="18"/>
        <v>INDICIO DE COMERCIO INTRAINDUSTRIAL</v>
      </c>
      <c r="Y65" s="140" t="str">
        <f t="shared" si="18"/>
        <v>INDICIO DE COMERCIO INTRAINDUSTRIAL</v>
      </c>
      <c r="Z65" s="111" t="str">
        <f t="shared" si="18"/>
        <v>INDICIO DE COMERCIO INTRAINDUSTRIAL</v>
      </c>
      <c r="AA65" s="143" t="str">
        <f t="shared" si="18"/>
        <v>INDICIO DE COMERCIO INTRAINDUSTRIAL</v>
      </c>
      <c r="AB65" s="143" t="str">
        <f t="shared" ref="AB65:AC65" si="19">+IF(AB52&gt;0.33, "COMERCIO INTRAINDUSTRIAL", "INDICIO DE COMERCIO INTRAINDUSTRIAL")</f>
        <v>INDICIO DE COMERCIO INTRAINDUSTRIAL</v>
      </c>
      <c r="AC65" s="143" t="str">
        <f t="shared" si="19"/>
        <v>INDICIO DE COMERCIO INTRAINDUSTRIAL</v>
      </c>
      <c r="AD65" s="143" t="str">
        <f t="shared" ref="AD65:AE65" si="20">+IF(AD52&gt;0.33, "COMERCIO INTRAINDUSTRIAL", "INDICIO DE COMERCIO INTRAINDUSTRIAL")</f>
        <v>INDICIO DE COMERCIO INTRAINDUSTRIAL</v>
      </c>
      <c r="AE65" s="111" t="str">
        <f t="shared" si="20"/>
        <v>INDICIO DE COMERCIO INTRAINDUSTRIAL</v>
      </c>
    </row>
    <row r="66" spans="4:31" x14ac:dyDescent="0.25">
      <c r="D66" s="235" t="s">
        <v>23</v>
      </c>
      <c r="E66" s="236"/>
      <c r="F66" s="111" t="str">
        <f t="shared" ref="F66:AA66" si="21">+IF(F53&gt;0.33, "COMERCIO INTRAINDUSTRIAL", "INDICIO DE COMERCIO INTRAINDUSTRIAL")</f>
        <v>INDICIO DE COMERCIO INTRAINDUSTRIAL</v>
      </c>
      <c r="G66" s="140" t="str">
        <f t="shared" si="21"/>
        <v>INDICIO DE COMERCIO INTRAINDUSTRIAL</v>
      </c>
      <c r="H66" s="111" t="str">
        <f t="shared" si="21"/>
        <v>INDICIO DE COMERCIO INTRAINDUSTRIAL</v>
      </c>
      <c r="I66" s="140" t="str">
        <f t="shared" si="21"/>
        <v>INDICIO DE COMERCIO INTRAINDUSTRIAL</v>
      </c>
      <c r="J66" s="111" t="str">
        <f t="shared" si="21"/>
        <v>INDICIO DE COMERCIO INTRAINDUSTRIAL</v>
      </c>
      <c r="K66" s="140" t="str">
        <f t="shared" si="21"/>
        <v>INDICIO DE COMERCIO INTRAINDUSTRIAL</v>
      </c>
      <c r="L66" s="111" t="str">
        <f t="shared" si="21"/>
        <v>INDICIO DE COMERCIO INTRAINDUSTRIAL</v>
      </c>
      <c r="M66" s="140" t="str">
        <f t="shared" si="21"/>
        <v>INDICIO DE COMERCIO INTRAINDUSTRIAL</v>
      </c>
      <c r="N66" s="111" t="str">
        <f t="shared" si="21"/>
        <v>INDICIO DE COMERCIO INTRAINDUSTRIAL</v>
      </c>
      <c r="O66" s="140" t="str">
        <f t="shared" si="21"/>
        <v>INDICIO DE COMERCIO INTRAINDUSTRIAL</v>
      </c>
      <c r="P66" s="111" t="str">
        <f t="shared" si="21"/>
        <v>INDICIO DE COMERCIO INTRAINDUSTRIAL</v>
      </c>
      <c r="Q66" s="140" t="str">
        <f t="shared" si="21"/>
        <v>INDICIO DE COMERCIO INTRAINDUSTRIAL</v>
      </c>
      <c r="R66" s="111" t="str">
        <f t="shared" si="21"/>
        <v>INDICIO DE COMERCIO INTRAINDUSTRIAL</v>
      </c>
      <c r="S66" s="140" t="str">
        <f t="shared" si="21"/>
        <v>INDICIO DE COMERCIO INTRAINDUSTRIAL</v>
      </c>
      <c r="T66" s="111" t="str">
        <f t="shared" si="21"/>
        <v>INDICIO DE COMERCIO INTRAINDUSTRIAL</v>
      </c>
      <c r="U66" s="140" t="str">
        <f t="shared" si="21"/>
        <v>INDICIO DE COMERCIO INTRAINDUSTRIAL</v>
      </c>
      <c r="V66" s="111" t="str">
        <f t="shared" si="21"/>
        <v>INDICIO DE COMERCIO INTRAINDUSTRIAL</v>
      </c>
      <c r="W66" s="140" t="str">
        <f t="shared" si="21"/>
        <v>INDICIO DE COMERCIO INTRAINDUSTRIAL</v>
      </c>
      <c r="X66" s="111" t="str">
        <f t="shared" si="21"/>
        <v>INDICIO DE COMERCIO INTRAINDUSTRIAL</v>
      </c>
      <c r="Y66" s="140" t="str">
        <f t="shared" si="21"/>
        <v>INDICIO DE COMERCIO INTRAINDUSTRIAL</v>
      </c>
      <c r="Z66" s="111" t="str">
        <f t="shared" si="21"/>
        <v>INDICIO DE COMERCIO INTRAINDUSTRIAL</v>
      </c>
      <c r="AA66" s="143" t="str">
        <f t="shared" si="21"/>
        <v>INDICIO DE COMERCIO INTRAINDUSTRIAL</v>
      </c>
      <c r="AB66" s="143" t="str">
        <f t="shared" ref="AB66:AC66" si="22">+IF(AB53&gt;0.33, "COMERCIO INTRAINDUSTRIAL", "INDICIO DE COMERCIO INTRAINDUSTRIAL")</f>
        <v>INDICIO DE COMERCIO INTRAINDUSTRIAL</v>
      </c>
      <c r="AC66" s="143" t="str">
        <f t="shared" si="22"/>
        <v>INDICIO DE COMERCIO INTRAINDUSTRIAL</v>
      </c>
      <c r="AD66" s="143" t="str">
        <f t="shared" ref="AD66:AE66" si="23">+IF(AD53&gt;0.33, "COMERCIO INTRAINDUSTRIAL", "INDICIO DE COMERCIO INTRAINDUSTRIAL")</f>
        <v>INDICIO DE COMERCIO INTRAINDUSTRIAL</v>
      </c>
      <c r="AE66" s="111" t="str">
        <f t="shared" si="23"/>
        <v>INDICIO DE COMERCIO INTRAINDUSTRIAL</v>
      </c>
    </row>
    <row r="67" spans="4:31" x14ac:dyDescent="0.25">
      <c r="D67" s="233" t="s">
        <v>24</v>
      </c>
      <c r="E67" s="234"/>
      <c r="F67" s="111" t="str">
        <f t="shared" ref="F67:AA67" si="24">+IF(F54&gt;0.33, "COMERCIO INTRAINDUSTRIAL", "INDICIO DE COMERCIO INTRAINDUSTRIAL")</f>
        <v>INDICIO DE COMERCIO INTRAINDUSTRIAL</v>
      </c>
      <c r="G67" s="140" t="str">
        <f t="shared" si="24"/>
        <v>INDICIO DE COMERCIO INTRAINDUSTRIAL</v>
      </c>
      <c r="H67" s="111" t="str">
        <f t="shared" si="24"/>
        <v>INDICIO DE COMERCIO INTRAINDUSTRIAL</v>
      </c>
      <c r="I67" s="140" t="str">
        <f t="shared" si="24"/>
        <v>INDICIO DE COMERCIO INTRAINDUSTRIAL</v>
      </c>
      <c r="J67" s="111" t="str">
        <f t="shared" si="24"/>
        <v>INDICIO DE COMERCIO INTRAINDUSTRIAL</v>
      </c>
      <c r="K67" s="140" t="str">
        <f t="shared" si="24"/>
        <v>INDICIO DE COMERCIO INTRAINDUSTRIAL</v>
      </c>
      <c r="L67" s="111" t="str">
        <f t="shared" si="24"/>
        <v>INDICIO DE COMERCIO INTRAINDUSTRIAL</v>
      </c>
      <c r="M67" s="140" t="str">
        <f t="shared" si="24"/>
        <v>INDICIO DE COMERCIO INTRAINDUSTRIAL</v>
      </c>
      <c r="N67" s="111" t="str">
        <f t="shared" si="24"/>
        <v>INDICIO DE COMERCIO INTRAINDUSTRIAL</v>
      </c>
      <c r="O67" s="140" t="str">
        <f t="shared" si="24"/>
        <v>INDICIO DE COMERCIO INTRAINDUSTRIAL</v>
      </c>
      <c r="P67" s="111" t="str">
        <f t="shared" si="24"/>
        <v>INDICIO DE COMERCIO INTRAINDUSTRIAL</v>
      </c>
      <c r="Q67" s="140" t="str">
        <f t="shared" si="24"/>
        <v>INDICIO DE COMERCIO INTRAINDUSTRIAL</v>
      </c>
      <c r="R67" s="111" t="str">
        <f t="shared" si="24"/>
        <v>INDICIO DE COMERCIO INTRAINDUSTRIAL</v>
      </c>
      <c r="S67" s="140" t="str">
        <f t="shared" si="24"/>
        <v>INDICIO DE COMERCIO INTRAINDUSTRIAL</v>
      </c>
      <c r="T67" s="111" t="str">
        <f t="shared" si="24"/>
        <v>INDICIO DE COMERCIO INTRAINDUSTRIAL</v>
      </c>
      <c r="U67" s="140" t="str">
        <f t="shared" si="24"/>
        <v>INDICIO DE COMERCIO INTRAINDUSTRIAL</v>
      </c>
      <c r="V67" s="111" t="str">
        <f t="shared" si="24"/>
        <v>INDICIO DE COMERCIO INTRAINDUSTRIAL</v>
      </c>
      <c r="W67" s="140" t="str">
        <f t="shared" si="24"/>
        <v>INDICIO DE COMERCIO INTRAINDUSTRIAL</v>
      </c>
      <c r="X67" s="111" t="str">
        <f t="shared" si="24"/>
        <v>INDICIO DE COMERCIO INTRAINDUSTRIAL</v>
      </c>
      <c r="Y67" s="140" t="str">
        <f t="shared" si="24"/>
        <v>INDICIO DE COMERCIO INTRAINDUSTRIAL</v>
      </c>
      <c r="Z67" s="111" t="str">
        <f t="shared" si="24"/>
        <v>INDICIO DE COMERCIO INTRAINDUSTRIAL</v>
      </c>
      <c r="AA67" s="143" t="str">
        <f t="shared" si="24"/>
        <v>INDICIO DE COMERCIO INTRAINDUSTRIAL</v>
      </c>
      <c r="AB67" s="143" t="str">
        <f t="shared" ref="AB67:AC67" si="25">+IF(AB54&gt;0.33, "COMERCIO INTRAINDUSTRIAL", "INDICIO DE COMERCIO INTRAINDUSTRIAL")</f>
        <v>INDICIO DE COMERCIO INTRAINDUSTRIAL</v>
      </c>
      <c r="AC67" s="143" t="str">
        <f t="shared" si="25"/>
        <v>INDICIO DE COMERCIO INTRAINDUSTRIAL</v>
      </c>
      <c r="AD67" s="143" t="str">
        <f t="shared" ref="AD67:AE67" si="26">+IF(AD54&gt;0.33, "COMERCIO INTRAINDUSTRIAL", "INDICIO DE COMERCIO INTRAINDUSTRIAL")</f>
        <v>INDICIO DE COMERCIO INTRAINDUSTRIAL</v>
      </c>
      <c r="AE67" s="111" t="str">
        <f t="shared" si="26"/>
        <v>INDICIO DE COMERCIO INTRAINDUSTRIAL</v>
      </c>
    </row>
    <row r="68" spans="4:31" ht="15.75" thickBot="1" x14ac:dyDescent="0.3">
      <c r="D68" s="231" t="s">
        <v>25</v>
      </c>
      <c r="E68" s="232"/>
      <c r="F68" s="112" t="str">
        <f t="shared" ref="F68:AA68" si="27">+IF(F55&gt;0.33, "COMERCIO INTRAINDUSTRIAL", "INDICIO DE COMERCIO INTRAINDUSTRIAL")</f>
        <v>INDICIO DE COMERCIO INTRAINDUSTRIAL</v>
      </c>
      <c r="G68" s="144" t="str">
        <f t="shared" si="27"/>
        <v>INDICIO DE COMERCIO INTRAINDUSTRIAL</v>
      </c>
      <c r="H68" s="112" t="str">
        <f t="shared" si="27"/>
        <v>INDICIO DE COMERCIO INTRAINDUSTRIAL</v>
      </c>
      <c r="I68" s="144" t="str">
        <f t="shared" si="27"/>
        <v>INDICIO DE COMERCIO INTRAINDUSTRIAL</v>
      </c>
      <c r="J68" s="112" t="str">
        <f t="shared" si="27"/>
        <v>INDICIO DE COMERCIO INTRAINDUSTRIAL</v>
      </c>
      <c r="K68" s="144" t="str">
        <f t="shared" si="27"/>
        <v>INDICIO DE COMERCIO INTRAINDUSTRIAL</v>
      </c>
      <c r="L68" s="112" t="str">
        <f t="shared" si="27"/>
        <v>INDICIO DE COMERCIO INTRAINDUSTRIAL</v>
      </c>
      <c r="M68" s="144" t="str">
        <f t="shared" si="27"/>
        <v>INDICIO DE COMERCIO INTRAINDUSTRIAL</v>
      </c>
      <c r="N68" s="112" t="str">
        <f t="shared" si="27"/>
        <v>INDICIO DE COMERCIO INTRAINDUSTRIAL</v>
      </c>
      <c r="O68" s="144" t="str">
        <f t="shared" si="27"/>
        <v>INDICIO DE COMERCIO INTRAINDUSTRIAL</v>
      </c>
      <c r="P68" s="112" t="str">
        <f t="shared" si="27"/>
        <v>INDICIO DE COMERCIO INTRAINDUSTRIAL</v>
      </c>
      <c r="Q68" s="144" t="str">
        <f t="shared" si="27"/>
        <v>INDICIO DE COMERCIO INTRAINDUSTRIAL</v>
      </c>
      <c r="R68" s="112" t="str">
        <f t="shared" si="27"/>
        <v>INDICIO DE COMERCIO INTRAINDUSTRIAL</v>
      </c>
      <c r="S68" s="144" t="str">
        <f t="shared" si="27"/>
        <v>INDICIO DE COMERCIO INTRAINDUSTRIAL</v>
      </c>
      <c r="T68" s="112" t="str">
        <f t="shared" si="27"/>
        <v>INDICIO DE COMERCIO INTRAINDUSTRIAL</v>
      </c>
      <c r="U68" s="144" t="str">
        <f t="shared" si="27"/>
        <v>INDICIO DE COMERCIO INTRAINDUSTRIAL</v>
      </c>
      <c r="V68" s="112" t="str">
        <f t="shared" si="27"/>
        <v>INDICIO DE COMERCIO INTRAINDUSTRIAL</v>
      </c>
      <c r="W68" s="144" t="str">
        <f t="shared" si="27"/>
        <v>INDICIO DE COMERCIO INTRAINDUSTRIAL</v>
      </c>
      <c r="X68" s="112" t="str">
        <f t="shared" si="27"/>
        <v>INDICIO DE COMERCIO INTRAINDUSTRIAL</v>
      </c>
      <c r="Y68" s="144" t="str">
        <f t="shared" si="27"/>
        <v>INDICIO DE COMERCIO INTRAINDUSTRIAL</v>
      </c>
      <c r="Z68" s="112" t="str">
        <f t="shared" si="27"/>
        <v>INDICIO DE COMERCIO INTRAINDUSTRIAL</v>
      </c>
      <c r="AA68" s="145" t="str">
        <f t="shared" si="27"/>
        <v>INDICIO DE COMERCIO INTRAINDUSTRIAL</v>
      </c>
      <c r="AB68" s="145" t="str">
        <f t="shared" ref="AB68:AC68" si="28">+IF(AB55&gt;0.33, "COMERCIO INTRAINDUSTRIAL", "INDICIO DE COMERCIO INTRAINDUSTRIAL")</f>
        <v>INDICIO DE COMERCIO INTRAINDUSTRIAL</v>
      </c>
      <c r="AC68" s="145" t="str">
        <f t="shared" si="28"/>
        <v>INDICIO DE COMERCIO INTRAINDUSTRIAL</v>
      </c>
      <c r="AD68" s="145" t="str">
        <f t="shared" ref="AD68:AE68" si="29">+IF(AD55&gt;0.33, "COMERCIO INTRAINDUSTRIAL", "INDICIO DE COMERCIO INTRAINDUSTRIAL")</f>
        <v>INDICIO DE COMERCIO INTRAINDUSTRIAL</v>
      </c>
      <c r="AE68" s="112" t="str">
        <f t="shared" si="29"/>
        <v>INDICIO DE COMERCIO INTRAINDUSTRIAL</v>
      </c>
    </row>
    <row r="69" spans="4:31" x14ac:dyDescent="0.25">
      <c r="D69" s="1" t="s">
        <v>52</v>
      </c>
    </row>
  </sheetData>
  <mergeCells count="23">
    <mergeCell ref="D52:E52"/>
    <mergeCell ref="D53:E53"/>
    <mergeCell ref="D54:E54"/>
    <mergeCell ref="D46:E46"/>
    <mergeCell ref="D47:E47"/>
    <mergeCell ref="D48:E48"/>
    <mergeCell ref="D49:E49"/>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s>
  <pageMargins left="0.7" right="0.7" top="0.75" bottom="0.75" header="0.3" footer="0.3"/>
  <ignoredErrors>
    <ignoredError sqref="AE55" evalError="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topLeftCell="A4" zoomScale="86" zoomScaleNormal="86" workbookViewId="0"/>
  </sheetViews>
  <sheetFormatPr baseColWidth="10" defaultRowHeight="15" x14ac:dyDescent="0.25"/>
  <sheetData>
    <row r="1" s="1" customFormat="1" x14ac:dyDescent="0.25"/>
    <row r="2" s="1" customFormat="1" x14ac:dyDescent="0.25"/>
    <row r="3" s="1" customFormat="1" x14ac:dyDescent="0.25"/>
    <row r="4" s="1" customFormat="1" x14ac:dyDescent="0.25"/>
    <row r="5" s="1" customFormat="1" x14ac:dyDescent="0.25"/>
    <row r="6" s="1" customFormat="1" x14ac:dyDescent="0.25"/>
  </sheetData>
  <dataValidations count="1">
    <dataValidation allowBlank="1" showInputMessage="1" showErrorMessage="1" prompt="Dar clic en alguno de los recuadros" sqref="H1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6"/>
  <sheetViews>
    <sheetView showGridLines="0" topLeftCell="A7" workbookViewId="0">
      <selection activeCell="Q21" sqref="Q21"/>
    </sheetView>
  </sheetViews>
  <sheetFormatPr baseColWidth="10" defaultRowHeight="15" x14ac:dyDescent="0.25"/>
  <sheetData>
    <row r="1" spans="2:13" ht="24" customHeight="1" x14ac:dyDescent="0.25">
      <c r="B1" s="1"/>
      <c r="C1" s="1"/>
      <c r="D1" s="1"/>
      <c r="E1" s="1"/>
      <c r="F1" s="1"/>
      <c r="G1" s="1"/>
      <c r="H1" s="1"/>
      <c r="I1" s="1"/>
      <c r="J1" s="1"/>
    </row>
    <row r="2" spans="2:13" ht="23.25" x14ac:dyDescent="0.25">
      <c r="B2" s="188" t="s">
        <v>13</v>
      </c>
      <c r="C2" s="188"/>
      <c r="D2" s="188"/>
      <c r="E2" s="188"/>
      <c r="F2" s="188"/>
      <c r="G2" s="188"/>
      <c r="H2" s="188"/>
      <c r="I2" s="188"/>
      <c r="J2" s="188"/>
      <c r="K2" s="188"/>
      <c r="L2" s="188"/>
      <c r="M2" s="188"/>
    </row>
    <row r="3" spans="2:13" x14ac:dyDescent="0.25">
      <c r="B3" s="1"/>
      <c r="C3" s="1"/>
      <c r="D3" s="1"/>
      <c r="E3" s="1"/>
      <c r="F3" s="1"/>
      <c r="G3" s="1"/>
      <c r="H3" s="1"/>
      <c r="I3" s="1"/>
      <c r="J3" s="1"/>
    </row>
    <row r="4" spans="2:13" x14ac:dyDescent="0.25">
      <c r="B4" s="1"/>
      <c r="C4" s="1"/>
      <c r="D4" s="1"/>
      <c r="E4" s="1"/>
      <c r="F4" s="1"/>
      <c r="G4" s="1"/>
      <c r="H4" s="1"/>
      <c r="I4" s="1"/>
      <c r="J4" s="1"/>
    </row>
    <row r="5" spans="2:13" x14ac:dyDescent="0.25">
      <c r="B5" s="1"/>
      <c r="C5" s="1"/>
      <c r="D5" s="1"/>
      <c r="E5" s="1"/>
      <c r="F5" s="1"/>
      <c r="G5" s="1"/>
      <c r="H5" s="1"/>
      <c r="I5" s="1"/>
      <c r="J5" s="1"/>
    </row>
    <row r="6" spans="2:13" x14ac:dyDescent="0.25">
      <c r="B6" s="1"/>
      <c r="C6" s="1"/>
      <c r="D6" s="1"/>
      <c r="E6" s="1"/>
      <c r="F6" s="1"/>
      <c r="G6" s="1"/>
      <c r="H6" s="1"/>
      <c r="I6" s="1"/>
      <c r="J6" s="1"/>
    </row>
    <row r="7" spans="2:13" x14ac:dyDescent="0.25">
      <c r="B7" s="1"/>
      <c r="C7" s="1"/>
      <c r="D7" s="1"/>
      <c r="E7" s="1"/>
      <c r="F7" s="1"/>
      <c r="G7" s="1"/>
      <c r="H7" s="1"/>
      <c r="I7" s="1"/>
      <c r="J7" s="1"/>
    </row>
    <row r="8" spans="2:13" x14ac:dyDescent="0.25">
      <c r="B8" s="1"/>
      <c r="C8" s="1"/>
      <c r="D8" s="1"/>
      <c r="E8" s="1"/>
      <c r="F8" s="1"/>
      <c r="G8" s="1"/>
      <c r="H8" s="1"/>
      <c r="I8" s="1"/>
      <c r="J8" s="1"/>
    </row>
    <row r="9" spans="2:13" x14ac:dyDescent="0.25">
      <c r="B9" s="1"/>
      <c r="C9" s="1"/>
      <c r="D9" s="1"/>
      <c r="E9" s="1"/>
      <c r="F9" s="1"/>
      <c r="G9" s="1"/>
      <c r="H9" s="1"/>
      <c r="I9" s="1"/>
      <c r="J9" s="1"/>
    </row>
    <row r="10" spans="2:13" x14ac:dyDescent="0.25">
      <c r="B10" s="1"/>
      <c r="C10" s="1"/>
      <c r="D10" s="1"/>
      <c r="E10" s="1"/>
      <c r="F10" s="1"/>
      <c r="G10" s="1"/>
      <c r="H10" s="1"/>
      <c r="I10" s="1"/>
      <c r="J10" s="1"/>
    </row>
    <row r="11" spans="2:13" x14ac:dyDescent="0.25">
      <c r="B11" s="1"/>
      <c r="C11" s="1"/>
      <c r="D11" s="1"/>
      <c r="E11" s="1"/>
      <c r="F11" s="1"/>
      <c r="G11" s="1"/>
      <c r="H11" s="1"/>
      <c r="I11" s="1"/>
      <c r="J11" s="1"/>
    </row>
    <row r="12" spans="2:13" x14ac:dyDescent="0.25">
      <c r="B12" s="1"/>
      <c r="C12" s="1"/>
      <c r="D12" s="1"/>
      <c r="E12" s="1"/>
      <c r="F12" s="1"/>
      <c r="G12" s="1"/>
      <c r="H12" s="1"/>
      <c r="I12" s="1"/>
      <c r="J12" s="1"/>
    </row>
    <row r="13" spans="2:13" x14ac:dyDescent="0.25">
      <c r="B13" s="1"/>
      <c r="C13" s="1"/>
      <c r="D13" s="1"/>
      <c r="E13" s="1"/>
      <c r="F13" s="1"/>
      <c r="G13" s="1"/>
      <c r="H13" s="1"/>
      <c r="I13" s="1"/>
      <c r="J13" s="1"/>
    </row>
    <row r="14" spans="2:13" x14ac:dyDescent="0.25">
      <c r="B14" s="1"/>
      <c r="C14" s="1"/>
      <c r="D14" s="1"/>
      <c r="E14" s="1"/>
      <c r="F14" s="1"/>
      <c r="G14" s="1"/>
      <c r="H14" s="1"/>
      <c r="I14" s="1"/>
      <c r="J14" s="1"/>
    </row>
    <row r="15" spans="2:13" x14ac:dyDescent="0.25">
      <c r="B15" s="1"/>
      <c r="C15" s="1"/>
      <c r="D15" s="1"/>
      <c r="E15" s="1"/>
      <c r="F15" s="1"/>
      <c r="G15" s="1"/>
      <c r="H15" s="1"/>
      <c r="I15" s="1"/>
      <c r="J15" s="1"/>
    </row>
    <row r="16" spans="2:13" x14ac:dyDescent="0.25">
      <c r="B16" s="1"/>
      <c r="C16" s="1"/>
      <c r="D16" s="1"/>
      <c r="E16" s="1"/>
      <c r="F16" s="1"/>
      <c r="G16" s="1"/>
      <c r="H16" s="1"/>
      <c r="I16" s="1"/>
      <c r="J16" s="1"/>
    </row>
    <row r="17" spans="2:10" x14ac:dyDescent="0.25">
      <c r="B17" s="1"/>
      <c r="C17" s="1"/>
      <c r="D17" s="1"/>
      <c r="E17" s="1"/>
      <c r="F17" s="1"/>
      <c r="G17" s="1"/>
      <c r="H17" s="1"/>
      <c r="I17" s="1"/>
      <c r="J17" s="1"/>
    </row>
    <row r="18" spans="2:10" x14ac:dyDescent="0.25">
      <c r="B18" s="1"/>
      <c r="C18" s="1"/>
      <c r="D18" s="1"/>
      <c r="E18" s="1"/>
      <c r="F18" s="1"/>
      <c r="G18" s="1"/>
      <c r="H18" s="1"/>
      <c r="I18" s="1"/>
      <c r="J18" s="1"/>
    </row>
    <row r="19" spans="2:10" x14ac:dyDescent="0.25">
      <c r="B19" s="1"/>
      <c r="C19" s="1"/>
      <c r="D19" s="1"/>
      <c r="E19" s="1"/>
      <c r="F19" s="1"/>
      <c r="G19" s="1"/>
      <c r="H19" s="1"/>
      <c r="I19" s="1"/>
      <c r="J19" s="1"/>
    </row>
    <row r="20" spans="2:10" x14ac:dyDescent="0.25">
      <c r="B20" s="1"/>
      <c r="C20" s="1"/>
      <c r="D20" s="1"/>
      <c r="E20" s="1"/>
      <c r="F20" s="1"/>
      <c r="G20" s="1"/>
      <c r="H20" s="1"/>
      <c r="I20" s="1"/>
      <c r="J20" s="1"/>
    </row>
    <row r="21" spans="2:10" x14ac:dyDescent="0.25">
      <c r="B21" s="1"/>
      <c r="C21" s="1"/>
      <c r="D21" s="1"/>
      <c r="E21" s="1"/>
      <c r="F21" s="1"/>
      <c r="G21" s="1"/>
      <c r="H21" s="1"/>
      <c r="I21" s="1"/>
      <c r="J21" s="1"/>
    </row>
    <row r="22" spans="2:10" x14ac:dyDescent="0.25">
      <c r="B22" s="1"/>
      <c r="C22" s="1"/>
      <c r="D22" s="1"/>
      <c r="E22" s="1"/>
      <c r="F22" s="1"/>
      <c r="G22" s="1"/>
      <c r="H22" s="1"/>
      <c r="I22" s="1"/>
      <c r="J22" s="1"/>
    </row>
    <row r="23" spans="2:10" x14ac:dyDescent="0.25">
      <c r="B23" s="1"/>
      <c r="C23" s="1"/>
      <c r="D23" s="1"/>
      <c r="E23" s="1"/>
      <c r="F23" s="1"/>
      <c r="G23" s="1"/>
      <c r="H23" s="1"/>
      <c r="I23" s="1"/>
      <c r="J23" s="1"/>
    </row>
    <row r="24" spans="2:10" x14ac:dyDescent="0.25">
      <c r="B24" s="1"/>
      <c r="C24" s="1"/>
      <c r="D24" s="1"/>
      <c r="E24" s="1"/>
      <c r="F24" s="1"/>
      <c r="G24" s="1"/>
      <c r="H24" s="1"/>
      <c r="I24" s="1"/>
      <c r="J24" s="1"/>
    </row>
    <row r="25" spans="2:10" x14ac:dyDescent="0.25">
      <c r="B25" s="1"/>
      <c r="C25" s="1"/>
      <c r="D25" s="1"/>
      <c r="E25" s="1"/>
      <c r="F25" s="1"/>
      <c r="G25" s="1"/>
      <c r="H25" s="1"/>
      <c r="I25" s="1"/>
      <c r="J25" s="1"/>
    </row>
    <row r="26" spans="2:10" x14ac:dyDescent="0.25">
      <c r="B26" s="1"/>
      <c r="C26" s="1"/>
      <c r="D26" s="1"/>
      <c r="E26" s="1"/>
      <c r="F26" s="1"/>
      <c r="G26" s="1"/>
      <c r="H26" s="1"/>
      <c r="I26" s="1"/>
      <c r="J26" s="1"/>
    </row>
  </sheetData>
  <mergeCells count="1">
    <mergeCell ref="B2:M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58"/>
  <sheetViews>
    <sheetView showGridLines="0" topLeftCell="A38" workbookViewId="0">
      <selection activeCell="D46" sqref="D46:AC56"/>
    </sheetView>
  </sheetViews>
  <sheetFormatPr baseColWidth="10" defaultRowHeight="15" x14ac:dyDescent="0.25"/>
  <cols>
    <col min="1" max="1" width="7.140625" customWidth="1"/>
    <col min="2" max="2" width="14.28515625" customWidth="1"/>
    <col min="3" max="3" width="29.28515625" customWidth="1"/>
    <col min="4" max="4" width="17.85546875" bestFit="1" customWidth="1"/>
    <col min="5" max="5" width="12.42578125" bestFit="1" customWidth="1"/>
    <col min="6" max="6" width="15.42578125" customWidth="1"/>
    <col min="7" max="10" width="12.42578125" bestFit="1" customWidth="1"/>
    <col min="11" max="11" width="12.140625" customWidth="1"/>
    <col min="12" max="13" width="12.42578125" bestFit="1" customWidth="1"/>
    <col min="14" max="27" width="13.42578125" bestFit="1" customWidth="1"/>
  </cols>
  <sheetData>
    <row r="7" spans="2:16" ht="15" customHeight="1" x14ac:dyDescent="0.25">
      <c r="B7" s="195" t="s">
        <v>48</v>
      </c>
      <c r="C7" s="195"/>
      <c r="D7" s="195"/>
      <c r="E7" s="195"/>
      <c r="M7" s="195" t="s">
        <v>4</v>
      </c>
      <c r="N7" s="195"/>
      <c r="O7" s="195"/>
      <c r="P7" s="195"/>
    </row>
    <row r="8" spans="2:16" x14ac:dyDescent="0.25">
      <c r="B8" s="195"/>
      <c r="C8" s="195"/>
      <c r="D8" s="195"/>
      <c r="E8" s="195"/>
      <c r="G8" s="197" t="s">
        <v>0</v>
      </c>
      <c r="H8" s="197"/>
      <c r="I8" s="197"/>
      <c r="J8" s="197"/>
      <c r="M8" s="195"/>
      <c r="N8" s="195"/>
      <c r="O8" s="195"/>
      <c r="P8" s="195"/>
    </row>
    <row r="9" spans="2:16" x14ac:dyDescent="0.25">
      <c r="B9" s="195"/>
      <c r="C9" s="195"/>
      <c r="D9" s="195"/>
      <c r="E9" s="195"/>
      <c r="G9" s="197"/>
      <c r="H9" s="197"/>
      <c r="I9" s="197"/>
      <c r="J9" s="197"/>
      <c r="M9" s="195"/>
      <c r="N9" s="195"/>
      <c r="O9" s="195"/>
      <c r="P9" s="195"/>
    </row>
    <row r="10" spans="2:16" x14ac:dyDescent="0.25">
      <c r="B10" s="195"/>
      <c r="C10" s="195"/>
      <c r="D10" s="195"/>
      <c r="E10" s="195"/>
      <c r="G10" s="197"/>
      <c r="H10" s="197"/>
      <c r="I10" s="197"/>
      <c r="J10" s="197"/>
      <c r="M10" s="195"/>
      <c r="N10" s="195"/>
      <c r="O10" s="195"/>
      <c r="P10" s="195"/>
    </row>
    <row r="11" spans="2:16" x14ac:dyDescent="0.25">
      <c r="B11" s="195"/>
      <c r="C11" s="195"/>
      <c r="D11" s="195"/>
      <c r="E11" s="195"/>
      <c r="G11" s="197"/>
      <c r="H11" s="197"/>
      <c r="I11" s="197"/>
      <c r="J11" s="197"/>
      <c r="M11" s="195"/>
      <c r="N11" s="195"/>
      <c r="O11" s="195"/>
      <c r="P11" s="195"/>
    </row>
    <row r="12" spans="2:16" x14ac:dyDescent="0.25">
      <c r="B12" s="195"/>
      <c r="C12" s="195"/>
      <c r="D12" s="195"/>
      <c r="E12" s="195"/>
      <c r="G12" s="197"/>
      <c r="H12" s="197"/>
      <c r="I12" s="197"/>
      <c r="J12" s="197"/>
      <c r="M12" s="195"/>
      <c r="N12" s="195"/>
      <c r="O12" s="195"/>
      <c r="P12" s="195"/>
    </row>
    <row r="13" spans="2:16" x14ac:dyDescent="0.25">
      <c r="B13" s="195"/>
      <c r="C13" s="195"/>
      <c r="D13" s="195"/>
      <c r="E13" s="195"/>
      <c r="G13" s="197"/>
      <c r="H13" s="197"/>
      <c r="I13" s="197"/>
      <c r="J13" s="197"/>
      <c r="M13" s="195"/>
      <c r="N13" s="195"/>
      <c r="O13" s="195"/>
      <c r="P13" s="195"/>
    </row>
    <row r="14" spans="2:16" x14ac:dyDescent="0.25">
      <c r="B14" s="195"/>
      <c r="C14" s="195"/>
      <c r="D14" s="195"/>
      <c r="E14" s="195"/>
      <c r="G14" s="197"/>
      <c r="H14" s="197"/>
      <c r="I14" s="197"/>
      <c r="J14" s="197"/>
      <c r="M14" s="195"/>
      <c r="N14" s="195"/>
      <c r="O14" s="195"/>
      <c r="P14" s="195"/>
    </row>
    <row r="15" spans="2:16" x14ac:dyDescent="0.25">
      <c r="B15" s="195"/>
      <c r="C15" s="195"/>
      <c r="D15" s="195"/>
      <c r="E15" s="195"/>
      <c r="G15" s="197"/>
      <c r="H15" s="197"/>
      <c r="I15" s="197"/>
      <c r="J15" s="197"/>
      <c r="M15" s="195"/>
      <c r="N15" s="195"/>
      <c r="O15" s="195"/>
      <c r="P15" s="195"/>
    </row>
    <row r="16" spans="2:16" x14ac:dyDescent="0.25">
      <c r="B16" s="195"/>
      <c r="C16" s="195"/>
      <c r="D16" s="195"/>
      <c r="E16" s="195"/>
      <c r="G16" s="197"/>
      <c r="H16" s="197"/>
      <c r="I16" s="197"/>
      <c r="J16" s="197"/>
      <c r="M16" s="195"/>
      <c r="N16" s="195"/>
      <c r="O16" s="195"/>
      <c r="P16" s="195"/>
    </row>
    <row r="17" spans="3:15" x14ac:dyDescent="0.25">
      <c r="C17" s="196" t="s">
        <v>3</v>
      </c>
      <c r="D17" s="196"/>
      <c r="E17" s="196"/>
      <c r="M17" s="196" t="s">
        <v>3</v>
      </c>
      <c r="N17" s="196"/>
      <c r="O17" s="196"/>
    </row>
    <row r="43" spans="2:29" x14ac:dyDescent="0.25">
      <c r="C43" s="4" t="s">
        <v>60</v>
      </c>
      <c r="D43" s="5"/>
      <c r="E43" s="5"/>
      <c r="F43" s="5"/>
      <c r="G43" s="5"/>
      <c r="H43" s="5"/>
      <c r="I43" s="5"/>
    </row>
    <row r="44" spans="2:29" ht="15.75" thickBot="1" x14ac:dyDescent="0.3"/>
    <row r="45" spans="2:29" ht="15.75" thickBot="1" x14ac:dyDescent="0.3">
      <c r="B45" s="6" t="s">
        <v>14</v>
      </c>
      <c r="C45" s="7"/>
      <c r="D45" s="12">
        <v>1995</v>
      </c>
      <c r="E45" s="8">
        <v>1996</v>
      </c>
      <c r="F45" s="12">
        <v>1997</v>
      </c>
      <c r="G45" s="8">
        <v>1998</v>
      </c>
      <c r="H45" s="12">
        <v>1999</v>
      </c>
      <c r="I45" s="8">
        <v>2000</v>
      </c>
      <c r="J45" s="12">
        <v>2001</v>
      </c>
      <c r="K45" s="8">
        <v>2002</v>
      </c>
      <c r="L45" s="12">
        <v>2003</v>
      </c>
      <c r="M45" s="8">
        <v>2004</v>
      </c>
      <c r="N45" s="12">
        <v>2005</v>
      </c>
      <c r="O45" s="8">
        <v>2006</v>
      </c>
      <c r="P45" s="12">
        <v>2007</v>
      </c>
      <c r="Q45" s="8">
        <v>2008</v>
      </c>
      <c r="R45" s="12">
        <v>2009</v>
      </c>
      <c r="S45" s="8">
        <v>2010</v>
      </c>
      <c r="T45" s="12">
        <v>2011</v>
      </c>
      <c r="U45" s="8">
        <v>2012</v>
      </c>
      <c r="V45" s="12">
        <v>2013</v>
      </c>
      <c r="W45" s="8">
        <v>2014</v>
      </c>
      <c r="X45" s="12">
        <v>2015</v>
      </c>
      <c r="Y45" s="9">
        <v>2016</v>
      </c>
      <c r="Z45" s="9">
        <v>2017</v>
      </c>
      <c r="AA45" s="9">
        <v>2018</v>
      </c>
      <c r="AB45" s="9">
        <v>2019</v>
      </c>
      <c r="AC45" s="9">
        <v>2020</v>
      </c>
    </row>
    <row r="46" spans="2:29" ht="15.75" thickBot="1" x14ac:dyDescent="0.3">
      <c r="B46" s="198" t="s">
        <v>26</v>
      </c>
      <c r="C46" s="199"/>
      <c r="D46" s="241">
        <v>363738.11200000002</v>
      </c>
      <c r="E46" s="242">
        <v>348964.41600000003</v>
      </c>
      <c r="F46" s="241">
        <v>362455.55200000003</v>
      </c>
      <c r="G46" s="242">
        <v>268304.272</v>
      </c>
      <c r="H46" s="241">
        <v>245272.76800000001</v>
      </c>
      <c r="I46" s="242">
        <v>230434.02600000001</v>
      </c>
      <c r="J46" s="241">
        <v>164730.68700000001</v>
      </c>
      <c r="K46" s="242">
        <v>193490.60500000001</v>
      </c>
      <c r="L46" s="241">
        <v>201532.484</v>
      </c>
      <c r="M46" s="242">
        <v>262077.6</v>
      </c>
      <c r="N46" s="241">
        <v>330180.58399999997</v>
      </c>
      <c r="O46" s="242">
        <v>323750.24300000002</v>
      </c>
      <c r="P46" s="241">
        <v>395287.51400000002</v>
      </c>
      <c r="Q46" s="242">
        <v>371562.1</v>
      </c>
      <c r="R46" s="241">
        <v>336295.59</v>
      </c>
      <c r="S46" s="242">
        <v>511058.16700000002</v>
      </c>
      <c r="T46" s="241">
        <v>527962.61100000003</v>
      </c>
      <c r="U46" s="242">
        <v>360240.03</v>
      </c>
      <c r="V46" s="241">
        <v>387854.821</v>
      </c>
      <c r="W46" s="242">
        <v>420904.12900000002</v>
      </c>
      <c r="X46" s="241">
        <v>519899.304</v>
      </c>
      <c r="Y46" s="243">
        <v>427631.10800000001</v>
      </c>
      <c r="Z46" s="243">
        <v>557358.65500000003</v>
      </c>
      <c r="AA46" s="243">
        <v>474063.76699999999</v>
      </c>
      <c r="AB46" s="243">
        <v>466279.67800000001</v>
      </c>
      <c r="AC46" s="243">
        <v>403136.05200000003</v>
      </c>
    </row>
    <row r="47" spans="2:29" x14ac:dyDescent="0.25">
      <c r="B47" s="200" t="s">
        <v>16</v>
      </c>
      <c r="C47" s="201"/>
      <c r="D47" s="13">
        <v>248418.05499999999</v>
      </c>
      <c r="E47" s="10">
        <v>235948.72500000001</v>
      </c>
      <c r="F47" s="13">
        <v>294535.84000000003</v>
      </c>
      <c r="G47" s="10">
        <v>223452.72</v>
      </c>
      <c r="H47" s="13">
        <v>196594.90400000001</v>
      </c>
      <c r="I47" s="10">
        <v>189498.82500000001</v>
      </c>
      <c r="J47" s="13">
        <v>127898.69100000001</v>
      </c>
      <c r="K47" s="10">
        <v>146779.28200000001</v>
      </c>
      <c r="L47" s="13">
        <v>136015.022</v>
      </c>
      <c r="M47" s="10">
        <v>179650.712</v>
      </c>
      <c r="N47" s="13">
        <v>245021.45800000001</v>
      </c>
      <c r="O47" s="10">
        <v>230957.71400000001</v>
      </c>
      <c r="P47" s="13">
        <v>231923.09</v>
      </c>
      <c r="Q47" s="10">
        <v>265022.67300000001</v>
      </c>
      <c r="R47" s="13">
        <v>273001.63799999998</v>
      </c>
      <c r="S47" s="10">
        <v>393854.30099999998</v>
      </c>
      <c r="T47" s="13">
        <v>372930.16200000001</v>
      </c>
      <c r="U47" s="10">
        <v>233978.99600000001</v>
      </c>
      <c r="V47" s="13">
        <v>248129.26199999999</v>
      </c>
      <c r="W47" s="10">
        <v>259342.128</v>
      </c>
      <c r="X47" s="13">
        <v>294994.10100000002</v>
      </c>
      <c r="Y47" s="11">
        <v>264317.93</v>
      </c>
      <c r="Z47" s="11">
        <v>274961.435</v>
      </c>
      <c r="AA47" s="11">
        <v>212791.89199999999</v>
      </c>
      <c r="AB47" s="11">
        <v>205481.36199999999</v>
      </c>
      <c r="AC47" s="11">
        <v>198609.024</v>
      </c>
    </row>
    <row r="48" spans="2:29" x14ac:dyDescent="0.25">
      <c r="B48" s="189" t="s">
        <v>17</v>
      </c>
      <c r="C48" s="190"/>
      <c r="D48" s="244">
        <v>24.643000000000001</v>
      </c>
      <c r="E48" s="245">
        <v>45.23</v>
      </c>
      <c r="F48" s="244">
        <v>16.100000000000001</v>
      </c>
      <c r="G48" s="245">
        <v>11.832000000000001</v>
      </c>
      <c r="H48" s="244">
        <v>18.786000000000001</v>
      </c>
      <c r="I48" s="245">
        <v>11.61</v>
      </c>
      <c r="J48" s="244">
        <v>21.24</v>
      </c>
      <c r="K48" s="245">
        <v>39.048000000000002</v>
      </c>
      <c r="L48" s="244">
        <v>17.628</v>
      </c>
      <c r="M48" s="245">
        <v>102.268</v>
      </c>
      <c r="N48" s="244">
        <v>15.348000000000001</v>
      </c>
      <c r="O48" s="245">
        <v>113.828</v>
      </c>
      <c r="P48" s="244">
        <v>8.8469999999999995</v>
      </c>
      <c r="Q48" s="245">
        <v>3.302</v>
      </c>
      <c r="R48" s="244">
        <v>0</v>
      </c>
      <c r="S48" s="245">
        <v>13.997999999999999</v>
      </c>
      <c r="T48" s="244">
        <v>0</v>
      </c>
      <c r="U48" s="245">
        <v>0</v>
      </c>
      <c r="V48" s="244">
        <v>24.93</v>
      </c>
      <c r="W48" s="245">
        <v>0</v>
      </c>
      <c r="X48" s="244">
        <v>16.846</v>
      </c>
      <c r="Y48" s="246">
        <v>19.8</v>
      </c>
      <c r="Z48" s="246">
        <v>0</v>
      </c>
      <c r="AA48" s="246">
        <v>0</v>
      </c>
      <c r="AB48" s="246">
        <v>0</v>
      </c>
      <c r="AC48" s="11">
        <v>0</v>
      </c>
    </row>
    <row r="49" spans="2:29" s="1" customFormat="1" x14ac:dyDescent="0.25">
      <c r="B49" s="191" t="s">
        <v>18</v>
      </c>
      <c r="C49" s="192"/>
      <c r="D49" s="13">
        <v>7931.2790000000014</v>
      </c>
      <c r="E49" s="10">
        <v>12000.261</v>
      </c>
      <c r="F49" s="13">
        <v>12752.233</v>
      </c>
      <c r="G49" s="10">
        <v>11322.916999999999</v>
      </c>
      <c r="H49" s="13">
        <v>7633.4470000000001</v>
      </c>
      <c r="I49" s="10">
        <v>9277.7759999999998</v>
      </c>
      <c r="J49" s="13">
        <v>9585.9570000000003</v>
      </c>
      <c r="K49" s="10">
        <v>10403.183000000001</v>
      </c>
      <c r="L49" s="13">
        <v>14925.992</v>
      </c>
      <c r="M49" s="10">
        <v>16290.53</v>
      </c>
      <c r="N49" s="13">
        <v>19701.492999999999</v>
      </c>
      <c r="O49" s="10">
        <v>31879.925999999999</v>
      </c>
      <c r="P49" s="13">
        <v>25502.703000000001</v>
      </c>
      <c r="Q49" s="10">
        <v>33305.974999999999</v>
      </c>
      <c r="R49" s="13">
        <v>29798.669000000002</v>
      </c>
      <c r="S49" s="10">
        <v>48250.724999999999</v>
      </c>
      <c r="T49" s="13">
        <v>51848.489000000001</v>
      </c>
      <c r="U49" s="10">
        <v>59679.267</v>
      </c>
      <c r="V49" s="13">
        <v>54241.303999999996</v>
      </c>
      <c r="W49" s="10">
        <v>55570.192999999999</v>
      </c>
      <c r="X49" s="13">
        <v>50530.016000000003</v>
      </c>
      <c r="Y49" s="11">
        <v>53143.667000000001</v>
      </c>
      <c r="Z49" s="11">
        <v>61226.336000000003</v>
      </c>
      <c r="AA49" s="11">
        <v>57141.175000000003</v>
      </c>
      <c r="AB49" s="11">
        <v>72364.240000000005</v>
      </c>
      <c r="AC49" s="11">
        <v>56736.305999999997</v>
      </c>
    </row>
    <row r="50" spans="2:29" x14ac:dyDescent="0.25">
      <c r="B50" s="189" t="s">
        <v>19</v>
      </c>
      <c r="C50" s="190"/>
      <c r="D50" s="244">
        <v>5959.2039999999997</v>
      </c>
      <c r="E50" s="245">
        <v>11512.942999999999</v>
      </c>
      <c r="F50" s="244">
        <v>10321.886</v>
      </c>
      <c r="G50" s="245">
        <v>10412.319</v>
      </c>
      <c r="H50" s="244">
        <v>11412.822</v>
      </c>
      <c r="I50" s="245">
        <v>2377.1460000000002</v>
      </c>
      <c r="J50" s="244">
        <v>807.07100000000003</v>
      </c>
      <c r="K50" s="245">
        <v>0</v>
      </c>
      <c r="L50" s="244">
        <v>1608.152</v>
      </c>
      <c r="M50" s="245">
        <v>0</v>
      </c>
      <c r="N50" s="244">
        <v>1775.758</v>
      </c>
      <c r="O50" s="245">
        <v>1280.6469999999999</v>
      </c>
      <c r="P50" s="244">
        <v>1368.903</v>
      </c>
      <c r="Q50" s="245">
        <v>3282.2469999999998</v>
      </c>
      <c r="R50" s="244">
        <v>2504.2530000000002</v>
      </c>
      <c r="S50" s="245">
        <v>16175.795</v>
      </c>
      <c r="T50" s="244">
        <v>46735.75</v>
      </c>
      <c r="U50" s="245">
        <v>23417.955000000002</v>
      </c>
      <c r="V50" s="244">
        <v>13539.885</v>
      </c>
      <c r="W50" s="245">
        <v>10712.897999999999</v>
      </c>
      <c r="X50" s="244">
        <v>117200.02099999999</v>
      </c>
      <c r="Y50" s="246">
        <v>28687.814999999999</v>
      </c>
      <c r="Z50" s="246">
        <v>163889.473</v>
      </c>
      <c r="AA50" s="246">
        <v>122291.243</v>
      </c>
      <c r="AB50" s="246">
        <v>131244.65400000001</v>
      </c>
      <c r="AC50" s="11">
        <v>91736.365999999995</v>
      </c>
    </row>
    <row r="51" spans="2:29" s="1" customFormat="1" x14ac:dyDescent="0.25">
      <c r="B51" s="191" t="s">
        <v>20</v>
      </c>
      <c r="C51" s="192"/>
      <c r="D51" s="13">
        <v>0</v>
      </c>
      <c r="E51" s="10">
        <v>0</v>
      </c>
      <c r="F51" s="13">
        <v>0</v>
      </c>
      <c r="G51" s="10">
        <v>0</v>
      </c>
      <c r="H51" s="13">
        <v>0</v>
      </c>
      <c r="I51" s="10">
        <v>0</v>
      </c>
      <c r="J51" s="13">
        <v>0</v>
      </c>
      <c r="K51" s="10">
        <v>0.106</v>
      </c>
      <c r="L51" s="13">
        <v>6.5910000000000002</v>
      </c>
      <c r="M51" s="10">
        <v>6.48</v>
      </c>
      <c r="N51" s="13">
        <v>11.779</v>
      </c>
      <c r="O51" s="10">
        <v>17.536000000000001</v>
      </c>
      <c r="P51" s="13">
        <v>127.26900000000001</v>
      </c>
      <c r="Q51" s="10">
        <v>170.24600000000001</v>
      </c>
      <c r="R51" s="13">
        <v>223.726</v>
      </c>
      <c r="S51" s="10">
        <v>400.471</v>
      </c>
      <c r="T51" s="13">
        <v>516.70000000000005</v>
      </c>
      <c r="U51" s="10">
        <v>531.79100000000005</v>
      </c>
      <c r="V51" s="13">
        <v>474.89800000000002</v>
      </c>
      <c r="W51" s="10">
        <v>448.92099999999999</v>
      </c>
      <c r="X51" s="13">
        <v>385.86200000000002</v>
      </c>
      <c r="Y51" s="11">
        <v>350.25700000000001</v>
      </c>
      <c r="Z51" s="11">
        <v>356.88400000000001</v>
      </c>
      <c r="AA51" s="11">
        <v>247.08199999999999</v>
      </c>
      <c r="AB51" s="11">
        <v>356.19799999999998</v>
      </c>
      <c r="AC51" s="11">
        <v>307.86500000000001</v>
      </c>
    </row>
    <row r="52" spans="2:29" x14ac:dyDescent="0.25">
      <c r="B52" s="189" t="s">
        <v>21</v>
      </c>
      <c r="C52" s="190"/>
      <c r="D52" s="244">
        <v>365.43200000000002</v>
      </c>
      <c r="E52" s="245">
        <v>1.4390000000000001</v>
      </c>
      <c r="F52" s="244">
        <v>139.732</v>
      </c>
      <c r="G52" s="245">
        <v>2.2090000000000001</v>
      </c>
      <c r="H52" s="244">
        <v>596.32899999999995</v>
      </c>
      <c r="I52" s="245">
        <v>41.790999999999997</v>
      </c>
      <c r="J52" s="244">
        <v>118.315</v>
      </c>
      <c r="K52" s="245">
        <v>409.89800000000002</v>
      </c>
      <c r="L52" s="244">
        <v>1331.2750000000001</v>
      </c>
      <c r="M52" s="245">
        <v>1008.551</v>
      </c>
      <c r="N52" s="244">
        <v>1210.998</v>
      </c>
      <c r="O52" s="245">
        <v>1085.009</v>
      </c>
      <c r="P52" s="244">
        <v>1088.345</v>
      </c>
      <c r="Q52" s="245">
        <v>1946.296</v>
      </c>
      <c r="R52" s="244">
        <v>5572.39</v>
      </c>
      <c r="S52" s="245">
        <v>8171.4179999999997</v>
      </c>
      <c r="T52" s="244">
        <v>12073.630999999999</v>
      </c>
      <c r="U52" s="245">
        <v>22799.362000000001</v>
      </c>
      <c r="V52" s="244">
        <v>25497.974999999999</v>
      </c>
      <c r="W52" s="245">
        <v>17945.787</v>
      </c>
      <c r="X52" s="244">
        <v>19017.097000000002</v>
      </c>
      <c r="Y52" s="246">
        <v>17087.687000000002</v>
      </c>
      <c r="Z52" s="246">
        <v>18739.802</v>
      </c>
      <c r="AA52" s="246">
        <v>18356.668000000001</v>
      </c>
      <c r="AB52" s="246">
        <v>14437.989</v>
      </c>
      <c r="AC52" s="11">
        <v>15766.635</v>
      </c>
    </row>
    <row r="53" spans="2:29" s="1" customFormat="1" x14ac:dyDescent="0.25">
      <c r="B53" s="191" t="s">
        <v>22</v>
      </c>
      <c r="C53" s="192"/>
      <c r="D53" s="13">
        <v>100118.57</v>
      </c>
      <c r="E53" s="10">
        <v>87009.138000000006</v>
      </c>
      <c r="F53" s="13">
        <v>43841.641000000003</v>
      </c>
      <c r="G53" s="10">
        <v>22114.355</v>
      </c>
      <c r="H53" s="13">
        <v>28667.672999999999</v>
      </c>
      <c r="I53" s="10">
        <v>28813.481</v>
      </c>
      <c r="J53" s="13">
        <v>25950.620999999999</v>
      </c>
      <c r="K53" s="10">
        <v>34813.103000000003</v>
      </c>
      <c r="L53" s="13">
        <v>46874.559999999998</v>
      </c>
      <c r="M53" s="10">
        <v>63361.328999999998</v>
      </c>
      <c r="N53" s="13">
        <v>60942.451999999997</v>
      </c>
      <c r="O53" s="10">
        <v>56019.266000000003</v>
      </c>
      <c r="P53" s="13">
        <v>133789.43799999999</v>
      </c>
      <c r="Q53" s="10">
        <v>65964.73</v>
      </c>
      <c r="R53" s="13">
        <v>23704.960999999999</v>
      </c>
      <c r="S53" s="10">
        <v>42593.654000000002</v>
      </c>
      <c r="T53" s="13">
        <v>40318.54</v>
      </c>
      <c r="U53" s="10">
        <v>15399.112999999999</v>
      </c>
      <c r="V53" s="13">
        <v>40072.360999999997</v>
      </c>
      <c r="W53" s="10">
        <v>72301.466</v>
      </c>
      <c r="X53" s="13">
        <v>32733.069</v>
      </c>
      <c r="Y53" s="11">
        <v>60719.014999999999</v>
      </c>
      <c r="Z53" s="11">
        <v>34891.572</v>
      </c>
      <c r="AA53" s="11">
        <v>59660.599000000002</v>
      </c>
      <c r="AB53" s="11">
        <v>38489.159</v>
      </c>
      <c r="AC53" s="11">
        <v>36561.355000000003</v>
      </c>
    </row>
    <row r="54" spans="2:29" x14ac:dyDescent="0.25">
      <c r="B54" s="189" t="s">
        <v>23</v>
      </c>
      <c r="C54" s="190"/>
      <c r="D54" s="244">
        <v>301.56700000000001</v>
      </c>
      <c r="E54" s="245">
        <v>197.50200000000001</v>
      </c>
      <c r="F54" s="244">
        <v>6.1449999999999996</v>
      </c>
      <c r="G54" s="245">
        <v>406.89</v>
      </c>
      <c r="H54" s="244">
        <v>19.184000000000001</v>
      </c>
      <c r="I54" s="245">
        <v>14.747</v>
      </c>
      <c r="J54" s="244">
        <v>97.596999999999994</v>
      </c>
      <c r="K54" s="245">
        <v>496.62400000000002</v>
      </c>
      <c r="L54" s="244">
        <v>108.996</v>
      </c>
      <c r="M54" s="245">
        <v>335.61099999999999</v>
      </c>
      <c r="N54" s="244">
        <v>266.74799999999999</v>
      </c>
      <c r="O54" s="245">
        <v>525.71600000000001</v>
      </c>
      <c r="P54" s="244">
        <v>265.88099999999997</v>
      </c>
      <c r="Q54" s="245">
        <v>119.886</v>
      </c>
      <c r="R54" s="244">
        <v>154.166</v>
      </c>
      <c r="S54" s="245">
        <v>135.46700000000001</v>
      </c>
      <c r="T54" s="244">
        <v>475.46100000000001</v>
      </c>
      <c r="U54" s="245">
        <v>466.57400000000001</v>
      </c>
      <c r="V54" s="244">
        <v>374.69099999999997</v>
      </c>
      <c r="W54" s="245">
        <v>228.75700000000001</v>
      </c>
      <c r="X54" s="244">
        <v>341.964</v>
      </c>
      <c r="Y54" s="246">
        <v>397.22800000000001</v>
      </c>
      <c r="Z54" s="246">
        <v>582.85900000000004</v>
      </c>
      <c r="AA54" s="246">
        <v>210.08799999999999</v>
      </c>
      <c r="AB54" s="246">
        <v>841.36699999999996</v>
      </c>
      <c r="AC54" s="11">
        <v>804.572</v>
      </c>
    </row>
    <row r="55" spans="2:29" s="1" customFormat="1" x14ac:dyDescent="0.25">
      <c r="B55" s="191" t="s">
        <v>24</v>
      </c>
      <c r="C55" s="192"/>
      <c r="D55" s="13">
        <v>619.375</v>
      </c>
      <c r="E55" s="10">
        <v>2249.1759999999999</v>
      </c>
      <c r="F55" s="13">
        <v>841.98099999999999</v>
      </c>
      <c r="G55" s="10">
        <v>581.03499999999997</v>
      </c>
      <c r="H55" s="13">
        <v>329.61599999999999</v>
      </c>
      <c r="I55" s="10">
        <v>396.33</v>
      </c>
      <c r="J55" s="13">
        <v>251.19499999999999</v>
      </c>
      <c r="K55" s="10">
        <v>549.36099999999999</v>
      </c>
      <c r="L55" s="13">
        <v>644.26800000000003</v>
      </c>
      <c r="M55" s="10">
        <v>1321.116</v>
      </c>
      <c r="N55" s="13">
        <v>1229.6510000000001</v>
      </c>
      <c r="O55" s="10">
        <v>1860.1210000000001</v>
      </c>
      <c r="P55" s="13">
        <v>1192.989</v>
      </c>
      <c r="Q55" s="10">
        <v>1702.394</v>
      </c>
      <c r="R55" s="13">
        <v>1310.4549999999999</v>
      </c>
      <c r="S55" s="10">
        <v>1377.048</v>
      </c>
      <c r="T55" s="13">
        <v>2986.5880000000002</v>
      </c>
      <c r="U55" s="10">
        <v>3815.7440000000001</v>
      </c>
      <c r="V55" s="13">
        <v>5439.4030000000002</v>
      </c>
      <c r="W55" s="10">
        <v>4302.3670000000002</v>
      </c>
      <c r="X55" s="13">
        <v>4603.3609999999999</v>
      </c>
      <c r="Y55" s="11">
        <v>2849.3049999999998</v>
      </c>
      <c r="Z55" s="11">
        <v>2667.6950000000002</v>
      </c>
      <c r="AA55" s="11">
        <v>2973.8290000000002</v>
      </c>
      <c r="AB55" s="11">
        <v>2891.9589999999998</v>
      </c>
      <c r="AC55" s="11">
        <v>2613.9279999999999</v>
      </c>
    </row>
    <row r="56" spans="2:29" ht="15.75" thickBot="1" x14ac:dyDescent="0.3">
      <c r="B56" s="193" t="s">
        <v>25</v>
      </c>
      <c r="C56" s="194"/>
      <c r="D56" s="247">
        <v>0</v>
      </c>
      <c r="E56" s="248">
        <v>0</v>
      </c>
      <c r="F56" s="247">
        <v>0</v>
      </c>
      <c r="G56" s="248">
        <v>0</v>
      </c>
      <c r="H56" s="247">
        <v>0</v>
      </c>
      <c r="I56" s="248">
        <v>2.3199999999999998</v>
      </c>
      <c r="J56" s="247">
        <v>0</v>
      </c>
      <c r="K56" s="248">
        <v>0</v>
      </c>
      <c r="L56" s="247">
        <v>0</v>
      </c>
      <c r="M56" s="248">
        <v>1.0029999999999999</v>
      </c>
      <c r="N56" s="247">
        <v>4.9000000000000004</v>
      </c>
      <c r="O56" s="248">
        <v>10.481999999999999</v>
      </c>
      <c r="P56" s="247">
        <v>20.048999999999999</v>
      </c>
      <c r="Q56" s="248">
        <v>44.351999999999997</v>
      </c>
      <c r="R56" s="247">
        <v>25.331</v>
      </c>
      <c r="S56" s="248">
        <v>85.293999999999997</v>
      </c>
      <c r="T56" s="247">
        <v>77.292000000000002</v>
      </c>
      <c r="U56" s="248">
        <v>151.226</v>
      </c>
      <c r="V56" s="247">
        <v>60.115000000000002</v>
      </c>
      <c r="W56" s="248">
        <v>51.61</v>
      </c>
      <c r="X56" s="247">
        <v>76.965000000000003</v>
      </c>
      <c r="Y56" s="249">
        <v>58.401000000000003</v>
      </c>
      <c r="Z56" s="249">
        <v>42.6</v>
      </c>
      <c r="AA56" s="249">
        <v>391.19200000000001</v>
      </c>
      <c r="AB56" s="249">
        <v>172.75299999999999</v>
      </c>
      <c r="AC56" s="249">
        <v>0.1</v>
      </c>
    </row>
    <row r="57" spans="2:29" x14ac:dyDescent="0.25">
      <c r="B57" t="s">
        <v>51</v>
      </c>
    </row>
    <row r="58" spans="2:29" x14ac:dyDescent="0.25">
      <c r="J58" t="s">
        <v>54</v>
      </c>
    </row>
  </sheetData>
  <mergeCells count="16">
    <mergeCell ref="B51:C51"/>
    <mergeCell ref="B7:E16"/>
    <mergeCell ref="C17:E17"/>
    <mergeCell ref="G8:J16"/>
    <mergeCell ref="M7:P16"/>
    <mergeCell ref="M17:O17"/>
    <mergeCell ref="B46:C46"/>
    <mergeCell ref="B47:C47"/>
    <mergeCell ref="B48:C48"/>
    <mergeCell ref="B49:C49"/>
    <mergeCell ref="B50:C50"/>
    <mergeCell ref="B52:C52"/>
    <mergeCell ref="B53:C53"/>
    <mergeCell ref="B54:C54"/>
    <mergeCell ref="B55:C55"/>
    <mergeCell ref="B56:C5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57"/>
  <sheetViews>
    <sheetView showGridLines="0" topLeftCell="A36" workbookViewId="0">
      <selection activeCell="E46" sqref="E46:AD56"/>
    </sheetView>
  </sheetViews>
  <sheetFormatPr baseColWidth="10" defaultRowHeight="15" x14ac:dyDescent="0.25"/>
  <cols>
    <col min="1" max="1" width="8" customWidth="1"/>
    <col min="4" max="4" width="19.140625" customWidth="1"/>
    <col min="5" max="14" width="12.5703125" bestFit="1" customWidth="1"/>
    <col min="15" max="18" width="13.5703125" bestFit="1" customWidth="1"/>
    <col min="19" max="24" width="13.28515625" bestFit="1" customWidth="1"/>
    <col min="25" max="25" width="13.140625" customWidth="1"/>
    <col min="26" max="28" width="13.5703125" bestFit="1" customWidth="1"/>
    <col min="29" max="30" width="11.7109375" bestFit="1" customWidth="1"/>
  </cols>
  <sheetData>
    <row r="7" spans="2:16" x14ac:dyDescent="0.25">
      <c r="B7" s="209" t="s">
        <v>5</v>
      </c>
      <c r="C7" s="210"/>
      <c r="D7" s="210"/>
      <c r="E7" s="210"/>
      <c r="M7" s="195" t="s">
        <v>6</v>
      </c>
      <c r="N7" s="211"/>
      <c r="O7" s="211"/>
      <c r="P7" s="211"/>
    </row>
    <row r="8" spans="2:16" x14ac:dyDescent="0.25">
      <c r="B8" s="210"/>
      <c r="C8" s="210"/>
      <c r="D8" s="210"/>
      <c r="E8" s="210"/>
      <c r="G8" s="197" t="s">
        <v>1</v>
      </c>
      <c r="H8" s="197"/>
      <c r="I8" s="197"/>
      <c r="J8" s="197"/>
      <c r="K8" s="197"/>
      <c r="M8" s="211"/>
      <c r="N8" s="211"/>
      <c r="O8" s="211"/>
      <c r="P8" s="211"/>
    </row>
    <row r="9" spans="2:16" x14ac:dyDescent="0.25">
      <c r="B9" s="210"/>
      <c r="C9" s="210"/>
      <c r="D9" s="210"/>
      <c r="E9" s="210"/>
      <c r="G9" s="197"/>
      <c r="H9" s="197"/>
      <c r="I9" s="197"/>
      <c r="J9" s="197"/>
      <c r="K9" s="197"/>
      <c r="M9" s="211"/>
      <c r="N9" s="211"/>
      <c r="O9" s="211"/>
      <c r="P9" s="211"/>
    </row>
    <row r="10" spans="2:16" x14ac:dyDescent="0.25">
      <c r="B10" s="210"/>
      <c r="C10" s="210"/>
      <c r="D10" s="210"/>
      <c r="E10" s="210"/>
      <c r="G10" s="197"/>
      <c r="H10" s="197"/>
      <c r="I10" s="197"/>
      <c r="J10" s="197"/>
      <c r="K10" s="197"/>
      <c r="M10" s="211"/>
      <c r="N10" s="211"/>
      <c r="O10" s="211"/>
      <c r="P10" s="211"/>
    </row>
    <row r="11" spans="2:16" x14ac:dyDescent="0.25">
      <c r="B11" s="210"/>
      <c r="C11" s="210"/>
      <c r="D11" s="210"/>
      <c r="E11" s="210"/>
      <c r="G11" s="197"/>
      <c r="H11" s="197"/>
      <c r="I11" s="197"/>
      <c r="J11" s="197"/>
      <c r="K11" s="197"/>
      <c r="M11" s="211"/>
      <c r="N11" s="211"/>
      <c r="O11" s="211"/>
      <c r="P11" s="211"/>
    </row>
    <row r="12" spans="2:16" x14ac:dyDescent="0.25">
      <c r="B12" s="210"/>
      <c r="C12" s="210"/>
      <c r="D12" s="210"/>
      <c r="E12" s="210"/>
      <c r="G12" s="197"/>
      <c r="H12" s="197"/>
      <c r="I12" s="197"/>
      <c r="J12" s="197"/>
      <c r="K12" s="197"/>
      <c r="M12" s="211"/>
      <c r="N12" s="211"/>
      <c r="O12" s="211"/>
      <c r="P12" s="211"/>
    </row>
    <row r="13" spans="2:16" x14ac:dyDescent="0.25">
      <c r="B13" s="210"/>
      <c r="C13" s="210"/>
      <c r="D13" s="210"/>
      <c r="E13" s="210"/>
      <c r="G13" s="197"/>
      <c r="H13" s="197"/>
      <c r="I13" s="197"/>
      <c r="J13" s="197"/>
      <c r="K13" s="197"/>
      <c r="M13" s="211"/>
      <c r="N13" s="211"/>
      <c r="O13" s="211"/>
      <c r="P13" s="211"/>
    </row>
    <row r="14" spans="2:16" x14ac:dyDescent="0.25">
      <c r="B14" s="210"/>
      <c r="C14" s="210"/>
      <c r="D14" s="210"/>
      <c r="E14" s="210"/>
      <c r="G14" s="197"/>
      <c r="H14" s="197"/>
      <c r="I14" s="197"/>
      <c r="J14" s="197"/>
      <c r="K14" s="197"/>
      <c r="M14" s="211"/>
      <c r="N14" s="211"/>
      <c r="O14" s="211"/>
      <c r="P14" s="211"/>
    </row>
    <row r="15" spans="2:16" x14ac:dyDescent="0.25">
      <c r="B15" s="210"/>
      <c r="C15" s="210"/>
      <c r="D15" s="210"/>
      <c r="E15" s="210"/>
      <c r="G15" s="197"/>
      <c r="H15" s="197"/>
      <c r="I15" s="197"/>
      <c r="J15" s="197"/>
      <c r="K15" s="197"/>
      <c r="M15" s="211"/>
      <c r="N15" s="211"/>
      <c r="O15" s="211"/>
      <c r="P15" s="211"/>
    </row>
    <row r="16" spans="2:16" x14ac:dyDescent="0.25">
      <c r="B16" s="210"/>
      <c r="C16" s="210"/>
      <c r="D16" s="210"/>
      <c r="E16" s="210"/>
      <c r="G16" s="197"/>
      <c r="H16" s="197"/>
      <c r="I16" s="197"/>
      <c r="J16" s="197"/>
      <c r="K16" s="197"/>
      <c r="M16" s="211"/>
      <c r="N16" s="211"/>
      <c r="O16" s="211"/>
      <c r="P16" s="211"/>
    </row>
    <row r="17" spans="3:15" x14ac:dyDescent="0.25">
      <c r="C17" s="196" t="s">
        <v>3</v>
      </c>
      <c r="D17" s="196"/>
      <c r="E17" s="196"/>
      <c r="M17" s="196" t="s">
        <v>3</v>
      </c>
      <c r="N17" s="196"/>
      <c r="O17" s="196"/>
    </row>
    <row r="42" spans="2:30" x14ac:dyDescent="0.25">
      <c r="C42" s="4" t="s">
        <v>61</v>
      </c>
    </row>
    <row r="44" spans="2:30" ht="15.75" thickBot="1" x14ac:dyDescent="0.3"/>
    <row r="45" spans="2:30" ht="15.75" thickBot="1" x14ac:dyDescent="0.3">
      <c r="B45" s="202" t="s">
        <v>14</v>
      </c>
      <c r="C45" s="203"/>
      <c r="D45" s="204"/>
      <c r="E45" s="8">
        <v>1995</v>
      </c>
      <c r="F45" s="12">
        <v>1996</v>
      </c>
      <c r="G45" s="8">
        <v>1997</v>
      </c>
      <c r="H45" s="12">
        <v>1998</v>
      </c>
      <c r="I45" s="8">
        <v>1999</v>
      </c>
      <c r="J45" s="12">
        <v>2000</v>
      </c>
      <c r="K45" s="8">
        <v>2001</v>
      </c>
      <c r="L45" s="12">
        <v>2002</v>
      </c>
      <c r="M45" s="8">
        <v>2003</v>
      </c>
      <c r="N45" s="12">
        <v>2004</v>
      </c>
      <c r="O45" s="8">
        <v>2005</v>
      </c>
      <c r="P45" s="12">
        <v>2006</v>
      </c>
      <c r="Q45" s="8">
        <v>2007</v>
      </c>
      <c r="R45" s="12">
        <v>2008</v>
      </c>
      <c r="S45" s="8">
        <v>2009</v>
      </c>
      <c r="T45" s="12">
        <v>2010</v>
      </c>
      <c r="U45" s="8">
        <v>2011</v>
      </c>
      <c r="V45" s="12">
        <v>2012</v>
      </c>
      <c r="W45" s="8">
        <v>2013</v>
      </c>
      <c r="X45" s="12">
        <v>2014</v>
      </c>
      <c r="Y45" s="9">
        <v>2015</v>
      </c>
      <c r="Z45" s="9">
        <v>2016</v>
      </c>
      <c r="AA45" s="9">
        <v>2017</v>
      </c>
      <c r="AB45" s="9">
        <v>2018</v>
      </c>
      <c r="AC45" s="9">
        <v>2019</v>
      </c>
      <c r="AD45" s="9">
        <v>2020</v>
      </c>
    </row>
    <row r="46" spans="2:30" ht="15.75" thickBot="1" x14ac:dyDescent="0.3">
      <c r="B46" s="198" t="s">
        <v>15</v>
      </c>
      <c r="C46" s="207"/>
      <c r="D46" s="199"/>
      <c r="E46" s="242">
        <v>1238206.08</v>
      </c>
      <c r="F46" s="241">
        <v>957647.93599999999</v>
      </c>
      <c r="G46" s="242">
        <v>951314.36800000002</v>
      </c>
      <c r="H46" s="241">
        <v>989482.68799999997</v>
      </c>
      <c r="I46" s="242">
        <v>527414.43200000003</v>
      </c>
      <c r="J46" s="241">
        <v>542838.51300000004</v>
      </c>
      <c r="K46" s="242">
        <v>558975.30000000005</v>
      </c>
      <c r="L46" s="241">
        <v>619438.30000000005</v>
      </c>
      <c r="M46" s="242">
        <v>642870.4</v>
      </c>
      <c r="N46" s="241">
        <v>695164.3</v>
      </c>
      <c r="O46" s="242">
        <v>705314.5</v>
      </c>
      <c r="P46" s="241">
        <v>944573.44799999997</v>
      </c>
      <c r="Q46" s="242">
        <v>1230829.406</v>
      </c>
      <c r="R46" s="241">
        <v>1152716.78</v>
      </c>
      <c r="S46" s="242">
        <v>825385.755</v>
      </c>
      <c r="T46" s="241">
        <v>1156642.575</v>
      </c>
      <c r="U46" s="242">
        <v>1437708.5349999999</v>
      </c>
      <c r="V46" s="241">
        <v>1654100.2479999999</v>
      </c>
      <c r="W46" s="242">
        <v>1478804.375</v>
      </c>
      <c r="X46" s="241">
        <v>1525446.1140000001</v>
      </c>
      <c r="Y46" s="243">
        <v>1227454.1310000001</v>
      </c>
      <c r="Z46" s="243">
        <v>1115630.175</v>
      </c>
      <c r="AA46" s="243">
        <v>1231263.821</v>
      </c>
      <c r="AB46" s="243">
        <v>1288565.0109999999</v>
      </c>
      <c r="AC46" s="243">
        <v>1234979.6850000001</v>
      </c>
      <c r="AD46" s="243">
        <v>1138171.0190000001</v>
      </c>
    </row>
    <row r="47" spans="2:30" x14ac:dyDescent="0.25">
      <c r="B47" s="200" t="s">
        <v>27</v>
      </c>
      <c r="C47" s="208"/>
      <c r="D47" s="201"/>
      <c r="E47" s="10">
        <v>166.34399999999999</v>
      </c>
      <c r="F47" s="13">
        <v>139.32400000000001</v>
      </c>
      <c r="G47" s="10">
        <v>216.494</v>
      </c>
      <c r="H47" s="13">
        <v>210.018</v>
      </c>
      <c r="I47" s="10">
        <v>137.27500000000001</v>
      </c>
      <c r="J47" s="13">
        <v>154.505</v>
      </c>
      <c r="K47" s="10">
        <v>437.03100000000001</v>
      </c>
      <c r="L47" s="13">
        <v>257.79399999999998</v>
      </c>
      <c r="M47" s="10">
        <v>45.485999999999997</v>
      </c>
      <c r="N47" s="13">
        <v>208.86</v>
      </c>
      <c r="O47" s="10">
        <v>76.77</v>
      </c>
      <c r="P47" s="13">
        <v>379.93</v>
      </c>
      <c r="Q47" s="10">
        <v>203.04499999999999</v>
      </c>
      <c r="R47" s="13">
        <v>561.67999999999995</v>
      </c>
      <c r="S47" s="10">
        <v>578.601</v>
      </c>
      <c r="T47" s="13">
        <v>265.11399999999998</v>
      </c>
      <c r="U47" s="10">
        <v>542.31799999999998</v>
      </c>
      <c r="V47" s="13">
        <v>634.61900000000003</v>
      </c>
      <c r="W47" s="10">
        <v>769.10500000000002</v>
      </c>
      <c r="X47" s="13">
        <v>709.65200000000004</v>
      </c>
      <c r="Y47" s="11">
        <v>920.87400000000002</v>
      </c>
      <c r="Z47" s="11">
        <v>763.05</v>
      </c>
      <c r="AA47" s="11">
        <v>833.96100000000001</v>
      </c>
      <c r="AB47" s="11">
        <v>879.71100000000001</v>
      </c>
      <c r="AC47" s="11">
        <v>1344.606</v>
      </c>
      <c r="AD47" s="11">
        <v>967.303</v>
      </c>
    </row>
    <row r="48" spans="2:30" x14ac:dyDescent="0.25">
      <c r="B48" s="189" t="s">
        <v>28</v>
      </c>
      <c r="C48" s="205"/>
      <c r="D48" s="190"/>
      <c r="E48" s="245">
        <v>1.177</v>
      </c>
      <c r="F48" s="244">
        <v>10.077</v>
      </c>
      <c r="G48" s="245">
        <v>0</v>
      </c>
      <c r="H48" s="244">
        <v>28.789000000000001</v>
      </c>
      <c r="I48" s="245">
        <v>0</v>
      </c>
      <c r="J48" s="244">
        <v>0.157</v>
      </c>
      <c r="K48" s="245">
        <v>0.10299999999999999</v>
      </c>
      <c r="L48" s="244">
        <v>0</v>
      </c>
      <c r="M48" s="245">
        <v>2.8650000000000002</v>
      </c>
      <c r="N48" s="244">
        <v>3.4689999999999999</v>
      </c>
      <c r="O48" s="245">
        <v>0.57299999999999995</v>
      </c>
      <c r="P48" s="244">
        <v>0</v>
      </c>
      <c r="Q48" s="245">
        <v>2.6970000000000001</v>
      </c>
      <c r="R48" s="244">
        <v>0</v>
      </c>
      <c r="S48" s="245">
        <v>0</v>
      </c>
      <c r="T48" s="244">
        <v>0</v>
      </c>
      <c r="U48" s="245">
        <v>2.0259999999999998</v>
      </c>
      <c r="V48" s="244">
        <v>0</v>
      </c>
      <c r="W48" s="245">
        <v>0</v>
      </c>
      <c r="X48" s="244">
        <v>31.184999999999999</v>
      </c>
      <c r="Y48" s="246">
        <v>0</v>
      </c>
      <c r="Z48" s="246">
        <v>0</v>
      </c>
      <c r="AA48" s="246">
        <v>26.606000000000002</v>
      </c>
      <c r="AB48" s="246">
        <v>11.048</v>
      </c>
      <c r="AC48" s="246">
        <v>13.347</v>
      </c>
      <c r="AD48" s="11">
        <v>16.241</v>
      </c>
    </row>
    <row r="49" spans="2:30" x14ac:dyDescent="0.25">
      <c r="B49" s="191" t="s">
        <v>29</v>
      </c>
      <c r="C49" s="206"/>
      <c r="D49" s="192"/>
      <c r="E49" s="10">
        <v>1209.894</v>
      </c>
      <c r="F49" s="13">
        <v>1009.8390000000001</v>
      </c>
      <c r="G49" s="10">
        <v>1097.4449999999999</v>
      </c>
      <c r="H49" s="13">
        <v>975.88599999999997</v>
      </c>
      <c r="I49" s="10">
        <v>716.65499999999997</v>
      </c>
      <c r="J49" s="13">
        <v>2077.5659999999998</v>
      </c>
      <c r="K49" s="10">
        <v>2612.6080000000002</v>
      </c>
      <c r="L49" s="13">
        <v>840.08900000000006</v>
      </c>
      <c r="M49" s="10">
        <v>2535.6750000000002</v>
      </c>
      <c r="N49" s="13">
        <v>4437.0280000000002</v>
      </c>
      <c r="O49" s="10">
        <v>4550.473</v>
      </c>
      <c r="P49" s="13">
        <v>5424.8459999999995</v>
      </c>
      <c r="Q49" s="10">
        <v>7114.6790000000001</v>
      </c>
      <c r="R49" s="13">
        <v>2625.3620000000001</v>
      </c>
      <c r="S49" s="10">
        <v>4653.1940000000004</v>
      </c>
      <c r="T49" s="13">
        <v>6490.9589999999998</v>
      </c>
      <c r="U49" s="10">
        <v>5399.0259999999998</v>
      </c>
      <c r="V49" s="13">
        <v>8491.4989999999998</v>
      </c>
      <c r="W49" s="10">
        <v>11229.397000000001</v>
      </c>
      <c r="X49" s="13">
        <v>10011.404</v>
      </c>
      <c r="Y49" s="11">
        <v>13911.607</v>
      </c>
      <c r="Z49" s="11">
        <v>7607.6719999999996</v>
      </c>
      <c r="AA49" s="11">
        <v>8377.6849999999995</v>
      </c>
      <c r="AB49" s="11">
        <v>7752.2269999999999</v>
      </c>
      <c r="AC49" s="11">
        <v>11152.464</v>
      </c>
      <c r="AD49" s="11">
        <v>8731.857</v>
      </c>
    </row>
    <row r="50" spans="2:30" x14ac:dyDescent="0.25">
      <c r="B50" s="189" t="s">
        <v>30</v>
      </c>
      <c r="C50" s="205"/>
      <c r="D50" s="190"/>
      <c r="E50" s="245">
        <v>829.20899999999995</v>
      </c>
      <c r="F50" s="244">
        <v>757.24199999999996</v>
      </c>
      <c r="G50" s="245">
        <v>1113.585</v>
      </c>
      <c r="H50" s="244">
        <v>836.38099999999997</v>
      </c>
      <c r="I50" s="245">
        <v>1529.106</v>
      </c>
      <c r="J50" s="244">
        <v>809.71500000000003</v>
      </c>
      <c r="K50" s="245">
        <v>715.96799999999996</v>
      </c>
      <c r="L50" s="244">
        <v>439.09800000000001</v>
      </c>
      <c r="M50" s="245">
        <v>392.53199999999998</v>
      </c>
      <c r="N50" s="244">
        <v>2622.6129999999998</v>
      </c>
      <c r="O50" s="245">
        <v>12000.65</v>
      </c>
      <c r="P50" s="244">
        <v>608.12699999999995</v>
      </c>
      <c r="Q50" s="245">
        <v>578.726</v>
      </c>
      <c r="R50" s="244">
        <v>691.38900000000001</v>
      </c>
      <c r="S50" s="245">
        <v>660.96699999999998</v>
      </c>
      <c r="T50" s="244">
        <v>765.56</v>
      </c>
      <c r="U50" s="245">
        <v>740.27300000000002</v>
      </c>
      <c r="V50" s="244">
        <v>972.55200000000002</v>
      </c>
      <c r="W50" s="245">
        <v>927.01499999999999</v>
      </c>
      <c r="X50" s="244">
        <v>953.59500000000003</v>
      </c>
      <c r="Y50" s="246">
        <v>9264.0069999999996</v>
      </c>
      <c r="Z50" s="246">
        <v>19940.914000000001</v>
      </c>
      <c r="AA50" s="246">
        <v>778.92200000000003</v>
      </c>
      <c r="AB50" s="246">
        <v>713.33299999999997</v>
      </c>
      <c r="AC50" s="246">
        <v>701.89499999999998</v>
      </c>
      <c r="AD50" s="11">
        <v>533.971</v>
      </c>
    </row>
    <row r="51" spans="2:30" x14ac:dyDescent="0.25">
      <c r="B51" s="191" t="s">
        <v>31</v>
      </c>
      <c r="C51" s="206"/>
      <c r="D51" s="192"/>
      <c r="E51" s="10">
        <v>10.951000000000001</v>
      </c>
      <c r="F51" s="13">
        <v>8.9320000000000004</v>
      </c>
      <c r="G51" s="10">
        <v>7.8540000000000001</v>
      </c>
      <c r="H51" s="13">
        <v>8.09</v>
      </c>
      <c r="I51" s="10">
        <v>12.404</v>
      </c>
      <c r="J51" s="13">
        <v>12.864000000000001</v>
      </c>
      <c r="K51" s="10">
        <v>5.7169999999999996</v>
      </c>
      <c r="L51" s="13">
        <v>30.363</v>
      </c>
      <c r="M51" s="10">
        <v>44.061999999999998</v>
      </c>
      <c r="N51" s="13">
        <v>56.457999999999998</v>
      </c>
      <c r="O51" s="10">
        <v>5.8360000000000003</v>
      </c>
      <c r="P51" s="13">
        <v>9.1709999999999994</v>
      </c>
      <c r="Q51" s="10">
        <v>1.883</v>
      </c>
      <c r="R51" s="13">
        <v>6.51</v>
      </c>
      <c r="S51" s="10">
        <v>20.11</v>
      </c>
      <c r="T51" s="13">
        <v>13.253</v>
      </c>
      <c r="U51" s="10">
        <v>55.649000000000001</v>
      </c>
      <c r="V51" s="13">
        <v>74.995999999999995</v>
      </c>
      <c r="W51" s="10">
        <v>118.005</v>
      </c>
      <c r="X51" s="13">
        <v>142.28200000000001</v>
      </c>
      <c r="Y51" s="11">
        <v>130.19900000000001</v>
      </c>
      <c r="Z51" s="11">
        <v>197.095</v>
      </c>
      <c r="AA51" s="11">
        <v>250.15199999999999</v>
      </c>
      <c r="AB51" s="11">
        <v>222.7</v>
      </c>
      <c r="AC51" s="11">
        <v>274.34199999999998</v>
      </c>
      <c r="AD51" s="11">
        <v>252.06399999999999</v>
      </c>
    </row>
    <row r="52" spans="2:30" x14ac:dyDescent="0.25">
      <c r="B52" s="189" t="s">
        <v>32</v>
      </c>
      <c r="C52" s="205"/>
      <c r="D52" s="190"/>
      <c r="E52" s="245">
        <v>32483.32</v>
      </c>
      <c r="F52" s="244">
        <v>40400.35</v>
      </c>
      <c r="G52" s="245">
        <v>50945.913999999997</v>
      </c>
      <c r="H52" s="244">
        <v>64278.12</v>
      </c>
      <c r="I52" s="245">
        <v>57759.61</v>
      </c>
      <c r="J52" s="244">
        <v>60927.512999999999</v>
      </c>
      <c r="K52" s="245">
        <v>67322.62</v>
      </c>
      <c r="L52" s="244">
        <v>76195.41</v>
      </c>
      <c r="M52" s="245">
        <v>56955.78</v>
      </c>
      <c r="N52" s="244">
        <v>36729.300000000003</v>
      </c>
      <c r="O52" s="245">
        <v>43928.14</v>
      </c>
      <c r="P52" s="244">
        <v>46239.771999999997</v>
      </c>
      <c r="Q52" s="245">
        <v>53802.455000000002</v>
      </c>
      <c r="R52" s="244">
        <v>50482.701999999997</v>
      </c>
      <c r="S52" s="245">
        <v>42037.438999999998</v>
      </c>
      <c r="T52" s="244">
        <v>42190.184999999998</v>
      </c>
      <c r="U52" s="245">
        <v>51244.016000000003</v>
      </c>
      <c r="V52" s="244">
        <v>61052.449000000001</v>
      </c>
      <c r="W52" s="245">
        <v>67102.509999999995</v>
      </c>
      <c r="X52" s="244">
        <v>66685.572</v>
      </c>
      <c r="Y52" s="246">
        <v>74382.572</v>
      </c>
      <c r="Z52" s="246">
        <v>57866.192999999999</v>
      </c>
      <c r="AA52" s="246">
        <v>52795.389000000003</v>
      </c>
      <c r="AB52" s="246">
        <v>58397.06</v>
      </c>
      <c r="AC52" s="246">
        <v>66314.346999999994</v>
      </c>
      <c r="AD52" s="11">
        <v>56792.406999999999</v>
      </c>
    </row>
    <row r="53" spans="2:30" x14ac:dyDescent="0.25">
      <c r="B53" s="191" t="s">
        <v>33</v>
      </c>
      <c r="C53" s="206"/>
      <c r="D53" s="192"/>
      <c r="E53" s="10">
        <v>197417.36600000001</v>
      </c>
      <c r="F53" s="13">
        <v>192663.31</v>
      </c>
      <c r="G53" s="10">
        <v>121574.01</v>
      </c>
      <c r="H53" s="13">
        <v>167520.514</v>
      </c>
      <c r="I53" s="10">
        <v>77556.794999999998</v>
      </c>
      <c r="J53" s="13">
        <v>118912.731</v>
      </c>
      <c r="K53" s="10">
        <v>123085.7</v>
      </c>
      <c r="L53" s="13">
        <v>109763.6</v>
      </c>
      <c r="M53" s="10">
        <v>114603.7</v>
      </c>
      <c r="N53" s="13">
        <v>129986.9</v>
      </c>
      <c r="O53" s="10">
        <v>131128.70000000001</v>
      </c>
      <c r="P53" s="13">
        <v>186089.55900000001</v>
      </c>
      <c r="Q53" s="10">
        <v>242003.166</v>
      </c>
      <c r="R53" s="13">
        <v>264547.66200000001</v>
      </c>
      <c r="S53" s="10">
        <v>244979.90900000001</v>
      </c>
      <c r="T53" s="13">
        <v>386373.21899999998</v>
      </c>
      <c r="U53" s="10">
        <v>379040.88900000002</v>
      </c>
      <c r="V53" s="13">
        <v>519103.717</v>
      </c>
      <c r="W53" s="10">
        <v>456321.52899999998</v>
      </c>
      <c r="X53" s="13">
        <v>489106.33</v>
      </c>
      <c r="Y53" s="11">
        <v>391375.10700000002</v>
      </c>
      <c r="Z53" s="11">
        <v>289079.76400000002</v>
      </c>
      <c r="AA53" s="11">
        <v>347132.65100000001</v>
      </c>
      <c r="AB53" s="11">
        <v>359271.29700000002</v>
      </c>
      <c r="AC53" s="11">
        <v>298355.21299999999</v>
      </c>
      <c r="AD53" s="11">
        <v>304982.31900000002</v>
      </c>
    </row>
    <row r="54" spans="2:30" x14ac:dyDescent="0.25">
      <c r="B54" s="15" t="s">
        <v>34</v>
      </c>
      <c r="C54" s="16"/>
      <c r="D54" s="17"/>
      <c r="E54" s="245">
        <v>446289.90399999998</v>
      </c>
      <c r="F54" s="244">
        <v>451239.74200000003</v>
      </c>
      <c r="G54" s="245">
        <v>522506.55699999997</v>
      </c>
      <c r="H54" s="244">
        <v>505198.49699999997</v>
      </c>
      <c r="I54" s="245">
        <v>263518.68599999999</v>
      </c>
      <c r="J54" s="244">
        <v>298306.32799999998</v>
      </c>
      <c r="K54" s="245">
        <v>302528.90000000002</v>
      </c>
      <c r="L54" s="244">
        <v>389355.1</v>
      </c>
      <c r="M54" s="245">
        <v>419302.2</v>
      </c>
      <c r="N54" s="244">
        <v>455959</v>
      </c>
      <c r="O54" s="245">
        <v>441103</v>
      </c>
      <c r="P54" s="244">
        <v>622709.54799999995</v>
      </c>
      <c r="Q54" s="245">
        <v>833886.55500000005</v>
      </c>
      <c r="R54" s="244">
        <v>749369.97400000005</v>
      </c>
      <c r="S54" s="245">
        <v>458589.98700000002</v>
      </c>
      <c r="T54" s="244">
        <v>636426.451</v>
      </c>
      <c r="U54" s="245">
        <v>902767.26199999999</v>
      </c>
      <c r="V54" s="244">
        <v>950013.26899999997</v>
      </c>
      <c r="W54" s="245">
        <v>842554.94900000002</v>
      </c>
      <c r="X54" s="244">
        <v>866836.91700000002</v>
      </c>
      <c r="Y54" s="246">
        <v>664457.55000000005</v>
      </c>
      <c r="Z54" s="246">
        <v>675404.38199999998</v>
      </c>
      <c r="AA54" s="246">
        <v>754480.929</v>
      </c>
      <c r="AB54" s="246">
        <v>784398.91299999994</v>
      </c>
      <c r="AC54" s="246">
        <v>782732.87</v>
      </c>
      <c r="AD54" s="11">
        <v>705493.09</v>
      </c>
    </row>
    <row r="55" spans="2:30" x14ac:dyDescent="0.25">
      <c r="B55" s="18" t="s">
        <v>35</v>
      </c>
      <c r="C55" s="19"/>
      <c r="D55" s="20"/>
      <c r="E55" s="10">
        <v>54032.377999999997</v>
      </c>
      <c r="F55" s="13">
        <v>47737.42</v>
      </c>
      <c r="G55" s="10">
        <v>57681.317000000003</v>
      </c>
      <c r="H55" s="13">
        <v>52840.042999999998</v>
      </c>
      <c r="I55" s="10">
        <v>41661.998</v>
      </c>
      <c r="J55" s="13">
        <v>51455.311000000002</v>
      </c>
      <c r="K55" s="10">
        <v>43723.78</v>
      </c>
      <c r="L55" s="13">
        <v>40647.74</v>
      </c>
      <c r="M55" s="10">
        <v>34101.81</v>
      </c>
      <c r="N55" s="13">
        <v>44928.639999999999</v>
      </c>
      <c r="O55" s="10">
        <v>55730.720000000001</v>
      </c>
      <c r="P55" s="13">
        <v>60920.245999999999</v>
      </c>
      <c r="Q55" s="10">
        <v>65691.58</v>
      </c>
      <c r="R55" s="13">
        <v>70765.976999999999</v>
      </c>
      <c r="S55" s="10">
        <v>54851.455000000002</v>
      </c>
      <c r="T55" s="13">
        <v>72563.375</v>
      </c>
      <c r="U55" s="10">
        <v>81387.701000000001</v>
      </c>
      <c r="V55" s="13">
        <v>91376.664000000004</v>
      </c>
      <c r="W55" s="10">
        <v>79494.75</v>
      </c>
      <c r="X55" s="13">
        <v>75571.510999999999</v>
      </c>
      <c r="Y55" s="11">
        <v>61250.675999999999</v>
      </c>
      <c r="Z55" s="11">
        <v>54019.48</v>
      </c>
      <c r="AA55" s="11">
        <v>60222.945</v>
      </c>
      <c r="AB55" s="11">
        <v>65621.577000000005</v>
      </c>
      <c r="AC55" s="11">
        <v>66761.103000000003</v>
      </c>
      <c r="AD55" s="11">
        <v>60401.767</v>
      </c>
    </row>
    <row r="56" spans="2:30" ht="15.75" thickBot="1" x14ac:dyDescent="0.3">
      <c r="B56" s="21" t="s">
        <v>36</v>
      </c>
      <c r="C56" s="22"/>
      <c r="D56" s="23"/>
      <c r="E56" s="248">
        <v>505765.51299999998</v>
      </c>
      <c r="F56" s="247">
        <v>223681.69399999999</v>
      </c>
      <c r="G56" s="248">
        <v>196171.18599999999</v>
      </c>
      <c r="H56" s="247">
        <v>197586.35200000001</v>
      </c>
      <c r="I56" s="248">
        <v>84521.903999999995</v>
      </c>
      <c r="J56" s="247">
        <v>10181.823</v>
      </c>
      <c r="K56" s="248">
        <v>18542.830000000002</v>
      </c>
      <c r="L56" s="247">
        <v>1909.1010000000001</v>
      </c>
      <c r="M56" s="248">
        <v>14886.27</v>
      </c>
      <c r="N56" s="247">
        <v>20232</v>
      </c>
      <c r="O56" s="248">
        <v>16789.669999999998</v>
      </c>
      <c r="P56" s="247">
        <v>22192.246999999999</v>
      </c>
      <c r="Q56" s="248">
        <v>27544.618999999999</v>
      </c>
      <c r="R56" s="247">
        <v>13665.52</v>
      </c>
      <c r="S56" s="248">
        <v>19014.096000000001</v>
      </c>
      <c r="T56" s="247">
        <v>11554.465</v>
      </c>
      <c r="U56" s="248">
        <v>16529.373</v>
      </c>
      <c r="V56" s="247">
        <v>22380.482</v>
      </c>
      <c r="W56" s="248">
        <v>20287.111000000001</v>
      </c>
      <c r="X56" s="247">
        <v>15397.663</v>
      </c>
      <c r="Y56" s="249">
        <v>11761.54</v>
      </c>
      <c r="Z56" s="249">
        <v>10751.628000000001</v>
      </c>
      <c r="AA56" s="249">
        <v>6364.5820000000003</v>
      </c>
      <c r="AB56" s="249">
        <v>11297.143</v>
      </c>
      <c r="AC56" s="249">
        <v>7329.5010000000002</v>
      </c>
      <c r="AD56" s="249">
        <v>0.1</v>
      </c>
    </row>
    <row r="57" spans="2:30" x14ac:dyDescent="0.25">
      <c r="B57" s="1" t="s">
        <v>51</v>
      </c>
    </row>
  </sheetData>
  <mergeCells count="14">
    <mergeCell ref="B7:E16"/>
    <mergeCell ref="C17:E17"/>
    <mergeCell ref="M17:O17"/>
    <mergeCell ref="M7:P16"/>
    <mergeCell ref="G8:K16"/>
    <mergeCell ref="B45:D45"/>
    <mergeCell ref="B52:D52"/>
    <mergeCell ref="B53:D53"/>
    <mergeCell ref="B46:D46"/>
    <mergeCell ref="B47:D47"/>
    <mergeCell ref="B48:D48"/>
    <mergeCell ref="B49:D49"/>
    <mergeCell ref="B50:D50"/>
    <mergeCell ref="B51:D5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57"/>
  <sheetViews>
    <sheetView showGridLines="0" topLeftCell="A36" workbookViewId="0">
      <selection activeCell="A56" sqref="A56"/>
    </sheetView>
  </sheetViews>
  <sheetFormatPr baseColWidth="10" defaultRowHeight="15" x14ac:dyDescent="0.25"/>
  <cols>
    <col min="1" max="1" width="7.140625" customWidth="1"/>
    <col min="3" max="3" width="30.140625" customWidth="1"/>
    <col min="4" max="18" width="13.140625" bestFit="1" customWidth="1"/>
    <col min="19" max="22" width="13.85546875" bestFit="1" customWidth="1"/>
    <col min="23" max="27" width="14.140625" bestFit="1" customWidth="1"/>
    <col min="28" max="28" width="12.42578125" bestFit="1" customWidth="1"/>
  </cols>
  <sheetData>
    <row r="7" spans="2:16" x14ac:dyDescent="0.25">
      <c r="B7" s="209" t="s">
        <v>49</v>
      </c>
      <c r="C7" s="211"/>
      <c r="D7" s="211"/>
      <c r="E7" s="211"/>
      <c r="M7" s="212" t="s">
        <v>7</v>
      </c>
      <c r="N7" s="213"/>
      <c r="O7" s="213"/>
      <c r="P7" s="213"/>
    </row>
    <row r="8" spans="2:16" x14ac:dyDescent="0.25">
      <c r="B8" s="211"/>
      <c r="C8" s="211"/>
      <c r="D8" s="211"/>
      <c r="E8" s="211"/>
      <c r="M8" s="213"/>
      <c r="N8" s="213"/>
      <c r="O8" s="213"/>
      <c r="P8" s="213"/>
    </row>
    <row r="9" spans="2:16" x14ac:dyDescent="0.25">
      <c r="B9" s="211"/>
      <c r="C9" s="211"/>
      <c r="D9" s="211"/>
      <c r="E9" s="211"/>
      <c r="M9" s="213"/>
      <c r="N9" s="213"/>
      <c r="O9" s="213"/>
      <c r="P9" s="213"/>
    </row>
    <row r="10" spans="2:16" x14ac:dyDescent="0.25">
      <c r="B10" s="211"/>
      <c r="C10" s="211"/>
      <c r="D10" s="211"/>
      <c r="E10" s="211"/>
      <c r="M10" s="213"/>
      <c r="N10" s="213"/>
      <c r="O10" s="213"/>
      <c r="P10" s="213"/>
    </row>
    <row r="11" spans="2:16" x14ac:dyDescent="0.25">
      <c r="B11" s="211"/>
      <c r="C11" s="211"/>
      <c r="D11" s="211"/>
      <c r="E11" s="211"/>
      <c r="M11" s="213"/>
      <c r="N11" s="213"/>
      <c r="O11" s="213"/>
      <c r="P11" s="213"/>
    </row>
    <row r="12" spans="2:16" x14ac:dyDescent="0.25">
      <c r="B12" s="211"/>
      <c r="C12" s="211"/>
      <c r="D12" s="211"/>
      <c r="E12" s="211"/>
      <c r="M12" s="213"/>
      <c r="N12" s="213"/>
      <c r="O12" s="213"/>
      <c r="P12" s="213"/>
    </row>
    <row r="13" spans="2:16" x14ac:dyDescent="0.25">
      <c r="B13" s="211"/>
      <c r="C13" s="211"/>
      <c r="D13" s="211"/>
      <c r="E13" s="211"/>
      <c r="M13" s="213"/>
      <c r="N13" s="213"/>
      <c r="O13" s="213"/>
      <c r="P13" s="213"/>
    </row>
    <row r="14" spans="2:16" x14ac:dyDescent="0.25">
      <c r="B14" s="211"/>
      <c r="C14" s="211"/>
      <c r="D14" s="211"/>
      <c r="E14" s="211"/>
      <c r="M14" s="213"/>
      <c r="N14" s="213"/>
      <c r="O14" s="213"/>
      <c r="P14" s="213"/>
    </row>
    <row r="15" spans="2:16" x14ac:dyDescent="0.25">
      <c r="B15" s="211"/>
      <c r="C15" s="211"/>
      <c r="D15" s="211"/>
      <c r="E15" s="211"/>
      <c r="M15" s="213"/>
      <c r="N15" s="213"/>
      <c r="O15" s="213"/>
      <c r="P15" s="213"/>
    </row>
    <row r="16" spans="2:16" x14ac:dyDescent="0.25">
      <c r="B16" s="211"/>
      <c r="C16" s="211"/>
      <c r="D16" s="211"/>
      <c r="E16" s="211"/>
      <c r="M16" s="213"/>
      <c r="N16" s="213"/>
      <c r="O16" s="213"/>
      <c r="P16" s="213"/>
    </row>
    <row r="17" spans="3:15" x14ac:dyDescent="0.25">
      <c r="C17" s="196" t="s">
        <v>3</v>
      </c>
      <c r="D17" s="196"/>
      <c r="E17" s="196"/>
      <c r="M17" s="196" t="s">
        <v>3</v>
      </c>
      <c r="N17" s="196"/>
      <c r="O17" s="196"/>
    </row>
    <row r="44" spans="2:29" ht="15.75" thickBot="1" x14ac:dyDescent="0.3"/>
    <row r="45" spans="2:29" ht="15.75" thickBot="1" x14ac:dyDescent="0.3">
      <c r="B45" s="6" t="s">
        <v>14</v>
      </c>
      <c r="C45" s="33"/>
      <c r="D45" s="9">
        <v>1995</v>
      </c>
      <c r="E45" s="8">
        <v>1996</v>
      </c>
      <c r="F45" s="12">
        <v>1997</v>
      </c>
      <c r="G45" s="8">
        <v>1998</v>
      </c>
      <c r="H45" s="12">
        <v>1999</v>
      </c>
      <c r="I45" s="8">
        <v>2000</v>
      </c>
      <c r="J45" s="12">
        <v>2001</v>
      </c>
      <c r="K45" s="8">
        <v>2002</v>
      </c>
      <c r="L45" s="12">
        <v>2003</v>
      </c>
      <c r="M45" s="8">
        <v>2004</v>
      </c>
      <c r="N45" s="12">
        <v>2005</v>
      </c>
      <c r="O45" s="8">
        <v>2006</v>
      </c>
      <c r="P45" s="12">
        <v>2007</v>
      </c>
      <c r="Q45" s="8">
        <v>2008</v>
      </c>
      <c r="R45" s="12">
        <v>2009</v>
      </c>
      <c r="S45" s="8">
        <v>2010</v>
      </c>
      <c r="T45" s="12">
        <v>2011</v>
      </c>
      <c r="U45" s="8">
        <v>2012</v>
      </c>
      <c r="V45" s="12">
        <v>2013</v>
      </c>
      <c r="W45" s="8">
        <v>2014</v>
      </c>
      <c r="X45" s="12">
        <v>2015</v>
      </c>
      <c r="Y45" s="9">
        <v>2016</v>
      </c>
      <c r="Z45" s="9">
        <v>2017</v>
      </c>
      <c r="AA45" s="9">
        <v>2018</v>
      </c>
      <c r="AB45" s="9">
        <v>2019</v>
      </c>
      <c r="AC45" s="9">
        <v>2020</v>
      </c>
    </row>
    <row r="46" spans="2:29" ht="15.75" thickBot="1" x14ac:dyDescent="0.3">
      <c r="B46" s="214" t="s">
        <v>26</v>
      </c>
      <c r="C46" s="215"/>
      <c r="D46" s="147">
        <f>+A!D46-B!E46</f>
        <v>-874467.96800000011</v>
      </c>
      <c r="E46" s="148">
        <f>+A!E46-B!F46</f>
        <v>-608683.52000000002</v>
      </c>
      <c r="F46" s="147">
        <f>+A!F46-B!G46</f>
        <v>-588858.81599999999</v>
      </c>
      <c r="G46" s="148">
        <f>+A!G46-B!H46</f>
        <v>-721178.41599999997</v>
      </c>
      <c r="H46" s="147">
        <f>+A!H46-B!I46</f>
        <v>-282141.66399999999</v>
      </c>
      <c r="I46" s="148">
        <f>+A!I46-B!J46</f>
        <v>-312404.48700000002</v>
      </c>
      <c r="J46" s="147">
        <f>+A!J46-B!K46</f>
        <v>-394244.61300000001</v>
      </c>
      <c r="K46" s="148">
        <f>+A!K46-B!L46</f>
        <v>-425947.69500000007</v>
      </c>
      <c r="L46" s="147">
        <f>+A!L46-B!M46</f>
        <v>-441337.91600000003</v>
      </c>
      <c r="M46" s="148">
        <f>+A!M46-B!N46</f>
        <v>-433086.70000000007</v>
      </c>
      <c r="N46" s="147">
        <f>+A!N46-B!O46</f>
        <v>-375133.91600000003</v>
      </c>
      <c r="O46" s="148">
        <f>+A!O46-B!P46</f>
        <v>-620823.20499999996</v>
      </c>
      <c r="P46" s="147">
        <f>+A!P46-B!Q46</f>
        <v>-835541.89199999999</v>
      </c>
      <c r="Q46" s="148">
        <f>+A!Q46-B!R46</f>
        <v>-781154.68</v>
      </c>
      <c r="R46" s="147">
        <f>+A!R46-B!S46</f>
        <v>-489090.16499999998</v>
      </c>
      <c r="S46" s="148">
        <f>+A!S46-B!T46</f>
        <v>-645584.40799999994</v>
      </c>
      <c r="T46" s="147">
        <f>+A!T46-B!U46</f>
        <v>-909745.92399999988</v>
      </c>
      <c r="U46" s="148">
        <f>+A!U46-B!V46</f>
        <v>-1293860.2179999999</v>
      </c>
      <c r="V46" s="147">
        <f>+A!V46-B!W46</f>
        <v>-1090949.554</v>
      </c>
      <c r="W46" s="148">
        <f>+A!W46-B!X46</f>
        <v>-1104541.9850000001</v>
      </c>
      <c r="X46" s="149">
        <f>+A!X46-B!Y46</f>
        <v>-707554.82700000005</v>
      </c>
      <c r="Y46" s="149">
        <f>+A!Y46-B!Z46</f>
        <v>-687999.06700000004</v>
      </c>
      <c r="Z46" s="149">
        <f>+A!Z46-B!AA46</f>
        <v>-673905.16599999997</v>
      </c>
      <c r="AA46" s="149">
        <f>+A!AA46-B!AB46</f>
        <v>-814501.24399999995</v>
      </c>
      <c r="AB46" s="149">
        <f>+A!AB46-B!AC46</f>
        <v>-768700.00699999998</v>
      </c>
      <c r="AC46" s="149">
        <f>+A!AC46-B!AD46</f>
        <v>-735034.96700000006</v>
      </c>
    </row>
    <row r="47" spans="2:29" x14ac:dyDescent="0.25">
      <c r="B47" s="191" t="s">
        <v>16</v>
      </c>
      <c r="C47" s="192"/>
      <c r="D47" s="24">
        <f>+A!D47-B!E47</f>
        <v>248251.71099999998</v>
      </c>
      <c r="E47" s="25">
        <f>+A!E47-B!F47</f>
        <v>235809.40100000001</v>
      </c>
      <c r="F47" s="24">
        <f>+A!F47-B!G47</f>
        <v>294319.34600000002</v>
      </c>
      <c r="G47" s="25">
        <f>+A!G47-B!H47</f>
        <v>223242.70199999999</v>
      </c>
      <c r="H47" s="24">
        <f>+A!H47-B!I47</f>
        <v>196457.62900000002</v>
      </c>
      <c r="I47" s="25">
        <f>+A!I47-B!J47</f>
        <v>189344.32</v>
      </c>
      <c r="J47" s="24">
        <f>+A!J47-B!K47</f>
        <v>127461.66</v>
      </c>
      <c r="K47" s="25">
        <f>+A!K47-B!L47</f>
        <v>146521.48800000001</v>
      </c>
      <c r="L47" s="24">
        <f>+A!L47-B!M47</f>
        <v>135969.53599999999</v>
      </c>
      <c r="M47" s="25">
        <f>+A!M47-B!N47</f>
        <v>179441.85200000001</v>
      </c>
      <c r="N47" s="24">
        <f>+A!N47-B!O47</f>
        <v>244944.68800000002</v>
      </c>
      <c r="O47" s="25">
        <f>+A!O47-B!P47</f>
        <v>230577.78400000001</v>
      </c>
      <c r="P47" s="24">
        <f>+A!P47-B!Q47</f>
        <v>231720.04499999998</v>
      </c>
      <c r="Q47" s="25">
        <f>+A!Q47-B!R47</f>
        <v>264460.99300000002</v>
      </c>
      <c r="R47" s="24">
        <f>+A!R47-B!S47</f>
        <v>272423.03699999995</v>
      </c>
      <c r="S47" s="25">
        <f>+A!S47-B!T47</f>
        <v>393589.18699999998</v>
      </c>
      <c r="T47" s="24">
        <f>+A!T47-B!U47</f>
        <v>372387.84399999998</v>
      </c>
      <c r="U47" s="25">
        <f>+A!U47-B!V47</f>
        <v>233344.37700000001</v>
      </c>
      <c r="V47" s="24">
        <f>+A!V47-B!W47</f>
        <v>247360.15699999998</v>
      </c>
      <c r="W47" s="25">
        <f>+A!W47-B!X47</f>
        <v>258632.476</v>
      </c>
      <c r="X47" s="26">
        <f>+A!X47-B!Y47</f>
        <v>294073.22700000001</v>
      </c>
      <c r="Y47" s="26">
        <f>+A!Y47-B!Z47</f>
        <v>263554.88</v>
      </c>
      <c r="Z47" s="26">
        <f>+A!Z47-B!AA47</f>
        <v>274127.47399999999</v>
      </c>
      <c r="AA47" s="26">
        <f>+A!AA47-B!AB47</f>
        <v>211912.18099999998</v>
      </c>
      <c r="AB47" s="26">
        <f>+A!AB47-B!AC47</f>
        <v>204136.75599999999</v>
      </c>
      <c r="AC47" s="26">
        <f>+A!AC47-B!AD47</f>
        <v>197641.72099999999</v>
      </c>
    </row>
    <row r="48" spans="2:29" x14ac:dyDescent="0.25">
      <c r="B48" s="189" t="s">
        <v>17</v>
      </c>
      <c r="C48" s="190"/>
      <c r="D48" s="27">
        <f>+A!D48-B!E48</f>
        <v>23.466000000000001</v>
      </c>
      <c r="E48" s="28">
        <f>+A!E48-B!F48</f>
        <v>35.152999999999999</v>
      </c>
      <c r="F48" s="27">
        <f>+A!F48-B!G48</f>
        <v>16.100000000000001</v>
      </c>
      <c r="G48" s="28">
        <f>+A!G48-B!H48</f>
        <v>-16.957000000000001</v>
      </c>
      <c r="H48" s="27">
        <f>+A!H48-B!I48</f>
        <v>18.786000000000001</v>
      </c>
      <c r="I48" s="28">
        <f>+A!I48-B!J48</f>
        <v>11.452999999999999</v>
      </c>
      <c r="J48" s="27">
        <f>+A!J48-B!K48</f>
        <v>21.136999999999997</v>
      </c>
      <c r="K48" s="28">
        <f>+A!K48-B!L48</f>
        <v>39.048000000000002</v>
      </c>
      <c r="L48" s="27">
        <f>+A!L48-B!M48</f>
        <v>14.763</v>
      </c>
      <c r="M48" s="28">
        <f>+A!M48-B!N48</f>
        <v>98.799000000000007</v>
      </c>
      <c r="N48" s="27">
        <f>+A!N48-B!O48</f>
        <v>14.775</v>
      </c>
      <c r="O48" s="28">
        <f>+A!O48-B!P48</f>
        <v>113.828</v>
      </c>
      <c r="P48" s="27">
        <f>+A!P48-B!Q48</f>
        <v>6.1499999999999995</v>
      </c>
      <c r="Q48" s="28">
        <f>+A!Q48-B!R48</f>
        <v>3.302</v>
      </c>
      <c r="R48" s="27">
        <f>+A!R48-B!S48</f>
        <v>0</v>
      </c>
      <c r="S48" s="28">
        <f>+A!S48-B!T48</f>
        <v>13.997999999999999</v>
      </c>
      <c r="T48" s="27">
        <f>+A!T48-B!U48</f>
        <v>-2.0259999999999998</v>
      </c>
      <c r="U48" s="28">
        <f>+A!U48-B!V48</f>
        <v>0</v>
      </c>
      <c r="V48" s="27">
        <f>+A!V48-B!W48</f>
        <v>24.93</v>
      </c>
      <c r="W48" s="28">
        <f>+A!W48-B!X48</f>
        <v>-31.184999999999999</v>
      </c>
      <c r="X48" s="29">
        <f>+A!X48-B!Y48</f>
        <v>16.846</v>
      </c>
      <c r="Y48" s="29">
        <f>+A!Y48-B!Z48</f>
        <v>19.8</v>
      </c>
      <c r="Z48" s="29">
        <f>+A!Z48-B!AA48</f>
        <v>-26.606000000000002</v>
      </c>
      <c r="AA48" s="29">
        <f>+A!AA48-B!AB48</f>
        <v>-11.048</v>
      </c>
      <c r="AB48" s="29">
        <f>+A!AB48-B!AC48</f>
        <v>-13.347</v>
      </c>
      <c r="AC48" s="29">
        <f>+A!AC48-B!AD48</f>
        <v>-16.241</v>
      </c>
    </row>
    <row r="49" spans="2:29" x14ac:dyDescent="0.25">
      <c r="B49" s="191" t="s">
        <v>18</v>
      </c>
      <c r="C49" s="192"/>
      <c r="D49" s="24">
        <f>+A!D49-B!E49</f>
        <v>6721.3850000000011</v>
      </c>
      <c r="E49" s="25">
        <f>+A!E49-B!F49</f>
        <v>10990.422</v>
      </c>
      <c r="F49" s="24">
        <f>+A!F49-B!G49</f>
        <v>11654.788</v>
      </c>
      <c r="G49" s="25">
        <f>+A!G49-B!H49</f>
        <v>10347.030999999999</v>
      </c>
      <c r="H49" s="24">
        <f>+A!H49-B!I49</f>
        <v>6916.7920000000004</v>
      </c>
      <c r="I49" s="25">
        <f>+A!I49-B!J49</f>
        <v>7200.21</v>
      </c>
      <c r="J49" s="24">
        <f>+A!J49-B!K49</f>
        <v>6973.3490000000002</v>
      </c>
      <c r="K49" s="25">
        <f>+A!K49-B!L49</f>
        <v>9563.094000000001</v>
      </c>
      <c r="L49" s="24">
        <f>+A!L49-B!M49</f>
        <v>12390.316999999999</v>
      </c>
      <c r="M49" s="25">
        <f>+A!M49-B!N49</f>
        <v>11853.502</v>
      </c>
      <c r="N49" s="24">
        <f>+A!N49-B!O49</f>
        <v>15151.019999999999</v>
      </c>
      <c r="O49" s="25">
        <f>+A!O49-B!P49</f>
        <v>26455.08</v>
      </c>
      <c r="P49" s="24">
        <f>+A!P49-B!Q49</f>
        <v>18388.024000000001</v>
      </c>
      <c r="Q49" s="25">
        <f>+A!Q49-B!R49</f>
        <v>30680.612999999998</v>
      </c>
      <c r="R49" s="24">
        <f>+A!R49-B!S49</f>
        <v>25145.475000000002</v>
      </c>
      <c r="S49" s="25">
        <f>+A!S49-B!T49</f>
        <v>41759.765999999996</v>
      </c>
      <c r="T49" s="24">
        <f>+A!T49-B!U49</f>
        <v>46449.463000000003</v>
      </c>
      <c r="U49" s="25">
        <f>+A!U49-B!V49</f>
        <v>51187.767999999996</v>
      </c>
      <c r="V49" s="24">
        <f>+A!V49-B!W49</f>
        <v>43011.906999999992</v>
      </c>
      <c r="W49" s="25">
        <f>+A!W49-B!X49</f>
        <v>45558.788999999997</v>
      </c>
      <c r="X49" s="26">
        <f>+A!X49-B!Y49</f>
        <v>36618.409</v>
      </c>
      <c r="Y49" s="26">
        <f>+A!Y49-B!Z49</f>
        <v>45535.995000000003</v>
      </c>
      <c r="Z49" s="26">
        <f>+A!Z49-B!AA49</f>
        <v>52848.651000000005</v>
      </c>
      <c r="AA49" s="26">
        <f>+A!AA49-B!AB49</f>
        <v>49388.948000000004</v>
      </c>
      <c r="AB49" s="26">
        <f>+A!AB49-B!AC49</f>
        <v>61211.776000000005</v>
      </c>
      <c r="AC49" s="26">
        <f>+A!AC49-B!AD49</f>
        <v>48004.448999999993</v>
      </c>
    </row>
    <row r="50" spans="2:29" x14ac:dyDescent="0.25">
      <c r="B50" s="189" t="s">
        <v>19</v>
      </c>
      <c r="C50" s="190"/>
      <c r="D50" s="27">
        <f>+A!D50-B!E50</f>
        <v>5129.9949999999999</v>
      </c>
      <c r="E50" s="28">
        <f>+A!E50-B!F50</f>
        <v>10755.700999999999</v>
      </c>
      <c r="F50" s="27">
        <f>+A!F50-B!G50</f>
        <v>9208.3009999999995</v>
      </c>
      <c r="G50" s="28">
        <f>+A!G50-B!H50</f>
        <v>9575.9380000000001</v>
      </c>
      <c r="H50" s="27">
        <f>+A!H50-B!I50</f>
        <v>9883.7160000000003</v>
      </c>
      <c r="I50" s="28">
        <f>+A!I50-B!J50</f>
        <v>1567.431</v>
      </c>
      <c r="J50" s="27">
        <f>+A!J50-B!K50</f>
        <v>91.103000000000065</v>
      </c>
      <c r="K50" s="28">
        <f>+A!K50-B!L50</f>
        <v>-439.09800000000001</v>
      </c>
      <c r="L50" s="27">
        <f>+A!L50-B!M50</f>
        <v>1215.6200000000001</v>
      </c>
      <c r="M50" s="28">
        <f>+A!M50-B!N50</f>
        <v>-2622.6129999999998</v>
      </c>
      <c r="N50" s="27">
        <f>+A!N50-B!O50</f>
        <v>-10224.892</v>
      </c>
      <c r="O50" s="28">
        <f>+A!O50-B!P50</f>
        <v>672.52</v>
      </c>
      <c r="P50" s="27">
        <f>+A!P50-B!Q50</f>
        <v>790.17700000000002</v>
      </c>
      <c r="Q50" s="28">
        <f>+A!Q50-B!R50</f>
        <v>2590.8579999999997</v>
      </c>
      <c r="R50" s="27">
        <f>+A!R50-B!S50</f>
        <v>1843.2860000000001</v>
      </c>
      <c r="S50" s="28">
        <f>+A!S50-B!T50</f>
        <v>15410.235000000001</v>
      </c>
      <c r="T50" s="27">
        <f>+A!T50-B!U50</f>
        <v>45995.476999999999</v>
      </c>
      <c r="U50" s="28">
        <f>+A!U50-B!V50</f>
        <v>22445.403000000002</v>
      </c>
      <c r="V50" s="27">
        <f>+A!V50-B!W50</f>
        <v>12612.87</v>
      </c>
      <c r="W50" s="28">
        <f>+A!W50-B!X50</f>
        <v>9759.3029999999999</v>
      </c>
      <c r="X50" s="29">
        <f>+A!X50-B!Y50</f>
        <v>107936.014</v>
      </c>
      <c r="Y50" s="29">
        <f>+A!Y50-B!Z50</f>
        <v>8746.900999999998</v>
      </c>
      <c r="Z50" s="29">
        <f>+A!Z50-B!AA50</f>
        <v>163110.55100000001</v>
      </c>
      <c r="AA50" s="29">
        <f>+A!AA50-B!AB50</f>
        <v>121577.91</v>
      </c>
      <c r="AB50" s="29">
        <f>+A!AB50-B!AC50</f>
        <v>130542.75900000001</v>
      </c>
      <c r="AC50" s="29">
        <f>+A!AC50-B!AD50</f>
        <v>91202.39499999999</v>
      </c>
    </row>
    <row r="51" spans="2:29" x14ac:dyDescent="0.25">
      <c r="B51" s="191" t="s">
        <v>20</v>
      </c>
      <c r="C51" s="192"/>
      <c r="D51" s="24">
        <f>+A!D51-B!E51</f>
        <v>-10.951000000000001</v>
      </c>
      <c r="E51" s="25">
        <f>+A!E51-B!F51</f>
        <v>-8.9320000000000004</v>
      </c>
      <c r="F51" s="24">
        <f>+A!F51-B!G51</f>
        <v>-7.8540000000000001</v>
      </c>
      <c r="G51" s="25">
        <f>+A!G51-B!H51</f>
        <v>-8.09</v>
      </c>
      <c r="H51" s="24">
        <f>+A!H51-B!I51</f>
        <v>-12.404</v>
      </c>
      <c r="I51" s="25">
        <f>+A!I51-B!J51</f>
        <v>-12.864000000000001</v>
      </c>
      <c r="J51" s="24">
        <f>+A!J51-B!K51</f>
        <v>-5.7169999999999996</v>
      </c>
      <c r="K51" s="25">
        <f>+A!K51-B!L51</f>
        <v>-30.256999999999998</v>
      </c>
      <c r="L51" s="24">
        <f>+A!L51-B!M51</f>
        <v>-37.470999999999997</v>
      </c>
      <c r="M51" s="25">
        <f>+A!M51-B!N51</f>
        <v>-49.977999999999994</v>
      </c>
      <c r="N51" s="24">
        <f>+A!N51-B!O51</f>
        <v>5.9429999999999996</v>
      </c>
      <c r="O51" s="25">
        <f>+A!O51-B!P51</f>
        <v>8.365000000000002</v>
      </c>
      <c r="P51" s="24">
        <f>+A!P51-B!Q51</f>
        <v>125.38600000000001</v>
      </c>
      <c r="Q51" s="25">
        <f>+A!Q51-B!R51</f>
        <v>163.73600000000002</v>
      </c>
      <c r="R51" s="24">
        <f>+A!R51-B!S51</f>
        <v>203.61599999999999</v>
      </c>
      <c r="S51" s="25">
        <f>+A!S51-B!T51</f>
        <v>387.21800000000002</v>
      </c>
      <c r="T51" s="24">
        <f>+A!T51-B!U51</f>
        <v>461.05100000000004</v>
      </c>
      <c r="U51" s="25">
        <f>+A!U51-B!V51</f>
        <v>456.79500000000007</v>
      </c>
      <c r="V51" s="24">
        <f>+A!V51-B!W51</f>
        <v>356.89300000000003</v>
      </c>
      <c r="W51" s="25">
        <f>+A!W51-B!X51</f>
        <v>306.63900000000001</v>
      </c>
      <c r="X51" s="26">
        <f>+A!X51-B!Y51</f>
        <v>255.66300000000001</v>
      </c>
      <c r="Y51" s="26">
        <f>+A!Y51-B!Z51</f>
        <v>153.16200000000001</v>
      </c>
      <c r="Z51" s="26">
        <f>+A!Z51-B!AA51</f>
        <v>106.73200000000003</v>
      </c>
      <c r="AA51" s="26">
        <f>+A!AA51-B!AB51</f>
        <v>24.382000000000005</v>
      </c>
      <c r="AB51" s="26">
        <f>+A!AB51-B!AC51</f>
        <v>81.855999999999995</v>
      </c>
      <c r="AC51" s="26">
        <f>+A!AC51-B!AD51</f>
        <v>55.801000000000016</v>
      </c>
    </row>
    <row r="52" spans="2:29" x14ac:dyDescent="0.25">
      <c r="B52" s="189" t="s">
        <v>21</v>
      </c>
      <c r="C52" s="190"/>
      <c r="D52" s="27">
        <f>+A!D52-B!E52</f>
        <v>-32117.887999999999</v>
      </c>
      <c r="E52" s="28">
        <f>+A!E52-B!F52</f>
        <v>-40398.911</v>
      </c>
      <c r="F52" s="27">
        <f>+A!F52-B!G52</f>
        <v>-50806.181999999993</v>
      </c>
      <c r="G52" s="28">
        <f>+A!G52-B!H52</f>
        <v>-64275.911</v>
      </c>
      <c r="H52" s="27">
        <f>+A!H52-B!I52</f>
        <v>-57163.281000000003</v>
      </c>
      <c r="I52" s="28">
        <f>+A!I52-B!J52</f>
        <v>-60885.722000000002</v>
      </c>
      <c r="J52" s="27">
        <f>+A!J52-B!K52</f>
        <v>-67204.304999999993</v>
      </c>
      <c r="K52" s="28">
        <f>+A!K52-B!L52</f>
        <v>-75785.512000000002</v>
      </c>
      <c r="L52" s="27">
        <f>+A!L52-B!M52</f>
        <v>-55624.504999999997</v>
      </c>
      <c r="M52" s="28">
        <f>+A!M52-B!N52</f>
        <v>-35720.749000000003</v>
      </c>
      <c r="N52" s="27">
        <f>+A!N52-B!O52</f>
        <v>-42717.142</v>
      </c>
      <c r="O52" s="28">
        <f>+A!O52-B!P52</f>
        <v>-45154.762999999999</v>
      </c>
      <c r="P52" s="27">
        <f>+A!P52-B!Q52</f>
        <v>-52714.11</v>
      </c>
      <c r="Q52" s="28">
        <f>+A!Q52-B!R52</f>
        <v>-48536.405999999995</v>
      </c>
      <c r="R52" s="27">
        <f>+A!R52-B!S52</f>
        <v>-36465.048999999999</v>
      </c>
      <c r="S52" s="28">
        <f>+A!S52-B!T52</f>
        <v>-34018.767</v>
      </c>
      <c r="T52" s="27">
        <f>+A!T52-B!U52</f>
        <v>-39170.385000000002</v>
      </c>
      <c r="U52" s="28">
        <f>+A!U52-B!V52</f>
        <v>-38253.087</v>
      </c>
      <c r="V52" s="27">
        <f>+A!V52-B!W52</f>
        <v>-41604.534999999996</v>
      </c>
      <c r="W52" s="28">
        <f>+A!W52-B!X52</f>
        <v>-48739.785000000003</v>
      </c>
      <c r="X52" s="29">
        <f>+A!X52-B!Y52</f>
        <v>-55365.474999999999</v>
      </c>
      <c r="Y52" s="29">
        <f>+A!Y52-B!Z52</f>
        <v>-40778.505999999994</v>
      </c>
      <c r="Z52" s="29">
        <f>+A!Z52-B!AA52</f>
        <v>-34055.587</v>
      </c>
      <c r="AA52" s="29">
        <f>+A!AA52-B!AB52</f>
        <v>-40040.391999999993</v>
      </c>
      <c r="AB52" s="29">
        <f>+A!AB52-B!AC52</f>
        <v>-51876.357999999993</v>
      </c>
      <c r="AC52" s="29">
        <f>+A!AC52-B!AD52</f>
        <v>-41025.771999999997</v>
      </c>
    </row>
    <row r="53" spans="2:29" x14ac:dyDescent="0.25">
      <c r="B53" s="191" t="s">
        <v>22</v>
      </c>
      <c r="C53" s="192"/>
      <c r="D53" s="24">
        <f>+A!D53-B!E53</f>
        <v>-97298.796000000002</v>
      </c>
      <c r="E53" s="25">
        <f>+A!E53-B!F53</f>
        <v>-105654.17199999999</v>
      </c>
      <c r="F53" s="24">
        <f>+A!F53-B!G53</f>
        <v>-77732.368999999992</v>
      </c>
      <c r="G53" s="25">
        <f>+A!G53-B!H53</f>
        <v>-145406.15899999999</v>
      </c>
      <c r="H53" s="24">
        <f>+A!H53-B!I53</f>
        <v>-48889.122000000003</v>
      </c>
      <c r="I53" s="25">
        <f>+A!I53-B!J53</f>
        <v>-90099.25</v>
      </c>
      <c r="J53" s="24">
        <f>+A!J53-B!K53</f>
        <v>-97135.078999999998</v>
      </c>
      <c r="K53" s="25">
        <f>+A!K53-B!L53</f>
        <v>-74950.497000000003</v>
      </c>
      <c r="L53" s="24">
        <f>+A!L53-B!M53</f>
        <v>-67729.14</v>
      </c>
      <c r="M53" s="25">
        <f>+A!M53-B!N53</f>
        <v>-66625.570999999996</v>
      </c>
      <c r="N53" s="24">
        <f>+A!N53-B!O53</f>
        <v>-70186.248000000021</v>
      </c>
      <c r="O53" s="25">
        <f>+A!O53-B!P53</f>
        <v>-130070.29300000001</v>
      </c>
      <c r="P53" s="24">
        <f>+A!P53-B!Q53</f>
        <v>-108213.728</v>
      </c>
      <c r="Q53" s="25">
        <f>+A!Q53-B!R53</f>
        <v>-198582.93200000003</v>
      </c>
      <c r="R53" s="24">
        <f>+A!R53-B!S53</f>
        <v>-221274.948</v>
      </c>
      <c r="S53" s="25">
        <f>+A!S53-B!T53</f>
        <v>-343779.565</v>
      </c>
      <c r="T53" s="24">
        <f>+A!T53-B!U53</f>
        <v>-338722.34900000005</v>
      </c>
      <c r="U53" s="25">
        <f>+A!U53-B!V53</f>
        <v>-503704.60399999999</v>
      </c>
      <c r="V53" s="24">
        <f>+A!V53-B!W53</f>
        <v>-416249.16800000001</v>
      </c>
      <c r="W53" s="25">
        <f>+A!W53-B!X53</f>
        <v>-416804.864</v>
      </c>
      <c r="X53" s="26">
        <f>+A!X53-B!Y53</f>
        <v>-358642.038</v>
      </c>
      <c r="Y53" s="26">
        <f>+A!Y53-B!Z53</f>
        <v>-228360.74900000001</v>
      </c>
      <c r="Z53" s="26">
        <f>+A!Z53-B!AA53</f>
        <v>-312241.07900000003</v>
      </c>
      <c r="AA53" s="26">
        <f>+A!AA53-B!AB53</f>
        <v>-299610.69800000003</v>
      </c>
      <c r="AB53" s="26">
        <f>+A!AB53-B!AC53</f>
        <v>-259866.054</v>
      </c>
      <c r="AC53" s="26">
        <f>+A!AC53-B!AD53</f>
        <v>-268420.96400000004</v>
      </c>
    </row>
    <row r="54" spans="2:29" x14ac:dyDescent="0.25">
      <c r="B54" s="189" t="s">
        <v>23</v>
      </c>
      <c r="C54" s="190"/>
      <c r="D54" s="27">
        <f>+A!D54-B!E54</f>
        <v>-445988.337</v>
      </c>
      <c r="E54" s="28">
        <f>+A!E54-B!F54</f>
        <v>-451042.24000000005</v>
      </c>
      <c r="F54" s="27">
        <f>+A!F54-B!G54</f>
        <v>-522500.41199999995</v>
      </c>
      <c r="G54" s="28">
        <f>+A!G54-B!H54</f>
        <v>-504791.60699999996</v>
      </c>
      <c r="H54" s="27">
        <f>+A!H54-B!I54</f>
        <v>-263499.50199999998</v>
      </c>
      <c r="I54" s="28">
        <f>+A!I54-B!J54</f>
        <v>-298291.58100000001</v>
      </c>
      <c r="J54" s="27">
        <f>+A!J54-B!K54</f>
        <v>-302431.30300000001</v>
      </c>
      <c r="K54" s="28">
        <f>+A!K54-B!L54</f>
        <v>-388858.47599999997</v>
      </c>
      <c r="L54" s="27">
        <f>+A!L54-B!M54</f>
        <v>-419193.20400000003</v>
      </c>
      <c r="M54" s="28">
        <f>+A!M54-B!N54</f>
        <v>-455623.38900000002</v>
      </c>
      <c r="N54" s="27">
        <f>+A!N54-B!O54</f>
        <v>-440836.25199999998</v>
      </c>
      <c r="O54" s="28">
        <f>+A!O54-B!P54</f>
        <v>-622183.83199999994</v>
      </c>
      <c r="P54" s="27">
        <f>+A!P54-B!Q54</f>
        <v>-833620.674</v>
      </c>
      <c r="Q54" s="28">
        <f>+A!Q54-B!R54</f>
        <v>-749250.08799999999</v>
      </c>
      <c r="R54" s="27">
        <f>+A!R54-B!S54</f>
        <v>-458435.821</v>
      </c>
      <c r="S54" s="28">
        <f>+A!S54-B!T54</f>
        <v>-636290.98400000005</v>
      </c>
      <c r="T54" s="27">
        <f>+A!T54-B!U54</f>
        <v>-902291.80099999998</v>
      </c>
      <c r="U54" s="28">
        <f>+A!U54-B!V54</f>
        <v>-949546.69499999995</v>
      </c>
      <c r="V54" s="27">
        <f>+A!V54-B!W54</f>
        <v>-842180.25800000003</v>
      </c>
      <c r="W54" s="28">
        <f>+A!W54-B!X54</f>
        <v>-866608.16</v>
      </c>
      <c r="X54" s="29">
        <f>+A!X54-B!Y54</f>
        <v>-664115.58600000001</v>
      </c>
      <c r="Y54" s="29">
        <f>+A!Y54-B!Z54</f>
        <v>-675007.15399999998</v>
      </c>
      <c r="Z54" s="29">
        <f>+A!Z54-B!AA54</f>
        <v>-753898.07</v>
      </c>
      <c r="AA54" s="29">
        <f>+A!AA54-B!AB54</f>
        <v>-784188.82499999995</v>
      </c>
      <c r="AB54" s="29">
        <f>+A!AB54-B!AC54</f>
        <v>-781891.50300000003</v>
      </c>
      <c r="AC54" s="29">
        <f>+A!AC54-B!AD54</f>
        <v>-704688.51799999992</v>
      </c>
    </row>
    <row r="55" spans="2:29" x14ac:dyDescent="0.25">
      <c r="B55" s="191" t="s">
        <v>24</v>
      </c>
      <c r="C55" s="192"/>
      <c r="D55" s="24">
        <f>+A!D55-B!E55</f>
        <v>-53413.002999999997</v>
      </c>
      <c r="E55" s="25">
        <f>+A!E55-B!F55</f>
        <v>-45488.243999999999</v>
      </c>
      <c r="F55" s="24">
        <f>+A!F55-B!G55</f>
        <v>-56839.336000000003</v>
      </c>
      <c r="G55" s="25">
        <f>+A!G55-B!H55</f>
        <v>-52259.007999999994</v>
      </c>
      <c r="H55" s="24">
        <f>+A!H55-B!I55</f>
        <v>-41332.381999999998</v>
      </c>
      <c r="I55" s="25">
        <f>+A!I55-B!J55</f>
        <v>-51058.981</v>
      </c>
      <c r="J55" s="24">
        <f>+A!J55-B!K55</f>
        <v>-43472.584999999999</v>
      </c>
      <c r="K55" s="25">
        <f>+A!K55-B!L55</f>
        <v>-40098.379000000001</v>
      </c>
      <c r="L55" s="24">
        <f>+A!L55-B!M55</f>
        <v>-33457.542000000001</v>
      </c>
      <c r="M55" s="25">
        <f>+A!M55-B!N55</f>
        <v>-43607.523999999998</v>
      </c>
      <c r="N55" s="24">
        <f>+A!N55-B!O55</f>
        <v>-54501.069000000003</v>
      </c>
      <c r="O55" s="25">
        <f>+A!O55-B!P55</f>
        <v>-59060.125</v>
      </c>
      <c r="P55" s="24">
        <f>+A!P55-B!Q55</f>
        <v>-64498.591</v>
      </c>
      <c r="Q55" s="25">
        <f>+A!Q55-B!R55</f>
        <v>-69063.582999999999</v>
      </c>
      <c r="R55" s="24">
        <f>+A!R55-B!S55</f>
        <v>-53541</v>
      </c>
      <c r="S55" s="25">
        <f>+A!S55-B!T55</f>
        <v>-71186.327000000005</v>
      </c>
      <c r="T55" s="24">
        <f>+A!T55-B!U55</f>
        <v>-78401.112999999998</v>
      </c>
      <c r="U55" s="25">
        <f>+A!U55-B!V55</f>
        <v>-87560.92</v>
      </c>
      <c r="V55" s="24">
        <f>+A!V55-B!W55</f>
        <v>-74055.346999999994</v>
      </c>
      <c r="W55" s="25">
        <f>+A!W55-B!X55</f>
        <v>-71269.144</v>
      </c>
      <c r="X55" s="26">
        <f>+A!X55-B!Y55</f>
        <v>-56647.315000000002</v>
      </c>
      <c r="Y55" s="26">
        <f>+A!Y55-B!Z55</f>
        <v>-51170.175000000003</v>
      </c>
      <c r="Z55" s="26">
        <f>+A!Z55-B!AA55</f>
        <v>-57555.25</v>
      </c>
      <c r="AA55" s="26">
        <f>+A!AA55-B!AB55</f>
        <v>-62647.748000000007</v>
      </c>
      <c r="AB55" s="26">
        <f>+A!AB55-B!AC55</f>
        <v>-63869.144</v>
      </c>
      <c r="AC55" s="26">
        <f>+A!AC55-B!AD55</f>
        <v>-57787.839</v>
      </c>
    </row>
    <row r="56" spans="2:29" ht="15.75" thickBot="1" x14ac:dyDescent="0.3">
      <c r="B56" s="193" t="s">
        <v>25</v>
      </c>
      <c r="C56" s="194"/>
      <c r="D56" s="30">
        <f>+A!D56-B!E56</f>
        <v>-505765.51299999998</v>
      </c>
      <c r="E56" s="31">
        <f>+A!E56-B!F56</f>
        <v>-223681.69399999999</v>
      </c>
      <c r="F56" s="30">
        <f>+A!F56-B!G56</f>
        <v>-196171.18599999999</v>
      </c>
      <c r="G56" s="31">
        <f>+A!G56-B!H56</f>
        <v>-197586.35200000001</v>
      </c>
      <c r="H56" s="30">
        <f>+A!H56-B!I56</f>
        <v>-84521.903999999995</v>
      </c>
      <c r="I56" s="31">
        <f>+A!I56-B!J56</f>
        <v>-10179.503000000001</v>
      </c>
      <c r="J56" s="30">
        <f>+A!J56-B!K56</f>
        <v>-18542.830000000002</v>
      </c>
      <c r="K56" s="31">
        <f>+A!K56-B!L56</f>
        <v>-1909.1010000000001</v>
      </c>
      <c r="L56" s="30">
        <f>+A!L56-B!M56</f>
        <v>-14886.27</v>
      </c>
      <c r="M56" s="31">
        <f>+A!M56-B!N56</f>
        <v>-20230.996999999999</v>
      </c>
      <c r="N56" s="30">
        <f>+A!N56-B!O56</f>
        <v>-16784.769999999997</v>
      </c>
      <c r="O56" s="31">
        <f>+A!O56-B!P56</f>
        <v>-22181.764999999999</v>
      </c>
      <c r="P56" s="30">
        <f>+A!P56-B!Q56</f>
        <v>-27524.57</v>
      </c>
      <c r="Q56" s="31">
        <f>+A!Q56-B!R56</f>
        <v>-13621.168</v>
      </c>
      <c r="R56" s="30">
        <f>+A!R56-B!S56</f>
        <v>-18988.765000000003</v>
      </c>
      <c r="S56" s="31">
        <f>+A!S56-B!T56</f>
        <v>-11469.171</v>
      </c>
      <c r="T56" s="30">
        <f>+A!T56-B!U56</f>
        <v>-16452.080999999998</v>
      </c>
      <c r="U56" s="31">
        <f>+A!U56-B!V56</f>
        <v>-22229.256000000001</v>
      </c>
      <c r="V56" s="30">
        <f>+A!V56-B!W56</f>
        <v>-20226.995999999999</v>
      </c>
      <c r="W56" s="31">
        <f>+A!W56-B!X56</f>
        <v>-15346.053</v>
      </c>
      <c r="X56" s="32">
        <f>+A!X56-B!Y56</f>
        <v>-11684.575000000001</v>
      </c>
      <c r="Y56" s="32">
        <f>+A!Y56-B!Z56</f>
        <v>-10693.227000000001</v>
      </c>
      <c r="Z56" s="32">
        <f>+A!Z56-B!AA56</f>
        <v>-6321.982</v>
      </c>
      <c r="AA56" s="32">
        <f>+A!AA56-B!AB56</f>
        <v>-10905.951000000001</v>
      </c>
      <c r="AB56" s="32">
        <f>+A!AB56-B!AC56</f>
        <v>-7156.7480000000005</v>
      </c>
      <c r="AC56" s="32">
        <f>+A!AC56-B!AD56</f>
        <v>0</v>
      </c>
    </row>
    <row r="57" spans="2:29" x14ac:dyDescent="0.25">
      <c r="B57" t="s">
        <v>52</v>
      </c>
    </row>
  </sheetData>
  <mergeCells count="15">
    <mergeCell ref="B47:C47"/>
    <mergeCell ref="B7:E16"/>
    <mergeCell ref="M7:P16"/>
    <mergeCell ref="C17:E17"/>
    <mergeCell ref="M17:O17"/>
    <mergeCell ref="B46:C46"/>
    <mergeCell ref="B54:C54"/>
    <mergeCell ref="B55:C55"/>
    <mergeCell ref="B56:C56"/>
    <mergeCell ref="B48:C48"/>
    <mergeCell ref="B49:C49"/>
    <mergeCell ref="B50:C50"/>
    <mergeCell ref="B51:C51"/>
    <mergeCell ref="B52:C52"/>
    <mergeCell ref="B53:C5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G151"/>
  <sheetViews>
    <sheetView showGridLines="0" topLeftCell="W127" workbookViewId="0">
      <selection activeCell="H94" sqref="H94:AG94"/>
    </sheetView>
  </sheetViews>
  <sheetFormatPr baseColWidth="10" defaultRowHeight="15" x14ac:dyDescent="0.25"/>
  <cols>
    <col min="4" max="4" width="12.85546875" customWidth="1"/>
    <col min="6" max="6" width="13.140625" customWidth="1"/>
    <col min="7" max="7" width="26.5703125" customWidth="1"/>
    <col min="8" max="8" width="15.28515625" customWidth="1"/>
    <col min="9" max="9" width="15.140625" bestFit="1" customWidth="1"/>
    <col min="10" max="10" width="16.28515625" bestFit="1" customWidth="1"/>
    <col min="11" max="11" width="17.140625" customWidth="1"/>
    <col min="12" max="13" width="15.140625" bestFit="1" customWidth="1"/>
    <col min="14" max="14" width="16.140625" customWidth="1"/>
    <col min="15" max="16" width="15.140625" bestFit="1" customWidth="1"/>
    <col min="17" max="31" width="16.28515625" bestFit="1" customWidth="1"/>
    <col min="32" max="32" width="16.28515625" customWidth="1"/>
    <col min="33" max="33" width="15.85546875" customWidth="1"/>
  </cols>
  <sheetData>
    <row r="7" spans="2:16" x14ac:dyDescent="0.25">
      <c r="L7" s="195" t="s">
        <v>9</v>
      </c>
      <c r="M7" s="211"/>
      <c r="N7" s="211"/>
      <c r="O7" s="211"/>
      <c r="P7" s="211"/>
    </row>
    <row r="8" spans="2:16" x14ac:dyDescent="0.25">
      <c r="B8" s="195" t="s">
        <v>8</v>
      </c>
      <c r="C8" s="211"/>
      <c r="D8" s="211"/>
      <c r="E8" s="211"/>
      <c r="L8" s="211"/>
      <c r="M8" s="211"/>
      <c r="N8" s="211"/>
      <c r="O8" s="211"/>
      <c r="P8" s="211"/>
    </row>
    <row r="9" spans="2:16" x14ac:dyDescent="0.25">
      <c r="B9" s="211"/>
      <c r="C9" s="211"/>
      <c r="D9" s="211"/>
      <c r="E9" s="211"/>
      <c r="L9" s="211"/>
      <c r="M9" s="211"/>
      <c r="N9" s="211"/>
      <c r="O9" s="211"/>
      <c r="P9" s="211"/>
    </row>
    <row r="10" spans="2:16" x14ac:dyDescent="0.25">
      <c r="B10" s="211"/>
      <c r="C10" s="211"/>
      <c r="D10" s="211"/>
      <c r="E10" s="211"/>
      <c r="L10" s="211"/>
      <c r="M10" s="211"/>
      <c r="N10" s="211"/>
      <c r="O10" s="211"/>
      <c r="P10" s="211"/>
    </row>
    <row r="11" spans="2:16" x14ac:dyDescent="0.25">
      <c r="B11" s="211"/>
      <c r="C11" s="211"/>
      <c r="D11" s="211"/>
      <c r="E11" s="211"/>
      <c r="L11" s="211"/>
      <c r="M11" s="211"/>
      <c r="N11" s="211"/>
      <c r="O11" s="211"/>
      <c r="P11" s="211"/>
    </row>
    <row r="12" spans="2:16" x14ac:dyDescent="0.25">
      <c r="B12" s="211"/>
      <c r="C12" s="211"/>
      <c r="D12" s="211"/>
      <c r="E12" s="211"/>
      <c r="L12" s="211"/>
      <c r="M12" s="211"/>
      <c r="N12" s="211"/>
      <c r="O12" s="211"/>
      <c r="P12" s="211"/>
    </row>
    <row r="13" spans="2:16" x14ac:dyDescent="0.25">
      <c r="B13" s="211"/>
      <c r="C13" s="211"/>
      <c r="D13" s="211"/>
      <c r="E13" s="211"/>
      <c r="L13" s="211"/>
      <c r="M13" s="211"/>
      <c r="N13" s="211"/>
      <c r="O13" s="211"/>
      <c r="P13" s="211"/>
    </row>
    <row r="14" spans="2:16" x14ac:dyDescent="0.25">
      <c r="B14" s="211"/>
      <c r="C14" s="211"/>
      <c r="D14" s="211"/>
      <c r="E14" s="211"/>
      <c r="L14" s="211"/>
      <c r="M14" s="211"/>
      <c r="N14" s="211"/>
      <c r="O14" s="211"/>
      <c r="P14" s="211"/>
    </row>
    <row r="15" spans="2:16" x14ac:dyDescent="0.25">
      <c r="B15" s="211"/>
      <c r="C15" s="211"/>
      <c r="D15" s="211"/>
      <c r="E15" s="211"/>
      <c r="G15" s="216" t="s">
        <v>39</v>
      </c>
      <c r="H15" s="216"/>
      <c r="I15" s="216"/>
      <c r="J15" s="216"/>
      <c r="K15" s="216"/>
      <c r="L15" s="211"/>
      <c r="M15" s="211"/>
      <c r="N15" s="211"/>
      <c r="O15" s="211"/>
      <c r="P15" s="211"/>
    </row>
    <row r="16" spans="2:16" ht="15" customHeight="1" x14ac:dyDescent="0.25">
      <c r="B16" s="211"/>
      <c r="C16" s="211"/>
      <c r="D16" s="211"/>
      <c r="E16" s="211"/>
      <c r="G16" s="216"/>
      <c r="H16" s="216"/>
      <c r="I16" s="216"/>
      <c r="J16" s="216"/>
      <c r="K16" s="216"/>
      <c r="L16" s="211"/>
      <c r="M16" s="211"/>
      <c r="N16" s="211"/>
      <c r="O16" s="211"/>
      <c r="P16" s="211"/>
    </row>
    <row r="17" spans="3:14" x14ac:dyDescent="0.25">
      <c r="C17" s="196" t="s">
        <v>3</v>
      </c>
      <c r="D17" s="196"/>
      <c r="E17" s="196"/>
      <c r="G17" s="216"/>
      <c r="H17" s="216"/>
      <c r="I17" s="216"/>
      <c r="J17" s="216"/>
      <c r="K17" s="216"/>
      <c r="N17" s="3" t="s">
        <v>3</v>
      </c>
    </row>
    <row r="43" spans="6:33" x14ac:dyDescent="0.25">
      <c r="F43" s="4" t="s">
        <v>62</v>
      </c>
    </row>
    <row r="44" spans="6:33" ht="15.75" thickBot="1" x14ac:dyDescent="0.3"/>
    <row r="45" spans="6:33" ht="15.75" thickBot="1" x14ac:dyDescent="0.3">
      <c r="F45" s="6" t="s">
        <v>14</v>
      </c>
      <c r="G45" s="7"/>
      <c r="H45" s="12">
        <v>1995</v>
      </c>
      <c r="I45" s="8">
        <v>1996</v>
      </c>
      <c r="J45" s="12">
        <v>1997</v>
      </c>
      <c r="K45" s="8">
        <v>1998</v>
      </c>
      <c r="L45" s="12">
        <v>1999</v>
      </c>
      <c r="M45" s="8">
        <v>2000</v>
      </c>
      <c r="N45" s="12">
        <v>2001</v>
      </c>
      <c r="O45" s="8">
        <v>2002</v>
      </c>
      <c r="P45" s="12">
        <v>2003</v>
      </c>
      <c r="Q45" s="8">
        <v>2004</v>
      </c>
      <c r="R45" s="12">
        <v>2005</v>
      </c>
      <c r="S45" s="8">
        <v>2006</v>
      </c>
      <c r="T45" s="12">
        <v>2007</v>
      </c>
      <c r="U45" s="8">
        <v>2008</v>
      </c>
      <c r="V45" s="12">
        <v>2009</v>
      </c>
      <c r="W45" s="8">
        <v>2010</v>
      </c>
      <c r="X45" s="12">
        <v>2011</v>
      </c>
      <c r="Y45" s="8">
        <v>2012</v>
      </c>
      <c r="Z45" s="12">
        <v>2013</v>
      </c>
      <c r="AA45" s="8">
        <v>2014</v>
      </c>
      <c r="AB45" s="12">
        <v>2015</v>
      </c>
      <c r="AC45" s="9">
        <v>2016</v>
      </c>
      <c r="AD45" s="9">
        <v>2017</v>
      </c>
      <c r="AE45" s="9">
        <v>2018</v>
      </c>
      <c r="AF45" s="9">
        <v>2019</v>
      </c>
      <c r="AG45" s="9">
        <v>2020</v>
      </c>
    </row>
    <row r="46" spans="6:33" ht="15.75" thickBot="1" x14ac:dyDescent="0.3">
      <c r="F46" s="198" t="s">
        <v>26</v>
      </c>
      <c r="G46" s="207"/>
      <c r="H46" s="116">
        <f>(A!D46/D!H60)*1000</f>
        <v>9.9856726514028438</v>
      </c>
      <c r="I46" s="127">
        <f>(A!E46/D!I60)*1000</f>
        <v>9.4266300008103947</v>
      </c>
      <c r="J46" s="116">
        <f>(A!F46/D!J60)*1000</f>
        <v>9.6641928276229851</v>
      </c>
      <c r="K46" s="127">
        <f>(A!G46/D!K60)*1000</f>
        <v>7.0443255618567528</v>
      </c>
      <c r="L46" s="116">
        <f>(A!H46/D!L60)*1000</f>
        <v>6.3586645581105961</v>
      </c>
      <c r="M46" s="127">
        <f>(A!I46/D!M60)*1000</f>
        <v>5.8856259194932568</v>
      </c>
      <c r="N46" s="116">
        <f>(A!J46/D!N60)*1000</f>
        <v>4.1539915019164813</v>
      </c>
      <c r="O46" s="127">
        <f>(A!K46/D!O60)*1000</f>
        <v>4.8184730799880464</v>
      </c>
      <c r="P46" s="116">
        <f>(A!L46/D!P60)*1000</f>
        <v>4.9564074666142002</v>
      </c>
      <c r="Q46" s="127">
        <f>(A!M46/D!Q60)*1000</f>
        <v>6.3663605888354473</v>
      </c>
      <c r="R46" s="116">
        <f>(A!N46/D!R60)*1000</f>
        <v>7.9233198310616242</v>
      </c>
      <c r="S46" s="127">
        <f>(A!O46/D!S60)*1000</f>
        <v>7.6772644771164336</v>
      </c>
      <c r="T46" s="116">
        <f>(A!P46/D!T60)*1000</f>
        <v>9.2662161325863242</v>
      </c>
      <c r="U46" s="127">
        <f>(A!Q46/D!U60)*1000</f>
        <v>8.6141350210970469</v>
      </c>
      <c r="V46" s="116">
        <f>(A!R46/D!V60)*1000</f>
        <v>7.7116097594533244</v>
      </c>
      <c r="W46" s="127">
        <f>(A!S46/D!W60)*1000</f>
        <v>11.592300662341787</v>
      </c>
      <c r="X46" s="116">
        <f>(A!T46/D!X60)*1000</f>
        <v>11.850214598343547</v>
      </c>
      <c r="Y46" s="127">
        <f>(A!U46/D!Y60)*1000</f>
        <v>8.004978223190081</v>
      </c>
      <c r="Z46" s="116">
        <f>(A!V46/D!Z60)*1000</f>
        <v>8.5364767470012097</v>
      </c>
      <c r="AA46" s="127">
        <f>(A!W46/D!AA60)*1000</f>
        <v>9.1768222430558595</v>
      </c>
      <c r="AB46" s="116">
        <f>(A!X46/D!AB60)*1000</f>
        <v>11.225532322839745</v>
      </c>
      <c r="AC46" s="123">
        <f>(A!Y46/D!AC60)*1000</f>
        <v>9.1315632714072184</v>
      </c>
      <c r="AD46" s="123">
        <f>(A!Z46/D!AD60)*1000</f>
        <v>11.753909930618528</v>
      </c>
      <c r="AE46" s="123">
        <f>(A!AA46/D!AE60)*1000</f>
        <v>9.8235270214265</v>
      </c>
      <c r="AF46" s="123">
        <f>(A!AB46/D!AF60)*1000</f>
        <v>9.4396242205846619</v>
      </c>
      <c r="AG46" s="178">
        <f>(A!AC46/D!AG60)*1000</f>
        <v>8.0031774001429365</v>
      </c>
    </row>
    <row r="47" spans="6:33" x14ac:dyDescent="0.25">
      <c r="F47" s="218" t="s">
        <v>16</v>
      </c>
      <c r="G47" s="219"/>
      <c r="H47" s="124">
        <f>(A!D47/D!H$60)*1000</f>
        <v>6.8198005545489488</v>
      </c>
      <c r="I47" s="117">
        <f>(A!E47/D!I$60)*1000</f>
        <v>6.3737195764337233</v>
      </c>
      <c r="J47" s="124">
        <f>(A!F47/D!J$60)*1000</f>
        <v>7.8532419677376355</v>
      </c>
      <c r="K47" s="117">
        <f>(A!G47/D!K$60)*1000</f>
        <v>5.866748582230624</v>
      </c>
      <c r="L47" s="124">
        <f>(A!H47/D!L$60)*1000</f>
        <v>5.0966972752961919</v>
      </c>
      <c r="M47" s="117">
        <f>(A!I47/D!M$60)*1000</f>
        <v>4.8400803279525961</v>
      </c>
      <c r="N47" s="124">
        <f>(A!J47/D!N$60)*1000</f>
        <v>3.2252040296550333</v>
      </c>
      <c r="O47" s="117">
        <f>(A!K47/D!O$60)*1000</f>
        <v>3.6552266660025898</v>
      </c>
      <c r="P47" s="124">
        <f>(A!L47/D!P$60)*1000</f>
        <v>3.3450978087110501</v>
      </c>
      <c r="Q47" s="117">
        <f>(A!M47/D!Q$60)*1000</f>
        <v>4.364055579847447</v>
      </c>
      <c r="R47" s="124">
        <f>(A!N47/D!R$60)*1000</f>
        <v>5.8797623824150511</v>
      </c>
      <c r="S47" s="117">
        <f>(A!O47/D!S$60)*1000</f>
        <v>5.4768250889257768</v>
      </c>
      <c r="T47" s="124">
        <f>(A!P47/D!T$60)*1000</f>
        <v>5.4366743242926461</v>
      </c>
      <c r="U47" s="117">
        <f>(A!Q47/D!U$60)*1000</f>
        <v>6.1441710251773545</v>
      </c>
      <c r="V47" s="124">
        <f>(A!R47/D!V$60)*1000</f>
        <v>6.2602132128689032</v>
      </c>
      <c r="W47" s="117">
        <f>(A!S47/D!W$60)*1000</f>
        <v>8.9337726489134859</v>
      </c>
      <c r="X47" s="124">
        <f>(A!T47/D!X$60)*1000</f>
        <v>8.3704837384687902</v>
      </c>
      <c r="Y47" s="117">
        <f>(A!U47/D!Y$60)*1000</f>
        <v>5.1993021643482518</v>
      </c>
      <c r="Z47" s="124">
        <f>(A!V47/D!Z$60)*1000</f>
        <v>5.4611920765929343</v>
      </c>
      <c r="AA47" s="117">
        <f>(A!W47/D!AA$60)*1000</f>
        <v>5.654343696856059</v>
      </c>
      <c r="AB47" s="124">
        <f>(A!X47/D!AB$60)*1000</f>
        <v>6.3694369089260272</v>
      </c>
      <c r="AC47" s="118">
        <f>(A!Y47/D!AC$60)*1000</f>
        <v>5.6442009395686519</v>
      </c>
      <c r="AD47" s="118">
        <f>(A!Z47/D!AD$60)*1000</f>
        <v>5.7985498428899813</v>
      </c>
      <c r="AE47" s="118">
        <f>(A!AA47/D!AE$60)*1000</f>
        <v>4.4094635500849604</v>
      </c>
      <c r="AF47" s="118">
        <f>(A!AB47/D!AF$60)*1000</f>
        <v>4.1598785731638186</v>
      </c>
      <c r="AG47" s="120">
        <f>(A!AC47/D!AG$60)*1000</f>
        <v>3.9428457079329791</v>
      </c>
    </row>
    <row r="48" spans="6:33" x14ac:dyDescent="0.25">
      <c r="F48" s="220" t="s">
        <v>17</v>
      </c>
      <c r="G48" s="221"/>
      <c r="H48" s="125">
        <f>(A!D48/D!H$60)*1000</f>
        <v>6.7652226431669693E-4</v>
      </c>
      <c r="I48" s="119">
        <f>(A!E48/D!I$60)*1000</f>
        <v>1.2218050190442745E-3</v>
      </c>
      <c r="J48" s="125">
        <f>(A!F48/D!J$60)*1000</f>
        <v>4.2927609652046396E-4</v>
      </c>
      <c r="K48" s="119">
        <f>(A!G48/D!K$60)*1000</f>
        <v>3.1064902331442973E-4</v>
      </c>
      <c r="L48" s="125">
        <f>(A!H48/D!L$60)*1000</f>
        <v>4.8702460270137147E-4</v>
      </c>
      <c r="M48" s="119">
        <f>(A!I48/D!M$60)*1000</f>
        <v>2.9653657539844706E-4</v>
      </c>
      <c r="N48" s="125">
        <f>(A!J48/D!N$60)*1000</f>
        <v>5.356062134355456E-4</v>
      </c>
      <c r="O48" s="119">
        <f>(A!K48/D!O$60)*1000</f>
        <v>9.7240761031975307E-4</v>
      </c>
      <c r="P48" s="125">
        <f>(A!L48/D!P$60)*1000</f>
        <v>4.3353582056516077E-4</v>
      </c>
      <c r="Q48" s="119">
        <f>(A!M48/D!Q$60)*1000</f>
        <v>2.4842831462857698E-3</v>
      </c>
      <c r="R48" s="125">
        <f>(A!N48/D!R$60)*1000</f>
        <v>3.6830485697830675E-4</v>
      </c>
      <c r="S48" s="119">
        <f>(A!O48/D!S$60)*1000</f>
        <v>2.6992648802466211E-3</v>
      </c>
      <c r="T48" s="125">
        <f>(A!P48/D!T$60)*1000</f>
        <v>2.0738882767997374E-4</v>
      </c>
      <c r="U48" s="119">
        <f>(A!Q48/D!U$60)*1000</f>
        <v>7.6552139843279082E-5</v>
      </c>
      <c r="V48" s="125">
        <f>(A!R48/D!V$60)*1000</f>
        <v>0</v>
      </c>
      <c r="W48" s="119">
        <f>(A!S48/D!W$60)*1000</f>
        <v>3.1751576464183638E-4</v>
      </c>
      <c r="X48" s="125">
        <f>(A!T48/D!X$60)*1000</f>
        <v>0</v>
      </c>
      <c r="Y48" s="119">
        <f>(A!U48/D!Y$60)*1000</f>
        <v>0</v>
      </c>
      <c r="Z48" s="125">
        <f>(A!V48/D!Z$60)*1000</f>
        <v>5.4869593925387919E-4</v>
      </c>
      <c r="AA48" s="119">
        <f>(A!W48/D!AA$60)*1000</f>
        <v>0</v>
      </c>
      <c r="AB48" s="125">
        <f>(A!X48/D!AB$60)*1000</f>
        <v>3.6373450792416979E-4</v>
      </c>
      <c r="AC48" s="120">
        <f>(A!Y48/D!AC$60)*1000</f>
        <v>4.2280589365791162E-4</v>
      </c>
      <c r="AD48" s="120">
        <f>(A!Z48/D!AD$60)*1000</f>
        <v>0</v>
      </c>
      <c r="AE48" s="120">
        <f>(A!AA48/D!AE$60)*1000</f>
        <v>0</v>
      </c>
      <c r="AF48" s="120">
        <f>(A!AB48/D!AF$60)*1000</f>
        <v>0</v>
      </c>
      <c r="AG48" s="120">
        <f>(A!AC48/D!AG$60)*1000</f>
        <v>0</v>
      </c>
    </row>
    <row r="49" spans="6:33" x14ac:dyDescent="0.25">
      <c r="F49" s="218" t="s">
        <v>18</v>
      </c>
      <c r="G49" s="219"/>
      <c r="H49" s="125">
        <f>(A!D49/D!H$60)*1000</f>
        <v>0.21773675396694672</v>
      </c>
      <c r="I49" s="119">
        <f>(A!E49/D!I$60)*1000</f>
        <v>0.32416491531375785</v>
      </c>
      <c r="J49" s="125">
        <f>(A!F49/D!J$60)*1000</f>
        <v>0.34001421143847488</v>
      </c>
      <c r="K49" s="119">
        <f>(A!G49/D!K$60)*1000</f>
        <v>0.29728305503045582</v>
      </c>
      <c r="L49" s="125">
        <f>(A!H49/D!L$60)*1000</f>
        <v>0.19789611904700177</v>
      </c>
      <c r="M49" s="119">
        <f>(A!I49/D!M$60)*1000</f>
        <v>0.2369681242337556</v>
      </c>
      <c r="N49" s="125">
        <f>(A!J49/D!N$60)*1000</f>
        <v>0.24172778394190034</v>
      </c>
      <c r="O49" s="119">
        <f>(A!K49/D!O$60)*1000</f>
        <v>0.25906920510010961</v>
      </c>
      <c r="P49" s="125">
        <f>(A!L49/D!P$60)*1000</f>
        <v>0.36708374117704923</v>
      </c>
      <c r="Q49" s="119">
        <f>(A!M49/D!Q$60)*1000</f>
        <v>0.39572778506534523</v>
      </c>
      <c r="R49" s="125">
        <f>(A!N49/D!R$60)*1000</f>
        <v>0.47277531675945478</v>
      </c>
      <c r="S49" s="119">
        <f>(A!O49/D!S$60)*1000</f>
        <v>0.75598591415698368</v>
      </c>
      <c r="T49" s="125">
        <f>(A!P49/D!T$60)*1000</f>
        <v>0.5978270236058042</v>
      </c>
      <c r="U49" s="119">
        <f>(A!Q49/D!U$60)*1000</f>
        <v>0.77215131914498991</v>
      </c>
      <c r="V49" s="125">
        <f>(A!R49/D!V$60)*1000</f>
        <v>0.68331465981792749</v>
      </c>
      <c r="W49" s="119">
        <f>(A!S49/D!W$60)*1000</f>
        <v>1.0944681985210722</v>
      </c>
      <c r="X49" s="125">
        <f>(A!T49/D!X$60)*1000</f>
        <v>1.163748546674747</v>
      </c>
      <c r="Y49" s="119">
        <f>(A!U49/D!Y$60)*1000</f>
        <v>1.326146993466957</v>
      </c>
      <c r="Z49" s="125">
        <f>(A!V49/D!Z$60)*1000</f>
        <v>1.1938220314735337</v>
      </c>
      <c r="AA49" s="119">
        <f>(A!W49/D!AA$60)*1000</f>
        <v>1.2115770505385253</v>
      </c>
      <c r="AB49" s="125">
        <f>(A!X49/D!AB$60)*1000</f>
        <v>1.0910311352938638</v>
      </c>
      <c r="AC49" s="120">
        <f>(A!Y49/D!AC$60)*1000</f>
        <v>1.1348209908178517</v>
      </c>
      <c r="AD49" s="120">
        <f>(A!Z49/D!AD$60)*1000</f>
        <v>1.2911772918028639</v>
      </c>
      <c r="AE49" s="120">
        <f>(A!AA49/D!AE$60)*1000</f>
        <v>1.1840767333913549</v>
      </c>
      <c r="AF49" s="120">
        <f>(A!AB49/D!AF$60)*1000</f>
        <v>1.4649817799012068</v>
      </c>
      <c r="AG49" s="120">
        <f>(A!AC49/D!AG$60)*1000</f>
        <v>1.1263461049789565</v>
      </c>
    </row>
    <row r="50" spans="6:33" x14ac:dyDescent="0.25">
      <c r="F50" s="220" t="s">
        <v>19</v>
      </c>
      <c r="G50" s="221"/>
      <c r="H50" s="125">
        <f>(A!D50/D!H$60)*1000</f>
        <v>0.16359754021852521</v>
      </c>
      <c r="I50" s="119">
        <f>(A!E50/D!I$60)*1000</f>
        <v>0.31100091844728378</v>
      </c>
      <c r="J50" s="125">
        <f>(A!F50/D!J$60)*1000</f>
        <v>0.27521359818690844</v>
      </c>
      <c r="K50" s="119">
        <f>(A!G50/D!K$60)*1000</f>
        <v>0.27337531505986135</v>
      </c>
      <c r="L50" s="125">
        <f>(A!H50/D!L$60)*1000</f>
        <v>0.29587592357348402</v>
      </c>
      <c r="M50" s="119">
        <f>(A!I50/D!M$60)*1000</f>
        <v>6.0715825500612997E-2</v>
      </c>
      <c r="N50" s="125">
        <f>(A!J50/D!N$60)*1000</f>
        <v>2.0351800484163809E-2</v>
      </c>
      <c r="O50" s="119">
        <f>(A!K50/D!O$60)*1000</f>
        <v>0</v>
      </c>
      <c r="P50" s="125">
        <f>(A!L50/D!P$60)*1000</f>
        <v>3.9550232409434102E-2</v>
      </c>
      <c r="Q50" s="119">
        <f>(A!M50/D!Q$60)*1000</f>
        <v>0</v>
      </c>
      <c r="R50" s="125">
        <f>(A!N50/D!R$60)*1000</f>
        <v>4.2612737569591094E-2</v>
      </c>
      <c r="S50" s="119">
        <f>(A!O50/D!S$60)*1000</f>
        <v>3.0368674413089873E-2</v>
      </c>
      <c r="T50" s="125">
        <f>(A!P50/D!T$60)*1000</f>
        <v>3.2089430131976841E-2</v>
      </c>
      <c r="U50" s="119">
        <f>(A!Q50/D!U$60)*1000</f>
        <v>7.6094194834701159E-2</v>
      </c>
      <c r="V50" s="125">
        <f>(A!R50/D!V$60)*1000</f>
        <v>5.742514159921118E-2</v>
      </c>
      <c r="W50" s="119">
        <f>(A!S50/D!W$60)*1000</f>
        <v>0.36691455337295287</v>
      </c>
      <c r="X50" s="125">
        <f>(A!T50/D!X$60)*1000</f>
        <v>1.0489922115233543</v>
      </c>
      <c r="Y50" s="119">
        <f>(A!U50/D!Y$60)*1000</f>
        <v>0.5203758721834586</v>
      </c>
      <c r="Z50" s="125">
        <f>(A!V50/D!Z$60)*1000</f>
        <v>0.29800561241333778</v>
      </c>
      <c r="AA50" s="119">
        <f>(A!W50/D!AA$60)*1000</f>
        <v>0.23356948502158459</v>
      </c>
      <c r="AB50" s="125">
        <f>(A!X50/D!AB$60)*1000</f>
        <v>2.5305527702206674</v>
      </c>
      <c r="AC50" s="120">
        <f>(A!Y50/D!AC$60)*1000</f>
        <v>0.61259481101857771</v>
      </c>
      <c r="AD50" s="120">
        <f>(A!Z50/D!AD$60)*1000</f>
        <v>3.4561984225732298</v>
      </c>
      <c r="AE50" s="120">
        <f>(A!AA50/D!AE$60)*1000</f>
        <v>2.5341133698039702</v>
      </c>
      <c r="AF50" s="120">
        <f>(A!AB50/D!AF$60)*1000</f>
        <v>2.6569895133209167</v>
      </c>
      <c r="AG50" s="120">
        <f>(A!AC50/D!AG$60)*1000</f>
        <v>1.8211777574843167</v>
      </c>
    </row>
    <row r="51" spans="6:33" x14ac:dyDescent="0.25">
      <c r="F51" s="218" t="s">
        <v>20</v>
      </c>
      <c r="G51" s="219"/>
      <c r="H51" s="125">
        <f>(A!D51/D!H$60)*1000</f>
        <v>0</v>
      </c>
      <c r="I51" s="119">
        <f>(A!E51/D!I$60)*1000</f>
        <v>0</v>
      </c>
      <c r="J51" s="125">
        <f>(A!F51/D!J$60)*1000</f>
        <v>0</v>
      </c>
      <c r="K51" s="119">
        <f>(A!G51/D!K$60)*1000</f>
        <v>0</v>
      </c>
      <c r="L51" s="125">
        <f>(A!H51/D!L$60)*1000</f>
        <v>0</v>
      </c>
      <c r="M51" s="119">
        <f>(A!I51/D!M$60)*1000</f>
        <v>0</v>
      </c>
      <c r="N51" s="125">
        <f>(A!J51/D!N$60)*1000</f>
        <v>0</v>
      </c>
      <c r="O51" s="119">
        <f>(A!K51/D!O$60)*1000</f>
        <v>2.6397051499153299E-6</v>
      </c>
      <c r="P51" s="125">
        <f>(A!L51/D!P$60)*1000</f>
        <v>1.6209635768918621E-4</v>
      </c>
      <c r="Q51" s="119">
        <f>(A!M51/D!Q$60)*1000</f>
        <v>1.574114560559685E-4</v>
      </c>
      <c r="R51" s="125">
        <f>(A!N51/D!R$60)*1000</f>
        <v>2.8265981954309847E-4</v>
      </c>
      <c r="S51" s="119">
        <f>(A!O51/D!S$60)*1000</f>
        <v>4.1584064500829976E-4</v>
      </c>
      <c r="T51" s="125">
        <f>(A!P51/D!T$60)*1000</f>
        <v>2.9834032677746782E-3</v>
      </c>
      <c r="U51" s="119">
        <f>(A!Q51/D!U$60)*1000</f>
        <v>3.946909630453934E-3</v>
      </c>
      <c r="V51" s="125">
        <f>(A!R51/D!V$60)*1000</f>
        <v>5.1302712742782456E-3</v>
      </c>
      <c r="W51" s="119">
        <f>(A!S51/D!W$60)*1000</f>
        <v>9.0838588213945463E-3</v>
      </c>
      <c r="X51" s="125">
        <f>(A!T51/D!X$60)*1000</f>
        <v>1.159742329360537E-2</v>
      </c>
      <c r="Y51" s="119">
        <f>(A!U51/D!Y$60)*1000</f>
        <v>1.1817052575441092E-2</v>
      </c>
      <c r="Z51" s="125">
        <f>(A!V51/D!Z$60)*1000</f>
        <v>1.0452250467701112E-2</v>
      </c>
      <c r="AA51" s="119">
        <f>(A!W51/D!AA$60)*1000</f>
        <v>9.7876640648846651E-3</v>
      </c>
      <c r="AB51" s="125">
        <f>(A!X51/D!AB$60)*1000</f>
        <v>8.3314332599214065E-3</v>
      </c>
      <c r="AC51" s="120">
        <f>(A!Y51/D!AC$60)*1000</f>
        <v>7.4793294896433916E-3</v>
      </c>
      <c r="AD51" s="120">
        <f>(A!Z51/D!AD$60)*1000</f>
        <v>7.5261814884329077E-3</v>
      </c>
      <c r="AE51" s="120">
        <f>(A!AA51/D!AE$60)*1000</f>
        <v>5.1200215508309501E-3</v>
      </c>
      <c r="AF51" s="120">
        <f>(A!AB51/D!AF$60)*1000</f>
        <v>7.2110697222447159E-3</v>
      </c>
      <c r="AG51" s="120">
        <f>(A!AC51/D!AG$60)*1000</f>
        <v>6.1118279996823632E-3</v>
      </c>
    </row>
    <row r="52" spans="6:33" x14ac:dyDescent="0.25">
      <c r="F52" s="220" t="s">
        <v>21</v>
      </c>
      <c r="G52" s="221"/>
      <c r="H52" s="125">
        <f>(A!D52/D!H$60)*1000</f>
        <v>1.0032174820183386E-2</v>
      </c>
      <c r="I52" s="119">
        <f>(A!E52/D!I$60)*1000</f>
        <v>3.8871930630216912E-5</v>
      </c>
      <c r="J52" s="125">
        <f>(A!F52/D!J$60)*1000</f>
        <v>3.7256899080122651E-3</v>
      </c>
      <c r="K52" s="119">
        <f>(A!G52/D!K$60)*1000</f>
        <v>5.7997269481201433E-5</v>
      </c>
      <c r="L52" s="125">
        <f>(A!H52/D!L$60)*1000</f>
        <v>1.5459751639748011E-2</v>
      </c>
      <c r="M52" s="119">
        <f>(A!I52/D!M$60)*1000</f>
        <v>1.0674039640375969E-3</v>
      </c>
      <c r="N52" s="125">
        <f>(A!J52/D!N$60)*1000</f>
        <v>2.9835333871293117E-3</v>
      </c>
      <c r="O52" s="119">
        <f>(A!K52/D!O$60)*1000</f>
        <v>1.0207640203207491E-2</v>
      </c>
      <c r="P52" s="125">
        <f>(A!L52/D!P$60)*1000</f>
        <v>3.2740832738988222E-2</v>
      </c>
      <c r="Q52" s="119">
        <f>(A!M52/D!Q$60)*1000</f>
        <v>2.4499611329738134E-2</v>
      </c>
      <c r="R52" s="125">
        <f>(A!N52/D!R$60)*1000</f>
        <v>2.9060232290266847E-2</v>
      </c>
      <c r="S52" s="119">
        <f>(A!O52/D!S$60)*1000</f>
        <v>2.5729404790135166E-2</v>
      </c>
      <c r="T52" s="125">
        <f>(A!P52/D!T$60)*1000</f>
        <v>2.5512670245434726E-2</v>
      </c>
      <c r="U52" s="119">
        <f>(A!Q52/D!U$60)*1000</f>
        <v>4.5122084666388465E-2</v>
      </c>
      <c r="V52" s="125">
        <f>(A!R52/D!V$60)*1000</f>
        <v>0.12778073333486206</v>
      </c>
      <c r="W52" s="119">
        <f>(A!S52/D!W$60)*1000</f>
        <v>0.18535176700086192</v>
      </c>
      <c r="X52" s="125">
        <f>(A!T52/D!X$60)*1000</f>
        <v>0.27099479271878435</v>
      </c>
      <c r="Y52" s="119">
        <f>(A!U52/D!Y$60)*1000</f>
        <v>0.50662997200124449</v>
      </c>
      <c r="Z52" s="125">
        <f>(A!V52/D!Z$60)*1000</f>
        <v>0.56119676460878165</v>
      </c>
      <c r="AA52" s="119">
        <f>(A!W52/D!AA$60)*1000</f>
        <v>0.39126557798805217</v>
      </c>
      <c r="AB52" s="125">
        <f>(A!X52/D!AB$60)*1000</f>
        <v>0.41061227706525028</v>
      </c>
      <c r="AC52" s="120">
        <f>(A!Y52/D!AC$60)*1000</f>
        <v>0.36488761477685244</v>
      </c>
      <c r="AD52" s="120">
        <f>(A!Z52/D!AD$60)*1000</f>
        <v>0.39519606065079393</v>
      </c>
      <c r="AE52" s="120">
        <f>(A!AA52/D!AE$60)*1000</f>
        <v>0.38038600853744459</v>
      </c>
      <c r="AF52" s="120">
        <f>(A!AB52/D!AF$60)*1000</f>
        <v>0.29229065106486352</v>
      </c>
      <c r="AG52" s="120">
        <f>(A!AC52/D!AG$60)*1000</f>
        <v>0.31300395060748032</v>
      </c>
    </row>
    <row r="53" spans="6:33" x14ac:dyDescent="0.25">
      <c r="F53" s="218" t="s">
        <v>22</v>
      </c>
      <c r="G53" s="219"/>
      <c r="H53" s="125">
        <f>(A!D53/D!H$60)*1000</f>
        <v>2.7485469170372814</v>
      </c>
      <c r="I53" s="119">
        <f>(A!E53/D!I$60)*1000</f>
        <v>2.3503913665955318</v>
      </c>
      <c r="J53" s="125">
        <f>(A!F53/D!J$60)*1000</f>
        <v>1.1689545660578591</v>
      </c>
      <c r="K53" s="119">
        <f>(A!G53/D!K$60)*1000</f>
        <v>0.58061213505566056</v>
      </c>
      <c r="L53" s="125">
        <f>(A!H53/D!L$60)*1000</f>
        <v>0.74320568791641817</v>
      </c>
      <c r="M53" s="119">
        <f>(A!I53/D!M$60)*1000</f>
        <v>0.7359389303228443</v>
      </c>
      <c r="N53" s="125">
        <f>(A!J53/D!N$60)*1000</f>
        <v>0.65439330744401858</v>
      </c>
      <c r="O53" s="119">
        <f>(A!K53/D!O$60)*1000</f>
        <v>0.86694648371351735</v>
      </c>
      <c r="P53" s="125">
        <f>(A!L53/D!P$60)*1000</f>
        <v>1.1528137527360369</v>
      </c>
      <c r="Q53" s="119">
        <f>(A!M53/D!Q$60)*1000</f>
        <v>1.5391665209153185</v>
      </c>
      <c r="R53" s="125">
        <f>(A!N53/D!R$60)*1000</f>
        <v>1.4624316567479361</v>
      </c>
      <c r="S53" s="119">
        <f>(A!O53/D!S$60)*1000</f>
        <v>1.3284151292387953</v>
      </c>
      <c r="T53" s="125">
        <f>(A!P53/D!T$60)*1000</f>
        <v>3.136253498675543</v>
      </c>
      <c r="U53" s="119">
        <f>(A!Q53/D!U$60)*1000</f>
        <v>1.5292977697408074</v>
      </c>
      <c r="V53" s="125">
        <f>(A!R53/D!V$60)*1000</f>
        <v>0.54357955926528922</v>
      </c>
      <c r="W53" s="119">
        <f>(A!S53/D!W$60)*1000</f>
        <v>0.96614920836546758</v>
      </c>
      <c r="X53" s="125">
        <f>(A!T53/D!X$60)*1000</f>
        <v>0.9049567930330169</v>
      </c>
      <c r="Y53" s="119">
        <f>(A!U53/D!Y$60)*1000</f>
        <v>0.3421873027865428</v>
      </c>
      <c r="Z53" s="125">
        <f>(A!V53/D!Z$60)*1000</f>
        <v>0.88197118961153287</v>
      </c>
      <c r="AA53" s="119">
        <f>(A!W53/D!AA$60)*1000</f>
        <v>1.5763630139972964</v>
      </c>
      <c r="AB53" s="125">
        <f>(A!X53/D!AB$60)*1000</f>
        <v>0.70676402383728465</v>
      </c>
      <c r="AC53" s="120">
        <f>(A!Y53/D!AC$60)*1000</f>
        <v>1.2965837070254111</v>
      </c>
      <c r="AD53" s="120">
        <f>(A!Z53/D!AD$60)*1000</f>
        <v>0.7358141673168983</v>
      </c>
      <c r="AE53" s="120">
        <f>(A!AA53/D!AE$60)*1000</f>
        <v>1.2362841186953459</v>
      </c>
      <c r="AF53" s="120">
        <f>(A!AB53/D!AF$60)*1000</f>
        <v>0.77919586606202929</v>
      </c>
      <c r="AG53" s="120">
        <f>(A!AC53/D!AG$60)*1000</f>
        <v>0.72582694751052179</v>
      </c>
    </row>
    <row r="54" spans="6:33" x14ac:dyDescent="0.25">
      <c r="F54" s="220" t="s">
        <v>23</v>
      </c>
      <c r="G54" s="221"/>
      <c r="H54" s="125">
        <f>(A!D54/D!H$60)*1000</f>
        <v>8.2788941964530832E-3</v>
      </c>
      <c r="I54" s="119">
        <f>(A!E54/D!I$60)*1000</f>
        <v>5.3351522191307172E-3</v>
      </c>
      <c r="J54" s="125">
        <f>(A!F54/D!J$60)*1000</f>
        <v>1.6384482069057459E-4</v>
      </c>
      <c r="K54" s="119">
        <f>(A!G54/D!K$60)*1000</f>
        <v>1.0682892249527409E-2</v>
      </c>
      <c r="L54" s="125">
        <f>(A!H54/D!L$60)*1000</f>
        <v>4.9734270085292833E-4</v>
      </c>
      <c r="M54" s="119">
        <f>(A!I54/D!M$60)*1000</f>
        <v>3.7666019615856152E-4</v>
      </c>
      <c r="N54" s="125">
        <f>(A!J54/D!N$60)*1000</f>
        <v>2.4610903772443009E-3</v>
      </c>
      <c r="O54" s="119">
        <f>(A!K54/D!O$60)*1000</f>
        <v>1.2367367267656141E-2</v>
      </c>
      <c r="P54" s="125">
        <f>(A!L54/D!P$60)*1000</f>
        <v>2.6806030348491185E-3</v>
      </c>
      <c r="Q54" s="119">
        <f>(A!M54/D!Q$60)*1000</f>
        <v>8.1526259534567356E-3</v>
      </c>
      <c r="R54" s="125">
        <f>(A!N54/D!R$60)*1000</f>
        <v>6.4011326550201565E-3</v>
      </c>
      <c r="S54" s="119">
        <f>(A!O54/D!S$60)*1000</f>
        <v>1.2466587621531895E-2</v>
      </c>
      <c r="T54" s="125">
        <f>(A!P54/D!T$60)*1000</f>
        <v>6.2327058768372433E-3</v>
      </c>
      <c r="U54" s="119">
        <f>(A!Q54/D!U$60)*1000</f>
        <v>2.7793851717902349E-3</v>
      </c>
      <c r="V54" s="125">
        <f>(A!R54/D!V$60)*1000</f>
        <v>3.5351876906143226E-3</v>
      </c>
      <c r="W54" s="119">
        <f>(A!S54/D!W$60)*1000</f>
        <v>3.0727895477022185E-3</v>
      </c>
      <c r="X54" s="125">
        <f>(A!T54/D!X$60)*1000</f>
        <v>1.0671806612349337E-2</v>
      </c>
      <c r="Y54" s="119">
        <f>(A!U54/D!Y$60)*1000</f>
        <v>1.0367850317763655E-2</v>
      </c>
      <c r="Z54" s="125">
        <f>(A!V54/D!Z$60)*1000</f>
        <v>8.2467481016837239E-3</v>
      </c>
      <c r="AA54" s="119">
        <f>(A!W54/D!AA$60)*1000</f>
        <v>4.9875070858588066E-3</v>
      </c>
      <c r="AB54" s="125">
        <f>(A!X54/D!AB$60)*1000</f>
        <v>7.3835989117761371E-3</v>
      </c>
      <c r="AC54" s="120">
        <f>(A!Y54/D!AC$60)*1000</f>
        <v>8.4823403800982286E-3</v>
      </c>
      <c r="AD54" s="120">
        <f>(A!Z54/D!AD$60)*1000</f>
        <v>1.2291676332271875E-2</v>
      </c>
      <c r="AE54" s="120">
        <f>(A!AA54/D!AE$60)*1000</f>
        <v>4.3534336275850632E-3</v>
      </c>
      <c r="AF54" s="120">
        <f>(A!AB54/D!AF$60)*1000</f>
        <v>1.7033099846141386E-2</v>
      </c>
      <c r="AG54" s="120">
        <f>(A!AC54/D!AG$60)*1000</f>
        <v>1.5972603827523225E-2</v>
      </c>
    </row>
    <row r="55" spans="6:33" x14ac:dyDescent="0.25">
      <c r="F55" s="218" t="s">
        <v>24</v>
      </c>
      <c r="G55" s="219"/>
      <c r="H55" s="125">
        <f>(A!D55/D!H$60)*1000</f>
        <v>1.7003651238126614E-2</v>
      </c>
      <c r="I55" s="119">
        <f>(A!E55/D!I$60)*1000</f>
        <v>6.0757340824981763E-2</v>
      </c>
      <c r="J55" s="125">
        <f>(A!F55/D!J$60)*1000</f>
        <v>2.2449833355552593E-2</v>
      </c>
      <c r="K55" s="119">
        <f>(A!G55/D!K$60)*1000</f>
        <v>1.5255067212770427E-2</v>
      </c>
      <c r="L55" s="125">
        <f>(A!H55/D!L$60)*1000</f>
        <v>8.5452518601094041E-3</v>
      </c>
      <c r="M55" s="119">
        <f>(A!I55/D!M$60)*1000</f>
        <v>1.012285451573355E-2</v>
      </c>
      <c r="N55" s="125">
        <f>(A!J55/D!N$60)*1000</f>
        <v>6.3343504135565864E-3</v>
      </c>
      <c r="O55" s="119">
        <f>(A!K55/D!O$60)*1000</f>
        <v>1.3680670385496564E-2</v>
      </c>
      <c r="P55" s="125">
        <f>(A!L55/D!P$60)*1000</f>
        <v>1.5844863628538403E-2</v>
      </c>
      <c r="Q55" s="119">
        <f>(A!M55/D!Q$60)*1000</f>
        <v>3.2092406354758782E-2</v>
      </c>
      <c r="R55" s="125">
        <f>(A!N55/D!R$60)*1000</f>
        <v>2.9507846995584567E-2</v>
      </c>
      <c r="S55" s="119">
        <f>(A!O55/D!S$60)*1000</f>
        <v>4.4110054541142994E-2</v>
      </c>
      <c r="T55" s="125">
        <f>(A!P55/D!T$60)*1000</f>
        <v>2.7965704775076775E-2</v>
      </c>
      <c r="U55" s="119">
        <f>(A!Q55/D!U$60)*1000</f>
        <v>3.9467566189085181E-2</v>
      </c>
      <c r="V55" s="125">
        <f>(A!R55/D!V$60)*1000</f>
        <v>3.0050104336260861E-2</v>
      </c>
      <c r="W55" s="119">
        <f>(A!S55/D!W$60)*1000</f>
        <v>3.1235494261216714E-2</v>
      </c>
      <c r="X55" s="125">
        <f>(A!T55/D!X$60)*1000</f>
        <v>6.7034498238053547E-2</v>
      </c>
      <c r="Y55" s="119">
        <f>(A!U55/D!Y$60)*1000</f>
        <v>8.4790542642549233E-2</v>
      </c>
      <c r="Z55" s="125">
        <f>(A!V55/D!Z$60)*1000</f>
        <v>0.11971834488830198</v>
      </c>
      <c r="AA55" s="119">
        <f>(A!W55/D!AA$60)*1000</f>
        <v>9.3802969519905813E-2</v>
      </c>
      <c r="AB55" s="125">
        <f>(A!X55/D!AB$60)*1000</f>
        <v>9.9394589109124673E-2</v>
      </c>
      <c r="AC55" s="120">
        <f>(A!Y55/D!AC$60)*1000</f>
        <v>6.0843583173179581E-2</v>
      </c>
      <c r="AD55" s="120">
        <f>(A!Z55/D!AD$60)*1000</f>
        <v>5.6257934583183962E-2</v>
      </c>
      <c r="AE55" s="120">
        <f>(A!AA55/D!AE$60)*1000</f>
        <v>6.1623544282813213E-2</v>
      </c>
      <c r="AF55" s="120">
        <f>(A!AB55/D!AF$60)*1000</f>
        <v>5.8546420762814799E-2</v>
      </c>
      <c r="AG55" s="120">
        <f>(A!AC55/D!AG$60)*1000</f>
        <v>5.1892479949178116E-2</v>
      </c>
    </row>
    <row r="56" spans="6:33" ht="15.75" thickBot="1" x14ac:dyDescent="0.3">
      <c r="F56" s="222" t="s">
        <v>25</v>
      </c>
      <c r="G56" s="223"/>
      <c r="H56" s="126">
        <f>(A!D56/D!H$60)*1000</f>
        <v>0</v>
      </c>
      <c r="I56" s="121">
        <f>(A!E56/D!I$60)*1000</f>
        <v>0</v>
      </c>
      <c r="J56" s="126">
        <f>(A!F56/D!J$60)*1000</f>
        <v>0</v>
      </c>
      <c r="K56" s="121">
        <f>(A!G56/D!K$60)*1000</f>
        <v>0</v>
      </c>
      <c r="L56" s="126">
        <f>(A!H56/D!L$60)*1000</f>
        <v>0</v>
      </c>
      <c r="M56" s="121">
        <f>(A!I56/D!M$60)*1000</f>
        <v>5.9256232120964441E-5</v>
      </c>
      <c r="N56" s="126">
        <f>(A!J56/D!N$60)*1000</f>
        <v>0</v>
      </c>
      <c r="O56" s="121">
        <f>(A!K56/D!O$60)*1000</f>
        <v>0</v>
      </c>
      <c r="P56" s="126">
        <f>(A!L56/D!P$60)*1000</f>
        <v>0</v>
      </c>
      <c r="Q56" s="121">
        <f>(A!M56/D!Q$60)*1000</f>
        <v>2.4364767040761791E-5</v>
      </c>
      <c r="R56" s="126">
        <f>(A!N56/D!R$60)*1000</f>
        <v>1.1758494912651182E-4</v>
      </c>
      <c r="S56" s="121">
        <f>(A!O56/D!S$60)*1000</f>
        <v>2.4856533080388902E-4</v>
      </c>
      <c r="T56" s="126">
        <f>(A!P56/D!T$60)*1000</f>
        <v>4.6998288755010663E-4</v>
      </c>
      <c r="U56" s="121">
        <f>(A!Q56/D!U$60)*1000</f>
        <v>1.0282375851996105E-3</v>
      </c>
      <c r="V56" s="126">
        <f>(A!R56/D!V$60)*1000</f>
        <v>5.8086633493086297E-4</v>
      </c>
      <c r="W56" s="121">
        <f>(A!S56/D!W$60)*1000</f>
        <v>1.9347185047407338E-3</v>
      </c>
      <c r="X56" s="126">
        <f>(A!T56/D!X$60)*1000</f>
        <v>1.7348326712005927E-3</v>
      </c>
      <c r="Y56" s="121">
        <f>(A!U56/D!Y$60)*1000</f>
        <v>3.3604284254033154E-3</v>
      </c>
      <c r="Z56" s="126">
        <f>(A!V56/D!Z$60)*1000</f>
        <v>1.3230989325409928E-3</v>
      </c>
      <c r="AA56" s="121">
        <f>(A!W56/D!AA$60)*1000</f>
        <v>1.1252343784066629E-3</v>
      </c>
      <c r="AB56" s="126">
        <f>(A!X56/D!AB$60)*1000</f>
        <v>1.6618085244202616E-3</v>
      </c>
      <c r="AC56" s="122">
        <f>(A!Y56/D!AC$60)*1000</f>
        <v>1.2470852017937221E-3</v>
      </c>
      <c r="AD56" s="122">
        <f>(A!Z56/D!AD$60)*1000</f>
        <v>8.9837406946582596E-4</v>
      </c>
      <c r="AE56" s="122">
        <f>(A!AA56/D!AE$60)*1000</f>
        <v>8.1062621741472916E-3</v>
      </c>
      <c r="AF56" s="122">
        <f>(A!AB56/D!AF$60)*1000</f>
        <v>3.4973074742894157E-3</v>
      </c>
      <c r="AG56" s="122">
        <f>(A!AC56/D!AG$60)*1000</f>
        <v>1.9852298896212182E-6</v>
      </c>
    </row>
    <row r="57" spans="6:33" x14ac:dyDescent="0.25">
      <c r="F57" s="1" t="s">
        <v>52</v>
      </c>
    </row>
    <row r="58" spans="6:33" s="1" customFormat="1" ht="19.5" thickBot="1" x14ac:dyDescent="0.3">
      <c r="G58" s="217" t="s">
        <v>58</v>
      </c>
      <c r="H58" s="217"/>
      <c r="I58" s="217"/>
      <c r="J58" s="217"/>
      <c r="K58" s="217"/>
      <c r="L58" s="217"/>
      <c r="M58" s="217"/>
      <c r="N58" s="217"/>
      <c r="O58" s="217"/>
      <c r="P58" s="217"/>
      <c r="Q58" s="217"/>
      <c r="R58" s="217"/>
      <c r="S58" s="217"/>
      <c r="T58" s="217"/>
      <c r="U58" s="217"/>
      <c r="V58" s="217"/>
      <c r="W58" s="217"/>
      <c r="X58" s="217"/>
      <c r="Y58" s="217"/>
      <c r="Z58" s="217"/>
      <c r="AA58" s="217"/>
      <c r="AB58" s="217"/>
      <c r="AC58" s="217"/>
    </row>
    <row r="59" spans="6:33" ht="15.75" thickBot="1" x14ac:dyDescent="0.3">
      <c r="G59" s="47" t="s">
        <v>38</v>
      </c>
      <c r="H59" s="48">
        <v>1995</v>
      </c>
      <c r="I59" s="150">
        <v>1996</v>
      </c>
      <c r="J59" s="48">
        <v>1997</v>
      </c>
      <c r="K59" s="150">
        <v>1998</v>
      </c>
      <c r="L59" s="48">
        <v>1999</v>
      </c>
      <c r="M59" s="150">
        <v>2000</v>
      </c>
      <c r="N59" s="48">
        <v>2001</v>
      </c>
      <c r="O59" s="150">
        <v>2002</v>
      </c>
      <c r="P59" s="48">
        <v>2003</v>
      </c>
      <c r="Q59" s="150">
        <v>2004</v>
      </c>
      <c r="R59" s="48">
        <v>2005</v>
      </c>
      <c r="S59" s="150">
        <v>2006</v>
      </c>
      <c r="T59" s="48">
        <v>2007</v>
      </c>
      <c r="U59" s="150">
        <v>2008</v>
      </c>
      <c r="V59" s="48">
        <v>2009</v>
      </c>
      <c r="W59" s="150">
        <v>2010</v>
      </c>
      <c r="X59" s="48">
        <v>2011</v>
      </c>
      <c r="Y59" s="150">
        <v>2012</v>
      </c>
      <c r="Z59" s="48">
        <v>2013</v>
      </c>
      <c r="AA59" s="150">
        <v>2014</v>
      </c>
      <c r="AB59" s="48">
        <v>2015</v>
      </c>
      <c r="AC59" s="151">
        <v>2016</v>
      </c>
      <c r="AD59" s="151">
        <v>2017</v>
      </c>
      <c r="AE59" s="167">
        <v>2018</v>
      </c>
      <c r="AF59" s="177">
        <v>2019</v>
      </c>
      <c r="AG59" s="48">
        <v>2020</v>
      </c>
    </row>
    <row r="60" spans="6:33" x14ac:dyDescent="0.25">
      <c r="G60" s="14" t="s">
        <v>37</v>
      </c>
      <c r="H60" s="38">
        <v>36426000</v>
      </c>
      <c r="I60" s="34">
        <v>37019000</v>
      </c>
      <c r="J60" s="38">
        <v>37505000</v>
      </c>
      <c r="K60" s="34">
        <v>38088000</v>
      </c>
      <c r="L60" s="38">
        <v>38573000</v>
      </c>
      <c r="M60" s="34">
        <v>39152000</v>
      </c>
      <c r="N60" s="38">
        <v>39656000</v>
      </c>
      <c r="O60" s="34">
        <v>40156000</v>
      </c>
      <c r="P60" s="38">
        <v>40661000</v>
      </c>
      <c r="Q60" s="34">
        <v>41166000</v>
      </c>
      <c r="R60" s="38">
        <v>41672000</v>
      </c>
      <c r="S60" s="34">
        <v>42170000</v>
      </c>
      <c r="T60" s="38">
        <v>42659000</v>
      </c>
      <c r="U60" s="34">
        <v>43134000</v>
      </c>
      <c r="V60" s="38">
        <v>43609000</v>
      </c>
      <c r="W60" s="34">
        <v>44086000</v>
      </c>
      <c r="X60" s="38">
        <v>44553000</v>
      </c>
      <c r="Y60" s="34">
        <v>45002000</v>
      </c>
      <c r="Z60" s="38">
        <v>45435000</v>
      </c>
      <c r="AA60" s="34">
        <v>45866000</v>
      </c>
      <c r="AB60" s="38">
        <v>46314000</v>
      </c>
      <c r="AC60" s="35">
        <v>46830000</v>
      </c>
      <c r="AD60" s="35">
        <v>47419000</v>
      </c>
      <c r="AE60" s="35">
        <v>48258000</v>
      </c>
      <c r="AF60" s="35">
        <v>49396000</v>
      </c>
      <c r="AG60" s="35">
        <v>50372000</v>
      </c>
    </row>
    <row r="61" spans="6:33" ht="15.75" thickBot="1" x14ac:dyDescent="0.3">
      <c r="G61" s="46" t="s">
        <v>56</v>
      </c>
      <c r="H61" s="39">
        <v>125472000</v>
      </c>
      <c r="I61" s="36">
        <v>125757000</v>
      </c>
      <c r="J61" s="39">
        <v>126057000</v>
      </c>
      <c r="K61" s="36">
        <v>126400000</v>
      </c>
      <c r="L61" s="39">
        <v>126631000</v>
      </c>
      <c r="M61" s="36">
        <v>126843000</v>
      </c>
      <c r="N61" s="39">
        <v>127149000</v>
      </c>
      <c r="O61" s="36">
        <v>127445000</v>
      </c>
      <c r="P61" s="39">
        <v>127718000</v>
      </c>
      <c r="Q61" s="36">
        <v>127761000</v>
      </c>
      <c r="R61" s="39">
        <v>127773000</v>
      </c>
      <c r="S61" s="36">
        <v>127854000</v>
      </c>
      <c r="T61" s="39">
        <v>128001000</v>
      </c>
      <c r="U61" s="36">
        <v>128063000</v>
      </c>
      <c r="V61" s="39">
        <v>128047000</v>
      </c>
      <c r="W61" s="36">
        <v>128070000</v>
      </c>
      <c r="X61" s="39">
        <v>127833000</v>
      </c>
      <c r="Y61" s="36">
        <v>127629000</v>
      </c>
      <c r="Z61" s="39">
        <v>127445000</v>
      </c>
      <c r="AA61" s="36">
        <v>127276000</v>
      </c>
      <c r="AB61" s="39">
        <v>127141000</v>
      </c>
      <c r="AC61" s="37">
        <v>126994511</v>
      </c>
      <c r="AD61" s="37">
        <v>126785797</v>
      </c>
      <c r="AE61" s="37">
        <v>126529100</v>
      </c>
      <c r="AF61" s="37">
        <v>126264931</v>
      </c>
      <c r="AG61" s="37">
        <v>125836021</v>
      </c>
    </row>
    <row r="62" spans="6:33" x14ac:dyDescent="0.25">
      <c r="G62" s="1" t="s">
        <v>55</v>
      </c>
      <c r="K62" s="1" t="s">
        <v>57</v>
      </c>
      <c r="W62" s="2"/>
      <c r="X62" s="226"/>
      <c r="Y62" s="226"/>
      <c r="Z62" s="2"/>
      <c r="AA62" s="55"/>
    </row>
    <row r="63" spans="6:33" s="1" customFormat="1" x14ac:dyDescent="0.25">
      <c r="W63" s="114"/>
      <c r="X63" s="128"/>
      <c r="Y63" s="128"/>
      <c r="Z63" s="114"/>
      <c r="AA63" s="55"/>
    </row>
    <row r="64" spans="6:33" ht="15.75" thickBot="1" x14ac:dyDescent="0.3"/>
    <row r="65" spans="6:33" ht="15.75" thickBot="1" x14ac:dyDescent="0.3">
      <c r="F65" s="6" t="s">
        <v>14</v>
      </c>
      <c r="G65" s="7"/>
      <c r="H65" s="12">
        <v>1995</v>
      </c>
      <c r="I65" s="8">
        <v>1996</v>
      </c>
      <c r="J65" s="12">
        <v>1997</v>
      </c>
      <c r="K65" s="8">
        <v>1998</v>
      </c>
      <c r="L65" s="12">
        <v>1999</v>
      </c>
      <c r="M65" s="8">
        <v>2000</v>
      </c>
      <c r="N65" s="12">
        <v>2001</v>
      </c>
      <c r="O65" s="8">
        <v>2002</v>
      </c>
      <c r="P65" s="12">
        <v>2003</v>
      </c>
      <c r="Q65" s="8">
        <v>2004</v>
      </c>
      <c r="R65" s="12">
        <v>2005</v>
      </c>
      <c r="S65" s="8">
        <v>2006</v>
      </c>
      <c r="T65" s="12">
        <v>2007</v>
      </c>
      <c r="U65" s="8">
        <v>2008</v>
      </c>
      <c r="V65" s="12">
        <v>2009</v>
      </c>
      <c r="W65" s="8">
        <v>2010</v>
      </c>
      <c r="X65" s="12">
        <v>2011</v>
      </c>
      <c r="Y65" s="8">
        <v>2012</v>
      </c>
      <c r="Z65" s="12">
        <v>2013</v>
      </c>
      <c r="AA65" s="8">
        <v>2014</v>
      </c>
      <c r="AB65" s="12">
        <v>2015</v>
      </c>
      <c r="AC65" s="9">
        <v>2016</v>
      </c>
      <c r="AD65" s="9">
        <v>2017</v>
      </c>
      <c r="AE65" s="9">
        <v>2018</v>
      </c>
      <c r="AF65" s="9">
        <v>2019</v>
      </c>
      <c r="AG65" s="9">
        <v>2020</v>
      </c>
    </row>
    <row r="66" spans="6:33" ht="15.75" thickBot="1" x14ac:dyDescent="0.3">
      <c r="F66" s="198" t="s">
        <v>26</v>
      </c>
      <c r="G66" s="207"/>
      <c r="H66" s="131">
        <f>+(B!E46/D!H$60)*1000</f>
        <v>33.992370284961289</v>
      </c>
      <c r="I66" s="132">
        <f>+(B!F46/D!I$60)*1000</f>
        <v>25.869092520057269</v>
      </c>
      <c r="J66" s="131">
        <f>+(B!G46/D!J$60)*1000</f>
        <v>25.365001146513798</v>
      </c>
      <c r="K66" s="132">
        <f>+(B!H46/D!K$60)*1000</f>
        <v>25.97885654274312</v>
      </c>
      <c r="L66" s="131">
        <f>+(B!I46/D!L$60)*1000</f>
        <v>13.673150442019029</v>
      </c>
      <c r="M66" s="132">
        <f>+(B!J46/D!M$60)*1000</f>
        <v>13.86489867695137</v>
      </c>
      <c r="N66" s="131">
        <f>+(B!K46/D!N$60)*1000</f>
        <v>14.095604700423644</v>
      </c>
      <c r="O66" s="132">
        <f>+(B!L46/D!O$60)*1000</f>
        <v>15.425796892120729</v>
      </c>
      <c r="P66" s="131">
        <f>+(B!M46/D!P$60)*1000</f>
        <v>15.810491625882296</v>
      </c>
      <c r="Q66" s="132">
        <f>+(B!N46/D!Q$60)*1000</f>
        <v>16.886855657581499</v>
      </c>
      <c r="R66" s="131">
        <f>+(B!O46/D!R$60)*1000</f>
        <v>16.925381551161454</v>
      </c>
      <c r="S66" s="132">
        <f>+(B!P46/D!S$60)*1000</f>
        <v>22.399180649751006</v>
      </c>
      <c r="T66" s="131">
        <f>+(B!Q46/D!T$60)*1000</f>
        <v>28.852748681403689</v>
      </c>
      <c r="U66" s="132">
        <f>+(B!R46/D!U$60)*1000</f>
        <v>26.724087262948022</v>
      </c>
      <c r="V66" s="131">
        <f>+(B!S46/D!V$60)*1000</f>
        <v>18.926958999289138</v>
      </c>
      <c r="W66" s="132">
        <f>+(B!T46/D!W$60)*1000</f>
        <v>26.236051694415458</v>
      </c>
      <c r="X66" s="131">
        <f>+(B!U46/D!X$60)*1000</f>
        <v>32.269623482144858</v>
      </c>
      <c r="Y66" s="132">
        <f>+(B!V46/D!Y$60)*1000</f>
        <v>36.756149682236348</v>
      </c>
      <c r="Z66" s="131">
        <f>+(B!W46/D!Z$60)*1000</f>
        <v>32.547691757455709</v>
      </c>
      <c r="AA66" s="132">
        <f>+(B!X46/D!AA$60)*1000</f>
        <v>33.258756246457068</v>
      </c>
      <c r="AB66" s="131">
        <f>+(B!Y46/D!AB$60)*1000</f>
        <v>26.502874530379582</v>
      </c>
      <c r="AC66" s="133">
        <f>+(B!Z46/D!AC$60)*1000</f>
        <v>23.822980461242796</v>
      </c>
      <c r="AD66" s="133">
        <f>+(B!AA46/D!AD$60)*1000</f>
        <v>25.965621818258505</v>
      </c>
      <c r="AE66" s="133">
        <f>+(B!AB46/D!AE$60)*1000</f>
        <v>26.701583385138214</v>
      </c>
      <c r="AF66" s="133">
        <f>+(B!AC46/D!AF$60)*1000</f>
        <v>25.001613187302617</v>
      </c>
      <c r="AG66" s="133">
        <f>+(B!AD46/D!AG$60)*1000</f>
        <v>22.595311264194397</v>
      </c>
    </row>
    <row r="67" spans="6:33" x14ac:dyDescent="0.25">
      <c r="F67" s="218" t="s">
        <v>16</v>
      </c>
      <c r="G67" s="219"/>
      <c r="H67" s="134">
        <f>+(B!E47/D!H$60)*1000</f>
        <v>4.5666282325811233E-3</v>
      </c>
      <c r="I67" s="135">
        <f>+(B!F47/D!I$60)*1000</f>
        <v>3.7635808638807103E-3</v>
      </c>
      <c r="J67" s="134">
        <f>+(B!G47/D!J$60)*1000</f>
        <v>5.772403679509399E-3</v>
      </c>
      <c r="K67" s="135">
        <f>+(B!H47/D!K$60)*1000</f>
        <v>5.514020163831128E-3</v>
      </c>
      <c r="L67" s="134">
        <f>+(B!I47/D!L$60)*1000</f>
        <v>3.5588364918466286E-3</v>
      </c>
      <c r="M67" s="135">
        <f>+(B!J47/D!M$60)*1000</f>
        <v>3.9462862689006945E-3</v>
      </c>
      <c r="N67" s="134">
        <f>+(B!K47/D!N$60)*1000</f>
        <v>1.1020551745007061E-2</v>
      </c>
      <c r="O67" s="135">
        <f>+(B!L47/D!O$60)*1000</f>
        <v>6.4198127303516277E-3</v>
      </c>
      <c r="P67" s="134">
        <f>+(B!M47/D!P$60)*1000</f>
        <v>1.1186640761417575E-3</v>
      </c>
      <c r="Q67" s="135">
        <f>+(B!N47/D!Q$60)*1000</f>
        <v>5.0736044308409851E-3</v>
      </c>
      <c r="R67" s="134">
        <f>+(B!O47/D!R$60)*1000</f>
        <v>1.8422441927433287E-3</v>
      </c>
      <c r="S67" s="135">
        <f>+(B!P47/D!S$60)*1000</f>
        <v>9.0094854161726357E-3</v>
      </c>
      <c r="T67" s="134">
        <f>+(B!Q47/D!T$60)*1000</f>
        <v>4.7597224501277572E-3</v>
      </c>
      <c r="U67" s="135">
        <f>+(B!R47/D!U$60)*1000</f>
        <v>1.3021746186303147E-2</v>
      </c>
      <c r="V67" s="134">
        <f>+(B!S47/D!V$60)*1000</f>
        <v>1.3267926345479143E-2</v>
      </c>
      <c r="W67" s="135">
        <f>+(B!T47/D!W$60)*1000</f>
        <v>6.0135643968606805E-3</v>
      </c>
      <c r="X67" s="134">
        <f>+(B!U47/D!X$60)*1000</f>
        <v>1.2172423854734809E-2</v>
      </c>
      <c r="Y67" s="135">
        <f>+(B!V47/D!Y$60)*1000</f>
        <v>1.4102017688102752E-2</v>
      </c>
      <c r="Z67" s="134">
        <f>+(B!W47/D!Z$60)*1000</f>
        <v>1.6927588863211183E-2</v>
      </c>
      <c r="AA67" s="135">
        <f>+(B!X47/D!AA$60)*1000</f>
        <v>1.547228884140758E-2</v>
      </c>
      <c r="AB67" s="134">
        <f>+(B!Y47/D!AB$60)*1000</f>
        <v>1.9883275035626376E-2</v>
      </c>
      <c r="AC67" s="136">
        <f>+(B!Z47/D!AC$60)*1000</f>
        <v>1.6294042280589366E-2</v>
      </c>
      <c r="AD67" s="136">
        <f>+(B!AA47/D!AD$60)*1000</f>
        <v>1.7587064256943421E-2</v>
      </c>
      <c r="AE67" s="136">
        <f>+(B!AB47/D!AE$60)*1000</f>
        <v>1.8229329852045256E-2</v>
      </c>
      <c r="AF67" s="136">
        <f>+(B!AC47/D!AF$60)*1000</f>
        <v>2.7220949064701593E-2</v>
      </c>
      <c r="AG67" s="136">
        <f>+(B!AD47/D!AG$60)*1000</f>
        <v>1.920318827920273E-2</v>
      </c>
    </row>
    <row r="68" spans="6:33" x14ac:dyDescent="0.25">
      <c r="F68" s="220" t="s">
        <v>17</v>
      </c>
      <c r="G68" s="221"/>
      <c r="H68" s="13">
        <f>+(B!E48/D!H$60)*1000</f>
        <v>3.2312084774611544E-5</v>
      </c>
      <c r="I68" s="10">
        <f>+(B!F48/D!I$60)*1000</f>
        <v>2.7221156703314511E-4</v>
      </c>
      <c r="J68" s="13">
        <f>+(B!G48/D!J$60)*1000</f>
        <v>0</v>
      </c>
      <c r="K68" s="10">
        <f>+(B!H48/D!K$60)*1000</f>
        <v>7.5585486242386055E-4</v>
      </c>
      <c r="L68" s="13">
        <f>+(B!I48/D!L$60)*1000</f>
        <v>0</v>
      </c>
      <c r="M68" s="10">
        <f>+(B!J48/D!M$60)*1000</f>
        <v>4.010012259910094E-6</v>
      </c>
      <c r="N68" s="13">
        <f>+(B!K48/D!N$60)*1000</f>
        <v>2.5973370990518457E-6</v>
      </c>
      <c r="O68" s="10">
        <f>+(B!L48/D!O$60)*1000</f>
        <v>0</v>
      </c>
      <c r="P68" s="13">
        <f>+(B!M48/D!P$60)*1000</f>
        <v>7.0460637957748219E-5</v>
      </c>
      <c r="Q68" s="10">
        <f>+(B!N48/D!Q$60)*1000</f>
        <v>8.4268571150949818E-5</v>
      </c>
      <c r="R68" s="13">
        <f>+(B!O48/D!R$60)*1000</f>
        <v>1.3750239969283931E-5</v>
      </c>
      <c r="S68" s="10">
        <f>+(B!P48/D!S$60)*1000</f>
        <v>0</v>
      </c>
      <c r="T68" s="13">
        <f>+(B!Q48/D!T$60)*1000</f>
        <v>6.3222297756628136E-5</v>
      </c>
      <c r="U68" s="10">
        <f>+(B!R48/D!U$60)*1000</f>
        <v>0</v>
      </c>
      <c r="V68" s="13">
        <f>+(B!S48/D!V$60)*1000</f>
        <v>0</v>
      </c>
      <c r="W68" s="10">
        <f>+(B!T48/D!W$60)*1000</f>
        <v>0</v>
      </c>
      <c r="X68" s="13">
        <f>+(B!U48/D!X$60)*1000</f>
        <v>4.5473929926155363E-5</v>
      </c>
      <c r="Y68" s="10">
        <f>+(B!V48/D!Y$60)*1000</f>
        <v>0</v>
      </c>
      <c r="Z68" s="13">
        <f>+(B!W48/D!Z$60)*1000</f>
        <v>0</v>
      </c>
      <c r="AA68" s="10">
        <f>+(B!X48/D!AA$60)*1000</f>
        <v>6.7991540574717654E-4</v>
      </c>
      <c r="AB68" s="13">
        <f>+(B!Y48/D!AB$60)*1000</f>
        <v>0</v>
      </c>
      <c r="AC68" s="11">
        <f>+(B!Z48/D!AC$60)*1000</f>
        <v>0</v>
      </c>
      <c r="AD68" s="11">
        <f>+(B!AA48/D!AD$60)*1000</f>
        <v>5.6108311014572217E-4</v>
      </c>
      <c r="AE68" s="11">
        <f>+(B!AB48/D!AE$60)*1000</f>
        <v>2.2893613494135689E-4</v>
      </c>
      <c r="AF68" s="11">
        <f>+(B!AC48/D!AF$60)*1000</f>
        <v>2.7020406510648635E-4</v>
      </c>
      <c r="AG68" s="11">
        <f>+(B!AD48/D!AG$60)*1000</f>
        <v>3.2242118637338204E-4</v>
      </c>
    </row>
    <row r="69" spans="6:33" x14ac:dyDescent="0.25">
      <c r="F69" s="218" t="s">
        <v>18</v>
      </c>
      <c r="G69" s="219"/>
      <c r="H69" s="13">
        <f>+(B!E49/D!H$60)*1000</f>
        <v>3.3215121067369457E-2</v>
      </c>
      <c r="I69" s="10">
        <f>+(B!F49/D!I$60)*1000</f>
        <v>2.727893784272941E-2</v>
      </c>
      <c r="J69" s="13">
        <f>+(B!G49/D!J$60)*1000</f>
        <v>2.9261298493534194E-2</v>
      </c>
      <c r="K69" s="10">
        <f>+(B!H49/D!K$60)*1000</f>
        <v>2.562187565637471E-2</v>
      </c>
      <c r="L69" s="13">
        <f>+(B!I49/D!L$60)*1000</f>
        <v>1.8579187514582738E-2</v>
      </c>
      <c r="M69" s="10">
        <f>+(B!J49/D!M$60)*1000</f>
        <v>5.306410911319983E-2</v>
      </c>
      <c r="N69" s="13">
        <f>+(B!K49/D!N$60)*1000</f>
        <v>6.5881783336695587E-2</v>
      </c>
      <c r="O69" s="10">
        <f>+(B!L49/D!O$60)*1000</f>
        <v>2.0920634525351131E-2</v>
      </c>
      <c r="P69" s="13">
        <f>+(B!M49/D!P$60)*1000</f>
        <v>6.2361353631243711E-2</v>
      </c>
      <c r="Q69" s="10">
        <f>+(B!N49/D!Q$60)*1000</f>
        <v>0.10778380216683672</v>
      </c>
      <c r="R69" s="13">
        <f>+(B!O49/D!R$60)*1000</f>
        <v>0.10919737473603378</v>
      </c>
      <c r="S69" s="10">
        <f>+(B!P49/D!S$60)*1000</f>
        <v>0.12864230495612994</v>
      </c>
      <c r="T69" s="13">
        <f>+(B!Q49/D!T$60)*1000</f>
        <v>0.16678025738999977</v>
      </c>
      <c r="U69" s="10">
        <f>+(B!R49/D!U$60)*1000</f>
        <v>6.0865257105763439E-2</v>
      </c>
      <c r="V69" s="13">
        <f>+(B!S49/D!V$60)*1000</f>
        <v>0.10670260725996929</v>
      </c>
      <c r="W69" s="10">
        <f>+(B!T49/D!W$60)*1000</f>
        <v>0.14723401987025361</v>
      </c>
      <c r="X69" s="13">
        <f>+(B!U49/D!X$60)*1000</f>
        <v>0.12118209772630349</v>
      </c>
      <c r="Y69" s="10">
        <f>+(B!V49/D!Y$60)*1000</f>
        <v>0.1886915914848229</v>
      </c>
      <c r="Z69" s="13">
        <f>+(B!W49/D!Z$60)*1000</f>
        <v>0.24715300979421151</v>
      </c>
      <c r="AA69" s="10">
        <f>+(B!X49/D!AA$60)*1000</f>
        <v>0.21827506213753106</v>
      </c>
      <c r="AB69" s="13">
        <f>+(B!Y49/D!AB$60)*1000</f>
        <v>0.30037584747592516</v>
      </c>
      <c r="AC69" s="11">
        <f>+(B!Z49/D!AC$60)*1000</f>
        <v>0.1624529575058723</v>
      </c>
      <c r="AD69" s="11">
        <f>+(B!AA49/D!AD$60)*1000</f>
        <v>0.17667359075476075</v>
      </c>
      <c r="AE69" s="11">
        <f>+(B!AB49/D!AE$60)*1000</f>
        <v>0.16064128227444152</v>
      </c>
      <c r="AF69" s="11">
        <f>+(B!AC49/D!AF$60)*1000</f>
        <v>0.22577666207790104</v>
      </c>
      <c r="AG69" s="11">
        <f>+(B!AD49/D!AG$60)*1000</f>
        <v>0.17334743508298259</v>
      </c>
    </row>
    <row r="70" spans="6:33" x14ac:dyDescent="0.25">
      <c r="F70" s="220" t="s">
        <v>19</v>
      </c>
      <c r="G70" s="221"/>
      <c r="H70" s="13">
        <f>+(B!E50/D!H$60)*1000</f>
        <v>2.2764206885191894E-2</v>
      </c>
      <c r="I70" s="10">
        <f>+(B!F50/D!I$60)*1000</f>
        <v>2.0455495826467489E-2</v>
      </c>
      <c r="J70" s="13">
        <f>+(B!G50/D!J$60)*1000</f>
        <v>2.9691641114518066E-2</v>
      </c>
      <c r="K70" s="10">
        <f>+(B!H50/D!K$60)*1000</f>
        <v>2.1959173492963661E-2</v>
      </c>
      <c r="L70" s="13">
        <f>+(B!I50/D!L$60)*1000</f>
        <v>3.9641873849583904E-2</v>
      </c>
      <c r="M70" s="10">
        <f>+(B!J50/D!M$60)*1000</f>
        <v>2.068131896199428E-2</v>
      </c>
      <c r="N70" s="13">
        <f>+(B!K50/D!N$60)*1000</f>
        <v>1.805446842848497E-2</v>
      </c>
      <c r="O70" s="10">
        <f>+(B!L50/D!O$60)*1000</f>
        <v>1.0934804263372847E-2</v>
      </c>
      <c r="P70" s="13">
        <f>+(B!M50/D!P$60)*1000</f>
        <v>9.6537714271660805E-3</v>
      </c>
      <c r="Q70" s="10">
        <f>+(B!N50/D!Q$60)*1000</f>
        <v>6.3708230092795012E-2</v>
      </c>
      <c r="R70" s="13">
        <f>+(B!O50/D!R$60)*1000</f>
        <v>0.28797873872144364</v>
      </c>
      <c r="S70" s="10">
        <f>+(B!P50/D!S$60)*1000</f>
        <v>1.4420844202039363E-2</v>
      </c>
      <c r="T70" s="13">
        <f>+(B!Q50/D!T$60)*1000</f>
        <v>1.3566328324620831E-2</v>
      </c>
      <c r="U70" s="10">
        <f>+(B!R50/D!U$60)*1000</f>
        <v>1.6028863541521769E-2</v>
      </c>
      <c r="V70" s="13">
        <f>+(B!S50/D!V$60)*1000</f>
        <v>1.5156664908619779E-2</v>
      </c>
      <c r="W70" s="10">
        <f>+(B!T50/D!W$60)*1000</f>
        <v>1.7365149934219479E-2</v>
      </c>
      <c r="X70" s="13">
        <f>+(B!U50/D!X$60)*1000</f>
        <v>1.6615558997149463E-2</v>
      </c>
      <c r="Y70" s="10">
        <f>+(B!V50/D!Y$60)*1000</f>
        <v>2.1611306164170483E-2</v>
      </c>
      <c r="Z70" s="13">
        <f>+(B!W50/D!Z$60)*1000</f>
        <v>2.0403103334433809E-2</v>
      </c>
      <c r="AA70" s="10">
        <f>+(B!X50/D!AA$60)*1000</f>
        <v>2.0790890855971744E-2</v>
      </c>
      <c r="AB70" s="13">
        <f>+(B!Y50/D!AB$60)*1000</f>
        <v>0.20002606123418404</v>
      </c>
      <c r="AC70" s="11">
        <f>+(B!Z50/D!AC$60)*1000</f>
        <v>0.42581494768310912</v>
      </c>
      <c r="AD70" s="11">
        <f>+(B!AA50/D!AD$60)*1000</f>
        <v>1.642636917691221E-2</v>
      </c>
      <c r="AE70" s="11">
        <f>+(B!AB50/D!AE$60)*1000</f>
        <v>1.4781652782958265E-2</v>
      </c>
      <c r="AF70" s="11">
        <f>+(B!AC50/D!AF$60)*1000</f>
        <v>1.4209551380678597E-2</v>
      </c>
      <c r="AG70" s="11">
        <f>+(B!AD50/D!AG$60)*1000</f>
        <v>1.0600551893909314E-2</v>
      </c>
    </row>
    <row r="71" spans="6:33" x14ac:dyDescent="0.25">
      <c r="F71" s="218" t="s">
        <v>20</v>
      </c>
      <c r="G71" s="219"/>
      <c r="H71" s="13">
        <f>+(B!E51/D!H$60)*1000</f>
        <v>3.006369077032889E-4</v>
      </c>
      <c r="I71" s="10">
        <f>+(B!F51/D!I$60)*1000</f>
        <v>2.4128150409249304E-4</v>
      </c>
      <c r="J71" s="13">
        <f>+(B!G51/D!J$60)*1000</f>
        <v>2.0941207838954805E-4</v>
      </c>
      <c r="K71" s="10">
        <f>+(B!H51/D!K$60)*1000</f>
        <v>2.1240285654274311E-4</v>
      </c>
      <c r="L71" s="13">
        <f>+(B!I51/D!L$60)*1000</f>
        <v>3.2157208410027742E-4</v>
      </c>
      <c r="M71" s="10">
        <f>+(B!J51/D!M$60)*1000</f>
        <v>3.285655905190029E-4</v>
      </c>
      <c r="N71" s="13">
        <f>+(B!K51/D!N$60)*1000</f>
        <v>1.4416481742989711E-4</v>
      </c>
      <c r="O71" s="10">
        <f>+(B!L51/D!O$60)*1000</f>
        <v>7.5612610817810545E-4</v>
      </c>
      <c r="P71" s="13">
        <f>+(B!M51/D!P$60)*1000</f>
        <v>1.0836428026856201E-3</v>
      </c>
      <c r="Q71" s="10">
        <f>+(B!N51/D!Q$60)*1000</f>
        <v>1.3714716027789923E-3</v>
      </c>
      <c r="R71" s="13">
        <f>+(B!O51/D!R$60)*1000</f>
        <v>1.4004607410251488E-4</v>
      </c>
      <c r="S71" s="10">
        <f>+(B!P51/D!S$60)*1000</f>
        <v>2.174768792980792E-4</v>
      </c>
      <c r="T71" s="13">
        <f>+(B!Q51/D!T$60)*1000</f>
        <v>4.4140744039944681E-5</v>
      </c>
      <c r="U71" s="10">
        <f>+(B!R51/D!U$60)*1000</f>
        <v>1.5092502434274586E-4</v>
      </c>
      <c r="V71" s="13">
        <f>+(B!S51/D!V$60)*1000</f>
        <v>4.6114334197069413E-4</v>
      </c>
      <c r="W71" s="10">
        <f>+(B!T51/D!W$60)*1000</f>
        <v>3.0061697591071999E-4</v>
      </c>
      <c r="X71" s="13">
        <f>+(B!U51/D!X$60)*1000</f>
        <v>1.2490516912441363E-3</v>
      </c>
      <c r="Y71" s="10">
        <f>+(B!V51/D!Y$60)*1000</f>
        <v>1.6665037109461799E-3</v>
      </c>
      <c r="Z71" s="13">
        <f>+(B!W51/D!Z$60)*1000</f>
        <v>2.5972268075272367E-3</v>
      </c>
      <c r="AA71" s="10">
        <f>+(B!X51/D!AA$60)*1000</f>
        <v>3.1021235773775781E-3</v>
      </c>
      <c r="AB71" s="13">
        <f>+(B!Y51/D!AB$60)*1000</f>
        <v>2.8112233881763616E-3</v>
      </c>
      <c r="AC71" s="11">
        <f>+(B!Z51/D!AC$60)*1000</f>
        <v>4.2087337177023282E-3</v>
      </c>
      <c r="AD71" s="11">
        <f>+(B!AA51/D!AD$60)*1000</f>
        <v>5.2753537611505939E-3</v>
      </c>
      <c r="AE71" s="11">
        <f>+(B!AB51/D!AE$60)*1000</f>
        <v>4.6147788967632304E-3</v>
      </c>
      <c r="AF71" s="11">
        <f>+(B!AC51/D!AF$60)*1000</f>
        <v>5.553931492428537E-3</v>
      </c>
      <c r="AG71" s="11">
        <f>+(B!AD51/D!AG$60)*1000</f>
        <v>5.004049868974827E-3</v>
      </c>
    </row>
    <row r="72" spans="6:33" x14ac:dyDescent="0.25">
      <c r="F72" s="220" t="s">
        <v>21</v>
      </c>
      <c r="G72" s="221"/>
      <c r="H72" s="13">
        <f>+(B!E52/D!H$60)*1000</f>
        <v>0.89176192829297751</v>
      </c>
      <c r="I72" s="10">
        <f>+(B!F52/D!I$60)*1000</f>
        <v>1.0913409330343877</v>
      </c>
      <c r="J72" s="13">
        <f>+(B!G52/D!J$60)*1000</f>
        <v>1.3583765897880282</v>
      </c>
      <c r="K72" s="10">
        <f>+(B!H52/D!K$60)*1000</f>
        <v>1.687621298046629</v>
      </c>
      <c r="L72" s="13">
        <f>+(B!I52/D!L$60)*1000</f>
        <v>1.4974103647629171</v>
      </c>
      <c r="M72" s="10">
        <f>+(B!J52/D!M$60)*1000</f>
        <v>1.5561788158970167</v>
      </c>
      <c r="N72" s="13">
        <f>+(B!K52/D!N$60)*1000</f>
        <v>1.6976654226346579</v>
      </c>
      <c r="O72" s="10">
        <f>+(B!L52/D!O$60)*1000</f>
        <v>1.8974850582727365</v>
      </c>
      <c r="P72" s="13">
        <f>+(B!M52/D!P$60)*1000</f>
        <v>1.4007471532918521</v>
      </c>
      <c r="Q72" s="10">
        <f>+(B!N52/D!Q$60)*1000</f>
        <v>0.89222416557353157</v>
      </c>
      <c r="R72" s="13">
        <f>+(B!O52/D!R$60)*1000</f>
        <v>1.0541404300249566</v>
      </c>
      <c r="S72" s="10">
        <f>+(B!P52/D!S$60)*1000</f>
        <v>1.0965087028693383</v>
      </c>
      <c r="T72" s="13">
        <f>+(B!Q52/D!T$60)*1000</f>
        <v>1.2612216648303991</v>
      </c>
      <c r="U72" s="10">
        <f>+(B!R52/D!U$60)*1000</f>
        <v>1.1703691287615339</v>
      </c>
      <c r="V72" s="13">
        <f>+(B!S52/D!V$60)*1000</f>
        <v>0.96396246187713541</v>
      </c>
      <c r="W72" s="10">
        <f>+(B!T52/D!W$60)*1000</f>
        <v>0.9569973460962663</v>
      </c>
      <c r="X72" s="13">
        <f>+(B!U52/D!X$60)*1000</f>
        <v>1.1501810428029537</v>
      </c>
      <c r="Y72" s="10">
        <f>+(B!V52/D!Y$60)*1000</f>
        <v>1.3566607928536509</v>
      </c>
      <c r="Z72" s="13">
        <f>+(B!W52/D!Z$60)*1000</f>
        <v>1.4768902828216131</v>
      </c>
      <c r="AA72" s="10">
        <f>+(B!X52/D!AA$60)*1000</f>
        <v>1.4539216849082108</v>
      </c>
      <c r="AB72" s="13">
        <f>+(B!Y52/D!AB$60)*1000</f>
        <v>1.6060494019087102</v>
      </c>
      <c r="AC72" s="11">
        <f>+(B!Z52/D!AC$60)*1000</f>
        <v>1.2356650224215247</v>
      </c>
      <c r="AD72" s="11">
        <f>+(B!AA52/D!AD$60)*1000</f>
        <v>1.1133804803981526</v>
      </c>
      <c r="AE72" s="11">
        <f>+(B!AB52/D!AE$60)*1000</f>
        <v>1.2101011231298437</v>
      </c>
      <c r="AF72" s="11">
        <f>+(B!AC52/D!AF$60)*1000</f>
        <v>1.3425043930682645</v>
      </c>
      <c r="AG72" s="11">
        <f>+(B!AD52/D!AG$60)*1000</f>
        <v>1.1274598387993329</v>
      </c>
    </row>
    <row r="73" spans="6:33" x14ac:dyDescent="0.25">
      <c r="F73" s="218" t="s">
        <v>22</v>
      </c>
      <c r="G73" s="219"/>
      <c r="H73" s="13">
        <f>+(B!E53/D!H$60)*1000</f>
        <v>5.4196828089825946</v>
      </c>
      <c r="I73" s="10">
        <f>+(B!F53/D!I$60)*1000</f>
        <v>5.2044439341959539</v>
      </c>
      <c r="J73" s="13">
        <f>+(B!G53/D!J$60)*1000</f>
        <v>3.2415413944807359</v>
      </c>
      <c r="K73" s="10">
        <f>+(B!H53/D!K$60)*1000</f>
        <v>4.3982491598403692</v>
      </c>
      <c r="L73" s="13">
        <f>+(B!I53/D!L$60)*1000</f>
        <v>2.0106498068597203</v>
      </c>
      <c r="M73" s="10">
        <f>+(B!J53/D!M$60)*1000</f>
        <v>3.0372070647731917</v>
      </c>
      <c r="N73" s="13">
        <f>+(B!K53/D!N$60)*1000</f>
        <v>3.1038354851724836</v>
      </c>
      <c r="O73" s="10">
        <f>+(B!L53/D!O$60)*1000</f>
        <v>2.7334296244645886</v>
      </c>
      <c r="P73" s="13">
        <f>+(B!M53/D!P$60)*1000</f>
        <v>2.818516514596296</v>
      </c>
      <c r="Q73" s="10">
        <f>+(B!N53/D!Q$60)*1000</f>
        <v>3.1576276538891319</v>
      </c>
      <c r="R73" s="13">
        <f>+(B!O53/D!R$60)*1000</f>
        <v>3.1466860241889041</v>
      </c>
      <c r="S73" s="10">
        <f>+(B!P53/D!S$60)*1000</f>
        <v>4.4128422812425905</v>
      </c>
      <c r="T73" s="13">
        <f>+(B!Q53/D!T$60)*1000</f>
        <v>5.6729685646639627</v>
      </c>
      <c r="U73" s="10">
        <f>+(B!R53/D!U$60)*1000</f>
        <v>6.1331585756016134</v>
      </c>
      <c r="V73" s="13">
        <f>+(B!S53/D!V$60)*1000</f>
        <v>5.6176456465408524</v>
      </c>
      <c r="W73" s="10">
        <f>+(B!T53/D!W$60)*1000</f>
        <v>8.7640797305266975</v>
      </c>
      <c r="X73" s="13">
        <f>+(B!U53/D!X$60)*1000</f>
        <v>8.5076400915763255</v>
      </c>
      <c r="Y73" s="10">
        <f>+(B!V53/D!Y$60)*1000</f>
        <v>11.535125483311852</v>
      </c>
      <c r="Z73" s="13">
        <f>+(B!W53/D!Z$60)*1000</f>
        <v>10.043392296687575</v>
      </c>
      <c r="AA73" s="10">
        <f>+(B!X53/D!AA$60)*1000</f>
        <v>10.663810447826277</v>
      </c>
      <c r="AB73" s="13">
        <f>+(B!Y53/D!AB$60)*1000</f>
        <v>8.4504708511465214</v>
      </c>
      <c r="AC73" s="11">
        <f>+(B!Z53/D!AC$60)*1000</f>
        <v>6.172961007900919</v>
      </c>
      <c r="AD73" s="11">
        <f>+(B!AA53/D!AD$60)*1000</f>
        <v>7.3205392564162048</v>
      </c>
      <c r="AE73" s="11">
        <f>+(B!AB53/D!AE$60)*1000</f>
        <v>7.444802872062664</v>
      </c>
      <c r="AF73" s="11">
        <f>+(B!AC53/D!AF$60)*1000</f>
        <v>6.0400682848813672</v>
      </c>
      <c r="AG73" s="11">
        <f>+(B!AD53/D!AG$60)*1000</f>
        <v>6.0546001548479316</v>
      </c>
    </row>
    <row r="74" spans="6:33" x14ac:dyDescent="0.25">
      <c r="F74" s="220" t="s">
        <v>23</v>
      </c>
      <c r="G74" s="221"/>
      <c r="H74" s="13">
        <f>+(B!E54/D!H$60)*1000</f>
        <v>12.251960248174379</v>
      </c>
      <c r="I74" s="10">
        <f>+(B!F54/D!I$60)*1000</f>
        <v>12.189409276317567</v>
      </c>
      <c r="J74" s="13">
        <f>+(B!G54/D!J$60)*1000</f>
        <v>13.9316506332489</v>
      </c>
      <c r="K74" s="10">
        <f>+(B!H54/D!K$60)*1000</f>
        <v>13.26398070258349</v>
      </c>
      <c r="L74" s="13">
        <f>+(B!I54/D!L$60)*1000</f>
        <v>6.8316876053197833</v>
      </c>
      <c r="M74" s="10">
        <f>+(B!J54/D!M$60)*1000</f>
        <v>7.6191849203105839</v>
      </c>
      <c r="N74" s="13">
        <f>+(B!K54/D!N$60)*1000</f>
        <v>7.6288304417994759</v>
      </c>
      <c r="O74" s="10">
        <f>+(B!L54/D!O$60)*1000</f>
        <v>9.696062854866021</v>
      </c>
      <c r="P74" s="13">
        <f>+(B!M54/D!P$60)*1000</f>
        <v>10.312146774550552</v>
      </c>
      <c r="Q74" s="10">
        <f>+(B!N54/D!Q$60)*1000</f>
        <v>11.076106495651752</v>
      </c>
      <c r="R74" s="13">
        <f>+(B!O54/D!R$60)*1000</f>
        <v>10.585117105010559</v>
      </c>
      <c r="S74" s="10">
        <f>+(B!P54/D!S$60)*1000</f>
        <v>14.766648043632914</v>
      </c>
      <c r="T74" s="13">
        <f>+(B!Q54/D!T$60)*1000</f>
        <v>19.547728615298062</v>
      </c>
      <c r="U74" s="10">
        <f>+(B!R54/D!U$60)*1000</f>
        <v>17.373069365233924</v>
      </c>
      <c r="V74" s="13">
        <f>+(B!S54/D!V$60)*1000</f>
        <v>10.515948244628403</v>
      </c>
      <c r="W74" s="10">
        <f>+(B!T54/D!W$60)*1000</f>
        <v>14.436021662205688</v>
      </c>
      <c r="X74" s="13">
        <f>+(B!U54/D!X$60)*1000</f>
        <v>20.262771575427021</v>
      </c>
      <c r="Y74" s="10">
        <f>+(B!V54/D!Y$60)*1000</f>
        <v>21.11046773476734</v>
      </c>
      <c r="Z74" s="13">
        <f>+(B!W54/D!Z$60)*1000</f>
        <v>18.544182876636953</v>
      </c>
      <c r="AA74" s="10">
        <f>+(B!X54/D!AA$60)*1000</f>
        <v>18.899335390049274</v>
      </c>
      <c r="AB74" s="13">
        <f>+(B!Y54/D!AB$60)*1000</f>
        <v>14.346796864878872</v>
      </c>
      <c r="AC74" s="11">
        <f>+(B!Z54/D!AC$60)*1000</f>
        <v>14.422472389493914</v>
      </c>
      <c r="AD74" s="11">
        <f>+(B!AA54/D!AD$60)*1000</f>
        <v>15.91094137371096</v>
      </c>
      <c r="AE74" s="11">
        <f>+(B!AB54/D!AE$60)*1000</f>
        <v>16.254277280450911</v>
      </c>
      <c r="AF74" s="11">
        <f>+(B!AC54/D!AF$60)*1000</f>
        <v>15.846078022511943</v>
      </c>
      <c r="AG74" s="11">
        <f>+(B!AD54/D!AG$60)*1000</f>
        <v>14.005659691892319</v>
      </c>
    </row>
    <row r="75" spans="6:33" x14ac:dyDescent="0.25">
      <c r="F75" s="218" t="s">
        <v>24</v>
      </c>
      <c r="G75" s="219"/>
      <c r="H75" s="13">
        <f>+(B!E55/D!H$60)*1000</f>
        <v>1.4833464558282545</v>
      </c>
      <c r="I75" s="10">
        <f>+(B!F55/D!I$60)*1000</f>
        <v>1.2895383451740998</v>
      </c>
      <c r="J75" s="13">
        <f>+(B!G55/D!J$60)*1000</f>
        <v>1.5379633915477937</v>
      </c>
      <c r="K75" s="10">
        <f>+(B!H55/D!K$60)*1000</f>
        <v>1.3873147185465238</v>
      </c>
      <c r="L75" s="13">
        <f>+(B!I55/D!L$60)*1000</f>
        <v>1.0800818707385995</v>
      </c>
      <c r="M75" s="10">
        <f>+(B!J55/D!M$60)*1000</f>
        <v>1.3142447639967307</v>
      </c>
      <c r="N75" s="13">
        <f>+(B!K55/D!N$60)*1000</f>
        <v>1.1025766592697197</v>
      </c>
      <c r="O75" s="10">
        <f>+(B!L55/D!O$60)*1000</f>
        <v>1.0122457416077297</v>
      </c>
      <c r="P75" s="13">
        <f>+(B!M55/D!P$60)*1000</f>
        <v>0.83868596443766741</v>
      </c>
      <c r="Q75" s="10">
        <f>+(B!N55/D!Q$60)*1000</f>
        <v>1.0914016421318564</v>
      </c>
      <c r="R75" s="13">
        <f>+(B!O55/D!R$60)*1000</f>
        <v>1.3373660971395662</v>
      </c>
      <c r="S75" s="10">
        <f>+(B!P55/D!S$60)*1000</f>
        <v>1.4446347166231917</v>
      </c>
      <c r="T75" s="13">
        <f>+(B!Q55/D!T$60)*1000</f>
        <v>1.5399231111840408</v>
      </c>
      <c r="U75" s="10">
        <f>+(B!R55/D!U$60)*1000</f>
        <v>1.6406078035888163</v>
      </c>
      <c r="V75" s="13">
        <f>+(B!S55/D!V$60)*1000</f>
        <v>1.2578012566213397</v>
      </c>
      <c r="W75" s="10">
        <f>+(B!T55/D!W$60)*1000</f>
        <v>1.6459505285124529</v>
      </c>
      <c r="X75" s="13">
        <f>+(B!U55/D!X$60)*1000</f>
        <v>1.8267614077615426</v>
      </c>
      <c r="Y75" s="10">
        <f>+(B!V55/D!Y$60)*1000</f>
        <v>2.0305022887871651</v>
      </c>
      <c r="Z75" s="13">
        <f>+(B!W55/D!Z$60)*1000</f>
        <v>1.7496368438428525</v>
      </c>
      <c r="AA75" s="10">
        <f>+(B!X55/D!AA$60)*1000</f>
        <v>1.6476586360266863</v>
      </c>
      <c r="AB75" s="13">
        <f>+(B!Y55/D!AB$60)*1000</f>
        <v>1.3225088742065034</v>
      </c>
      <c r="AC75" s="11">
        <f>+(B!Z55/D!AC$60)*1000</f>
        <v>1.1535229553704891</v>
      </c>
      <c r="AD75" s="11">
        <f>+(B!AA55/D!AD$60)*1000</f>
        <v>1.2700171872034416</v>
      </c>
      <c r="AE75" s="11">
        <f>+(B!AB55/D!AE$60)*1000</f>
        <v>1.3598072236727592</v>
      </c>
      <c r="AF75" s="11">
        <f>+(B!AC55/D!AF$60)*1000</f>
        <v>1.3515487691311039</v>
      </c>
      <c r="AG75" s="11">
        <f>+(B!AD55/D!AG$60)*1000</f>
        <v>1.1991139323433655</v>
      </c>
    </row>
    <row r="76" spans="6:33" ht="15.75" thickBot="1" x14ac:dyDescent="0.3">
      <c r="F76" s="222" t="s">
        <v>25</v>
      </c>
      <c r="G76" s="223"/>
      <c r="H76" s="137">
        <f>+(B!E56/D!H$60)*1000</f>
        <v>13.884739279635424</v>
      </c>
      <c r="I76" s="138">
        <f>+(B!F56/D!I$60)*1000</f>
        <v>6.0423483616521247</v>
      </c>
      <c r="J76" s="137">
        <f>+(B!G56/D!J$60)*1000</f>
        <v>5.230534222103719</v>
      </c>
      <c r="K76" s="138">
        <f>+(B!H56/D!K$60)*1000</f>
        <v>5.1876273892039491</v>
      </c>
      <c r="L76" s="137">
        <f>+(B!I56/D!L$60)*1000</f>
        <v>2.1912193503227648</v>
      </c>
      <c r="M76" s="138">
        <f>+(B!J56/D!M$60)*1000</f>
        <v>0.26005882202697178</v>
      </c>
      <c r="N76" s="137">
        <f>+(B!K56/D!N$60)*1000</f>
        <v>0.46759204155739359</v>
      </c>
      <c r="O76" s="138">
        <f>+(B!L56/D!O$60)*1000</f>
        <v>4.7542110768004783E-2</v>
      </c>
      <c r="P76" s="137">
        <f>+(B!M56/D!P$60)*1000</f>
        <v>0.36610683455891396</v>
      </c>
      <c r="Q76" s="138">
        <f>+(B!N56/D!Q$60)*1000</f>
        <v>0.49147354613030164</v>
      </c>
      <c r="R76" s="137">
        <f>+(B!O56/D!R$60)*1000</f>
        <v>0.40290050873488187</v>
      </c>
      <c r="S76" s="138">
        <f>+(B!P56/D!S$60)*1000</f>
        <v>0.52625674650225285</v>
      </c>
      <c r="T76" s="137">
        <f>+(B!Q56/D!T$60)*1000</f>
        <v>0.645693030778968</v>
      </c>
      <c r="U76" s="138">
        <f>+(B!R56/D!U$60)*1000</f>
        <v>0.31681550516993556</v>
      </c>
      <c r="V76" s="137">
        <f>+(B!S56/D!V$60)*1000</f>
        <v>0.43601311655850855</v>
      </c>
      <c r="W76" s="138">
        <f>+(B!T56/D!W$60)*1000</f>
        <v>0.26208921199473756</v>
      </c>
      <c r="X76" s="137">
        <f>+(B!U56/D!X$60)*1000</f>
        <v>0.37100471348730724</v>
      </c>
      <c r="Y76" s="138">
        <f>+(B!V56/D!Y$60)*1000</f>
        <v>0.49732194124705564</v>
      </c>
      <c r="Z76" s="137">
        <f>+(B!W56/D!Z$60)*1000</f>
        <v>0.4465084406294707</v>
      </c>
      <c r="AA76" s="138">
        <f>+(B!X56/D!AA$60)*1000</f>
        <v>0.33570974142066018</v>
      </c>
      <c r="AB76" s="137">
        <f>+(B!Y56/D!AB$60)*1000</f>
        <v>0.25395215269680876</v>
      </c>
      <c r="AC76" s="139">
        <f>+(B!Z56/D!AC$60)*1000</f>
        <v>0.22958846893017298</v>
      </c>
      <c r="AD76" s="139">
        <f>+(B!AA56/D!AD$60)*1000</f>
        <v>0.13422008055842596</v>
      </c>
      <c r="AE76" s="139">
        <f>+(B!AB56/D!AE$60)*1000</f>
        <v>0.23409886443698455</v>
      </c>
      <c r="AF76" s="139">
        <f>+(B!AC56/D!AF$60)*1000</f>
        <v>0.14838248036278243</v>
      </c>
      <c r="AG76" s="139">
        <f>+(B!AD56/D!AG$60)*1000</f>
        <v>1.9852298896212182E-6</v>
      </c>
    </row>
    <row r="77" spans="6:33" x14ac:dyDescent="0.25">
      <c r="F77" s="1" t="s">
        <v>52</v>
      </c>
      <c r="AD77" s="1"/>
    </row>
    <row r="78" spans="6:33" ht="15.75" thickBot="1" x14ac:dyDescent="0.3"/>
    <row r="79" spans="6:33" ht="15.75" thickBot="1" x14ac:dyDescent="0.3">
      <c r="F79" s="6" t="s">
        <v>14</v>
      </c>
      <c r="G79" s="7"/>
      <c r="H79" s="12">
        <v>1995</v>
      </c>
      <c r="I79" s="8">
        <v>1996</v>
      </c>
      <c r="J79" s="12">
        <v>1997</v>
      </c>
      <c r="K79" s="8">
        <v>1998</v>
      </c>
      <c r="L79" s="12">
        <v>1999</v>
      </c>
      <c r="M79" s="8">
        <v>2000</v>
      </c>
      <c r="N79" s="12">
        <v>2001</v>
      </c>
      <c r="O79" s="8">
        <v>2002</v>
      </c>
      <c r="P79" s="12">
        <v>2003</v>
      </c>
      <c r="Q79" s="8">
        <v>2004</v>
      </c>
      <c r="R79" s="12">
        <v>2005</v>
      </c>
      <c r="S79" s="8">
        <v>2006</v>
      </c>
      <c r="T79" s="12">
        <v>2007</v>
      </c>
      <c r="U79" s="8">
        <v>2008</v>
      </c>
      <c r="V79" s="12">
        <v>2009</v>
      </c>
      <c r="W79" s="8">
        <v>2010</v>
      </c>
      <c r="X79" s="12">
        <v>2011</v>
      </c>
      <c r="Y79" s="8">
        <v>2012</v>
      </c>
      <c r="Z79" s="12">
        <v>2013</v>
      </c>
      <c r="AA79" s="8">
        <v>2014</v>
      </c>
      <c r="AB79" s="12">
        <v>2015</v>
      </c>
      <c r="AC79" s="9">
        <v>2016</v>
      </c>
      <c r="AD79" s="9">
        <v>2017</v>
      </c>
      <c r="AE79" s="9">
        <v>2018</v>
      </c>
      <c r="AF79" s="9">
        <v>2019</v>
      </c>
      <c r="AG79" s="9">
        <v>2020</v>
      </c>
    </row>
    <row r="80" spans="6:33" ht="15.75" thickBot="1" x14ac:dyDescent="0.3">
      <c r="F80" s="224" t="s">
        <v>26</v>
      </c>
      <c r="G80" s="225"/>
      <c r="H80" s="152">
        <f>+('C'!D46/D!H$60)*1000</f>
        <v>-24.006697633558449</v>
      </c>
      <c r="I80" s="152">
        <f>+('C'!E46/D!I$60)*1000</f>
        <v>-16.442462519246874</v>
      </c>
      <c r="J80" s="152">
        <f>+('C'!F46/D!J$60)*1000</f>
        <v>-15.700808318890813</v>
      </c>
      <c r="K80" s="152">
        <f>+('C'!G46/D!K$60)*1000</f>
        <v>-18.934530980886368</v>
      </c>
      <c r="L80" s="152">
        <f>+('C'!H46/D!L$60)*1000</f>
        <v>-7.314485883908433</v>
      </c>
      <c r="M80" s="152">
        <f>+('C'!I46/D!M$60)*1000</f>
        <v>-7.979272757458113</v>
      </c>
      <c r="N80" s="152">
        <f>+('C'!J46/D!N$60)*1000</f>
        <v>-9.941613198507163</v>
      </c>
      <c r="O80" s="152">
        <f>+('C'!K46/D!O$60)*1000</f>
        <v>-10.607323812132684</v>
      </c>
      <c r="P80" s="152">
        <f>+('C'!L46/D!P$60)*1000</f>
        <v>-10.854084159268096</v>
      </c>
      <c r="Q80" s="152">
        <f>+('C'!M46/D!Q$60)*1000</f>
        <v>-10.520495068746053</v>
      </c>
      <c r="R80" s="152">
        <f>+('C'!N46/D!R$60)*1000</f>
        <v>-9.0020617200998281</v>
      </c>
      <c r="S80" s="152">
        <f>+('C'!O46/D!S$60)*1000</f>
        <v>-14.721916172634574</v>
      </c>
      <c r="T80" s="152">
        <f>+('C'!P46/D!T$60)*1000</f>
        <v>-19.586532548817367</v>
      </c>
      <c r="U80" s="152">
        <f>+('C'!Q46/D!U$60)*1000</f>
        <v>-18.10995224185098</v>
      </c>
      <c r="V80" s="152">
        <f>+('C'!R46/D!V$60)*1000</f>
        <v>-11.215349239835813</v>
      </c>
      <c r="W80" s="152">
        <f>+('C'!S46/D!W$60)*1000</f>
        <v>-14.643751032073673</v>
      </c>
      <c r="X80" s="152">
        <f>+('C'!T46/D!X$60)*1000</f>
        <v>-20.419408883801314</v>
      </c>
      <c r="Y80" s="152">
        <f>+('C'!U46/D!Y$60)*1000</f>
        <v>-28.751171459046262</v>
      </c>
      <c r="Z80" s="152">
        <f>+('C'!V46/D!Z$60)*1000</f>
        <v>-24.011215010454492</v>
      </c>
      <c r="AA80" s="152">
        <f>+('C'!W46/D!AA$60)*1000</f>
        <v>-24.081934003401216</v>
      </c>
      <c r="AB80" s="152">
        <f>+('C'!X46/D!AB$60)*1000</f>
        <v>-15.277342207539837</v>
      </c>
      <c r="AC80" s="152">
        <f>+('C'!Y46/D!AC$60)*1000</f>
        <v>-14.691417189835576</v>
      </c>
      <c r="AD80" s="152">
        <f>+('C'!Z46/D!AD$60)*1000</f>
        <v>-14.211711887639975</v>
      </c>
      <c r="AE80" s="152">
        <f>+('C'!AA46/D!AE$60)*1000</f>
        <v>-16.878056363711718</v>
      </c>
      <c r="AF80" s="152">
        <f>+('C'!AB46/D!AF$60)*1000</f>
        <v>-15.561988966717953</v>
      </c>
      <c r="AG80" s="152">
        <f>+('C'!AC46/D!AG$60)*1000</f>
        <v>-14.592133864051458</v>
      </c>
    </row>
    <row r="81" spans="6:33" x14ac:dyDescent="0.25">
      <c r="F81" s="218" t="s">
        <v>16</v>
      </c>
      <c r="G81" s="219"/>
      <c r="H81" s="129">
        <f>+('C'!D47/D!H$60)*1000</f>
        <v>6.8152339263163668</v>
      </c>
      <c r="I81" s="129">
        <f>+('C'!E47/D!I$60)*1000</f>
        <v>6.3699559955698426</v>
      </c>
      <c r="J81" s="129">
        <f>+('C'!F47/D!J$60)*1000</f>
        <v>7.8474695640581258</v>
      </c>
      <c r="K81" s="129">
        <f>+('C'!G47/D!K$60)*1000</f>
        <v>5.8612345620667927</v>
      </c>
      <c r="L81" s="129">
        <f>+('C'!H47/D!L$60)*1000</f>
        <v>5.0931384388043455</v>
      </c>
      <c r="M81" s="129">
        <f>+('C'!I47/D!M$60)*1000</f>
        <v>4.8361340416836942</v>
      </c>
      <c r="N81" s="129">
        <f>+('C'!J47/D!N$60)*1000</f>
        <v>3.2141834779100265</v>
      </c>
      <c r="O81" s="129">
        <f>+('C'!K47/D!O$60)*1000</f>
        <v>3.6488068532722386</v>
      </c>
      <c r="P81" s="129">
        <f>+('C'!L47/D!P$60)*1000</f>
        <v>3.3439791446349081</v>
      </c>
      <c r="Q81" s="129">
        <f>+('C'!M47/D!Q$60)*1000</f>
        <v>4.3589819754166061</v>
      </c>
      <c r="R81" s="129">
        <f>+('C'!N47/D!R$60)*1000</f>
        <v>5.8779201382223079</v>
      </c>
      <c r="S81" s="129">
        <f>+('C'!O47/D!S$60)*1000</f>
        <v>5.4678156035096039</v>
      </c>
      <c r="T81" s="129">
        <f>+('C'!P47/D!T$60)*1000</f>
        <v>5.431914601842518</v>
      </c>
      <c r="U81" s="129">
        <f>+('C'!Q47/D!U$60)*1000</f>
        <v>6.1311492789910513</v>
      </c>
      <c r="V81" s="129">
        <f>+('C'!R47/D!V$60)*1000</f>
        <v>6.246945286523423</v>
      </c>
      <c r="W81" s="129">
        <f>+('C'!S47/D!W$60)*1000</f>
        <v>8.9277590845166266</v>
      </c>
      <c r="X81" s="129">
        <f>+('C'!T47/D!X$60)*1000</f>
        <v>8.3583113146140562</v>
      </c>
      <c r="Y81" s="129">
        <f>+('C'!U47/D!Y$60)*1000</f>
        <v>5.1852001466601481</v>
      </c>
      <c r="Z81" s="129">
        <f>+('C'!V47/D!Z$60)*1000</f>
        <v>5.4442644877297237</v>
      </c>
      <c r="AA81" s="129">
        <f>+('C'!W47/D!AA$60)*1000</f>
        <v>5.6388714080146505</v>
      </c>
      <c r="AB81" s="129">
        <f>+('C'!X47/D!AB$60)*1000</f>
        <v>6.3495536338904</v>
      </c>
      <c r="AC81" s="129">
        <f>+('C'!Y47/D!AC$60)*1000</f>
        <v>5.6279068972880637</v>
      </c>
      <c r="AD81" s="129">
        <f>+('C'!Z47/D!AD$60)*1000</f>
        <v>5.7809627786330369</v>
      </c>
      <c r="AE81" s="129">
        <f>+('C'!AA47/D!AE$60)*1000</f>
        <v>4.3912342202329144</v>
      </c>
      <c r="AF81" s="129">
        <f>+('C'!AB47/D!AF$60)*1000</f>
        <v>4.1326576240991173</v>
      </c>
      <c r="AG81" s="25">
        <f>+('C'!AC47/D!AG$60)*1000</f>
        <v>3.9236425196537756</v>
      </c>
    </row>
    <row r="82" spans="6:33" x14ac:dyDescent="0.25">
      <c r="F82" s="220" t="s">
        <v>17</v>
      </c>
      <c r="G82" s="221"/>
      <c r="H82" s="25">
        <f>+('C'!D48/D!H$60)*1000</f>
        <v>6.442101795420854E-4</v>
      </c>
      <c r="I82" s="25">
        <f>+('C'!E48/D!I$60)*1000</f>
        <v>9.4959345201112947E-4</v>
      </c>
      <c r="J82" s="25">
        <f>+('C'!F48/D!J$60)*1000</f>
        <v>4.2927609652046396E-4</v>
      </c>
      <c r="K82" s="25">
        <f>+('C'!G48/D!K$60)*1000</f>
        <v>-4.4520583910943081E-4</v>
      </c>
      <c r="L82" s="25">
        <f>+('C'!H48/D!L$60)*1000</f>
        <v>4.8702460270137147E-4</v>
      </c>
      <c r="M82" s="25">
        <f>+('C'!I48/D!M$60)*1000</f>
        <v>2.9252656313853698E-4</v>
      </c>
      <c r="N82" s="25">
        <f>+('C'!J48/D!N$60)*1000</f>
        <v>5.3300887633649368E-4</v>
      </c>
      <c r="O82" s="25">
        <f>+('C'!K48/D!O$60)*1000</f>
        <v>9.7240761031975307E-4</v>
      </c>
      <c r="P82" s="25">
        <f>+('C'!L48/D!P$60)*1000</f>
        <v>3.6307518260741251E-4</v>
      </c>
      <c r="Q82" s="25">
        <f>+('C'!M48/D!Q$60)*1000</f>
        <v>2.4000145751348202E-3</v>
      </c>
      <c r="R82" s="25">
        <f>+('C'!N48/D!R$60)*1000</f>
        <v>3.5455461700902285E-4</v>
      </c>
      <c r="S82" s="25">
        <f>+('C'!O48/D!S$60)*1000</f>
        <v>2.6992648802466211E-3</v>
      </c>
      <c r="T82" s="25">
        <f>+('C'!P48/D!T$60)*1000</f>
        <v>1.4416652992334559E-4</v>
      </c>
      <c r="U82" s="25">
        <f>+('C'!Q48/D!U$60)*1000</f>
        <v>7.6552139843279082E-5</v>
      </c>
      <c r="V82" s="25">
        <f>+('C'!R48/D!V$60)*1000</f>
        <v>0</v>
      </c>
      <c r="W82" s="25">
        <f>+('C'!S48/D!W$60)*1000</f>
        <v>3.1751576464183638E-4</v>
      </c>
      <c r="X82" s="25">
        <f>+('C'!T48/D!X$60)*1000</f>
        <v>-4.5473929926155363E-5</v>
      </c>
      <c r="Y82" s="25">
        <f>+('C'!U48/D!Y$60)*1000</f>
        <v>0</v>
      </c>
      <c r="Z82" s="25">
        <f>+('C'!V48/D!Z$60)*1000</f>
        <v>5.4869593925387919E-4</v>
      </c>
      <c r="AA82" s="25">
        <f>+('C'!W48/D!AA$60)*1000</f>
        <v>-6.7991540574717654E-4</v>
      </c>
      <c r="AB82" s="25">
        <f>+('C'!X48/D!AB$60)*1000</f>
        <v>3.6373450792416979E-4</v>
      </c>
      <c r="AC82" s="25">
        <f>+('C'!Y48/D!AC$60)*1000</f>
        <v>4.2280589365791162E-4</v>
      </c>
      <c r="AD82" s="25">
        <f>+('C'!Z48/D!AD$60)*1000</f>
        <v>-5.6108311014572217E-4</v>
      </c>
      <c r="AE82" s="25">
        <f>+('C'!AA48/D!AE$60)*1000</f>
        <v>-2.2893613494135689E-4</v>
      </c>
      <c r="AF82" s="25">
        <f>+('C'!AB48/D!AF$60)*1000</f>
        <v>-2.7020406510648635E-4</v>
      </c>
      <c r="AG82" s="25">
        <f>+('C'!AC48/D!AG$60)*1000</f>
        <v>-3.2242118637338204E-4</v>
      </c>
    </row>
    <row r="83" spans="6:33" x14ac:dyDescent="0.25">
      <c r="F83" s="218" t="s">
        <v>18</v>
      </c>
      <c r="G83" s="219"/>
      <c r="H83" s="25">
        <f>+('C'!D49/D!H$60)*1000</f>
        <v>0.18452163289957724</v>
      </c>
      <c r="I83" s="25">
        <f>+('C'!E49/D!I$60)*1000</f>
        <v>0.29688597747102841</v>
      </c>
      <c r="J83" s="25">
        <f>+('C'!F49/D!J$60)*1000</f>
        <v>0.31075291294494067</v>
      </c>
      <c r="K83" s="25">
        <f>+('C'!G49/D!K$60)*1000</f>
        <v>0.27166117937408102</v>
      </c>
      <c r="L83" s="25">
        <f>+('C'!H49/D!L$60)*1000</f>
        <v>0.17931693153241904</v>
      </c>
      <c r="M83" s="25">
        <f>+('C'!I49/D!M$60)*1000</f>
        <v>0.18390401512055576</v>
      </c>
      <c r="N83" s="25">
        <f>+('C'!J49/D!N$60)*1000</f>
        <v>0.17584600060520475</v>
      </c>
      <c r="O83" s="25">
        <f>+('C'!K49/D!O$60)*1000</f>
        <v>0.23814857057475847</v>
      </c>
      <c r="P83" s="25">
        <f>+('C'!L49/D!P$60)*1000</f>
        <v>0.30472238754580555</v>
      </c>
      <c r="Q83" s="25">
        <f>+('C'!M49/D!Q$60)*1000</f>
        <v>0.28794398289850848</v>
      </c>
      <c r="R83" s="25">
        <f>+('C'!N49/D!R$60)*1000</f>
        <v>0.36357794202342097</v>
      </c>
      <c r="S83" s="25">
        <f>+('C'!O49/D!S$60)*1000</f>
        <v>0.62734360920085375</v>
      </c>
      <c r="T83" s="25">
        <f>+('C'!P49/D!T$60)*1000</f>
        <v>0.43104676621580446</v>
      </c>
      <c r="U83" s="25">
        <f>+('C'!Q49/D!U$60)*1000</f>
        <v>0.71128606203922651</v>
      </c>
      <c r="V83" s="25">
        <f>+('C'!R49/D!V$60)*1000</f>
        <v>0.57661205255795833</v>
      </c>
      <c r="W83" s="25">
        <f>+('C'!S49/D!W$60)*1000</f>
        <v>0.94723417865081883</v>
      </c>
      <c r="X83" s="25">
        <f>+('C'!T49/D!X$60)*1000</f>
        <v>1.0425664489484434</v>
      </c>
      <c r="Y83" s="25">
        <f>+('C'!U49/D!Y$60)*1000</f>
        <v>1.1374554019821341</v>
      </c>
      <c r="Z83" s="25">
        <f>+('C'!V49/D!Z$60)*1000</f>
        <v>0.94666902167932188</v>
      </c>
      <c r="AA83" s="25">
        <f>+('C'!W49/D!AA$60)*1000</f>
        <v>0.99330198840099415</v>
      </c>
      <c r="AB83" s="25">
        <f>+('C'!X49/D!AB$60)*1000</f>
        <v>0.79065528781793848</v>
      </c>
      <c r="AC83" s="25">
        <f>+('C'!Y49/D!AC$60)*1000</f>
        <v>0.97236803331197952</v>
      </c>
      <c r="AD83" s="25">
        <f>+('C'!Z49/D!AD$60)*1000</f>
        <v>1.1145037010481031</v>
      </c>
      <c r="AE83" s="25">
        <f>+('C'!AA49/D!AE$60)*1000</f>
        <v>1.0234354511169135</v>
      </c>
      <c r="AF83" s="25">
        <f>+('C'!AB49/D!AF$60)*1000</f>
        <v>1.2392051178233054</v>
      </c>
      <c r="AG83" s="25">
        <f>+('C'!AC49/D!AG$60)*1000</f>
        <v>0.95299866989597382</v>
      </c>
    </row>
    <row r="84" spans="6:33" x14ac:dyDescent="0.25">
      <c r="F84" s="220" t="s">
        <v>19</v>
      </c>
      <c r="G84" s="221"/>
      <c r="H84" s="25">
        <f>+('C'!D50/D!H$60)*1000</f>
        <v>0.14083333333333334</v>
      </c>
      <c r="I84" s="25">
        <f>+('C'!E50/D!I$60)*1000</f>
        <v>0.29054542262081628</v>
      </c>
      <c r="J84" s="25">
        <f>+('C'!F50/D!J$60)*1000</f>
        <v>0.24552195707239033</v>
      </c>
      <c r="K84" s="25">
        <f>+('C'!G50/D!K$60)*1000</f>
        <v>0.25141614156689773</v>
      </c>
      <c r="L84" s="25">
        <f>+('C'!H50/D!L$60)*1000</f>
        <v>0.25623404972390018</v>
      </c>
      <c r="M84" s="25">
        <f>+('C'!I50/D!M$60)*1000</f>
        <v>4.0034506538618717E-2</v>
      </c>
      <c r="N84" s="25">
        <f>+('C'!J50/D!N$60)*1000</f>
        <v>2.2973320556788396E-3</v>
      </c>
      <c r="O84" s="25">
        <f>+('C'!K50/D!O$60)*1000</f>
        <v>-1.0934804263372847E-2</v>
      </c>
      <c r="P84" s="25">
        <f>+('C'!L50/D!P$60)*1000</f>
        <v>2.9896460982268024E-2</v>
      </c>
      <c r="Q84" s="25">
        <f>+('C'!M50/D!Q$60)*1000</f>
        <v>-6.3708230092795012E-2</v>
      </c>
      <c r="R84" s="25">
        <f>+('C'!N50/D!R$60)*1000</f>
        <v>-0.24536600115185256</v>
      </c>
      <c r="S84" s="25">
        <f>+('C'!O50/D!S$60)*1000</f>
        <v>1.594783021105051E-2</v>
      </c>
      <c r="T84" s="25">
        <f>+('C'!P50/D!T$60)*1000</f>
        <v>1.8523101807356012E-2</v>
      </c>
      <c r="U84" s="25">
        <f>+('C'!Q50/D!U$60)*1000</f>
        <v>6.006533129317939E-2</v>
      </c>
      <c r="V84" s="25">
        <f>+('C'!R50/D!V$60)*1000</f>
        <v>4.2268476690591396E-2</v>
      </c>
      <c r="W84" s="25">
        <f>+('C'!S50/D!W$60)*1000</f>
        <v>0.34954940343873336</v>
      </c>
      <c r="X84" s="25">
        <f>+('C'!T50/D!X$60)*1000</f>
        <v>1.0323766525262048</v>
      </c>
      <c r="Y84" s="25">
        <f>+('C'!U50/D!Y$60)*1000</f>
        <v>0.49876456601928804</v>
      </c>
      <c r="Z84" s="25">
        <f>+('C'!V50/D!Z$60)*1000</f>
        <v>0.27760250907890394</v>
      </c>
      <c r="AA84" s="25">
        <f>+('C'!W50/D!AA$60)*1000</f>
        <v>0.21277859416561287</v>
      </c>
      <c r="AB84" s="25">
        <f>+('C'!X50/D!AB$60)*1000</f>
        <v>2.3305267089864836</v>
      </c>
      <c r="AC84" s="25">
        <f>+('C'!Y50/D!AC$60)*1000</f>
        <v>0.18677986333546867</v>
      </c>
      <c r="AD84" s="25">
        <f>+('C'!Z50/D!AD$60)*1000</f>
        <v>3.4397720533963181</v>
      </c>
      <c r="AE84" s="25">
        <f>+('C'!AA50/D!AE$60)*1000</f>
        <v>2.5193317170210121</v>
      </c>
      <c r="AF84" s="25">
        <f>+('C'!AB50/D!AF$60)*1000</f>
        <v>2.6427799619402381</v>
      </c>
      <c r="AG84" s="25">
        <f>+('C'!AC50/D!AG$60)*1000</f>
        <v>1.8105772055904072</v>
      </c>
    </row>
    <row r="85" spans="6:33" x14ac:dyDescent="0.25">
      <c r="F85" s="218" t="s">
        <v>20</v>
      </c>
      <c r="G85" s="219"/>
      <c r="H85" s="25">
        <f>+('C'!D51/D!H$60)*1000</f>
        <v>-3.006369077032889E-4</v>
      </c>
      <c r="I85" s="25">
        <f>+('C'!E51/D!I$60)*1000</f>
        <v>-2.4128150409249304E-4</v>
      </c>
      <c r="J85" s="25">
        <f>+('C'!F51/D!J$60)*1000</f>
        <v>-2.0941207838954805E-4</v>
      </c>
      <c r="K85" s="25">
        <f>+('C'!G51/D!K$60)*1000</f>
        <v>-2.1240285654274311E-4</v>
      </c>
      <c r="L85" s="25">
        <f>+('C'!H51/D!L$60)*1000</f>
        <v>-3.2157208410027742E-4</v>
      </c>
      <c r="M85" s="25">
        <f>+('C'!I51/D!M$60)*1000</f>
        <v>-3.285655905190029E-4</v>
      </c>
      <c r="N85" s="25">
        <f>+('C'!J51/D!N$60)*1000</f>
        <v>-1.4416481742989711E-4</v>
      </c>
      <c r="O85" s="25">
        <f>+('C'!K51/D!O$60)*1000</f>
        <v>-7.5348640302818997E-4</v>
      </c>
      <c r="P85" s="25">
        <f>+('C'!L51/D!P$60)*1000</f>
        <v>-9.2154644499643377E-4</v>
      </c>
      <c r="Q85" s="25">
        <f>+('C'!M51/D!Q$60)*1000</f>
        <v>-1.2140601467230238E-3</v>
      </c>
      <c r="R85" s="25">
        <f>+('C'!N51/D!R$60)*1000</f>
        <v>1.4261374544058359E-4</v>
      </c>
      <c r="S85" s="25">
        <f>+('C'!O51/D!S$60)*1000</f>
        <v>1.9836376571022058E-4</v>
      </c>
      <c r="T85" s="25">
        <f>+('C'!P51/D!T$60)*1000</f>
        <v>2.9392625237347337E-3</v>
      </c>
      <c r="U85" s="25">
        <f>+('C'!Q51/D!U$60)*1000</f>
        <v>3.7959846061111887E-3</v>
      </c>
      <c r="V85" s="25">
        <f>+('C'!R51/D!V$60)*1000</f>
        <v>4.669127932307551E-3</v>
      </c>
      <c r="W85" s="25">
        <f>+('C'!S51/D!W$60)*1000</f>
        <v>8.7832418454838277E-3</v>
      </c>
      <c r="X85" s="25">
        <f>+('C'!T51/D!X$60)*1000</f>
        <v>1.0348371602361234E-2</v>
      </c>
      <c r="Y85" s="25">
        <f>+('C'!U51/D!Y$60)*1000</f>
        <v>1.0150548864494912E-2</v>
      </c>
      <c r="Z85" s="25">
        <f>+('C'!V51/D!Z$60)*1000</f>
        <v>7.8550236601738748E-3</v>
      </c>
      <c r="AA85" s="25">
        <f>+('C'!W51/D!AA$60)*1000</f>
        <v>6.6855404875070861E-3</v>
      </c>
      <c r="AB85" s="25">
        <f>+('C'!X51/D!AB$60)*1000</f>
        <v>5.520209871745045E-3</v>
      </c>
      <c r="AC85" s="25">
        <f>+('C'!Y51/D!AC$60)*1000</f>
        <v>3.2705957719410634E-3</v>
      </c>
      <c r="AD85" s="25">
        <f>+('C'!Z51/D!AD$60)*1000</f>
        <v>2.2508277272823137E-3</v>
      </c>
      <c r="AE85" s="25">
        <f>+('C'!AA51/D!AE$60)*1000</f>
        <v>5.052426540677194E-4</v>
      </c>
      <c r="AF85" s="25">
        <f>+('C'!AB51/D!AF$60)*1000</f>
        <v>1.6571382298161794E-3</v>
      </c>
      <c r="AG85" s="25">
        <f>+('C'!AC51/D!AG$60)*1000</f>
        <v>1.1077781307075362E-3</v>
      </c>
    </row>
    <row r="86" spans="6:33" x14ac:dyDescent="0.25">
      <c r="F86" s="220" t="s">
        <v>21</v>
      </c>
      <c r="G86" s="221"/>
      <c r="H86" s="25">
        <f>+('C'!D52/D!H$60)*1000</f>
        <v>-0.88172975347279414</v>
      </c>
      <c r="I86" s="25">
        <f>+('C'!E52/D!I$60)*1000</f>
        <v>-1.0913020611037576</v>
      </c>
      <c r="J86" s="25">
        <f>+('C'!F52/D!J$60)*1000</f>
        <v>-1.3546508998800157</v>
      </c>
      <c r="K86" s="25">
        <f>+('C'!G52/D!K$60)*1000</f>
        <v>-1.6875633007771478</v>
      </c>
      <c r="L86" s="25">
        <f>+('C'!H52/D!L$60)*1000</f>
        <v>-1.481950613123169</v>
      </c>
      <c r="M86" s="25">
        <f>+('C'!I52/D!M$60)*1000</f>
        <v>-1.5551114119329792</v>
      </c>
      <c r="N86" s="25">
        <f>+('C'!J52/D!N$60)*1000</f>
        <v>-1.6946818892475286</v>
      </c>
      <c r="O86" s="25">
        <f>+('C'!K52/D!O$60)*1000</f>
        <v>-1.8872774180695291</v>
      </c>
      <c r="P86" s="25">
        <f>+('C'!L52/D!P$60)*1000</f>
        <v>-1.3680063205528639</v>
      </c>
      <c r="Q86" s="25">
        <f>+('C'!M52/D!Q$60)*1000</f>
        <v>-0.86772455424379347</v>
      </c>
      <c r="R86" s="25">
        <f>+('C'!N52/D!R$60)*1000</f>
        <v>-1.0250801977346899</v>
      </c>
      <c r="S86" s="25">
        <f>+('C'!O52/D!S$60)*1000</f>
        <v>-1.0707792980792032</v>
      </c>
      <c r="T86" s="25">
        <f>+('C'!P52/D!T$60)*1000</f>
        <v>-1.2357089945849646</v>
      </c>
      <c r="U86" s="25">
        <f>+('C'!Q52/D!U$60)*1000</f>
        <v>-1.1252470440951452</v>
      </c>
      <c r="V86" s="25">
        <f>+('C'!R52/D!V$60)*1000</f>
        <v>-0.83618172854227335</v>
      </c>
      <c r="W86" s="25">
        <f>+('C'!S52/D!W$60)*1000</f>
        <v>-0.77164557909540443</v>
      </c>
      <c r="X86" s="25">
        <f>+('C'!T52/D!X$60)*1000</f>
        <v>-0.8791862500841694</v>
      </c>
      <c r="Y86" s="25">
        <f>+('C'!U52/D!Y$60)*1000</f>
        <v>-0.85003082085240655</v>
      </c>
      <c r="Z86" s="25">
        <f>+('C'!V52/D!Z$60)*1000</f>
        <v>-0.9156935182128314</v>
      </c>
      <c r="AA86" s="25">
        <f>+('C'!W52/D!AA$60)*1000</f>
        <v>-1.0626561069201588</v>
      </c>
      <c r="AB86" s="25">
        <f>+('C'!X52/D!AB$60)*1000</f>
        <v>-1.1954371248434599</v>
      </c>
      <c r="AC86" s="25">
        <f>+('C'!Y52/D!AC$60)*1000</f>
        <v>-0.87077740764467215</v>
      </c>
      <c r="AD86" s="25">
        <f>+('C'!Z52/D!AD$60)*1000</f>
        <v>-0.71818441974735869</v>
      </c>
      <c r="AE86" s="25">
        <f>+('C'!AA52/D!AE$60)*1000</f>
        <v>-0.82971511459239899</v>
      </c>
      <c r="AF86" s="25">
        <f>+('C'!AB52/D!AF$60)*1000</f>
        <v>-1.050213742003401</v>
      </c>
      <c r="AG86" s="25">
        <f>+('C'!AC52/D!AG$60)*1000</f>
        <v>-0.81445588819185255</v>
      </c>
    </row>
    <row r="87" spans="6:33" x14ac:dyDescent="0.25">
      <c r="F87" s="218" t="s">
        <v>22</v>
      </c>
      <c r="G87" s="219"/>
      <c r="H87" s="25">
        <f>+('C'!D53/D!H$60)*1000</f>
        <v>-2.6711358919453141</v>
      </c>
      <c r="I87" s="25">
        <f>+('C'!E53/D!I$60)*1000</f>
        <v>-2.8540525676004211</v>
      </c>
      <c r="J87" s="25">
        <f>+('C'!F53/D!J$60)*1000</f>
        <v>-2.0725868284228768</v>
      </c>
      <c r="K87" s="25">
        <f>+('C'!G53/D!K$60)*1000</f>
        <v>-3.8176370247847085</v>
      </c>
      <c r="L87" s="25">
        <f>+('C'!H53/D!L$60)*1000</f>
        <v>-1.2674441189433023</v>
      </c>
      <c r="M87" s="25">
        <f>+('C'!I53/D!M$60)*1000</f>
        <v>-2.3012681344503476</v>
      </c>
      <c r="N87" s="25">
        <f>+('C'!J53/D!N$60)*1000</f>
        <v>-2.4494421777284647</v>
      </c>
      <c r="O87" s="25">
        <f>+('C'!K53/D!O$60)*1000</f>
        <v>-1.8664831407510709</v>
      </c>
      <c r="P87" s="25">
        <f>+('C'!L53/D!P$60)*1000</f>
        <v>-1.6657027618602591</v>
      </c>
      <c r="Q87" s="25">
        <f>+('C'!M53/D!Q$60)*1000</f>
        <v>-1.6184611329738132</v>
      </c>
      <c r="R87" s="25">
        <f>+('C'!N53/D!R$60)*1000</f>
        <v>-1.684254367440968</v>
      </c>
      <c r="S87" s="25">
        <f>+('C'!O53/D!S$60)*1000</f>
        <v>-3.0844271520037942</v>
      </c>
      <c r="T87" s="25">
        <f>+('C'!P53/D!T$60)*1000</f>
        <v>-2.5367150659884197</v>
      </c>
      <c r="U87" s="25">
        <f>+('C'!Q53/D!U$60)*1000</f>
        <v>-4.6038608058608066</v>
      </c>
      <c r="V87" s="25">
        <f>+('C'!R53/D!V$60)*1000</f>
        <v>-5.0740660872755621</v>
      </c>
      <c r="W87" s="25">
        <f>+('C'!S53/D!W$60)*1000</f>
        <v>-7.7979305221612307</v>
      </c>
      <c r="X87" s="25">
        <f>+('C'!T53/D!X$60)*1000</f>
        <v>-7.602683298543309</v>
      </c>
      <c r="Y87" s="25">
        <f>+('C'!U53/D!Y$60)*1000</f>
        <v>-11.19293818052531</v>
      </c>
      <c r="Z87" s="25">
        <f>+('C'!V53/D!Z$60)*1000</f>
        <v>-9.161421107076043</v>
      </c>
      <c r="AA87" s="25">
        <f>+('C'!W53/D!AA$60)*1000</f>
        <v>-9.0874474338289808</v>
      </c>
      <c r="AB87" s="25">
        <f>+('C'!X53/D!AB$60)*1000</f>
        <v>-7.7437068273092375</v>
      </c>
      <c r="AC87" s="25">
        <f>+('C'!Y53/D!AC$60)*1000</f>
        <v>-4.8763773008755074</v>
      </c>
      <c r="AD87" s="25">
        <f>+('C'!Z53/D!AD$60)*1000</f>
        <v>-6.5847250890993063</v>
      </c>
      <c r="AE87" s="25">
        <f>+('C'!AA53/D!AE$60)*1000</f>
        <v>-6.2085187533673176</v>
      </c>
      <c r="AF87" s="25">
        <f>+('C'!AB53/D!AF$60)*1000</f>
        <v>-5.2608724188193374</v>
      </c>
      <c r="AG87" s="25">
        <f>+('C'!AC53/D!AG$60)*1000</f>
        <v>-5.3287732073374103</v>
      </c>
    </row>
    <row r="88" spans="6:33" x14ac:dyDescent="0.25">
      <c r="F88" s="220" t="s">
        <v>23</v>
      </c>
      <c r="G88" s="221"/>
      <c r="H88" s="25">
        <f>+('C'!D54/D!H$60)*1000</f>
        <v>-12.243681353977928</v>
      </c>
      <c r="I88" s="25">
        <f>+('C'!E54/D!I$60)*1000</f>
        <v>-12.184074124098437</v>
      </c>
      <c r="J88" s="25">
        <f>+('C'!F54/D!J$60)*1000</f>
        <v>-13.931486788428208</v>
      </c>
      <c r="K88" s="25">
        <f>+('C'!G54/D!K$60)*1000</f>
        <v>-13.253297810333962</v>
      </c>
      <c r="L88" s="25">
        <f>+('C'!H54/D!L$60)*1000</f>
        <v>-6.8311902626189305</v>
      </c>
      <c r="M88" s="25">
        <f>+('C'!I54/D!M$60)*1000</f>
        <v>-7.6188082601144256</v>
      </c>
      <c r="N88" s="25">
        <f>+('C'!J54/D!N$60)*1000</f>
        <v>-7.6263693514222313</v>
      </c>
      <c r="O88" s="25">
        <f>+('C'!K54/D!O$60)*1000</f>
        <v>-9.6836954875983654</v>
      </c>
      <c r="P88" s="25">
        <f>+('C'!L54/D!P$60)*1000</f>
        <v>-10.309466171515703</v>
      </c>
      <c r="Q88" s="25">
        <f>+('C'!M54/D!Q$60)*1000</f>
        <v>-11.067953869698295</v>
      </c>
      <c r="R88" s="25">
        <f>+('C'!N54/D!R$60)*1000</f>
        <v>-10.578715972355539</v>
      </c>
      <c r="S88" s="25">
        <f>+('C'!O54/D!S$60)*1000</f>
        <v>-14.754181456011381</v>
      </c>
      <c r="T88" s="25">
        <f>+('C'!P54/D!T$60)*1000</f>
        <v>-19.541495909421226</v>
      </c>
      <c r="U88" s="25">
        <f>+('C'!Q54/D!U$60)*1000</f>
        <v>-17.370289980062132</v>
      </c>
      <c r="V88" s="25">
        <f>+('C'!R54/D!V$60)*1000</f>
        <v>-10.512413056937788</v>
      </c>
      <c r="W88" s="25">
        <f>+('C'!S54/D!W$60)*1000</f>
        <v>-14.432948872657988</v>
      </c>
      <c r="X88" s="25">
        <f>+('C'!T54/D!X$60)*1000</f>
        <v>-20.25209976881467</v>
      </c>
      <c r="Y88" s="25">
        <f>+('C'!U54/D!Y$60)*1000</f>
        <v>-21.10009988444958</v>
      </c>
      <c r="Z88" s="25">
        <f>+('C'!V54/D!Z$60)*1000</f>
        <v>-18.535936128535273</v>
      </c>
      <c r="AA88" s="25">
        <f>+('C'!W54/D!AA$60)*1000</f>
        <v>-18.894347882963416</v>
      </c>
      <c r="AB88" s="25">
        <f>+('C'!X54/D!AB$60)*1000</f>
        <v>-14.339413265967094</v>
      </c>
      <c r="AC88" s="25">
        <f>+('C'!Y54/D!AC$60)*1000</f>
        <v>-14.413990049113815</v>
      </c>
      <c r="AD88" s="25">
        <f>+('C'!Z54/D!AD$60)*1000</f>
        <v>-15.898649697378687</v>
      </c>
      <c r="AE88" s="25">
        <f>+('C'!AA54/D!AE$60)*1000</f>
        <v>-16.249923846823322</v>
      </c>
      <c r="AF88" s="25">
        <f>+('C'!AB54/D!AF$60)*1000</f>
        <v>-15.829044922665801</v>
      </c>
      <c r="AG88" s="25">
        <f>+('C'!AC54/D!AG$60)*1000</f>
        <v>-13.989687088064796</v>
      </c>
    </row>
    <row r="89" spans="6:33" x14ac:dyDescent="0.25">
      <c r="F89" s="218" t="s">
        <v>24</v>
      </c>
      <c r="G89" s="219"/>
      <c r="H89" s="25">
        <f>+('C'!D55/D!H$60)*1000</f>
        <v>-1.4663428045901279</v>
      </c>
      <c r="I89" s="25">
        <f>+('C'!E55/D!I$60)*1000</f>
        <v>-1.2287810043491181</v>
      </c>
      <c r="J89" s="25">
        <f>+('C'!F55/D!J$60)*1000</f>
        <v>-1.5155135581922412</v>
      </c>
      <c r="K89" s="25">
        <f>+('C'!G55/D!K$60)*1000</f>
        <v>-1.3720596513337533</v>
      </c>
      <c r="L89" s="25">
        <f>+('C'!H55/D!L$60)*1000</f>
        <v>-1.0715366188784901</v>
      </c>
      <c r="M89" s="25">
        <f>+('C'!I55/D!M$60)*1000</f>
        <v>-1.304121909480997</v>
      </c>
      <c r="N89" s="25">
        <f>+('C'!J55/D!N$60)*1000</f>
        <v>-1.096242308856163</v>
      </c>
      <c r="O89" s="25">
        <f>+('C'!K55/D!O$60)*1000</f>
        <v>-0.99856507122223326</v>
      </c>
      <c r="P89" s="25">
        <f>+('C'!L55/D!P$60)*1000</f>
        <v>-0.8228411008091292</v>
      </c>
      <c r="Q89" s="25">
        <f>+('C'!M55/D!Q$60)*1000</f>
        <v>-1.0593092357770975</v>
      </c>
      <c r="R89" s="25">
        <f>+('C'!N55/D!R$60)*1000</f>
        <v>-1.3078582501439815</v>
      </c>
      <c r="S89" s="25">
        <f>+('C'!O55/D!S$60)*1000</f>
        <v>-1.4005246620820488</v>
      </c>
      <c r="T89" s="25">
        <f>+('C'!P55/D!T$60)*1000</f>
        <v>-1.5119574064089643</v>
      </c>
      <c r="U89" s="25">
        <f>+('C'!Q55/D!U$60)*1000</f>
        <v>-1.601140237399731</v>
      </c>
      <c r="V89" s="25">
        <f>+('C'!R55/D!V$60)*1000</f>
        <v>-1.2277511522850786</v>
      </c>
      <c r="W89" s="25">
        <f>+('C'!S55/D!W$60)*1000</f>
        <v>-1.6147150342512362</v>
      </c>
      <c r="X89" s="25">
        <f>+('C'!T55/D!X$60)*1000</f>
        <v>-1.7597269095234886</v>
      </c>
      <c r="Y89" s="25">
        <f>+('C'!U55/D!Y$60)*1000</f>
        <v>-1.9457117461446158</v>
      </c>
      <c r="Z89" s="25">
        <f>+('C'!V55/D!Z$60)*1000</f>
        <v>-1.6299184989545503</v>
      </c>
      <c r="AA89" s="25">
        <f>+('C'!W55/D!AA$60)*1000</f>
        <v>-1.5538556665067806</v>
      </c>
      <c r="AB89" s="25">
        <f>+('C'!X55/D!AB$60)*1000</f>
        <v>-1.2231142850973789</v>
      </c>
      <c r="AC89" s="25">
        <f>+('C'!Y55/D!AC$60)*1000</f>
        <v>-1.0926793721973094</v>
      </c>
      <c r="AD89" s="25">
        <f>+('C'!Z55/D!AD$60)*1000</f>
        <v>-1.2137592526202576</v>
      </c>
      <c r="AE89" s="25">
        <f>+('C'!AA55/D!AE$60)*1000</f>
        <v>-1.2981836793899459</v>
      </c>
      <c r="AF89" s="25">
        <f>+('C'!AB55/D!AF$60)*1000</f>
        <v>-1.2930023483682891</v>
      </c>
      <c r="AG89" s="25">
        <f>+('C'!AC55/D!AG$60)*1000</f>
        <v>-1.1472214523941873</v>
      </c>
    </row>
    <row r="90" spans="6:33" ht="15.75" thickBot="1" x14ac:dyDescent="0.3">
      <c r="F90" s="222" t="s">
        <v>25</v>
      </c>
      <c r="G90" s="223"/>
      <c r="H90" s="130">
        <f>+('C'!D56/D!H$60)*1000</f>
        <v>-13.884739279635424</v>
      </c>
      <c r="I90" s="130">
        <f>+('C'!E56/D!I$60)*1000</f>
        <v>-6.0423483616521247</v>
      </c>
      <c r="J90" s="130">
        <f>+('C'!F56/D!J$60)*1000</f>
        <v>-5.230534222103719</v>
      </c>
      <c r="K90" s="130">
        <f>+('C'!G56/D!K$60)*1000</f>
        <v>-5.1876273892039491</v>
      </c>
      <c r="L90" s="130">
        <f>+('C'!H56/D!L$60)*1000</f>
        <v>-2.1912193503227648</v>
      </c>
      <c r="M90" s="130">
        <f>+('C'!I56/D!M$60)*1000</f>
        <v>-0.2599995657948509</v>
      </c>
      <c r="N90" s="130">
        <f>+('C'!J56/D!N$60)*1000</f>
        <v>-0.46759204155739359</v>
      </c>
      <c r="O90" s="130">
        <f>+('C'!K56/D!O$60)*1000</f>
        <v>-4.7542110768004783E-2</v>
      </c>
      <c r="P90" s="130">
        <f>+('C'!L56/D!P$60)*1000</f>
        <v>-0.36610683455891396</v>
      </c>
      <c r="Q90" s="130">
        <f>+('C'!M56/D!Q$60)*1000</f>
        <v>-0.49144918136326093</v>
      </c>
      <c r="R90" s="130">
        <f>+('C'!N56/D!R$60)*1000</f>
        <v>-0.40278292378575531</v>
      </c>
      <c r="S90" s="130">
        <f>+('C'!O56/D!S$60)*1000</f>
        <v>-0.52600818117144887</v>
      </c>
      <c r="T90" s="130">
        <f>+('C'!P56/D!T$60)*1000</f>
        <v>-0.64522304789141793</v>
      </c>
      <c r="U90" s="130">
        <f>+('C'!Q56/D!U$60)*1000</f>
        <v>-0.31578726758473591</v>
      </c>
      <c r="V90" s="130">
        <f>+('C'!R56/D!V$60)*1000</f>
        <v>-0.43543225022357779</v>
      </c>
      <c r="W90" s="130">
        <f>+('C'!S56/D!W$60)*1000</f>
        <v>-0.26015449348999681</v>
      </c>
      <c r="X90" s="130">
        <f>+('C'!T56/D!X$60)*1000</f>
        <v>-0.36926988081610662</v>
      </c>
      <c r="Y90" s="130">
        <f>+('C'!U56/D!Y$60)*1000</f>
        <v>-0.49396151282165246</v>
      </c>
      <c r="Z90" s="130">
        <f>+('C'!V56/D!Z$60)*1000</f>
        <v>-0.44518534169692964</v>
      </c>
      <c r="AA90" s="130">
        <f>+('C'!W56/D!AA$60)*1000</f>
        <v>-0.33458450704225351</v>
      </c>
      <c r="AB90" s="130">
        <f>+('C'!X56/D!AB$60)*1000</f>
        <v>-0.25229034417238849</v>
      </c>
      <c r="AC90" s="130">
        <f>+('C'!Y56/D!AC$60)*1000</f>
        <v>-0.22834138372837928</v>
      </c>
      <c r="AD90" s="130">
        <f>+('C'!Z56/D!AD$60)*1000</f>
        <v>-0.13332170648896013</v>
      </c>
      <c r="AE90" s="130">
        <f>+('C'!AA56/D!AE$60)*1000</f>
        <v>-0.22599260226283727</v>
      </c>
      <c r="AF90" s="130">
        <f>+('C'!AB56/D!AF$60)*1000</f>
        <v>-0.14488517288849301</v>
      </c>
      <c r="AG90" s="130">
        <f>+('C'!AC56/D!AG$60)*1000</f>
        <v>0</v>
      </c>
    </row>
    <row r="91" spans="6:33" x14ac:dyDescent="0.25">
      <c r="F91" s="1" t="s">
        <v>52</v>
      </c>
    </row>
    <row r="92" spans="6:33" ht="19.5" thickBot="1" x14ac:dyDescent="0.3">
      <c r="G92" s="227" t="s">
        <v>59</v>
      </c>
      <c r="H92" s="227"/>
      <c r="I92" s="227"/>
      <c r="J92" s="227"/>
      <c r="K92" s="227"/>
      <c r="L92" s="227"/>
      <c r="M92" s="227"/>
      <c r="N92" s="227"/>
      <c r="O92" s="227"/>
      <c r="P92" s="227"/>
      <c r="Q92" s="227"/>
      <c r="R92" s="227"/>
      <c r="S92" s="227"/>
      <c r="T92" s="227"/>
      <c r="U92" s="227"/>
      <c r="V92" s="227"/>
      <c r="W92" s="227"/>
      <c r="X92" s="227"/>
      <c r="Y92" s="227"/>
      <c r="Z92" s="227"/>
      <c r="AA92" s="227"/>
      <c r="AB92" s="227"/>
      <c r="AC92" s="227"/>
    </row>
    <row r="93" spans="6:33" x14ac:dyDescent="0.25">
      <c r="G93" s="163" t="s">
        <v>38</v>
      </c>
      <c r="H93" s="164">
        <v>1995</v>
      </c>
      <c r="I93" s="164">
        <v>1996</v>
      </c>
      <c r="J93" s="164">
        <v>1997</v>
      </c>
      <c r="K93" s="164">
        <v>1998</v>
      </c>
      <c r="L93" s="164">
        <v>1999</v>
      </c>
      <c r="M93" s="164">
        <v>2000</v>
      </c>
      <c r="N93" s="164">
        <v>2001</v>
      </c>
      <c r="O93" s="164">
        <v>2002</v>
      </c>
      <c r="P93" s="164">
        <v>2003</v>
      </c>
      <c r="Q93" s="164">
        <v>2004</v>
      </c>
      <c r="R93" s="164">
        <v>2005</v>
      </c>
      <c r="S93" s="164">
        <v>2006</v>
      </c>
      <c r="T93" s="164">
        <v>2007</v>
      </c>
      <c r="U93" s="164">
        <v>2008</v>
      </c>
      <c r="V93" s="164">
        <v>2009</v>
      </c>
      <c r="W93" s="164">
        <v>2010</v>
      </c>
      <c r="X93" s="164">
        <v>2011</v>
      </c>
      <c r="Y93" s="164">
        <v>2012</v>
      </c>
      <c r="Z93" s="164">
        <v>2013</v>
      </c>
      <c r="AA93" s="164">
        <v>2014</v>
      </c>
      <c r="AB93" s="164">
        <v>2015</v>
      </c>
      <c r="AC93" s="164">
        <v>2016</v>
      </c>
      <c r="AD93" s="164">
        <v>2017</v>
      </c>
      <c r="AE93" s="164">
        <v>2018</v>
      </c>
      <c r="AF93" s="179">
        <v>2019</v>
      </c>
      <c r="AG93" s="181">
        <v>2020</v>
      </c>
    </row>
    <row r="94" spans="6:33" ht="15.75" thickBot="1" x14ac:dyDescent="0.3">
      <c r="G94" s="165" t="s">
        <v>37</v>
      </c>
      <c r="H94" s="166">
        <v>92507279383.038727</v>
      </c>
      <c r="I94" s="166">
        <v>97160109277.80867</v>
      </c>
      <c r="J94" s="166">
        <v>106659508271.25496</v>
      </c>
      <c r="K94" s="166">
        <v>98443739941.166397</v>
      </c>
      <c r="L94" s="166">
        <v>86186158684.768494</v>
      </c>
      <c r="M94" s="166">
        <v>99886577330.727112</v>
      </c>
      <c r="N94" s="166">
        <v>98211751481.796738</v>
      </c>
      <c r="O94" s="166">
        <v>97963002598.62233</v>
      </c>
      <c r="P94" s="166">
        <v>94641380063.574036</v>
      </c>
      <c r="Q94" s="166">
        <v>117081522238.32433</v>
      </c>
      <c r="R94" s="166">
        <v>145619193046.09366</v>
      </c>
      <c r="S94" s="166">
        <v>161618580752.94522</v>
      </c>
      <c r="T94" s="166">
        <v>206181823187.6741</v>
      </c>
      <c r="U94" s="166">
        <v>242186949772.53262</v>
      </c>
      <c r="V94" s="166">
        <v>232397835356.34525</v>
      </c>
      <c r="W94" s="166">
        <v>286563099757.48126</v>
      </c>
      <c r="X94" s="166">
        <v>334943877377.47107</v>
      </c>
      <c r="Y94" s="166">
        <v>370921317942.56293</v>
      </c>
      <c r="Z94" s="166">
        <v>382116120909.21759</v>
      </c>
      <c r="AA94" s="166">
        <v>381112110485.38422</v>
      </c>
      <c r="AB94" s="166">
        <v>293481753078.86761</v>
      </c>
      <c r="AC94" s="166">
        <v>282825012368.255</v>
      </c>
      <c r="AD94" s="166">
        <v>311883730442.04504</v>
      </c>
      <c r="AE94" s="166">
        <v>333568926392.5863</v>
      </c>
      <c r="AF94" s="180">
        <v>323802808108.24597</v>
      </c>
      <c r="AG94" s="182">
        <v>271346896626.41779</v>
      </c>
    </row>
    <row r="95" spans="6:33" x14ac:dyDescent="0.25">
      <c r="G95" s="2" t="s">
        <v>41</v>
      </c>
      <c r="H95" s="162" t="s">
        <v>40</v>
      </c>
      <c r="Y95" s="55"/>
      <c r="Z95" s="55"/>
      <c r="AA95" s="55"/>
      <c r="AB95" s="55"/>
    </row>
    <row r="96" spans="6:33" ht="15.75" thickBot="1" x14ac:dyDescent="0.3"/>
    <row r="97" spans="6:33" ht="15.75" thickBot="1" x14ac:dyDescent="0.3">
      <c r="F97" s="6" t="s">
        <v>14</v>
      </c>
      <c r="G97" s="7"/>
      <c r="H97" s="12">
        <v>1995</v>
      </c>
      <c r="I97" s="8">
        <v>1996</v>
      </c>
      <c r="J97" s="12">
        <v>1997</v>
      </c>
      <c r="K97" s="8">
        <v>1998</v>
      </c>
      <c r="L97" s="12">
        <v>1999</v>
      </c>
      <c r="M97" s="8">
        <v>2000</v>
      </c>
      <c r="N97" s="12">
        <v>2001</v>
      </c>
      <c r="O97" s="8">
        <v>2002</v>
      </c>
      <c r="P97" s="12">
        <v>2003</v>
      </c>
      <c r="Q97" s="8">
        <v>2004</v>
      </c>
      <c r="R97" s="12">
        <v>2005</v>
      </c>
      <c r="S97" s="8">
        <v>2006</v>
      </c>
      <c r="T97" s="12">
        <v>2007</v>
      </c>
      <c r="U97" s="8">
        <v>2008</v>
      </c>
      <c r="V97" s="12">
        <v>2009</v>
      </c>
      <c r="W97" s="8">
        <v>2010</v>
      </c>
      <c r="X97" s="12">
        <v>2011</v>
      </c>
      <c r="Y97" s="8">
        <v>2012</v>
      </c>
      <c r="Z97" s="12">
        <v>2013</v>
      </c>
      <c r="AA97" s="8">
        <v>2014</v>
      </c>
      <c r="AB97" s="12">
        <v>2015</v>
      </c>
      <c r="AC97" s="9">
        <v>2016</v>
      </c>
      <c r="AD97" s="9">
        <v>2017</v>
      </c>
      <c r="AE97" s="9">
        <v>2018</v>
      </c>
      <c r="AF97" s="9">
        <v>2019</v>
      </c>
      <c r="AG97" s="9">
        <v>2020</v>
      </c>
    </row>
    <row r="98" spans="6:33" ht="15.75" thickBot="1" x14ac:dyDescent="0.3">
      <c r="F98" s="198" t="s">
        <v>26</v>
      </c>
      <c r="G98" s="207"/>
      <c r="H98" s="171">
        <f>+A!D46/(D!H$94)</f>
        <v>3.9319944811466549E-6</v>
      </c>
      <c r="I98" s="171">
        <f>+A!E46/(D!I$94)</f>
        <v>3.5916428933011025E-6</v>
      </c>
      <c r="J98" s="171">
        <f>+A!F46/(D!J$94)</f>
        <v>3.3982488563345722E-6</v>
      </c>
      <c r="K98" s="171">
        <f>+A!G46/(D!K$94)</f>
        <v>2.7254579332352521E-6</v>
      </c>
      <c r="L98" s="171">
        <f>+A!H46/(D!L$94)</f>
        <v>2.8458487040488857E-6</v>
      </c>
      <c r="M98" s="171">
        <f>+A!I46/(D!M$94)</f>
        <v>2.3069568720632686E-6</v>
      </c>
      <c r="N98" s="171">
        <f>+A!J46/(D!N$94)</f>
        <v>1.6773011835608323E-6</v>
      </c>
      <c r="O98" s="171">
        <f>+A!K46/(D!O$94)</f>
        <v>1.9751395921660032E-6</v>
      </c>
      <c r="P98" s="171">
        <f>+A!L46/(D!P$94)</f>
        <v>2.1294330647400044E-6</v>
      </c>
      <c r="Q98" s="171">
        <f>+A!M46/(D!Q$94)</f>
        <v>2.238419820563403E-6</v>
      </c>
      <c r="R98" s="171">
        <f>+A!N46/(D!R$94)</f>
        <v>2.2674248984162828E-6</v>
      </c>
      <c r="S98" s="171">
        <f>+A!O46/(D!S$94)</f>
        <v>2.0031746442254303E-6</v>
      </c>
      <c r="T98" s="171">
        <f>+A!P46/(D!T$94)</f>
        <v>1.9171792541585738E-6</v>
      </c>
      <c r="U98" s="171">
        <f>+A!Q46/(D!U$94)</f>
        <v>1.5341953823233638E-6</v>
      </c>
      <c r="V98" s="171">
        <f>+A!R46/(D!V$94)</f>
        <v>1.4470685128557417E-6</v>
      </c>
      <c r="W98" s="171">
        <f>+A!S46/(D!W$94)</f>
        <v>1.7834053562112821E-6</v>
      </c>
      <c r="X98" s="171">
        <f>+A!T46/(D!X$94)</f>
        <v>1.5762718671970319E-6</v>
      </c>
      <c r="Y98" s="171">
        <f>+A!U46/(D!Y$94)</f>
        <v>9.7120335924122622E-7</v>
      </c>
      <c r="Z98" s="171">
        <f>+A!V46/(D!Z$94)</f>
        <v>1.0150182098497378E-6</v>
      </c>
      <c r="AA98" s="171">
        <f>+A!W46/(D!AA$94)</f>
        <v>1.104410270416064E-6</v>
      </c>
      <c r="AB98" s="171">
        <f>+A!X46/(D!AB$94)</f>
        <v>1.7714876599509987E-6</v>
      </c>
      <c r="AC98" s="171">
        <f>+A!Y46/(D!AC$94)</f>
        <v>1.5119989014380342E-6</v>
      </c>
      <c r="AD98" s="171">
        <f>+A!Z46/(D!AD$94)</f>
        <v>1.787071913658445E-6</v>
      </c>
      <c r="AE98" s="171">
        <f>+A!AA46/(D!AE$94)</f>
        <v>1.4211868357367961E-6</v>
      </c>
      <c r="AF98" s="171">
        <f>+A!AB46/(D!AF$94)</f>
        <v>1.4400112238808151E-6</v>
      </c>
      <c r="AG98" s="171">
        <f>+A!AC46/(D!AG$94)</f>
        <v>1.4856851396204673E-6</v>
      </c>
    </row>
    <row r="99" spans="6:33" x14ac:dyDescent="0.25">
      <c r="F99" s="218" t="s">
        <v>16</v>
      </c>
      <c r="G99" s="219"/>
      <c r="H99" s="168">
        <f>+A!D47/(D!H$94)</f>
        <v>2.6853892651127694E-6</v>
      </c>
      <c r="I99" s="168">
        <f>+A!E47/(D!I$94)</f>
        <v>2.4284526515440078E-6</v>
      </c>
      <c r="J99" s="168">
        <f>+A!F47/(D!J$94)</f>
        <v>2.7614588213827185E-6</v>
      </c>
      <c r="K99" s="168">
        <f>+A!G47/(D!K$94)</f>
        <v>2.2698520000717522E-6</v>
      </c>
      <c r="L99" s="168">
        <f>+A!H47/(D!L$94)</f>
        <v>2.2810496139996066E-6</v>
      </c>
      <c r="M99" s="168">
        <f>+A!I47/(D!M$94)</f>
        <v>1.8971400368696623E-6</v>
      </c>
      <c r="N99" s="168">
        <f>+A!J47/(D!N$94)</f>
        <v>1.3022748201747085E-6</v>
      </c>
      <c r="O99" s="168">
        <f>+A!K47/(D!O$94)</f>
        <v>1.4983134255427997E-6</v>
      </c>
      <c r="P99" s="168">
        <f>+A!L47/(D!P$94)</f>
        <v>1.4371622847071101E-6</v>
      </c>
      <c r="Q99" s="168">
        <f>+A!M47/(D!Q$94)</f>
        <v>1.534407040201557E-6</v>
      </c>
      <c r="R99" s="168">
        <f>+A!N47/(D!R$94)</f>
        <v>1.6826178807517632E-6</v>
      </c>
      <c r="S99" s="168">
        <f>+A!O47/(D!S$94)</f>
        <v>1.42902946507771E-6</v>
      </c>
      <c r="T99" s="168">
        <f>+A!P47/(D!T$94)</f>
        <v>1.1248474109616116E-6</v>
      </c>
      <c r="U99" s="168">
        <f>+A!Q47/(D!U$94)</f>
        <v>1.094289652059763E-6</v>
      </c>
      <c r="V99" s="168">
        <f>+A!R47/(D!V$94)</f>
        <v>1.1747167850397368E-6</v>
      </c>
      <c r="W99" s="168">
        <f>+A!S47/(D!W$94)</f>
        <v>1.3744068979338909E-6</v>
      </c>
      <c r="X99" s="168">
        <f>+A!T47/(D!X$94)</f>
        <v>1.1134108941472591E-6</v>
      </c>
      <c r="Y99" s="168">
        <f>+A!U47/(D!Y$94)</f>
        <v>6.3080492999928251E-7</v>
      </c>
      <c r="Z99" s="168">
        <f>+A!V47/(D!Z$94)</f>
        <v>6.4935564982077803E-7</v>
      </c>
      <c r="AA99" s="168">
        <f>+A!W47/(D!AA$94)</f>
        <v>6.8048776426889714E-7</v>
      </c>
      <c r="AB99" s="168">
        <f>+A!X47/(D!AB$94)</f>
        <v>1.0051531241900616E-6</v>
      </c>
      <c r="AC99" s="168">
        <f>+A!Y47/(D!AC$94)</f>
        <v>9.3456348781430372E-7</v>
      </c>
      <c r="AD99" s="168">
        <f>+A!Z47/(D!AD$94)</f>
        <v>8.8161519233557445E-7</v>
      </c>
      <c r="AE99" s="168">
        <f>+A!AA47/(D!AE$94)</f>
        <v>6.3792480403153455E-7</v>
      </c>
      <c r="AF99" s="168">
        <f>+A!AB47/(D!AF$94)</f>
        <v>6.3458795555382705E-7</v>
      </c>
      <c r="AG99" s="168">
        <f>+A!AC47/(D!AG$94)</f>
        <v>7.3193770214162031E-7</v>
      </c>
    </row>
    <row r="100" spans="6:33" x14ac:dyDescent="0.25">
      <c r="F100" s="220" t="s">
        <v>17</v>
      </c>
      <c r="G100" s="221"/>
      <c r="H100" s="169">
        <f>+A!D48/(D!H$94)</f>
        <v>2.6638984698666116E-10</v>
      </c>
      <c r="I100" s="169">
        <f>+A!E48/(D!I$94)</f>
        <v>4.6552026686872524E-10</v>
      </c>
      <c r="J100" s="169">
        <f>+A!F48/(D!J$94)</f>
        <v>1.5094763008896224E-10</v>
      </c>
      <c r="K100" s="169">
        <f>+A!G48/(D!K$94)</f>
        <v>1.2019047637839885E-10</v>
      </c>
      <c r="L100" s="169">
        <f>+A!H48/(D!L$94)</f>
        <v>2.1797003470952945E-10</v>
      </c>
      <c r="M100" s="169">
        <f>+A!I48/(D!M$94)</f>
        <v>1.1623183324781447E-10</v>
      </c>
      <c r="N100" s="169">
        <f>+A!J48/(D!N$94)</f>
        <v>2.1626739854992578E-10</v>
      </c>
      <c r="O100" s="169">
        <f>+A!K48/(D!O$94)</f>
        <v>3.9859946065545711E-10</v>
      </c>
      <c r="P100" s="169">
        <f>+A!L48/(D!P$94)</f>
        <v>1.8626102016008892E-10</v>
      </c>
      <c r="Q100" s="169">
        <f>+A!M48/(D!Q$94)</f>
        <v>8.7347685650882822E-10</v>
      </c>
      <c r="R100" s="169">
        <f>+A!N48/(D!R$94)</f>
        <v>1.0539819428295974E-10</v>
      </c>
      <c r="S100" s="169">
        <f>+A!O48/(D!S$94)</f>
        <v>7.0430020774653837E-10</v>
      </c>
      <c r="T100" s="169">
        <f>+A!P48/(D!T$94)</f>
        <v>4.2908729116955875E-11</v>
      </c>
      <c r="U100" s="169">
        <f>+A!Q48/(D!U$94)</f>
        <v>1.3634095491525502E-11</v>
      </c>
      <c r="V100" s="169">
        <f>+A!R48/(D!V$94)</f>
        <v>0</v>
      </c>
      <c r="W100" s="169">
        <f>+A!S48/(D!W$94)</f>
        <v>4.8847880316225379E-11</v>
      </c>
      <c r="X100" s="169">
        <f>+A!T48/(D!X$94)</f>
        <v>0</v>
      </c>
      <c r="Y100" s="169">
        <f>+A!U48/(D!Y$94)</f>
        <v>0</v>
      </c>
      <c r="Z100" s="169">
        <f>+A!V48/(D!Z$94)</f>
        <v>6.524194776362974E-11</v>
      </c>
      <c r="AA100" s="169">
        <f>+A!W48/(D!AA$94)</f>
        <v>0</v>
      </c>
      <c r="AB100" s="169">
        <f>+A!X48/(D!AB$94)</f>
        <v>5.7400502154806738E-11</v>
      </c>
      <c r="AC100" s="169">
        <f>+A!Y48/(D!AC$94)</f>
        <v>7.0007952387956489E-11</v>
      </c>
      <c r="AD100" s="169">
        <f>+A!Z48/(D!AD$94)</f>
        <v>0</v>
      </c>
      <c r="AE100" s="169">
        <f>+A!AA48/(D!AE$94)</f>
        <v>0</v>
      </c>
      <c r="AF100" s="169">
        <f>+A!AB48/(D!AF$94)</f>
        <v>0</v>
      </c>
      <c r="AG100" s="169">
        <f>+A!AC48/(D!AG$94)</f>
        <v>0</v>
      </c>
    </row>
    <row r="101" spans="6:33" x14ac:dyDescent="0.25">
      <c r="F101" s="218" t="s">
        <v>18</v>
      </c>
      <c r="G101" s="219"/>
      <c r="H101" s="169">
        <f>+A!D49/(D!H$94)</f>
        <v>8.5736809609971154E-8</v>
      </c>
      <c r="I101" s="169">
        <f>+A!E49/(D!I$94)</f>
        <v>1.2351016367929153E-7</v>
      </c>
      <c r="J101" s="169">
        <f>+A!F49/(D!J$94)</f>
        <v>1.1956020805541968E-7</v>
      </c>
      <c r="K101" s="169">
        <f>+A!G49/(D!K$94)</f>
        <v>1.1501916736165237E-7</v>
      </c>
      <c r="L101" s="169">
        <f>+A!H49/(D!L$94)</f>
        <v>8.8569291362895425E-8</v>
      </c>
      <c r="M101" s="169">
        <f>+A!I49/(D!M$94)</f>
        <v>9.2883110503236449E-8</v>
      </c>
      <c r="N101" s="169">
        <f>+A!J49/(D!N$94)</f>
        <v>9.7604989783495807E-8</v>
      </c>
      <c r="O101" s="169">
        <f>+A!K49/(D!O$94)</f>
        <v>1.061950197935879E-7</v>
      </c>
      <c r="P101" s="169">
        <f>+A!L49/(D!P$94)</f>
        <v>1.5771105609378975E-7</v>
      </c>
      <c r="Q101" s="169">
        <f>+A!M49/(D!Q$94)</f>
        <v>1.3913835153970707E-7</v>
      </c>
      <c r="R101" s="169">
        <f>+A!N49/(D!R$94)</f>
        <v>1.3529461733635465E-7</v>
      </c>
      <c r="S101" s="169">
        <f>+A!O49/(D!S$94)</f>
        <v>1.9725408954514064E-7</v>
      </c>
      <c r="T101" s="169">
        <f>+A!P49/(D!T$94)</f>
        <v>1.236903554625498E-7</v>
      </c>
      <c r="U101" s="169">
        <f>+A!Q49/(D!U$94)</f>
        <v>1.3752175759792884E-7</v>
      </c>
      <c r="V101" s="169">
        <f>+A!R49/(D!V$94)</f>
        <v>1.2822266160228414E-7</v>
      </c>
      <c r="W101" s="169">
        <f>+A!S49/(D!W$94)</f>
        <v>1.6837731389992171E-7</v>
      </c>
      <c r="X101" s="169">
        <f>+A!T49/(D!X$94)</f>
        <v>1.5479754222098649E-7</v>
      </c>
      <c r="Y101" s="169">
        <f>+A!U49/(D!Y$94)</f>
        <v>1.6089468065904295E-7</v>
      </c>
      <c r="Z101" s="169">
        <f>+A!V49/(D!Z$94)</f>
        <v>1.4194979230642442E-7</v>
      </c>
      <c r="AA101" s="169">
        <f>+A!W49/(D!AA$94)</f>
        <v>1.4581061968675261E-7</v>
      </c>
      <c r="AB101" s="169">
        <f>+A!X49/(D!AB$94)</f>
        <v>1.7217430204739517E-7</v>
      </c>
      <c r="AC101" s="169">
        <f>+A!Y49/(D!AC$94)</f>
        <v>1.8790299540694011E-7</v>
      </c>
      <c r="AD101" s="169">
        <f>+A!Z49/(D!AD$94)</f>
        <v>1.9631141359384639E-7</v>
      </c>
      <c r="AE101" s="169">
        <f>+A!AA49/(D!AE$94)</f>
        <v>1.7130245199383173E-7</v>
      </c>
      <c r="AF101" s="169">
        <f>+A!AB49/(D!AF$94)</f>
        <v>2.2348243495099317E-7</v>
      </c>
      <c r="AG101" s="169">
        <f>+A!AC49/(D!AG$94)</f>
        <v>2.090914128939268E-7</v>
      </c>
    </row>
    <row r="102" spans="6:33" x14ac:dyDescent="0.25">
      <c r="F102" s="220" t="s">
        <v>19</v>
      </c>
      <c r="G102" s="221"/>
      <c r="H102" s="169">
        <f>+A!D50/(D!H$94)</f>
        <v>6.4418757526368503E-8</v>
      </c>
      <c r="I102" s="169">
        <f>+A!E50/(D!I$94)</f>
        <v>1.1849454560699585E-7</v>
      </c>
      <c r="J102" s="169">
        <f>+A!F50/(D!J$94)</f>
        <v>9.6774175760772544E-8</v>
      </c>
      <c r="K102" s="169">
        <f>+A!G50/(D!K$94)</f>
        <v>1.0576923434870298E-7</v>
      </c>
      <c r="L102" s="169">
        <f>+A!H50/(D!L$94)</f>
        <v>1.3242059019874806E-7</v>
      </c>
      <c r="M102" s="169">
        <f>+A!I50/(D!M$94)</f>
        <v>2.3798452840457299E-8</v>
      </c>
      <c r="N102" s="169">
        <f>+A!J50/(D!N$94)</f>
        <v>8.2176622229325413E-9</v>
      </c>
      <c r="O102" s="169">
        <f>+A!K50/(D!O$94)</f>
        <v>0</v>
      </c>
      <c r="P102" s="169">
        <f>+A!L50/(D!P$94)</f>
        <v>1.6992059909943686E-8</v>
      </c>
      <c r="Q102" s="169">
        <f>+A!M50/(D!Q$94)</f>
        <v>0</v>
      </c>
      <c r="R102" s="169">
        <f>+A!N50/(D!R$94)</f>
        <v>1.2194532622069327E-8</v>
      </c>
      <c r="S102" s="169">
        <f>+A!O50/(D!S$94)</f>
        <v>7.9238847045540726E-9</v>
      </c>
      <c r="T102" s="169">
        <f>+A!P50/(D!T$94)</f>
        <v>6.6393001033557423E-9</v>
      </c>
      <c r="U102" s="169">
        <f>+A!Q50/(D!U$94)</f>
        <v>1.355253453203304E-8</v>
      </c>
      <c r="V102" s="169">
        <f>+A!R50/(D!V$94)</f>
        <v>1.0775715686680665E-8</v>
      </c>
      <c r="W102" s="169">
        <f>+A!S50/(D!W$94)</f>
        <v>5.6447585239305403E-8</v>
      </c>
      <c r="X102" s="169">
        <f>+A!T50/(D!X$94)</f>
        <v>1.3953307749922025E-7</v>
      </c>
      <c r="Y102" s="169">
        <f>+A!U50/(D!Y$94)</f>
        <v>6.3134562148909069E-8</v>
      </c>
      <c r="Z102" s="169">
        <f>+A!V50/(D!Z$94)</f>
        <v>3.5433953866648774E-8</v>
      </c>
      <c r="AA102" s="169">
        <f>+A!W50/(D!AA$94)</f>
        <v>2.8109571187218525E-8</v>
      </c>
      <c r="AB102" s="169">
        <f>+A!X50/(D!AB$94)</f>
        <v>3.9934346776409207E-7</v>
      </c>
      <c r="AC102" s="169">
        <f>+A!Y50/(D!AC$94)</f>
        <v>1.0143309023406584E-7</v>
      </c>
      <c r="AD102" s="169">
        <f>+A!Z50/(D!AD$94)</f>
        <v>5.254825981711615E-7</v>
      </c>
      <c r="AE102" s="169">
        <f>+A!AA50/(D!AE$94)</f>
        <v>3.6661461342496911E-7</v>
      </c>
      <c r="AF102" s="169">
        <f>+A!AB50/(D!AF$94)</f>
        <v>4.053227789059984E-7</v>
      </c>
      <c r="AG102" s="169">
        <f>+A!AC50/(D!AG$94)</f>
        <v>3.3807781530038963E-7</v>
      </c>
    </row>
    <row r="103" spans="6:33" x14ac:dyDescent="0.25">
      <c r="F103" s="218" t="s">
        <v>20</v>
      </c>
      <c r="G103" s="219"/>
      <c r="H103" s="169">
        <f>+A!D51/(D!H$94)</f>
        <v>0</v>
      </c>
      <c r="I103" s="169">
        <f>+A!E51/(D!I$94)</f>
        <v>0</v>
      </c>
      <c r="J103" s="169">
        <f>+A!F51/(D!J$94)</f>
        <v>0</v>
      </c>
      <c r="K103" s="169">
        <f>+A!G51/(D!K$94)</f>
        <v>0</v>
      </c>
      <c r="L103" s="169">
        <f>+A!H51/(D!L$94)</f>
        <v>0</v>
      </c>
      <c r="M103" s="169">
        <f>+A!I51/(D!M$94)</f>
        <v>0</v>
      </c>
      <c r="N103" s="169">
        <f>+A!J51/(D!N$94)</f>
        <v>0</v>
      </c>
      <c r="O103" s="169">
        <f>+A!K51/(D!O$94)</f>
        <v>1.0820411501095689E-12</v>
      </c>
      <c r="P103" s="169">
        <f>+A!L51/(D!P$94)</f>
        <v>6.9641841608528822E-11</v>
      </c>
      <c r="Q103" s="169">
        <f>+A!M51/(D!Q$94)</f>
        <v>5.5346051845906905E-11</v>
      </c>
      <c r="R103" s="169">
        <f>+A!N51/(D!R$94)</f>
        <v>8.0889062448461222E-11</v>
      </c>
      <c r="S103" s="169">
        <f>+A!O51/(D!S$94)</f>
        <v>1.0850237589207662E-10</v>
      </c>
      <c r="T103" s="169">
        <f>+A!P51/(D!T$94)</f>
        <v>6.1726585802937241E-10</v>
      </c>
      <c r="U103" s="169">
        <f>+A!Q51/(D!U$94)</f>
        <v>7.0295282284986384E-10</v>
      </c>
      <c r="V103" s="169">
        <f>+A!R51/(D!V$94)</f>
        <v>9.6268538670746077E-10</v>
      </c>
      <c r="W103" s="169">
        <f>+A!S51/(D!W$94)</f>
        <v>1.397496747972503E-9</v>
      </c>
      <c r="X103" s="169">
        <f>+A!T51/(D!X$94)</f>
        <v>1.5426464996035608E-9</v>
      </c>
      <c r="Y103" s="169">
        <f>+A!U51/(D!Y$94)</f>
        <v>1.4337029830201017E-9</v>
      </c>
      <c r="Z103" s="169">
        <f>+A!V51/(D!Z$94)</f>
        <v>1.2428106902949153E-9</v>
      </c>
      <c r="AA103" s="169">
        <f>+A!W51/(D!AA$94)</f>
        <v>1.1779237333294248E-9</v>
      </c>
      <c r="AB103" s="169">
        <f>+A!X51/(D!AB$94)</f>
        <v>1.3147733920490347E-9</v>
      </c>
      <c r="AC103" s="169">
        <f>+A!Y51/(D!AC$94)</f>
        <v>1.2384229989670947E-9</v>
      </c>
      <c r="AD103" s="169">
        <f>+A!Z51/(D!AD$94)</f>
        <v>1.1442854024292139E-9</v>
      </c>
      <c r="AE103" s="169">
        <f>+A!AA51/(D!AE$94)</f>
        <v>7.4072247277974122E-10</v>
      </c>
      <c r="AF103" s="169">
        <f>+A!AB51/(D!AF$94)</f>
        <v>1.1000460498814587E-9</v>
      </c>
      <c r="AG103" s="169">
        <f>+A!AC51/(D!AG$94)</f>
        <v>1.1345808772003729E-9</v>
      </c>
    </row>
    <row r="104" spans="6:33" x14ac:dyDescent="0.25">
      <c r="F104" s="220" t="s">
        <v>21</v>
      </c>
      <c r="G104" s="221"/>
      <c r="H104" s="169">
        <f>+A!D52/(D!H$94)</f>
        <v>3.9503053428571833E-9</v>
      </c>
      <c r="I104" s="169">
        <f>+A!E52/(D!I$94)</f>
        <v>1.4810604997216352E-11</v>
      </c>
      <c r="J104" s="169">
        <f>+A!F52/(D!J$94)</f>
        <v>1.310075419105023E-9</v>
      </c>
      <c r="K104" s="169">
        <f>+A!G52/(D!K$94)</f>
        <v>2.243921250168045E-11</v>
      </c>
      <c r="L104" s="169">
        <f>+A!H52/(D!L$94)</f>
        <v>6.9190808489459683E-9</v>
      </c>
      <c r="M104" s="169">
        <f>+A!I52/(D!M$94)</f>
        <v>4.1838454291640094E-10</v>
      </c>
      <c r="N104" s="169">
        <f>+A!J52/(D!N$94)</f>
        <v>1.2046929029865569E-9</v>
      </c>
      <c r="O104" s="169">
        <f>+A!K52/(D!O$94)</f>
        <v>4.18421229573219E-9</v>
      </c>
      <c r="P104" s="169">
        <f>+A!L52/(D!P$94)</f>
        <v>1.4066521421240207E-8</v>
      </c>
      <c r="Q104" s="169">
        <f>+A!M52/(D!Q$94)</f>
        <v>8.6140919653150081E-9</v>
      </c>
      <c r="R104" s="169">
        <f>+A!N52/(D!R$94)</f>
        <v>8.3161977117719365E-9</v>
      </c>
      <c r="S104" s="169">
        <f>+A!O52/(D!S$94)</f>
        <v>6.7133926986933249E-9</v>
      </c>
      <c r="T104" s="169">
        <f>+A!P52/(D!T$94)</f>
        <v>5.2785690958283425E-9</v>
      </c>
      <c r="U104" s="169">
        <f>+A!Q52/(D!U$94)</f>
        <v>8.0363372255524279E-9</v>
      </c>
      <c r="V104" s="169">
        <f>+A!R52/(D!V$94)</f>
        <v>2.3977805092098311E-8</v>
      </c>
      <c r="W104" s="169">
        <f>+A!S52/(D!W$94)</f>
        <v>2.85152484982033E-8</v>
      </c>
      <c r="X104" s="169">
        <f>+A!T52/(D!X$94)</f>
        <v>3.6046728468463395E-8</v>
      </c>
      <c r="Y104" s="169">
        <f>+A!U52/(D!Y$94)</f>
        <v>6.1466841880278444E-8</v>
      </c>
      <c r="Z104" s="169">
        <f>+A!V52/(D!Z$94)</f>
        <v>6.6728341477269826E-8</v>
      </c>
      <c r="AA104" s="169">
        <f>+A!W52/(D!AA$94)</f>
        <v>4.7087947368411499E-8</v>
      </c>
      <c r="AB104" s="169">
        <f>+A!X52/(D!AB$94)</f>
        <v>6.4798226126479219E-8</v>
      </c>
      <c r="AC104" s="169">
        <f>+A!Y52/(D!AC$94)</f>
        <v>6.0417877672540556E-8</v>
      </c>
      <c r="AD104" s="169">
        <f>+A!Z52/(D!AD$94)</f>
        <v>6.0085859475386367E-8</v>
      </c>
      <c r="AE104" s="169">
        <f>+A!AA52/(D!AE$94)</f>
        <v>5.5031109157918212E-8</v>
      </c>
      <c r="AF104" s="169">
        <f>+A!AB52/(D!AF$94)</f>
        <v>4.4588831963351712E-8</v>
      </c>
      <c r="AG104" s="169">
        <f>+A!AC52/(D!AG$94)</f>
        <v>5.8105086868588835E-8</v>
      </c>
    </row>
    <row r="105" spans="6:33" x14ac:dyDescent="0.25">
      <c r="F105" s="218" t="s">
        <v>22</v>
      </c>
      <c r="G105" s="219"/>
      <c r="H105" s="169">
        <f>+A!D53/(D!H$94)</f>
        <v>1.0822777479537119E-6</v>
      </c>
      <c r="I105" s="169">
        <f>+A!E53/(D!I$94)</f>
        <v>8.955232620335562E-7</v>
      </c>
      <c r="J105" s="169">
        <f>+A!F53/(D!J$94)</f>
        <v>4.1104296945099875E-7</v>
      </c>
      <c r="K105" s="169">
        <f>+A!G53/(D!K$94)</f>
        <v>2.2463952520715234E-7</v>
      </c>
      <c r="L105" s="169">
        <f>+A!H53/(D!L$94)</f>
        <v>3.3262502282824653E-7</v>
      </c>
      <c r="M105" s="169">
        <f>+A!I53/(D!M$94)</f>
        <v>2.8846199129035924E-7</v>
      </c>
      <c r="N105" s="169">
        <f>+A!J53/(D!N$94)</f>
        <v>2.6423132271304489E-7</v>
      </c>
      <c r="O105" s="169">
        <f>+A!K53/(D!O$94)</f>
        <v>3.5536990574531028E-7</v>
      </c>
      <c r="P105" s="169">
        <f>+A!L53/(D!P$94)</f>
        <v>4.9528609967978769E-7</v>
      </c>
      <c r="Q105" s="169">
        <f>+A!M53/(D!Q$94)</f>
        <v>5.4117274689190804E-7</v>
      </c>
      <c r="R105" s="169">
        <f>+A!N53/(D!R$94)</f>
        <v>4.1850562913577978E-7</v>
      </c>
      <c r="S105" s="169">
        <f>+A!O53/(D!S$94)</f>
        <v>3.4661402011463429E-7</v>
      </c>
      <c r="T105" s="169">
        <f>+A!P53/(D!T$94)</f>
        <v>6.4889055655609385E-7</v>
      </c>
      <c r="U105" s="169">
        <f>+A!Q53/(D!U$94)</f>
        <v>2.7237111686635278E-7</v>
      </c>
      <c r="V105" s="169">
        <f>+A!R53/(D!V$94)</f>
        <v>1.0200164284513321E-7</v>
      </c>
      <c r="W105" s="169">
        <f>+A!S53/(D!W$94)</f>
        <v>1.4863621323208421E-7</v>
      </c>
      <c r="X105" s="169">
        <f>+A!T53/(D!X$94)</f>
        <v>1.2037401703140343E-7</v>
      </c>
      <c r="Y105" s="169">
        <f>+A!U53/(D!Y$94)</f>
        <v>4.1515847849932818E-8</v>
      </c>
      <c r="Z105" s="169">
        <f>+A!V53/(D!Z$94)</f>
        <v>1.0486959017758979E-7</v>
      </c>
      <c r="AA105" s="169">
        <f>+A!W53/(D!AA$94)</f>
        <v>1.8971180398312949E-7</v>
      </c>
      <c r="AB105" s="169">
        <f>+A!X53/(D!AB$94)</f>
        <v>1.1153357459740814E-7</v>
      </c>
      <c r="AC105" s="169">
        <f>+A!Y53/(D!AC$94)</f>
        <v>2.1468757127088966E-7</v>
      </c>
      <c r="AD105" s="169">
        <f>+A!Z53/(D!AD$94)</f>
        <v>1.1187365224388847E-7</v>
      </c>
      <c r="AE105" s="169">
        <f>+A!AA53/(D!AE$94)</f>
        <v>1.7885538573753069E-7</v>
      </c>
      <c r="AF105" s="169">
        <f>+A!AB53/(D!AF$94)</f>
        <v>1.1886604450673333E-7</v>
      </c>
      <c r="AG105" s="169">
        <f>+A!AC53/(D!AG$94)</f>
        <v>1.3474027326111848E-7</v>
      </c>
    </row>
    <row r="106" spans="6:33" x14ac:dyDescent="0.25">
      <c r="F106" s="220" t="s">
        <v>23</v>
      </c>
      <c r="G106" s="221"/>
      <c r="H106" s="169">
        <f>+A!D54/(D!H$94)</f>
        <v>3.2599272404425777E-9</v>
      </c>
      <c r="I106" s="169">
        <f>+A!E54/(D!I$94)</f>
        <v>2.0327478166506074E-9</v>
      </c>
      <c r="J106" s="169">
        <f>+A!F54/(D!J$94)</f>
        <v>5.7613241422153589E-11</v>
      </c>
      <c r="K106" s="169">
        <f>+A!G54/(D!K$94)</f>
        <v>4.1332237097368752E-9</v>
      </c>
      <c r="L106" s="169">
        <f>+A!H54/(D!L$94)</f>
        <v>2.2258794559073848E-10</v>
      </c>
      <c r="M106" s="169">
        <f>+A!I54/(D!M$94)</f>
        <v>1.4763745434156075E-10</v>
      </c>
      <c r="N106" s="169">
        <f>+A!J54/(D!N$94)</f>
        <v>9.9374055067218009E-10</v>
      </c>
      <c r="O106" s="169">
        <f>+A!K54/(D!O$94)</f>
        <v>5.0695056993586286E-9</v>
      </c>
      <c r="P106" s="169">
        <f>+A!L54/(D!P$94)</f>
        <v>1.1516738230865129E-9</v>
      </c>
      <c r="Q106" s="169">
        <f>+A!M54/(D!Q$94)</f>
        <v>2.8664728095766451E-9</v>
      </c>
      <c r="R106" s="169">
        <f>+A!N54/(D!R$94)</f>
        <v>1.8318189685034497E-9</v>
      </c>
      <c r="S106" s="169">
        <f>+A!O54/(D!S$94)</f>
        <v>3.2528190604743925E-9</v>
      </c>
      <c r="T106" s="169">
        <f>+A!P54/(D!T$94)</f>
        <v>1.2895462649876053E-9</v>
      </c>
      <c r="U106" s="169">
        <f>+A!Q54/(D!U$94)</f>
        <v>4.9501428591672508E-10</v>
      </c>
      <c r="V106" s="169">
        <f>+A!R54/(D!V$94)</f>
        <v>6.6337106696200877E-10</v>
      </c>
      <c r="W106" s="169">
        <f>+A!S54/(D!W$94)</f>
        <v>4.7273009021275216E-10</v>
      </c>
      <c r="X106" s="169">
        <f>+A!T54/(D!X$94)</f>
        <v>1.4195243803909592E-9</v>
      </c>
      <c r="Y106" s="169">
        <f>+A!U54/(D!Y$94)</f>
        <v>1.2578786320182569E-9</v>
      </c>
      <c r="Z106" s="169">
        <f>+A!V54/(D!Z$94)</f>
        <v>9.805684175492254E-10</v>
      </c>
      <c r="AA106" s="169">
        <f>+A!W54/(D!AA$94)</f>
        <v>6.0023545226273497E-10</v>
      </c>
      <c r="AB106" s="169">
        <f>+A!X54/(D!AB$94)</f>
        <v>1.1651968015473305E-9</v>
      </c>
      <c r="AC106" s="169">
        <f>+A!Y54/(D!AC$94)</f>
        <v>1.4045009551092514E-9</v>
      </c>
      <c r="AD106" s="169">
        <f>+A!Z54/(D!AD$94)</f>
        <v>1.8688342581188544E-9</v>
      </c>
      <c r="AE106" s="169">
        <f>+A!AA54/(D!AE$94)</f>
        <v>6.2981885714600923E-10</v>
      </c>
      <c r="AF106" s="169">
        <f>+A!AB54/(D!AF$94)</f>
        <v>2.5983931545112924E-9</v>
      </c>
      <c r="AG106" s="169">
        <f>+A!AC54/(D!AG$94)</f>
        <v>2.9651048528766127E-9</v>
      </c>
    </row>
    <row r="107" spans="6:33" x14ac:dyDescent="0.25">
      <c r="F107" s="218" t="s">
        <v>24</v>
      </c>
      <c r="G107" s="219"/>
      <c r="H107" s="169">
        <f>+A!D55/(D!H$94)</f>
        <v>6.6954190430289835E-9</v>
      </c>
      <c r="I107" s="169">
        <f>+A!E55/(D!I$94)</f>
        <v>2.3149171164155027E-8</v>
      </c>
      <c r="J107" s="169">
        <f>+A!F55/(D!J$94)</f>
        <v>7.8941016478220181E-9</v>
      </c>
      <c r="K107" s="169">
        <f>+A!G55/(D!K$94)</f>
        <v>5.9022036378062014E-9</v>
      </c>
      <c r="L107" s="169">
        <f>+A!H55/(D!L$94)</f>
        <v>3.8244656106045063E-9</v>
      </c>
      <c r="M107" s="169">
        <f>+A!I55/(D!M$94)</f>
        <v>3.9678003851082091E-9</v>
      </c>
      <c r="N107" s="169">
        <f>+A!J55/(D!N$94)</f>
        <v>2.5576878144420249E-9</v>
      </c>
      <c r="O107" s="169">
        <f>+A!K55/(D!O$94)</f>
        <v>5.6078415874088954E-9</v>
      </c>
      <c r="P107" s="169">
        <f>+A!L55/(D!P$94)</f>
        <v>6.8074662432777496E-9</v>
      </c>
      <c r="Q107" s="169">
        <f>+A!M55/(D!Q$94)</f>
        <v>1.1283727566428572E-8</v>
      </c>
      <c r="R107" s="169">
        <f>+A!N55/(D!R$94)</f>
        <v>8.4442920900596645E-9</v>
      </c>
      <c r="S107" s="169">
        <f>+A!O55/(D!S$94)</f>
        <v>1.1509326411196706E-8</v>
      </c>
      <c r="T107" s="169">
        <f>+A!P55/(D!T$94)</f>
        <v>5.7861017113719986E-9</v>
      </c>
      <c r="U107" s="169">
        <f>+A!Q55/(D!U$94)</f>
        <v>7.0292557117504737E-9</v>
      </c>
      <c r="V107" s="169">
        <f>+A!R55/(D!V$94)</f>
        <v>5.638843399684102E-9</v>
      </c>
      <c r="W107" s="169">
        <f>+A!S55/(D!W$94)</f>
        <v>4.8053919055363288E-9</v>
      </c>
      <c r="X107" s="169">
        <f>+A!T55/(D!X$94)</f>
        <v>8.9166818733462348E-9</v>
      </c>
      <c r="Y107" s="169">
        <f>+A!U55/(D!Y$94)</f>
        <v>1.0287205979870015E-8</v>
      </c>
      <c r="Z107" s="169">
        <f>+A!V55/(D!Z$94)</f>
        <v>1.4234947709239106E-8</v>
      </c>
      <c r="AA107" s="169">
        <f>+A!W55/(D!AA$94)</f>
        <v>1.1288980018295686E-8</v>
      </c>
      <c r="AB107" s="169">
        <f>+A!X55/(D!AB$94)</f>
        <v>1.5685339724554987E-8</v>
      </c>
      <c r="AC107" s="169">
        <f>+A!Y55/(D!AC$94)</f>
        <v>1.0074444887816481E-8</v>
      </c>
      <c r="AD107" s="169">
        <f>+A!Z55/(D!AD$94)</f>
        <v>8.5534920215907741E-9</v>
      </c>
      <c r="AE107" s="169">
        <f>+A!AA55/(D!AE$94)</f>
        <v>8.9151859322172609E-9</v>
      </c>
      <c r="AF107" s="169">
        <f>+A!AB55/(D!AF$94)</f>
        <v>8.931235083771199E-9</v>
      </c>
      <c r="AG107" s="169">
        <f>+A!AC55/(D!AG$94)</f>
        <v>9.6331597394267489E-9</v>
      </c>
    </row>
    <row r="108" spans="6:33" ht="15.75" thickBot="1" x14ac:dyDescent="0.3">
      <c r="F108" s="222" t="s">
        <v>25</v>
      </c>
      <c r="G108" s="223"/>
      <c r="H108" s="170">
        <f>+A!D56/(D!H$94)</f>
        <v>0</v>
      </c>
      <c r="I108" s="170">
        <f>+A!E56/(D!I$94)</f>
        <v>0</v>
      </c>
      <c r="J108" s="170">
        <f>+A!F56/(D!J$94)</f>
        <v>0</v>
      </c>
      <c r="K108" s="170">
        <f>+A!G56/(D!K$94)</f>
        <v>0</v>
      </c>
      <c r="L108" s="170">
        <f>+A!H56/(D!L$94)</f>
        <v>0</v>
      </c>
      <c r="M108" s="170">
        <f>+A!I56/(D!M$94)</f>
        <v>2.3226343939270422E-11</v>
      </c>
      <c r="N108" s="170">
        <f>+A!J56/(D!N$94)</f>
        <v>0</v>
      </c>
      <c r="O108" s="170">
        <f>+A!K56/(D!O$94)</f>
        <v>0</v>
      </c>
      <c r="P108" s="170">
        <f>+A!L56/(D!P$94)</f>
        <v>0</v>
      </c>
      <c r="Q108" s="170">
        <f>+A!M56/(D!Q$94)</f>
        <v>8.5666805557784906E-12</v>
      </c>
      <c r="R108" s="170">
        <f>+A!N56/(D!R$94)</f>
        <v>3.3649410476055694E-11</v>
      </c>
      <c r="S108" s="170">
        <f>+A!O56/(D!S$94)</f>
        <v>6.4856404202825437E-11</v>
      </c>
      <c r="T108" s="170">
        <f>+A!P56/(D!T$94)</f>
        <v>9.723941562855751E-11</v>
      </c>
      <c r="U108" s="170">
        <f>+A!Q56/(D!U$94)</f>
        <v>1.831312547668501E-10</v>
      </c>
      <c r="V108" s="170">
        <f>+A!R56/(D!V$94)</f>
        <v>1.0899843348867224E-10</v>
      </c>
      <c r="W108" s="170">
        <f>+A!S56/(D!W$94)</f>
        <v>2.9764474236977623E-10</v>
      </c>
      <c r="X108" s="170">
        <f>+A!T56/(D!X$94)</f>
        <v>2.3076104750795125E-10</v>
      </c>
      <c r="Y108" s="170">
        <f>+A!U56/(D!Y$94)</f>
        <v>4.0770371689291071E-10</v>
      </c>
      <c r="Z108" s="170">
        <f>+A!V56/(D!Z$94)</f>
        <v>1.5732128719657449E-10</v>
      </c>
      <c r="AA108" s="170">
        <f>+A!W56/(D!AA$94)</f>
        <v>1.3541946996716931E-10</v>
      </c>
      <c r="AB108" s="170">
        <f>+A!X56/(D!AB$94)</f>
        <v>2.6224799052265825E-10</v>
      </c>
      <c r="AC108" s="170">
        <f>+A!Y56/(D!AC$94)</f>
        <v>2.0649163774793165E-10</v>
      </c>
      <c r="AD108" s="170">
        <f>+A!Z56/(D!AD$94)</f>
        <v>1.3658936277189372E-10</v>
      </c>
      <c r="AE108" s="170">
        <f>+A!AA56/(D!AE$94)</f>
        <v>1.1727471267500365E-9</v>
      </c>
      <c r="AF108" s="170">
        <f>+A!AB56/(D!AF$94)</f>
        <v>5.3351297664549392E-10</v>
      </c>
      <c r="AG108" s="170">
        <f>+A!AC56/(D!AG$94)</f>
        <v>3.6853194653512839E-13</v>
      </c>
    </row>
    <row r="109" spans="6:33" x14ac:dyDescent="0.25">
      <c r="F109" s="1" t="s">
        <v>52</v>
      </c>
      <c r="I109" s="56"/>
    </row>
    <row r="110" spans="6:33" ht="15.75" thickBot="1" x14ac:dyDescent="0.3"/>
    <row r="111" spans="6:33" ht="15.75" thickBot="1" x14ac:dyDescent="0.3">
      <c r="F111" s="6" t="s">
        <v>14</v>
      </c>
      <c r="G111" s="7"/>
      <c r="H111" s="12">
        <v>1995</v>
      </c>
      <c r="I111" s="8">
        <v>1996</v>
      </c>
      <c r="J111" s="12">
        <v>1997</v>
      </c>
      <c r="K111" s="8">
        <v>1998</v>
      </c>
      <c r="L111" s="12">
        <v>1999</v>
      </c>
      <c r="M111" s="8">
        <v>2000</v>
      </c>
      <c r="N111" s="12">
        <v>2001</v>
      </c>
      <c r="O111" s="8">
        <v>2002</v>
      </c>
      <c r="P111" s="12">
        <v>2003</v>
      </c>
      <c r="Q111" s="8">
        <v>2004</v>
      </c>
      <c r="R111" s="12">
        <v>2005</v>
      </c>
      <c r="S111" s="8">
        <v>2006</v>
      </c>
      <c r="T111" s="12">
        <v>2007</v>
      </c>
      <c r="U111" s="8">
        <v>2008</v>
      </c>
      <c r="V111" s="12">
        <v>2009</v>
      </c>
      <c r="W111" s="8">
        <v>2010</v>
      </c>
      <c r="X111" s="12">
        <v>2011</v>
      </c>
      <c r="Y111" s="8">
        <v>2012</v>
      </c>
      <c r="Z111" s="12">
        <v>2013</v>
      </c>
      <c r="AA111" s="8">
        <v>2014</v>
      </c>
      <c r="AB111" s="12">
        <v>2015</v>
      </c>
      <c r="AC111" s="9">
        <v>2016</v>
      </c>
      <c r="AD111" s="9">
        <v>2017</v>
      </c>
      <c r="AE111" s="9">
        <v>2018</v>
      </c>
      <c r="AF111" s="9">
        <v>2019</v>
      </c>
      <c r="AG111" s="9">
        <v>2020</v>
      </c>
    </row>
    <row r="112" spans="6:33" ht="15.75" thickBot="1" x14ac:dyDescent="0.3">
      <c r="F112" s="198" t="s">
        <v>26</v>
      </c>
      <c r="G112" s="207"/>
      <c r="H112" s="51">
        <f>+B!E46/(D!H$94)</f>
        <v>1.3384958332555027E-5</v>
      </c>
      <c r="I112" s="51">
        <f>+B!F46/(D!I$94)</f>
        <v>9.8563900670573491E-6</v>
      </c>
      <c r="J112" s="51">
        <f>+B!G46/(D!J$94)</f>
        <v>8.9191707651663901E-6</v>
      </c>
      <c r="K112" s="51">
        <f>+B!H46/(D!K$94)</f>
        <v>1.0051250476580341E-5</v>
      </c>
      <c r="L112" s="51">
        <f>+B!I46/(D!L$94)</f>
        <v>6.1194795086419013E-6</v>
      </c>
      <c r="M112" s="51">
        <f>+B!J46/(D!M$94)</f>
        <v>5.4345491406983272E-6</v>
      </c>
      <c r="N112" s="51">
        <f>+B!K46/(D!N$94)</f>
        <v>5.6915317318580203E-6</v>
      </c>
      <c r="O112" s="51">
        <f>+B!L46/(D!O$94)</f>
        <v>6.3231861373010972E-6</v>
      </c>
      <c r="P112" s="51">
        <f>+B!M46/(D!P$94)</f>
        <v>6.7926989184663279E-6</v>
      </c>
      <c r="Q112" s="51">
        <f>+B!N46/(D!Q$94)</f>
        <v>5.9374381773493181E-6</v>
      </c>
      <c r="R112" s="51">
        <f>+B!O46/(D!R$94)</f>
        <v>4.8435545153497924E-6</v>
      </c>
      <c r="S112" s="51">
        <f>+B!P46/(D!S$94)</f>
        <v>5.8444607272223352E-6</v>
      </c>
      <c r="T112" s="51">
        <f>+B!Q46/(D!T$94)</f>
        <v>5.9696310129125923E-6</v>
      </c>
      <c r="U112" s="51">
        <f>+B!R46/(D!U$94)</f>
        <v>4.7596155824360366E-6</v>
      </c>
      <c r="V112" s="51">
        <f>+B!S46/(D!V$94)</f>
        <v>3.5516068974325936E-6</v>
      </c>
      <c r="W112" s="51">
        <f>+B!T46/(D!W$94)</f>
        <v>4.0362578991463593E-6</v>
      </c>
      <c r="X112" s="51">
        <f>+B!U46/(D!X$94)</f>
        <v>4.2923863730751176E-6</v>
      </c>
      <c r="Y112" s="51">
        <f>+B!V46/(D!Y$94)</f>
        <v>4.4594369964363626E-6</v>
      </c>
      <c r="Z112" s="51">
        <f>+B!W46/(D!Z$94)</f>
        <v>3.8700392212746539E-6</v>
      </c>
      <c r="AA112" s="51">
        <f>+B!X46/(D!AA$94)</f>
        <v>4.0026177915395882E-6</v>
      </c>
      <c r="AB112" s="51">
        <f>+B!Y46/(D!AB$94)</f>
        <v>4.1823865304162371E-6</v>
      </c>
      <c r="AC112" s="51">
        <f>+B!Z46/(D!AC$94)</f>
        <v>3.9445951603013918E-6</v>
      </c>
      <c r="AD112" s="51">
        <f>+B!AA46/(D!AD$94)</f>
        <v>3.9478295942365493E-6</v>
      </c>
      <c r="AE112" s="51">
        <f>+B!AB46/(D!AE$94)</f>
        <v>3.862964769936193E-6</v>
      </c>
      <c r="AF112" s="51">
        <f>+B!AC46/(D!AF$94)</f>
        <v>3.8139869515496956E-6</v>
      </c>
      <c r="AG112" s="51">
        <f>+B!AD46/(D!AG$94)</f>
        <v>4.1945238112194056E-6</v>
      </c>
    </row>
    <row r="113" spans="6:33" x14ac:dyDescent="0.25">
      <c r="F113" s="218" t="s">
        <v>16</v>
      </c>
      <c r="G113" s="219"/>
      <c r="H113" s="52">
        <f>+B!E47/(D!H$94)</f>
        <v>1.7981720045103746E-9</v>
      </c>
      <c r="I113" s="52">
        <f>+B!F47/(D!I$94)</f>
        <v>1.4339629816762831E-9</v>
      </c>
      <c r="J113" s="52">
        <f>+B!G47/(D!J$94)</f>
        <v>2.0297674676074403E-9</v>
      </c>
      <c r="K113" s="52">
        <f>+B!H47/(D!K$94)</f>
        <v>2.1333809557165797E-9</v>
      </c>
      <c r="L113" s="52">
        <f>+B!I47/(D!L$94)</f>
        <v>1.5927731563265545E-9</v>
      </c>
      <c r="M113" s="52">
        <f>+B!J47/(D!M$94)</f>
        <v>1.5468044268693865E-9</v>
      </c>
      <c r="N113" s="52">
        <f>+B!K47/(D!N$94)</f>
        <v>4.4498850026211218E-9</v>
      </c>
      <c r="O113" s="52">
        <f>+B!L47/(D!O$94)</f>
        <v>2.6315444929372283E-9</v>
      </c>
      <c r="P113" s="52">
        <f>+B!M47/(D!P$94)</f>
        <v>4.8061429334024304E-10</v>
      </c>
      <c r="Q113" s="52">
        <f>+B!N47/(D!Q$94)</f>
        <v>1.7838852451444625E-9</v>
      </c>
      <c r="R113" s="52">
        <f>+B!O47/(D!R$94)</f>
        <v>5.2719698821363164E-10</v>
      </c>
      <c r="S113" s="52">
        <f>+B!P47/(D!S$94)</f>
        <v>2.3507816875385871E-9</v>
      </c>
      <c r="T113" s="52">
        <f>+B!Q47/(D!T$94)</f>
        <v>9.8478613129335437E-10</v>
      </c>
      <c r="U113" s="52">
        <f>+B!R47/(D!U$94)</f>
        <v>2.3192001077165484E-9</v>
      </c>
      <c r="V113" s="52">
        <f>+B!S47/(D!V$94)</f>
        <v>2.4897004703714521E-9</v>
      </c>
      <c r="W113" s="52">
        <f>+B!T47/(D!W$94)</f>
        <v>9.251505173707512E-10</v>
      </c>
      <c r="X113" s="52">
        <f>+B!U47/(D!X$94)</f>
        <v>1.6191309548519524E-9</v>
      </c>
      <c r="Y113" s="52">
        <f>+B!V47/(D!Y$94)</f>
        <v>1.7109261972865916E-9</v>
      </c>
      <c r="Z113" s="52">
        <f>+B!W47/(D!Z$94)</f>
        <v>2.0127520350881048E-9</v>
      </c>
      <c r="AA113" s="52">
        <f>+B!X47/(D!AA$94)</f>
        <v>1.8620557585960404E-9</v>
      </c>
      <c r="AB113" s="52">
        <f>+B!Y47/(D!AB$94)</f>
        <v>3.1377555515437196E-9</v>
      </c>
      <c r="AC113" s="52">
        <f>+B!Z47/(D!AC$94)</f>
        <v>2.697957983314656E-9</v>
      </c>
      <c r="AD113" s="52">
        <f>+B!AA47/(D!AD$94)</f>
        <v>2.6739483935824236E-9</v>
      </c>
      <c r="AE113" s="52">
        <f>+B!AB47/(D!AE$94)</f>
        <v>2.6372690331612134E-9</v>
      </c>
      <c r="AF113" s="52">
        <f>+B!AC47/(D!AF$94)</f>
        <v>4.1525458282946815E-9</v>
      </c>
      <c r="AG113" s="52">
        <f>+B!AD47/(D!AG$94)</f>
        <v>3.5648205747926927E-9</v>
      </c>
    </row>
    <row r="114" spans="6:33" x14ac:dyDescent="0.25">
      <c r="F114" s="220" t="s">
        <v>17</v>
      </c>
      <c r="G114" s="221"/>
      <c r="H114" s="53">
        <f>+B!E48/(D!H$94)</f>
        <v>1.2723323049275664E-11</v>
      </c>
      <c r="I114" s="53">
        <f>+B!F48/(D!I$94)</f>
        <v>1.0371540413964502E-10</v>
      </c>
      <c r="J114" s="53">
        <f>+B!G48/(D!J$94)</f>
        <v>0</v>
      </c>
      <c r="K114" s="53">
        <f>+B!H48/(D!K$94)</f>
        <v>2.9244114473104502E-10</v>
      </c>
      <c r="L114" s="53">
        <f>+B!I48/(D!L$94)</f>
        <v>0</v>
      </c>
      <c r="M114" s="53">
        <f>+B!J48/(D!M$94)</f>
        <v>1.5717827579592483E-12</v>
      </c>
      <c r="N114" s="53">
        <f>+B!K48/(D!N$94)</f>
        <v>1.0487543338343859E-12</v>
      </c>
      <c r="O114" s="53">
        <f>+B!L48/(D!O$94)</f>
        <v>0</v>
      </c>
      <c r="P114" s="53">
        <f>+B!M48/(D!P$94)</f>
        <v>3.0272170567203014E-11</v>
      </c>
      <c r="Q114" s="53">
        <f>+B!N48/(D!Q$94)</f>
        <v>2.962892806380417E-11</v>
      </c>
      <c r="R114" s="53">
        <f>+B!O48/(D!R$94)</f>
        <v>3.9349208577101853E-12</v>
      </c>
      <c r="S114" s="53">
        <f>+B!P48/(D!S$94)</f>
        <v>0</v>
      </c>
      <c r="T114" s="53">
        <f>+B!Q48/(D!T$94)</f>
        <v>1.3080687513103876E-11</v>
      </c>
      <c r="U114" s="53">
        <f>+B!R48/(D!U$94)</f>
        <v>0</v>
      </c>
      <c r="V114" s="53">
        <f>+B!S48/(D!V$94)</f>
        <v>0</v>
      </c>
      <c r="W114" s="53">
        <f>+B!T48/(D!W$94)</f>
        <v>0</v>
      </c>
      <c r="X114" s="53">
        <f>+B!U48/(D!X$94)</f>
        <v>6.0487745465392174E-12</v>
      </c>
      <c r="Y114" s="53">
        <f>+B!V48/(D!Y$94)</f>
        <v>0</v>
      </c>
      <c r="Z114" s="53">
        <f>+B!W48/(D!Z$94)</f>
        <v>0</v>
      </c>
      <c r="AA114" s="53">
        <f>+B!X48/(D!AA$94)</f>
        <v>8.1826316041971994E-11</v>
      </c>
      <c r="AB114" s="53">
        <f>+B!Y48/(D!AB$94)</f>
        <v>0</v>
      </c>
      <c r="AC114" s="53">
        <f>+B!Z48/(D!AC$94)</f>
        <v>0</v>
      </c>
      <c r="AD114" s="53">
        <f>+B!AA48/(D!AD$94)</f>
        <v>8.5307431594108087E-11</v>
      </c>
      <c r="AE114" s="53">
        <f>+B!AB48/(D!AE$94)</f>
        <v>3.3120591055886632E-11</v>
      </c>
      <c r="AF114" s="53">
        <f>+B!AC48/(D!AF$94)</f>
        <v>4.1219531349889193E-11</v>
      </c>
      <c r="AG114" s="53">
        <f>+B!AD48/(D!AG$94)</f>
        <v>5.9853273436770196E-11</v>
      </c>
    </row>
    <row r="115" spans="6:33" x14ac:dyDescent="0.25">
      <c r="F115" s="218" t="s">
        <v>18</v>
      </c>
      <c r="G115" s="219"/>
      <c r="H115" s="53">
        <f>+B!E49/(D!H$94)</f>
        <v>1.3078905877128572E-8</v>
      </c>
      <c r="I115" s="53">
        <f>+B!F49/(D!I$94)</f>
        <v>1.0393555621809566E-8</v>
      </c>
      <c r="J115" s="53">
        <f>+B!G49/(D!J$94)</f>
        <v>1.0289237385278331E-8</v>
      </c>
      <c r="K115" s="53">
        <f>+B!H49/(D!K$94)</f>
        <v>9.9131341473132311E-9</v>
      </c>
      <c r="L115" s="53">
        <f>+B!I49/(D!L$94)</f>
        <v>8.3151982979217408E-9</v>
      </c>
      <c r="M115" s="53">
        <f>+B!J49/(D!M$94)</f>
        <v>2.0799251065747538E-8</v>
      </c>
      <c r="N115" s="53">
        <f>+B!K49/(D!N$94)</f>
        <v>2.6601786044761043E-8</v>
      </c>
      <c r="O115" s="53">
        <f>+B!L49/(D!O$94)</f>
        <v>8.5755742240980924E-9</v>
      </c>
      <c r="P115" s="53">
        <f>+B!M49/(D!P$94)</f>
        <v>2.6792455882370856E-8</v>
      </c>
      <c r="Q115" s="53">
        <f>+B!N49/(D!Q$94)</f>
        <v>3.7896910760762439E-8</v>
      </c>
      <c r="R115" s="53">
        <f>+B!O49/(D!R$94)</f>
        <v>3.1249129354532359E-8</v>
      </c>
      <c r="S115" s="53">
        <f>+B!P49/(D!S$94)</f>
        <v>3.3565732199397133E-8</v>
      </c>
      <c r="T115" s="53">
        <f>+B!Q49/(D!T$94)</f>
        <v>3.4506819708951566E-8</v>
      </c>
      <c r="U115" s="53">
        <f>+B!R49/(D!U$94)</f>
        <v>1.0840229015088544E-8</v>
      </c>
      <c r="V115" s="53">
        <f>+B!S49/(D!V$94)</f>
        <v>2.0022535893525276E-8</v>
      </c>
      <c r="W115" s="53">
        <f>+B!T49/(D!W$94)</f>
        <v>2.2651063606909988E-8</v>
      </c>
      <c r="X115" s="53">
        <f>+B!U49/(D!X$94)</f>
        <v>1.6119195974779587E-8</v>
      </c>
      <c r="Y115" s="53">
        <f>+B!V49/(D!Y$94)</f>
        <v>2.2892992635475609E-8</v>
      </c>
      <c r="Z115" s="53">
        <f>+B!W49/(D!Z$94)</f>
        <v>2.9387394002850405E-8</v>
      </c>
      <c r="AA115" s="53">
        <f>+B!X49/(D!AA$94)</f>
        <v>2.6268921203394666E-8</v>
      </c>
      <c r="AB115" s="53">
        <f>+B!Y49/(D!AB$94)</f>
        <v>4.7401948686947909E-8</v>
      </c>
      <c r="AC115" s="53">
        <f>+B!Z49/(D!AC$94)</f>
        <v>2.6898865614100486E-8</v>
      </c>
      <c r="AD115" s="53">
        <f>+B!AA49/(D!AD$94)</f>
        <v>2.6861564686705452E-8</v>
      </c>
      <c r="AE115" s="53">
        <f>+B!AB49/(D!AE$94)</f>
        <v>2.324025527148831E-8</v>
      </c>
      <c r="AF115" s="53">
        <f>+B!AC49/(D!AF$94)</f>
        <v>3.4442147259797005E-8</v>
      </c>
      <c r="AG115" s="53">
        <f>+B!AD49/(D!AG$94)</f>
        <v>3.2179682570763859E-8</v>
      </c>
    </row>
    <row r="116" spans="6:33" x14ac:dyDescent="0.25">
      <c r="F116" s="220" t="s">
        <v>19</v>
      </c>
      <c r="G116" s="221"/>
      <c r="H116" s="53">
        <f>+B!E50/(D!H$94)</f>
        <v>8.9637162127160777E-9</v>
      </c>
      <c r="I116" s="53">
        <f>+B!F50/(D!I$94)</f>
        <v>7.7937540995845067E-9</v>
      </c>
      <c r="J116" s="53">
        <f>+B!G50/(D!J$94)</f>
        <v>1.0440560040535218E-8</v>
      </c>
      <c r="K116" s="53">
        <f>+B!H50/(D!K$94)</f>
        <v>8.4960303265586223E-9</v>
      </c>
      <c r="L116" s="53">
        <f>+B!I50/(D!L$94)</f>
        <v>1.7741897577693478E-8</v>
      </c>
      <c r="M116" s="53">
        <f>+B!J50/(D!M$94)</f>
        <v>8.1063444322354953E-9</v>
      </c>
      <c r="N116" s="53">
        <f>+B!K50/(D!N$94)</f>
        <v>7.2900441056964813E-9</v>
      </c>
      <c r="O116" s="53">
        <f>+B!L50/(D!O$94)</f>
        <v>4.4822840087812406E-9</v>
      </c>
      <c r="P116" s="53">
        <f>+B!M50/(D!P$94)</f>
        <v>4.1475726551781262E-9</v>
      </c>
      <c r="Q116" s="53">
        <f>+B!N50/(D!Q$94)</f>
        <v>2.239988812804775E-8</v>
      </c>
      <c r="R116" s="53">
        <f>+B!O50/(D!R$94)</f>
        <v>8.2411183230505655E-8</v>
      </c>
      <c r="S116" s="53">
        <f>+B!P50/(D!S$94)</f>
        <v>3.7627294904266005E-9</v>
      </c>
      <c r="T116" s="53">
        <f>+B!Q50/(D!T$94)</f>
        <v>2.8068720658911955E-9</v>
      </c>
      <c r="U116" s="53">
        <f>+B!R50/(D!U$94)</f>
        <v>2.8547739696518245E-9</v>
      </c>
      <c r="V116" s="53">
        <f>+B!S50/(D!V$94)</f>
        <v>2.8441185735939057E-9</v>
      </c>
      <c r="W116" s="53">
        <f>+B!T50/(D!W$94)</f>
        <v>2.6715233072502857E-9</v>
      </c>
      <c r="X116" s="53">
        <f>+B!U50/(D!X$94)</f>
        <v>2.210140414555887E-9</v>
      </c>
      <c r="Y116" s="53">
        <f>+B!V50/(D!Y$94)</f>
        <v>2.6219900365785917E-9</v>
      </c>
      <c r="Z116" s="53">
        <f>+B!W50/(D!Z$94)</f>
        <v>2.4260033777016136E-9</v>
      </c>
      <c r="AA116" s="53">
        <f>+B!X50/(D!AA$94)</f>
        <v>2.5021377536009074E-9</v>
      </c>
      <c r="AB116" s="53">
        <f>+B!Y50/(D!AB$94)</f>
        <v>3.1565870459791326E-8</v>
      </c>
      <c r="AC116" s="53">
        <f>+B!Z50/(D!AC$94)</f>
        <v>7.0506189792138125E-8</v>
      </c>
      <c r="AD116" s="53">
        <f>+B!AA50/(D!AD$94)</f>
        <v>2.4974755781457511E-9</v>
      </c>
      <c r="AE116" s="53">
        <f>+B!AB50/(D!AE$94)</f>
        <v>2.1384875615196214E-9</v>
      </c>
      <c r="AF116" s="53">
        <f>+B!AC50/(D!AF$94)</f>
        <v>2.1676618683472296E-9</v>
      </c>
      <c r="AG116" s="53">
        <f>+B!AD50/(D!AG$94)</f>
        <v>1.9678537202330904E-9</v>
      </c>
    </row>
    <row r="117" spans="6:33" x14ac:dyDescent="0.25">
      <c r="F117" s="218" t="s">
        <v>20</v>
      </c>
      <c r="G117" s="219"/>
      <c r="H117" s="53">
        <f>+B!E51/(D!H$94)</f>
        <v>1.1837987316280187E-10</v>
      </c>
      <c r="I117" s="53">
        <f>+B!F51/(D!I$94)</f>
        <v>9.1930732338524294E-11</v>
      </c>
      <c r="J117" s="53">
        <f>+B!G51/(D!J$94)</f>
        <v>7.3636191721658961E-11</v>
      </c>
      <c r="K117" s="53">
        <f>+B!H51/(D!K$94)</f>
        <v>8.217891767251916E-11</v>
      </c>
      <c r="L117" s="53">
        <f>+B!I51/(D!L$94)</f>
        <v>1.4392102153396162E-10</v>
      </c>
      <c r="M117" s="53">
        <f>+B!J51/(D!M$94)</f>
        <v>1.2878607260119602E-10</v>
      </c>
      <c r="N117" s="53">
        <f>+B!K51/(D!N$94)</f>
        <v>5.8210956568263925E-11</v>
      </c>
      <c r="O117" s="53">
        <f>+B!L51/(D!O$94)</f>
        <v>3.0994354189412115E-10</v>
      </c>
      <c r="P117" s="53">
        <f>+B!M51/(D!P$94)</f>
        <v>4.655680207790922E-10</v>
      </c>
      <c r="Q117" s="53">
        <f>+B!N51/(D!Q$94)</f>
        <v>4.8221101776484748E-10</v>
      </c>
      <c r="R117" s="53">
        <f>+B!O51/(D!R$94)</f>
        <v>4.0077134599645106E-11</v>
      </c>
      <c r="S117" s="53">
        <f>+B!P51/(D!S$94)</f>
        <v>5.6744713121933992E-11</v>
      </c>
      <c r="T117" s="53">
        <f>+B!Q51/(D!T$94)</f>
        <v>9.1327158276509457E-12</v>
      </c>
      <c r="U117" s="53">
        <f>+B!R51/(D!U$94)</f>
        <v>2.6880061068997883E-11</v>
      </c>
      <c r="V117" s="53">
        <f>+B!S51/(D!V$94)</f>
        <v>8.6532647643488168E-11</v>
      </c>
      <c r="W117" s="53">
        <f>+B!T51/(D!W$94)</f>
        <v>4.6248103859903915E-11</v>
      </c>
      <c r="X117" s="53">
        <f>+B!U51/(D!X$94)</f>
        <v>1.6614425209297185E-10</v>
      </c>
      <c r="Y117" s="53">
        <f>+B!V51/(D!Y$94)</f>
        <v>2.0218843288919054E-10</v>
      </c>
      <c r="Z117" s="53">
        <f>+B!W51/(D!Z$94)</f>
        <v>3.0881973709775881E-10</v>
      </c>
      <c r="AA117" s="53">
        <f>+B!X51/(D!AA$94)</f>
        <v>3.7333371489767072E-10</v>
      </c>
      <c r="AB117" s="53">
        <f>+B!Y51/(D!AB$94)</f>
        <v>4.4363575804663916E-10</v>
      </c>
      <c r="AC117" s="53">
        <f>+B!Z51/(D!AC$94)</f>
        <v>6.9687966544971125E-10</v>
      </c>
      <c r="AD117" s="53">
        <f>+B!AA51/(D!AD$94)</f>
        <v>8.020681285472947E-10</v>
      </c>
      <c r="AE117" s="53">
        <f>+B!AB51/(D!AE$94)</f>
        <v>6.6762813433616508E-10</v>
      </c>
      <c r="AF117" s="53">
        <f>+B!AC51/(D!AF$94)</f>
        <v>8.4725021874513381E-10</v>
      </c>
      <c r="AG117" s="53">
        <f>+B!AD51/(D!AG$94)</f>
        <v>9.2893636571430586E-10</v>
      </c>
    </row>
    <row r="118" spans="6:33" x14ac:dyDescent="0.25">
      <c r="F118" s="220" t="s">
        <v>21</v>
      </c>
      <c r="G118" s="221"/>
      <c r="H118" s="53">
        <f>+B!E52/(D!H$94)</f>
        <v>3.511433934350018E-7</v>
      </c>
      <c r="I118" s="53">
        <f>+B!F52/(D!I$94)</f>
        <v>4.158121095200067E-7</v>
      </c>
      <c r="J118" s="53">
        <f>+B!G52/(D!J$94)</f>
        <v>4.7764999882087465E-7</v>
      </c>
      <c r="K118" s="53">
        <f>+B!H52/(D!K$94)</f>
        <v>6.5294268623291815E-7</v>
      </c>
      <c r="L118" s="53">
        <f>+B!I52/(D!L$94)</f>
        <v>6.7017269224469733E-7</v>
      </c>
      <c r="M118" s="53">
        <f>+B!J52/(D!M$94)</f>
        <v>6.09966970819987E-7</v>
      </c>
      <c r="N118" s="53">
        <f>+B!K52/(D!N$94)</f>
        <v>6.8548436398141257E-7</v>
      </c>
      <c r="O118" s="53">
        <f>+B!L52/(D!O$94)</f>
        <v>7.7779782141009579E-7</v>
      </c>
      <c r="P118" s="53">
        <f>+B!M52/(D!P$94)</f>
        <v>6.0180631307088653E-7</v>
      </c>
      <c r="Q118" s="53">
        <f>+B!N52/(D!Q$94)</f>
        <v>3.1370705896047352E-7</v>
      </c>
      <c r="R118" s="53">
        <f>+B!O52/(D!R$94)</f>
        <v>3.0166449271625329E-7</v>
      </c>
      <c r="S118" s="53">
        <f>+B!P52/(D!S$94)</f>
        <v>2.8610430672376361E-7</v>
      </c>
      <c r="T118" s="53">
        <f>+B!Q52/(D!T$94)</f>
        <v>2.6094664489908536E-7</v>
      </c>
      <c r="U118" s="53">
        <f>+B!R52/(D!U$94)</f>
        <v>2.0844517860031054E-7</v>
      </c>
      <c r="V118" s="53">
        <f>+B!S52/(D!V$94)</f>
        <v>1.8088567363608291E-7</v>
      </c>
      <c r="W118" s="53">
        <f>+B!T52/(D!W$94)</f>
        <v>1.4722825456489551E-7</v>
      </c>
      <c r="X118" s="53">
        <f>+B!U52/(D!X$94)</f>
        <v>1.529928428643872E-7</v>
      </c>
      <c r="Y118" s="53">
        <f>+B!V52/(D!Y$94)</f>
        <v>1.6459676499222932E-7</v>
      </c>
      <c r="Z118" s="53">
        <f>+B!W52/(D!Z$94)</f>
        <v>1.7560763947968077E-7</v>
      </c>
      <c r="AA118" s="53">
        <f>+B!X52/(D!AA$94)</f>
        <v>1.7497626069942854E-7</v>
      </c>
      <c r="AB118" s="53">
        <f>+B!Y52/(D!AB$94)</f>
        <v>2.5344871093233214E-7</v>
      </c>
      <c r="AC118" s="53">
        <f>+B!Z52/(D!AC$94)</f>
        <v>2.0460069113213641E-7</v>
      </c>
      <c r="AD118" s="53">
        <f>+B!AA52/(D!AD$94)</f>
        <v>1.6927907372779923E-7</v>
      </c>
      <c r="AE118" s="53">
        <f>+B!AB52/(D!AE$94)</f>
        <v>1.750674459744818E-7</v>
      </c>
      <c r="AF118" s="53">
        <f>+B!AC52/(D!AF$94)</f>
        <v>2.0479855436532031E-7</v>
      </c>
      <c r="AG118" s="53">
        <f>+B!AD52/(D!AG$94)</f>
        <v>2.0929816300125248E-7</v>
      </c>
    </row>
    <row r="119" spans="6:33" x14ac:dyDescent="0.25">
      <c r="F119" s="218" t="s">
        <v>22</v>
      </c>
      <c r="G119" s="219"/>
      <c r="H119" s="53">
        <f>+B!E53/(D!H$94)</f>
        <v>2.1340738514486743E-6</v>
      </c>
      <c r="I119" s="53">
        <f>+B!F53/(D!I$94)</f>
        <v>1.9829466170022537E-6</v>
      </c>
      <c r="J119" s="53">
        <f>+B!G53/(D!J$94)</f>
        <v>1.13983283788272E-6</v>
      </c>
      <c r="K119" s="53">
        <f>+B!H53/(D!K$94)</f>
        <v>1.7016878279930895E-6</v>
      </c>
      <c r="L119" s="53">
        <f>+B!I53/(D!L$94)</f>
        <v>8.9987529533215467E-7</v>
      </c>
      <c r="M119" s="53">
        <f>+B!J53/(D!M$94)</f>
        <v>1.1904775814499758E-6</v>
      </c>
      <c r="N119" s="53">
        <f>+B!K53/(D!N$94)</f>
        <v>1.2532685563887288E-6</v>
      </c>
      <c r="O119" s="53">
        <f>+B!L53/(D!O$94)</f>
        <v>1.1204597356996857E-6</v>
      </c>
      <c r="P119" s="53">
        <f>+B!M53/(D!P$94)</f>
        <v>1.2109259176378931E-6</v>
      </c>
      <c r="Q119" s="53">
        <f>+B!N53/(D!Q$94)</f>
        <v>1.1102255720198635E-6</v>
      </c>
      <c r="R119" s="53">
        <f>+B!O53/(D!R$94)</f>
        <v>9.0049050030440093E-7</v>
      </c>
      <c r="S119" s="53">
        <f>+B!P53/(D!S$94)</f>
        <v>1.1514119115082556E-6</v>
      </c>
      <c r="T119" s="53">
        <f>+B!Q53/(D!T$94)</f>
        <v>1.1737366672702279E-6</v>
      </c>
      <c r="U119" s="53">
        <f>+B!R53/(D!U$94)</f>
        <v>1.092328311861845E-6</v>
      </c>
      <c r="V119" s="53">
        <f>+B!S53/(D!V$94)</f>
        <v>1.0541402359637392E-6</v>
      </c>
      <c r="W119" s="53">
        <f>+B!T53/(D!W$94)</f>
        <v>1.3483006686031389E-6</v>
      </c>
      <c r="X119" s="53">
        <f>+B!U53/(D!X$94)</f>
        <v>1.1316549266933846E-6</v>
      </c>
      <c r="Y119" s="53">
        <f>+B!V53/(D!Y$94)</f>
        <v>1.3994982005331468E-6</v>
      </c>
      <c r="Z119" s="53">
        <f>+B!W53/(D!Z$94)</f>
        <v>1.1941959630340014E-6</v>
      </c>
      <c r="AA119" s="53">
        <f>+B!X53/(D!AA$94)</f>
        <v>1.2833660136831506E-6</v>
      </c>
      <c r="AB119" s="53">
        <f>+B!Y53/(D!AB$94)</f>
        <v>1.3335585701466948E-6</v>
      </c>
      <c r="AC119" s="53">
        <f>+B!Z53/(D!AC$94)</f>
        <v>1.0221152704259443E-6</v>
      </c>
      <c r="AD119" s="53">
        <f>+B!AA53/(D!AD$94)</f>
        <v>1.1130194271692059E-6</v>
      </c>
      <c r="AE119" s="53">
        <f>+B!AB53/(D!AE$94)</f>
        <v>1.077052652611784E-6</v>
      </c>
      <c r="AF119" s="53">
        <f>+B!AC53/(D!AF$94)</f>
        <v>9.2141020871029955E-7</v>
      </c>
      <c r="AG119" s="53">
        <f>+B!AD53/(D!AG$94)</f>
        <v>1.1239572767986748E-6</v>
      </c>
    </row>
    <row r="120" spans="6:33" x14ac:dyDescent="0.25">
      <c r="F120" s="220" t="s">
        <v>23</v>
      </c>
      <c r="G120" s="221"/>
      <c r="H120" s="53">
        <f>+B!E54/(D!H$94)</f>
        <v>4.8243760596620414E-6</v>
      </c>
      <c r="I120" s="53">
        <f>+B!F54/(D!I$94)</f>
        <v>4.6442901861068925E-6</v>
      </c>
      <c r="J120" s="53">
        <f>+B!G54/(D!J$94)</f>
        <v>4.8988277319933692E-6</v>
      </c>
      <c r="K120" s="53">
        <f>+B!H54/(D!K$94)</f>
        <v>5.1318499002773075E-6</v>
      </c>
      <c r="L120" s="53">
        <f>+B!I54/(D!L$94)</f>
        <v>3.0575522801037788E-6</v>
      </c>
      <c r="M120" s="53">
        <f>+B!J54/(D!M$94)</f>
        <v>2.986450591977937E-6</v>
      </c>
      <c r="N120" s="53">
        <f>+B!K54/(D!N$94)</f>
        <v>3.0803737377198989E-6</v>
      </c>
      <c r="O120" s="53">
        <f>+B!L54/(D!O$94)</f>
        <v>3.9745117000474172E-6</v>
      </c>
      <c r="P120" s="53">
        <f>+B!M54/(D!P$94)</f>
        <v>4.4304320131251211E-6</v>
      </c>
      <c r="Q120" s="53">
        <f>+B!N54/(D!Q$94)</f>
        <v>3.8943719835814611E-6</v>
      </c>
      <c r="R120" s="53">
        <f>+B!O54/(D!R$94)</f>
        <v>3.029154267187672E-6</v>
      </c>
      <c r="S120" s="53">
        <f>+B!P54/(D!S$94)</f>
        <v>3.8529576556045346E-6</v>
      </c>
      <c r="T120" s="53">
        <f>+B!Q54/(D!T$94)</f>
        <v>4.0444232285256616E-6</v>
      </c>
      <c r="U120" s="53">
        <f>+B!R54/(D!U$94)</f>
        <v>3.0941798255596554E-6</v>
      </c>
      <c r="V120" s="53">
        <f>+B!S54/(D!V$94)</f>
        <v>1.9732971535506129E-6</v>
      </c>
      <c r="W120" s="53">
        <f>+B!T54/(D!W$94)</f>
        <v>2.220894635557085E-6</v>
      </c>
      <c r="X120" s="53">
        <f>+B!U54/(D!X$94)</f>
        <v>2.6952791884671774E-6</v>
      </c>
      <c r="Y120" s="53">
        <f>+B!V54/(D!Y$94)</f>
        <v>2.5612258531527952E-6</v>
      </c>
      <c r="Z120" s="53">
        <f>+B!W54/(D!Z$94)</f>
        <v>2.2049709575068481E-6</v>
      </c>
      <c r="AA120" s="53">
        <f>+B!X54/(D!AA$94)</f>
        <v>2.2744932348016885E-6</v>
      </c>
      <c r="AB120" s="53">
        <f>+B!Y54/(D!AB$94)</f>
        <v>2.2640506369792596E-6</v>
      </c>
      <c r="AC120" s="53">
        <f>+B!Z54/(D!AC$94)</f>
        <v>2.38806453624612E-6</v>
      </c>
      <c r="AD120" s="53">
        <f>+B!AA54/(D!AD$94)</f>
        <v>2.4191096083487412E-6</v>
      </c>
      <c r="AE120" s="53">
        <f>+B!AB54/(D!AE$94)</f>
        <v>2.3515347232218495E-6</v>
      </c>
      <c r="AF120" s="53">
        <f>+B!AC54/(D!AF$94)</f>
        <v>2.4173134092720271E-6</v>
      </c>
      <c r="AG120" s="53">
        <f>+B!AD54/(D!AG$94)</f>
        <v>2.5999674172478249E-6</v>
      </c>
    </row>
    <row r="121" spans="6:33" x14ac:dyDescent="0.25">
      <c r="F121" s="218" t="s">
        <v>24</v>
      </c>
      <c r="G121" s="219"/>
      <c r="H121" s="53">
        <f>+B!E55/(D!H$94)</f>
        <v>5.8408785081952017E-7</v>
      </c>
      <c r="I121" s="53">
        <f>+B!F55/(D!I$94)</f>
        <v>4.9132736011550787E-7</v>
      </c>
      <c r="J121" s="53">
        <f>+B!G55/(D!J$94)</f>
        <v>5.4079863984845767E-7</v>
      </c>
      <c r="K121" s="53">
        <f>+B!H55/(D!K$94)</f>
        <v>5.3675371365999654E-7</v>
      </c>
      <c r="L121" s="53">
        <f>+B!I55/(D!L$94)</f>
        <v>4.833954620530366E-7</v>
      </c>
      <c r="M121" s="53">
        <f>+B!J55/(D!M$94)</f>
        <v>5.1513739258108827E-7</v>
      </c>
      <c r="N121" s="53">
        <f>+B!K55/(D!N$94)</f>
        <v>4.4519906569535188E-7</v>
      </c>
      <c r="O121" s="53">
        <f>+B!L55/(D!O$94)</f>
        <v>4.1492950319768613E-7</v>
      </c>
      <c r="P121" s="53">
        <f>+B!M55/(D!P$94)</f>
        <v>3.6032663489366467E-7</v>
      </c>
      <c r="Q121" s="53">
        <f>+B!N55/(D!Q$94)</f>
        <v>3.8373809240834668E-7</v>
      </c>
      <c r="R121" s="53">
        <f>+B!O55/(D!R$94)</f>
        <v>3.8271548436859724E-7</v>
      </c>
      <c r="S121" s="53">
        <f>+B!P55/(D!S$94)</f>
        <v>3.769383799572181E-7</v>
      </c>
      <c r="T121" s="53">
        <f>+B!Q55/(D!T$94)</f>
        <v>3.1860994817280847E-7</v>
      </c>
      <c r="U121" s="53">
        <f>+B!R55/(D!U$94)</f>
        <v>2.9219566564781867E-7</v>
      </c>
      <c r="V121" s="53">
        <f>+B!S55/(D!V$94)</f>
        <v>2.3602394968909237E-7</v>
      </c>
      <c r="W121" s="53">
        <f>+B!T55/(D!W$94)</f>
        <v>2.532195354580212E-7</v>
      </c>
      <c r="X121" s="53">
        <f>+B!U55/(D!X$94)</f>
        <v>2.4298906920540199E-7</v>
      </c>
      <c r="Y121" s="53">
        <f>+B!V55/(D!Y$94)</f>
        <v>2.4635053198573412E-7</v>
      </c>
      <c r="Z121" s="53">
        <f>+B!W55/(D!Z$94)</f>
        <v>2.0803820003942259E-7</v>
      </c>
      <c r="AA121" s="53">
        <f>+B!X55/(D!AA$94)</f>
        <v>1.9829207448630315E-7</v>
      </c>
      <c r="AB121" s="53">
        <f>+B!Y55/(D!AB$94)</f>
        <v>2.0870352366860795E-7</v>
      </c>
      <c r="AC121" s="53">
        <f>+B!Z55/(D!AC$94)</f>
        <v>1.9099965575061452E-7</v>
      </c>
      <c r="AD121" s="53">
        <f>+B!AA55/(D!AD$94)</f>
        <v>1.9309421788255406E-7</v>
      </c>
      <c r="AE121" s="53">
        <f>+B!AB55/(D!AE$94)</f>
        <v>1.9672568937901667E-7</v>
      </c>
      <c r="AF121" s="53">
        <f>+B!AC55/(D!AF$94)</f>
        <v>2.061782706272332E-7</v>
      </c>
      <c r="AG121" s="53">
        <f>+B!AD55/(D!AG$94)</f>
        <v>2.225998076667128E-7</v>
      </c>
    </row>
    <row r="122" spans="6:33" ht="15.75" thickBot="1" x14ac:dyDescent="0.3">
      <c r="F122" s="222" t="s">
        <v>25</v>
      </c>
      <c r="G122" s="223"/>
      <c r="H122" s="54">
        <f>+B!E56/(D!H$94)</f>
        <v>5.4673050204601779E-6</v>
      </c>
      <c r="I122" s="54">
        <f>+B!F56/(D!I$94)</f>
        <v>2.3021968137194015E-6</v>
      </c>
      <c r="J122" s="54">
        <f>+B!G56/(D!J$94)</f>
        <v>1.8392282992820499E-6</v>
      </c>
      <c r="K122" s="54">
        <f>+B!H56/(D!K$94)</f>
        <v>2.0070992032412104E-6</v>
      </c>
      <c r="L122" s="54">
        <f>+B!I56/(D!L$94)</f>
        <v>9.8069000045754891E-7</v>
      </c>
      <c r="M122" s="54">
        <f>+B!J56/(D!M$94)</f>
        <v>1.0193384608912681E-7</v>
      </c>
      <c r="N122" s="54">
        <f>+B!K56/(D!N$94)</f>
        <v>1.8880459537916764E-7</v>
      </c>
      <c r="O122" s="54">
        <f>+B!L56/(D!O$94)</f>
        <v>1.9487979638823853E-8</v>
      </c>
      <c r="P122" s="54">
        <f>+B!M56/(D!P$94)</f>
        <v>1.5729134539247373E-7</v>
      </c>
      <c r="Q122" s="54">
        <f>+B!N56/(D!Q$94)</f>
        <v>1.7280267298555377E-7</v>
      </c>
      <c r="R122" s="54">
        <f>+B!O56/(D!R$94)</f>
        <v>1.1529846889541181E-7</v>
      </c>
      <c r="S122" s="54">
        <f>+B!P56/(D!S$94)</f>
        <v>1.3731247296326468E-7</v>
      </c>
      <c r="T122" s="54">
        <f>+B!Q56/(D!T$94)</f>
        <v>1.3359382788524425E-7</v>
      </c>
      <c r="U122" s="54">
        <f>+B!R56/(D!U$94)</f>
        <v>5.6425501096714587E-8</v>
      </c>
      <c r="V122" s="54">
        <f>+B!S56/(D!V$94)</f>
        <v>8.1817009916830332E-8</v>
      </c>
      <c r="W122" s="54">
        <f>+B!T56/(D!W$94)</f>
        <v>4.0320840365624739E-8</v>
      </c>
      <c r="X122" s="54">
        <f>+B!U56/(D!X$94)</f>
        <v>4.9349679502790025E-8</v>
      </c>
      <c r="Y122" s="54">
        <f>+B!V56/(D!Y$94)</f>
        <v>6.0337545774237796E-8</v>
      </c>
      <c r="Z122" s="54">
        <f>+B!W56/(D!Z$94)</f>
        <v>5.3091481593941369E-8</v>
      </c>
      <c r="AA122" s="54">
        <f>+B!X56/(D!AA$94)</f>
        <v>4.0401925250786556E-8</v>
      </c>
      <c r="AB122" s="54">
        <f>+B!Y56/(D!AB$94)</f>
        <v>4.0075881640380254E-8</v>
      </c>
      <c r="AC122" s="54">
        <f>+B!Z56/(D!AC$94)</f>
        <v>3.8015124298839384E-8</v>
      </c>
      <c r="AD122" s="54">
        <f>+B!AA56/(D!AD$94)</f>
        <v>2.0406906095996827E-8</v>
      </c>
      <c r="AE122" s="54">
        <f>+B!AB56/(D!AE$94)</f>
        <v>3.3867492161737169E-8</v>
      </c>
      <c r="AF122" s="54">
        <f>+B!AC56/(D!AF$94)</f>
        <v>2.2635693133179308E-8</v>
      </c>
      <c r="AG122" s="54">
        <f>+B!AD56/(D!AG$94)</f>
        <v>3.6853194653512839E-13</v>
      </c>
    </row>
    <row r="123" spans="6:33" x14ac:dyDescent="0.25">
      <c r="F123" s="1" t="s">
        <v>52</v>
      </c>
      <c r="AD123" s="1"/>
    </row>
    <row r="124" spans="6:33" ht="15.75" thickBot="1" x14ac:dyDescent="0.3"/>
    <row r="125" spans="6:33" ht="15.75" thickBot="1" x14ac:dyDescent="0.3">
      <c r="F125" s="6" t="s">
        <v>14</v>
      </c>
      <c r="G125" s="7"/>
      <c r="H125" s="12">
        <v>1995</v>
      </c>
      <c r="I125" s="8">
        <v>1996</v>
      </c>
      <c r="J125" s="12">
        <v>1997</v>
      </c>
      <c r="K125" s="8">
        <v>1998</v>
      </c>
      <c r="L125" s="12">
        <v>1999</v>
      </c>
      <c r="M125" s="8">
        <v>2000</v>
      </c>
      <c r="N125" s="12">
        <v>2001</v>
      </c>
      <c r="O125" s="8">
        <v>2002</v>
      </c>
      <c r="P125" s="12">
        <v>2003</v>
      </c>
      <c r="Q125" s="8">
        <v>2004</v>
      </c>
      <c r="R125" s="12">
        <v>2005</v>
      </c>
      <c r="S125" s="8">
        <v>2006</v>
      </c>
      <c r="T125" s="12">
        <v>2007</v>
      </c>
      <c r="U125" s="8">
        <v>2008</v>
      </c>
      <c r="V125" s="12">
        <v>2009</v>
      </c>
      <c r="W125" s="8">
        <v>2010</v>
      </c>
      <c r="X125" s="12">
        <v>2011</v>
      </c>
      <c r="Y125" s="8">
        <v>2012</v>
      </c>
      <c r="Z125" s="12">
        <v>2013</v>
      </c>
      <c r="AA125" s="8">
        <v>2014</v>
      </c>
      <c r="AB125" s="12">
        <v>2015</v>
      </c>
      <c r="AC125" s="9">
        <v>2016</v>
      </c>
      <c r="AD125" s="9">
        <v>2017</v>
      </c>
      <c r="AE125" s="9">
        <v>2018</v>
      </c>
      <c r="AF125" s="9">
        <v>2019</v>
      </c>
      <c r="AG125" s="9">
        <v>2020</v>
      </c>
    </row>
    <row r="126" spans="6:33" ht="15.75" thickBot="1" x14ac:dyDescent="0.3">
      <c r="F126" s="198" t="s">
        <v>26</v>
      </c>
      <c r="G126" s="207"/>
      <c r="H126" s="172">
        <f>+'C'!D46/(D!H$94)</f>
        <v>-9.4529638514083734E-6</v>
      </c>
      <c r="I126" s="172">
        <f>+'C'!E46/(D!I$94)</f>
        <v>-6.2647471737562474E-6</v>
      </c>
      <c r="J126" s="172">
        <f>+'C'!F46/(D!J$94)</f>
        <v>-5.5209219088318179E-6</v>
      </c>
      <c r="K126" s="172">
        <f>+'C'!G46/(D!K$94)</f>
        <v>-7.3257925433450897E-6</v>
      </c>
      <c r="L126" s="172">
        <f>+'C'!H46/(D!L$94)</f>
        <v>-3.2736308045930156E-6</v>
      </c>
      <c r="M126" s="172">
        <f>+'C'!I46/(D!M$94)</f>
        <v>-3.1275922686350585E-6</v>
      </c>
      <c r="N126" s="172">
        <f>+'C'!J46/(D!N$94)</f>
        <v>-4.0142305482971873E-6</v>
      </c>
      <c r="O126" s="172">
        <f>+'C'!K46/(D!O$94)</f>
        <v>-4.3480465451350944E-6</v>
      </c>
      <c r="P126" s="172">
        <f>+'C'!L46/(D!P$94)</f>
        <v>-4.6632658537263236E-6</v>
      </c>
      <c r="Q126" s="172">
        <f>+'C'!M46/(D!Q$94)</f>
        <v>-3.6990183567859155E-6</v>
      </c>
      <c r="R126" s="172">
        <f>+'C'!N46/(D!R$94)</f>
        <v>-2.5761296169335096E-6</v>
      </c>
      <c r="S126" s="172">
        <f>+'C'!O46/(D!S$94)</f>
        <v>-3.8412860829969054E-6</v>
      </c>
      <c r="T126" s="172">
        <f>+'C'!P46/(D!T$94)</f>
        <v>-4.0524517587540189E-6</v>
      </c>
      <c r="U126" s="172">
        <f>+'C'!Q46/(D!U$94)</f>
        <v>-3.2254202001126728E-6</v>
      </c>
      <c r="V126" s="172">
        <f>+'C'!R46/(D!V$94)</f>
        <v>-2.1045383845768517E-6</v>
      </c>
      <c r="W126" s="172">
        <f>+'C'!S46/(D!W$94)</f>
        <v>-2.2528525429350774E-6</v>
      </c>
      <c r="X126" s="172">
        <f>+'C'!T46/(D!X$94)</f>
        <v>-2.7161145058780853E-6</v>
      </c>
      <c r="Y126" s="172">
        <f>+'C'!U46/(D!Y$94)</f>
        <v>-3.4882336371951363E-6</v>
      </c>
      <c r="Z126" s="172">
        <f>+'C'!V46/(D!Z$94)</f>
        <v>-2.8550210114249165E-6</v>
      </c>
      <c r="AA126" s="172">
        <f>+'C'!W46/(D!AA$94)</f>
        <v>-2.8982075211235242E-6</v>
      </c>
      <c r="AB126" s="172">
        <f>+'C'!X46/(D!AB$94)</f>
        <v>-2.4108988704652388E-6</v>
      </c>
      <c r="AC126" s="172">
        <f>+'C'!Y46/(D!AC$94)</f>
        <v>-2.4325962588633578E-6</v>
      </c>
      <c r="AD126" s="172">
        <f>+'C'!Z46/(D!AD$94)</f>
        <v>-2.1607576805781042E-6</v>
      </c>
      <c r="AE126" s="172">
        <f>+'C'!AA46/(D!AE$94)</f>
        <v>-2.4417779341993965E-6</v>
      </c>
      <c r="AF126" s="172">
        <f>+'C'!AB46/(D!AF$94)</f>
        <v>-2.3739757276688801E-6</v>
      </c>
      <c r="AG126" s="172">
        <f>+'C'!AC46/(D!AG$94)</f>
        <v>-2.7088386715989387E-6</v>
      </c>
    </row>
    <row r="127" spans="6:33" x14ac:dyDescent="0.25">
      <c r="F127" s="218" t="s">
        <v>16</v>
      </c>
      <c r="G127" s="219"/>
      <c r="H127" s="168">
        <f>+'C'!D47/(D!H$94)</f>
        <v>2.6835910931082587E-6</v>
      </c>
      <c r="I127" s="168">
        <f>+'C'!E47/(D!I$94)</f>
        <v>2.4270186885623315E-6</v>
      </c>
      <c r="J127" s="168">
        <f>+'C'!F47/(D!J$94)</f>
        <v>2.7594290539151107E-6</v>
      </c>
      <c r="K127" s="168">
        <f>+'C'!G47/(D!K$94)</f>
        <v>2.2677186191160357E-6</v>
      </c>
      <c r="L127" s="168">
        <f>+'C'!H47/(D!L$94)</f>
        <v>2.2794568408432803E-6</v>
      </c>
      <c r="M127" s="168">
        <f>+'C'!I47/(D!M$94)</f>
        <v>1.895593232442793E-6</v>
      </c>
      <c r="N127" s="168">
        <f>+'C'!J47/(D!N$94)</f>
        <v>1.2978249351720873E-6</v>
      </c>
      <c r="O127" s="168">
        <f>+'C'!K47/(D!O$94)</f>
        <v>1.4956818810498625E-6</v>
      </c>
      <c r="P127" s="168">
        <f>+'C'!L47/(D!P$94)</f>
        <v>1.4366816704137698E-6</v>
      </c>
      <c r="Q127" s="168">
        <f>+'C'!M47/(D!Q$94)</f>
        <v>1.5326231549564127E-6</v>
      </c>
      <c r="R127" s="168">
        <f>+'C'!N47/(D!R$94)</f>
        <v>1.6820906837635497E-6</v>
      </c>
      <c r="S127" s="168">
        <f>+'C'!O47/(D!S$94)</f>
        <v>1.4266786833901716E-6</v>
      </c>
      <c r="T127" s="168">
        <f>+'C'!P47/(D!T$94)</f>
        <v>1.1238626248303181E-6</v>
      </c>
      <c r="U127" s="168">
        <f>+'C'!Q47/(D!U$94)</f>
        <v>1.0919704519520463E-6</v>
      </c>
      <c r="V127" s="168">
        <f>+'C'!R47/(D!V$94)</f>
        <v>1.1722270845693653E-6</v>
      </c>
      <c r="W127" s="168">
        <f>+'C'!S47/(D!W$94)</f>
        <v>1.3734817474165202E-6</v>
      </c>
      <c r="X127" s="168">
        <f>+'C'!T47/(D!X$94)</f>
        <v>1.1117917631924071E-6</v>
      </c>
      <c r="Y127" s="168">
        <f>+'C'!U47/(D!Y$94)</f>
        <v>6.2909400380199588E-7</v>
      </c>
      <c r="Z127" s="168">
        <f>+'C'!V47/(D!Z$94)</f>
        <v>6.4734289778568997E-7</v>
      </c>
      <c r="AA127" s="168">
        <f>+'C'!W47/(D!AA$94)</f>
        <v>6.7862570851030106E-7</v>
      </c>
      <c r="AB127" s="168">
        <f>+'C'!X47/(D!AB$94)</f>
        <v>1.0020153686385179E-6</v>
      </c>
      <c r="AC127" s="168">
        <f>+'C'!Y47/(D!AC$94)</f>
        <v>9.3186552983098911E-7</v>
      </c>
      <c r="AD127" s="168">
        <f>+'C'!Z47/(D!AD$94)</f>
        <v>8.7894124394199197E-7</v>
      </c>
      <c r="AE127" s="168">
        <f>+'C'!AA47/(D!AE$94)</f>
        <v>6.3528753499837335E-7</v>
      </c>
      <c r="AF127" s="168">
        <f>+'C'!AB47/(D!AF$94)</f>
        <v>6.3043540972553237E-7</v>
      </c>
      <c r="AG127" s="168">
        <f>+'C'!AC47/(D!AG$94)</f>
        <v>7.2837288156682754E-7</v>
      </c>
    </row>
    <row r="128" spans="6:33" x14ac:dyDescent="0.25">
      <c r="F128" s="220" t="s">
        <v>17</v>
      </c>
      <c r="G128" s="221"/>
      <c r="H128" s="169">
        <f>+'C'!D48/(D!H$94)</f>
        <v>2.5366652393738548E-10</v>
      </c>
      <c r="I128" s="169">
        <f>+'C'!E48/(D!I$94)</f>
        <v>3.6180486272908021E-10</v>
      </c>
      <c r="J128" s="169">
        <f>+'C'!F48/(D!J$94)</f>
        <v>1.5094763008896224E-10</v>
      </c>
      <c r="K128" s="169">
        <f>+'C'!G48/(D!K$94)</f>
        <v>-1.7225066835264617E-10</v>
      </c>
      <c r="L128" s="169">
        <f>+'C'!H48/(D!L$94)</f>
        <v>2.1797003470952945E-10</v>
      </c>
      <c r="M128" s="169">
        <f>+'C'!I48/(D!M$94)</f>
        <v>1.1466005048985523E-10</v>
      </c>
      <c r="N128" s="169">
        <f>+'C'!J48/(D!N$94)</f>
        <v>2.1521864421609137E-10</v>
      </c>
      <c r="O128" s="169">
        <f>+'C'!K48/(D!O$94)</f>
        <v>3.9859946065545711E-10</v>
      </c>
      <c r="P128" s="169">
        <f>+'C'!L48/(D!P$94)</f>
        <v>1.5598884959288589E-10</v>
      </c>
      <c r="Q128" s="169">
        <f>+'C'!M48/(D!Q$94)</f>
        <v>8.4384792844502413E-10</v>
      </c>
      <c r="R128" s="169">
        <f>+'C'!N48/(D!R$94)</f>
        <v>1.0146327342524956E-10</v>
      </c>
      <c r="S128" s="169">
        <f>+'C'!O48/(D!S$94)</f>
        <v>7.0430020774653837E-10</v>
      </c>
      <c r="T128" s="169">
        <f>+'C'!P48/(D!T$94)</f>
        <v>2.9828041603851995E-11</v>
      </c>
      <c r="U128" s="169">
        <f>+'C'!Q48/(D!U$94)</f>
        <v>1.3634095491525502E-11</v>
      </c>
      <c r="V128" s="169">
        <f>+'C'!R48/(D!V$94)</f>
        <v>0</v>
      </c>
      <c r="W128" s="169">
        <f>+'C'!S48/(D!W$94)</f>
        <v>4.8847880316225379E-11</v>
      </c>
      <c r="X128" s="169">
        <f>+'C'!T48/(D!X$94)</f>
        <v>-6.0487745465392174E-12</v>
      </c>
      <c r="Y128" s="169">
        <f>+'C'!U48/(D!Y$94)</f>
        <v>0</v>
      </c>
      <c r="Z128" s="169">
        <f>+'C'!V48/(D!Z$94)</f>
        <v>6.524194776362974E-11</v>
      </c>
      <c r="AA128" s="169">
        <f>+'C'!W48/(D!AA$94)</f>
        <v>-8.1826316041971994E-11</v>
      </c>
      <c r="AB128" s="169">
        <f>+'C'!X48/(D!AB$94)</f>
        <v>5.7400502154806738E-11</v>
      </c>
      <c r="AC128" s="169">
        <f>+'C'!Y48/(D!AC$94)</f>
        <v>7.0007952387956489E-11</v>
      </c>
      <c r="AD128" s="169">
        <f>+'C'!Z48/(D!AD$94)</f>
        <v>-8.5307431594108087E-11</v>
      </c>
      <c r="AE128" s="169">
        <f>+'C'!AA48/(D!AE$94)</f>
        <v>-3.3120591055886632E-11</v>
      </c>
      <c r="AF128" s="169">
        <f>+'C'!AB48/(D!AF$94)</f>
        <v>-4.1219531349889193E-11</v>
      </c>
      <c r="AG128" s="169">
        <f>+'C'!AC48/(D!AG$94)</f>
        <v>-5.9853273436770196E-11</v>
      </c>
    </row>
    <row r="129" spans="6:33" x14ac:dyDescent="0.25">
      <c r="F129" s="218" t="s">
        <v>18</v>
      </c>
      <c r="G129" s="219"/>
      <c r="H129" s="169">
        <f>+'C'!D49/(D!H$94)</f>
        <v>7.2657903732842576E-8</v>
      </c>
      <c r="I129" s="169">
        <f>+'C'!E49/(D!I$94)</f>
        <v>1.1311660805748196E-7</v>
      </c>
      <c r="J129" s="169">
        <f>+'C'!F49/(D!J$94)</f>
        <v>1.0927097067014136E-7</v>
      </c>
      <c r="K129" s="169">
        <f>+'C'!G49/(D!K$94)</f>
        <v>1.0510603321433914E-7</v>
      </c>
      <c r="L129" s="169">
        <f>+'C'!H49/(D!L$94)</f>
        <v>8.0254093064973679E-8</v>
      </c>
      <c r="M129" s="169">
        <f>+'C'!I49/(D!M$94)</f>
        <v>7.2083859437488921E-8</v>
      </c>
      <c r="N129" s="169">
        <f>+'C'!J49/(D!N$94)</f>
        <v>7.1003203738734768E-8</v>
      </c>
      <c r="O129" s="169">
        <f>+'C'!K49/(D!O$94)</f>
        <v>9.7619445569489812E-8</v>
      </c>
      <c r="P129" s="169">
        <f>+'C'!L49/(D!P$94)</f>
        <v>1.3091860021141888E-7</v>
      </c>
      <c r="Q129" s="169">
        <f>+'C'!M49/(D!Q$94)</f>
        <v>1.0124144077894462E-7</v>
      </c>
      <c r="R129" s="169">
        <f>+'C'!N49/(D!R$94)</f>
        <v>1.040454879818223E-7</v>
      </c>
      <c r="S129" s="169">
        <f>+'C'!O49/(D!S$94)</f>
        <v>1.6368835734574352E-7</v>
      </c>
      <c r="T129" s="169">
        <f>+'C'!P49/(D!T$94)</f>
        <v>8.9183535753598232E-8</v>
      </c>
      <c r="U129" s="169">
        <f>+'C'!Q49/(D!U$94)</f>
        <v>1.266815285828403E-7</v>
      </c>
      <c r="V129" s="169">
        <f>+'C'!R49/(D!V$94)</f>
        <v>1.0820012570875887E-7</v>
      </c>
      <c r="W129" s="169">
        <f>+'C'!S49/(D!W$94)</f>
        <v>1.457262502930117E-7</v>
      </c>
      <c r="X129" s="169">
        <f>+'C'!T49/(D!X$94)</f>
        <v>1.3867834624620691E-7</v>
      </c>
      <c r="Y129" s="169">
        <f>+'C'!U49/(D!Y$94)</f>
        <v>1.3800168802356734E-7</v>
      </c>
      <c r="Z129" s="169">
        <f>+'C'!V49/(D!Z$94)</f>
        <v>1.12562398303574E-7</v>
      </c>
      <c r="AA129" s="169">
        <f>+'C'!W49/(D!AA$94)</f>
        <v>1.1954169848335794E-7</v>
      </c>
      <c r="AB129" s="169">
        <f>+'C'!X49/(D!AB$94)</f>
        <v>1.2477235336044726E-7</v>
      </c>
      <c r="AC129" s="169">
        <f>+'C'!Y49/(D!AC$94)</f>
        <v>1.6100412979283964E-7</v>
      </c>
      <c r="AD129" s="169">
        <f>+'C'!Z49/(D!AD$94)</f>
        <v>1.6944984890714095E-7</v>
      </c>
      <c r="AE129" s="169">
        <f>+'C'!AA49/(D!AE$94)</f>
        <v>1.4806219672234341E-7</v>
      </c>
      <c r="AF129" s="169">
        <f>+'C'!AB49/(D!AF$94)</f>
        <v>1.8904028769119616E-7</v>
      </c>
      <c r="AG129" s="169">
        <f>+'C'!AC49/(D!AG$94)</f>
        <v>1.7691173032316294E-7</v>
      </c>
    </row>
    <row r="130" spans="6:33" x14ac:dyDescent="0.25">
      <c r="F130" s="220" t="s">
        <v>19</v>
      </c>
      <c r="G130" s="221"/>
      <c r="H130" s="169">
        <f>+'C'!D50/(D!H$94)</f>
        <v>5.5455041313652428E-8</v>
      </c>
      <c r="I130" s="169">
        <f>+'C'!E50/(D!I$94)</f>
        <v>1.1070079150741133E-7</v>
      </c>
      <c r="J130" s="169">
        <f>+'C'!F50/(D!J$94)</f>
        <v>8.633361572023732E-8</v>
      </c>
      <c r="K130" s="169">
        <f>+'C'!G50/(D!K$94)</f>
        <v>9.7273204022144352E-8</v>
      </c>
      <c r="L130" s="169">
        <f>+'C'!H50/(D!L$94)</f>
        <v>1.1467869262105459E-7</v>
      </c>
      <c r="M130" s="169">
        <f>+'C'!I50/(D!M$94)</f>
        <v>1.5692108408221802E-8</v>
      </c>
      <c r="N130" s="169">
        <f>+'C'!J50/(D!N$94)</f>
        <v>9.2761811723605948E-10</v>
      </c>
      <c r="O130" s="169">
        <f>+'C'!K50/(D!O$94)</f>
        <v>-4.4822840087812406E-9</v>
      </c>
      <c r="P130" s="169">
        <f>+'C'!L50/(D!P$94)</f>
        <v>1.2844487254765561E-8</v>
      </c>
      <c r="Q130" s="169">
        <f>+'C'!M50/(D!Q$94)</f>
        <v>-2.239988812804775E-8</v>
      </c>
      <c r="R130" s="169">
        <f>+'C'!N50/(D!R$94)</f>
        <v>-7.0216650608436326E-8</v>
      </c>
      <c r="S130" s="169">
        <f>+'C'!O50/(D!S$94)</f>
        <v>4.1611552141274721E-9</v>
      </c>
      <c r="T130" s="169">
        <f>+'C'!P50/(D!T$94)</f>
        <v>3.8324280374645468E-9</v>
      </c>
      <c r="U130" s="169">
        <f>+'C'!Q50/(D!U$94)</f>
        <v>1.0697760562381214E-8</v>
      </c>
      <c r="V130" s="169">
        <f>+'C'!R50/(D!V$94)</f>
        <v>7.9315971130867601E-9</v>
      </c>
      <c r="W130" s="169">
        <f>+'C'!S50/(D!W$94)</f>
        <v>5.3776061932055118E-8</v>
      </c>
      <c r="X130" s="169">
        <f>+'C'!T50/(D!X$94)</f>
        <v>1.3732293708466439E-7</v>
      </c>
      <c r="Y130" s="169">
        <f>+'C'!U50/(D!Y$94)</f>
        <v>6.0512572112330482E-8</v>
      </c>
      <c r="Z130" s="169">
        <f>+'C'!V50/(D!Z$94)</f>
        <v>3.3007950488947159E-8</v>
      </c>
      <c r="AA130" s="169">
        <f>+'C'!W50/(D!AA$94)</f>
        <v>2.5607433433617621E-8</v>
      </c>
      <c r="AB130" s="169">
        <f>+'C'!X50/(D!AB$94)</f>
        <v>3.6777759730430071E-7</v>
      </c>
      <c r="AC130" s="169">
        <f>+'C'!Y50/(D!AC$94)</f>
        <v>3.0926900441927718E-8</v>
      </c>
      <c r="AD130" s="169">
        <f>+'C'!Z50/(D!AD$94)</f>
        <v>5.2298512259301575E-7</v>
      </c>
      <c r="AE130" s="169">
        <f>+'C'!AA50/(D!AE$94)</f>
        <v>3.6447612586344947E-7</v>
      </c>
      <c r="AF130" s="169">
        <f>+'C'!AB50/(D!AF$94)</f>
        <v>4.0315511703765118E-7</v>
      </c>
      <c r="AG130" s="169">
        <f>+'C'!AC50/(D!AG$94)</f>
        <v>3.3610996158015656E-7</v>
      </c>
    </row>
    <row r="131" spans="6:33" x14ac:dyDescent="0.25">
      <c r="F131" s="218" t="s">
        <v>20</v>
      </c>
      <c r="G131" s="219"/>
      <c r="H131" s="169">
        <f>+'C'!D51/(D!H$94)</f>
        <v>-1.1837987316280187E-10</v>
      </c>
      <c r="I131" s="169">
        <f>+'C'!E51/(D!I$94)</f>
        <v>-9.1930732338524294E-11</v>
      </c>
      <c r="J131" s="169">
        <f>+'C'!F51/(D!J$94)</f>
        <v>-7.3636191721658961E-11</v>
      </c>
      <c r="K131" s="169">
        <f>+'C'!G51/(D!K$94)</f>
        <v>-8.217891767251916E-11</v>
      </c>
      <c r="L131" s="169">
        <f>+'C'!H51/(D!L$94)</f>
        <v>-1.4392102153396162E-10</v>
      </c>
      <c r="M131" s="169">
        <f>+'C'!I51/(D!M$94)</f>
        <v>-1.2878607260119602E-10</v>
      </c>
      <c r="N131" s="169">
        <f>+'C'!J51/(D!N$94)</f>
        <v>-5.8210956568263925E-11</v>
      </c>
      <c r="O131" s="169">
        <f>+'C'!K51/(D!O$94)</f>
        <v>-3.0886150074401155E-10</v>
      </c>
      <c r="P131" s="169">
        <f>+'C'!L51/(D!P$94)</f>
        <v>-3.9592617917056334E-10</v>
      </c>
      <c r="Q131" s="169">
        <f>+'C'!M51/(D!Q$94)</f>
        <v>-4.2686496591894054E-10</v>
      </c>
      <c r="R131" s="169">
        <f>+'C'!N51/(D!R$94)</f>
        <v>4.0811927848816116E-11</v>
      </c>
      <c r="S131" s="169">
        <f>+'C'!O51/(D!S$94)</f>
        <v>5.1757662770142624E-11</v>
      </c>
      <c r="T131" s="169">
        <f>+'C'!P51/(D!T$94)</f>
        <v>6.081331422017215E-10</v>
      </c>
      <c r="U131" s="169">
        <f>+'C'!Q51/(D!U$94)</f>
        <v>6.76072761780866E-10</v>
      </c>
      <c r="V131" s="169">
        <f>+'C'!R51/(D!V$94)</f>
        <v>8.7615273906397247E-10</v>
      </c>
      <c r="W131" s="169">
        <f>+'C'!S51/(D!W$94)</f>
        <v>1.3512486441125991E-9</v>
      </c>
      <c r="X131" s="169">
        <f>+'C'!T51/(D!X$94)</f>
        <v>1.376502247510589E-9</v>
      </c>
      <c r="Y131" s="169">
        <f>+'C'!U51/(D!Y$94)</f>
        <v>1.2315145501309113E-9</v>
      </c>
      <c r="Z131" s="169">
        <f>+'C'!V51/(D!Z$94)</f>
        <v>9.3399095319715656E-10</v>
      </c>
      <c r="AA131" s="169">
        <f>+'C'!W51/(D!AA$94)</f>
        <v>8.0459001843175417E-10</v>
      </c>
      <c r="AB131" s="169">
        <f>+'C'!X51/(D!AB$94)</f>
        <v>8.7113763400239564E-10</v>
      </c>
      <c r="AC131" s="169">
        <f>+'C'!Y51/(D!AC$94)</f>
        <v>5.4154333351738343E-10</v>
      </c>
      <c r="AD131" s="169">
        <f>+'C'!Z51/(D!AD$94)</f>
        <v>3.4221727388191935E-10</v>
      </c>
      <c r="AE131" s="169">
        <f>+'C'!AA51/(D!AE$94)</f>
        <v>7.309433844357603E-11</v>
      </c>
      <c r="AF131" s="169">
        <f>+'C'!AB51/(D!AF$94)</f>
        <v>2.5279583113632497E-10</v>
      </c>
      <c r="AG131" s="169">
        <f>+'C'!AC51/(D!AG$94)</f>
        <v>2.0564451148606704E-10</v>
      </c>
    </row>
    <row r="132" spans="6:33" x14ac:dyDescent="0.25">
      <c r="F132" s="220" t="s">
        <v>21</v>
      </c>
      <c r="G132" s="221"/>
      <c r="H132" s="169">
        <f>+'C'!D52/(D!H$94)</f>
        <v>-3.4719308809214464E-7</v>
      </c>
      <c r="I132" s="169">
        <f>+'C'!E52/(D!I$94)</f>
        <v>-4.1579729891500951E-7</v>
      </c>
      <c r="J132" s="169">
        <f>+'C'!F52/(D!J$94)</f>
        <v>-4.7633992340176957E-7</v>
      </c>
      <c r="K132" s="169">
        <f>+'C'!G52/(D!K$94)</f>
        <v>-6.5292024702041645E-7</v>
      </c>
      <c r="L132" s="169">
        <f>+'C'!H52/(D!L$94)</f>
        <v>-6.632536113957513E-7</v>
      </c>
      <c r="M132" s="169">
        <f>+'C'!I52/(D!M$94)</f>
        <v>-6.0954858627707063E-7</v>
      </c>
      <c r="N132" s="169">
        <f>+'C'!J52/(D!N$94)</f>
        <v>-6.8427967107842605E-7</v>
      </c>
      <c r="O132" s="169">
        <f>+'C'!K52/(D!O$94)</f>
        <v>-7.7361360911436365E-7</v>
      </c>
      <c r="P132" s="169">
        <f>+'C'!L52/(D!P$94)</f>
        <v>-5.8773979164964635E-7</v>
      </c>
      <c r="Q132" s="169">
        <f>+'C'!M52/(D!Q$94)</f>
        <v>-3.0509296699515852E-7</v>
      </c>
      <c r="R132" s="169">
        <f>+'C'!N52/(D!R$94)</f>
        <v>-2.9334829500448136E-7</v>
      </c>
      <c r="S132" s="169">
        <f>+'C'!O52/(D!S$94)</f>
        <v>-2.7939091402507032E-7</v>
      </c>
      <c r="T132" s="169">
        <f>+'C'!P52/(D!T$94)</f>
        <v>-2.5566807580325703E-7</v>
      </c>
      <c r="U132" s="169">
        <f>+'C'!Q52/(D!U$94)</f>
        <v>-2.0040884137475809E-7</v>
      </c>
      <c r="V132" s="169">
        <f>+'C'!R52/(D!V$94)</f>
        <v>-1.5690786854398461E-7</v>
      </c>
      <c r="W132" s="169">
        <f>+'C'!S52/(D!W$94)</f>
        <v>-1.1871300606669222E-7</v>
      </c>
      <c r="X132" s="169">
        <f>+'C'!T52/(D!X$94)</f>
        <v>-1.1694611439592379E-7</v>
      </c>
      <c r="Y132" s="169">
        <f>+'C'!U52/(D!Y$94)</f>
        <v>-1.0312992311195087E-7</v>
      </c>
      <c r="Z132" s="169">
        <f>+'C'!V52/(D!Z$94)</f>
        <v>-1.0887929800241095E-7</v>
      </c>
      <c r="AA132" s="169">
        <f>+'C'!W52/(D!AA$94)</f>
        <v>-1.2788831333101705E-7</v>
      </c>
      <c r="AB132" s="169">
        <f>+'C'!X52/(D!AB$94)</f>
        <v>-1.8865048480585293E-7</v>
      </c>
      <c r="AC132" s="169">
        <f>+'C'!Y52/(D!AC$94)</f>
        <v>-1.4418281345959584E-7</v>
      </c>
      <c r="AD132" s="169">
        <f>+'C'!Z52/(D!AD$94)</f>
        <v>-1.0919321425241285E-7</v>
      </c>
      <c r="AE132" s="169">
        <f>+'C'!AA52/(D!AE$94)</f>
        <v>-1.2003633681656356E-7</v>
      </c>
      <c r="AF132" s="169">
        <f>+'C'!AB52/(D!AF$94)</f>
        <v>-1.6020972240196859E-7</v>
      </c>
      <c r="AG132" s="169">
        <f>+'C'!AC52/(D!AG$94)</f>
        <v>-1.5119307613266366E-7</v>
      </c>
    </row>
    <row r="133" spans="6:33" x14ac:dyDescent="0.25">
      <c r="F133" s="218" t="s">
        <v>22</v>
      </c>
      <c r="G133" s="219"/>
      <c r="H133" s="169">
        <f>+'C'!D53/(D!H$94)</f>
        <v>-1.0517961034949624E-6</v>
      </c>
      <c r="I133" s="169">
        <f>+'C'!E53/(D!I$94)</f>
        <v>-1.0874233549686976E-6</v>
      </c>
      <c r="J133" s="169">
        <f>+'C'!F53/(D!J$94)</f>
        <v>-7.2878986843172126E-7</v>
      </c>
      <c r="K133" s="169">
        <f>+'C'!G53/(D!K$94)</f>
        <v>-1.477048302785937E-6</v>
      </c>
      <c r="L133" s="169">
        <f>+'C'!H53/(D!L$94)</f>
        <v>-5.6725027250390825E-7</v>
      </c>
      <c r="M133" s="169">
        <f>+'C'!I53/(D!M$94)</f>
        <v>-9.020155901596166E-7</v>
      </c>
      <c r="N133" s="169">
        <f>+'C'!J53/(D!N$94)</f>
        <v>-9.8903723367568394E-7</v>
      </c>
      <c r="O133" s="169">
        <f>+'C'!K53/(D!O$94)</f>
        <v>-7.6508982995437547E-7</v>
      </c>
      <c r="P133" s="169">
        <f>+'C'!L53/(D!P$94)</f>
        <v>-7.1563981795810553E-7</v>
      </c>
      <c r="Q133" s="169">
        <f>+'C'!M53/(D!Q$94)</f>
        <v>-5.690528251279554E-7</v>
      </c>
      <c r="R133" s="169">
        <f>+'C'!N53/(D!R$94)</f>
        <v>-4.8198487116862114E-7</v>
      </c>
      <c r="S133" s="169">
        <f>+'C'!O53/(D!S$94)</f>
        <v>-8.0479789139362117E-7</v>
      </c>
      <c r="T133" s="169">
        <f>+'C'!P53/(D!T$94)</f>
        <v>-5.2484611071413402E-7</v>
      </c>
      <c r="U133" s="169">
        <f>+'C'!Q53/(D!U$94)</f>
        <v>-8.1995719499549234E-7</v>
      </c>
      <c r="V133" s="169">
        <f>+'C'!R53/(D!V$94)</f>
        <v>-9.5213859311860609E-7</v>
      </c>
      <c r="W133" s="169">
        <f>+'C'!S53/(D!W$94)</f>
        <v>-1.1996644553710547E-6</v>
      </c>
      <c r="X133" s="169">
        <f>+'C'!T53/(D!X$94)</f>
        <v>-1.0112809096619813E-6</v>
      </c>
      <c r="Y133" s="169">
        <f>+'C'!U53/(D!Y$94)</f>
        <v>-1.3579823526832139E-6</v>
      </c>
      <c r="Z133" s="169">
        <f>+'C'!V53/(D!Z$94)</f>
        <v>-1.0893263728564116E-6</v>
      </c>
      <c r="AA133" s="169">
        <f>+'C'!W53/(D!AA$94)</f>
        <v>-1.0936542097000211E-6</v>
      </c>
      <c r="AB133" s="169">
        <f>+'C'!X53/(D!AB$94)</f>
        <v>-1.2220249955492865E-6</v>
      </c>
      <c r="AC133" s="169">
        <f>+'C'!Y53/(D!AC$94)</f>
        <v>-8.0742769915505466E-7</v>
      </c>
      <c r="AD133" s="169">
        <f>+'C'!Z53/(D!AD$94)</f>
        <v>-1.0011457749253175E-6</v>
      </c>
      <c r="AE133" s="169">
        <f>+'C'!AA53/(D!AE$94)</f>
        <v>-8.9819726687425337E-7</v>
      </c>
      <c r="AF133" s="169">
        <f>+'C'!AB53/(D!AF$94)</f>
        <v>-8.0254416420356621E-7</v>
      </c>
      <c r="AG133" s="169">
        <f>+'C'!AC53/(D!AG$94)</f>
        <v>-9.8921700353755627E-7</v>
      </c>
    </row>
    <row r="134" spans="6:33" x14ac:dyDescent="0.25">
      <c r="F134" s="220" t="s">
        <v>23</v>
      </c>
      <c r="G134" s="221"/>
      <c r="H134" s="169">
        <f>+'C'!D54/(D!H$94)</f>
        <v>-4.8211161324215988E-6</v>
      </c>
      <c r="I134" s="169">
        <f>+'C'!E54/(D!I$94)</f>
        <v>-4.6422574382902422E-6</v>
      </c>
      <c r="J134" s="169">
        <f>+'C'!F54/(D!J$94)</f>
        <v>-4.8987701187519474E-6</v>
      </c>
      <c r="K134" s="169">
        <f>+'C'!G54/(D!K$94)</f>
        <v>-5.1277166765675705E-6</v>
      </c>
      <c r="L134" s="169">
        <f>+'C'!H54/(D!L$94)</f>
        <v>-3.0573296921581877E-6</v>
      </c>
      <c r="M134" s="169">
        <f>+'C'!I54/(D!M$94)</f>
        <v>-2.986302954523596E-6</v>
      </c>
      <c r="N134" s="169">
        <f>+'C'!J54/(D!N$94)</f>
        <v>-3.0793799971692265E-6</v>
      </c>
      <c r="O134" s="169">
        <f>+'C'!K54/(D!O$94)</f>
        <v>-3.9694421943480586E-6</v>
      </c>
      <c r="P134" s="169">
        <f>+'C'!L54/(D!P$94)</f>
        <v>-4.429280339302035E-6</v>
      </c>
      <c r="Q134" s="169">
        <f>+'C'!M54/(D!Q$94)</f>
        <v>-3.891505510771884E-6</v>
      </c>
      <c r="R134" s="169">
        <f>+'C'!N54/(D!R$94)</f>
        <v>-3.0273224482191684E-6</v>
      </c>
      <c r="S134" s="169">
        <f>+'C'!O54/(D!S$94)</f>
        <v>-3.8497048365440602E-6</v>
      </c>
      <c r="T134" s="169">
        <f>+'C'!P54/(D!T$94)</f>
        <v>-4.0431336822606738E-6</v>
      </c>
      <c r="U134" s="169">
        <f>+'C'!Q54/(D!U$94)</f>
        <v>-3.0936848112737384E-6</v>
      </c>
      <c r="V134" s="169">
        <f>+'C'!R54/(D!V$94)</f>
        <v>-1.9726337824836506E-6</v>
      </c>
      <c r="W134" s="169">
        <f>+'C'!S54/(D!W$94)</f>
        <v>-2.2204219054668728E-6</v>
      </c>
      <c r="X134" s="169">
        <f>+'C'!T54/(D!X$94)</f>
        <v>-2.6938596640867865E-6</v>
      </c>
      <c r="Y134" s="169">
        <f>+'C'!U54/(D!Y$94)</f>
        <v>-2.5599679745207772E-6</v>
      </c>
      <c r="Z134" s="169">
        <f>+'C'!V54/(D!Z$94)</f>
        <v>-2.2039903890892986E-6</v>
      </c>
      <c r="AA134" s="169">
        <f>+'C'!W54/(D!AA$94)</f>
        <v>-2.2738929993494257E-6</v>
      </c>
      <c r="AB134" s="169">
        <f>+'C'!X54/(D!AB$94)</f>
        <v>-2.2628854401777123E-6</v>
      </c>
      <c r="AC134" s="169">
        <f>+'C'!Y54/(D!AC$94)</f>
        <v>-2.3866600352910104E-6</v>
      </c>
      <c r="AD134" s="169">
        <f>+'C'!Z54/(D!AD$94)</f>
        <v>-2.4172407740906222E-6</v>
      </c>
      <c r="AE134" s="169">
        <f>+'C'!AA54/(D!AE$94)</f>
        <v>-2.3509049043647034E-6</v>
      </c>
      <c r="AF134" s="169">
        <f>+'C'!AB54/(D!AF$94)</f>
        <v>-2.4147150161175159E-6</v>
      </c>
      <c r="AG134" s="169">
        <f>+'C'!AC54/(D!AG$94)</f>
        <v>-2.597002312394948E-6</v>
      </c>
    </row>
    <row r="135" spans="6:33" x14ac:dyDescent="0.25">
      <c r="F135" s="218" t="s">
        <v>24</v>
      </c>
      <c r="G135" s="219"/>
      <c r="H135" s="169">
        <f>+'C'!D55/(D!H$94)</f>
        <v>-5.7739243177649113E-7</v>
      </c>
      <c r="I135" s="169">
        <f>+'C'!E55/(D!I$94)</f>
        <v>-4.6817818895135283E-7</v>
      </c>
      <c r="J135" s="169">
        <f>+'C'!F55/(D!J$94)</f>
        <v>-5.329045382006357E-7</v>
      </c>
      <c r="K135" s="169">
        <f>+'C'!G55/(D!K$94)</f>
        <v>-5.308515100221904E-7</v>
      </c>
      <c r="L135" s="169">
        <f>+'C'!H55/(D!L$94)</f>
        <v>-4.7957099644243205E-7</v>
      </c>
      <c r="M135" s="169">
        <f>+'C'!I55/(D!M$94)</f>
        <v>-5.1116959219598002E-7</v>
      </c>
      <c r="N135" s="169">
        <f>+'C'!J55/(D!N$94)</f>
        <v>-4.4264137788090989E-7</v>
      </c>
      <c r="O135" s="169">
        <f>+'C'!K55/(D!O$94)</f>
        <v>-4.0932166161027724E-7</v>
      </c>
      <c r="P135" s="169">
        <f>+'C'!L55/(D!P$94)</f>
        <v>-3.53519168650387E-7</v>
      </c>
      <c r="Q135" s="169">
        <f>+'C'!M55/(D!Q$94)</f>
        <v>-3.7245436484191812E-7</v>
      </c>
      <c r="R135" s="169">
        <f>+'C'!N55/(D!R$94)</f>
        <v>-3.7427119227853758E-7</v>
      </c>
      <c r="S135" s="169">
        <f>+'C'!O55/(D!S$94)</f>
        <v>-3.6542905354602138E-7</v>
      </c>
      <c r="T135" s="169">
        <f>+'C'!P55/(D!T$94)</f>
        <v>-3.1282384646143644E-7</v>
      </c>
      <c r="U135" s="169">
        <f>+'C'!Q55/(D!U$94)</f>
        <v>-2.8516640993606818E-7</v>
      </c>
      <c r="V135" s="169">
        <f>+'C'!R55/(D!V$94)</f>
        <v>-2.3038510628940826E-7</v>
      </c>
      <c r="W135" s="169">
        <f>+'C'!S55/(D!W$94)</f>
        <v>-2.484141435524849E-7</v>
      </c>
      <c r="X135" s="169">
        <f>+'C'!T55/(D!X$94)</f>
        <v>-2.3407238733205577E-7</v>
      </c>
      <c r="Y135" s="169">
        <f>+'C'!U55/(D!Y$94)</f>
        <v>-2.3606332600586409E-7</v>
      </c>
      <c r="Z135" s="169">
        <f>+'C'!V55/(D!Z$94)</f>
        <v>-1.9380325233018347E-7</v>
      </c>
      <c r="AA135" s="169">
        <f>+'C'!W55/(D!AA$94)</f>
        <v>-1.8700309446800746E-7</v>
      </c>
      <c r="AB135" s="169">
        <f>+'C'!X55/(D!AB$94)</f>
        <v>-1.9301818394405297E-7</v>
      </c>
      <c r="AC135" s="169">
        <f>+'C'!Y55/(D!AC$94)</f>
        <v>-1.8092521086279804E-7</v>
      </c>
      <c r="AD135" s="169">
        <f>+'C'!Z55/(D!AD$94)</f>
        <v>-1.8454072586096327E-7</v>
      </c>
      <c r="AE135" s="169">
        <f>+'C'!AA55/(D!AE$94)</f>
        <v>-1.8781050344679941E-7</v>
      </c>
      <c r="AF135" s="169">
        <f>+'C'!AB55/(D!AF$94)</f>
        <v>-1.9724703554346202E-7</v>
      </c>
      <c r="AG135" s="169">
        <f>+'C'!AC55/(D!AG$94)</f>
        <v>-2.1296664792728606E-7</v>
      </c>
    </row>
    <row r="136" spans="6:33" ht="15.75" thickBot="1" x14ac:dyDescent="0.3">
      <c r="F136" s="222" t="s">
        <v>25</v>
      </c>
      <c r="G136" s="223"/>
      <c r="H136" s="170">
        <f>+'C'!D56/(D!H$94)</f>
        <v>-5.4673050204601779E-6</v>
      </c>
      <c r="I136" s="170">
        <f>+'C'!E56/(D!I$94)</f>
        <v>-2.3021968137194015E-6</v>
      </c>
      <c r="J136" s="170">
        <f>+'C'!F56/(D!J$94)</f>
        <v>-1.8392282992820499E-6</v>
      </c>
      <c r="K136" s="170">
        <f>+'C'!G56/(D!K$94)</f>
        <v>-2.0070992032412104E-6</v>
      </c>
      <c r="L136" s="170">
        <f>+'C'!H56/(D!L$94)</f>
        <v>-9.8069000045754891E-7</v>
      </c>
      <c r="M136" s="170">
        <f>+'C'!I56/(D!M$94)</f>
        <v>-1.0191061974518754E-7</v>
      </c>
      <c r="N136" s="170">
        <f>+'C'!J56/(D!N$94)</f>
        <v>-1.8880459537916764E-7</v>
      </c>
      <c r="O136" s="170">
        <f>+'C'!K56/(D!O$94)</f>
        <v>-1.9487979638823853E-8</v>
      </c>
      <c r="P136" s="170">
        <f>+'C'!L56/(D!P$94)</f>
        <v>-1.5729134539247373E-7</v>
      </c>
      <c r="Q136" s="170">
        <f>+'C'!M56/(D!Q$94)</f>
        <v>-1.7279410630499798E-7</v>
      </c>
      <c r="R136" s="170">
        <f>+'C'!N56/(D!R$94)</f>
        <v>-1.1526481948493574E-7</v>
      </c>
      <c r="S136" s="170">
        <f>+'C'!O56/(D!S$94)</f>
        <v>-1.3724761655906186E-7</v>
      </c>
      <c r="T136" s="170">
        <f>+'C'!P56/(D!T$94)</f>
        <v>-1.3349658846961572E-7</v>
      </c>
      <c r="U136" s="170">
        <f>+'C'!Q56/(D!U$94)</f>
        <v>-5.6242369841947735E-8</v>
      </c>
      <c r="V136" s="170">
        <f>+'C'!R56/(D!V$94)</f>
        <v>-8.1708011483341663E-8</v>
      </c>
      <c r="W136" s="170">
        <f>+'C'!S56/(D!W$94)</f>
        <v>-4.0023195623254969E-8</v>
      </c>
      <c r="X136" s="170">
        <f>+'C'!T56/(D!X$94)</f>
        <v>-4.9118918455282067E-8</v>
      </c>
      <c r="Y136" s="170">
        <f>+'C'!U56/(D!Y$94)</f>
        <v>-5.9929842057344889E-8</v>
      </c>
      <c r="Z136" s="170">
        <f>+'C'!V56/(D!Z$94)</f>
        <v>-5.293416030674479E-8</v>
      </c>
      <c r="AA136" s="170">
        <f>+'C'!W56/(D!AA$94)</f>
        <v>-4.0266505780819386E-8</v>
      </c>
      <c r="AB136" s="170">
        <f>+'C'!X56/(D!AB$94)</f>
        <v>-3.9813633649857594E-8</v>
      </c>
      <c r="AC136" s="170">
        <f>+'C'!Y56/(D!AC$94)</f>
        <v>-3.7808632661091454E-8</v>
      </c>
      <c r="AD136" s="170">
        <f>+'C'!Z56/(D!AD$94)</f>
        <v>-2.0270316733224932E-8</v>
      </c>
      <c r="AE136" s="170">
        <f>+'C'!AA56/(D!AE$94)</f>
        <v>-3.2694745034987137E-8</v>
      </c>
      <c r="AF136" s="170">
        <f>+'C'!AB56/(D!AF$94)</f>
        <v>-2.2102180156533816E-8</v>
      </c>
      <c r="AG136" s="170">
        <f>+'C'!AC56/(D!AG$94)</f>
        <v>0</v>
      </c>
    </row>
    <row r="137" spans="6:33" x14ac:dyDescent="0.25">
      <c r="F137" s="1" t="s">
        <v>52</v>
      </c>
    </row>
    <row r="138" spans="6:33" ht="15.75" thickBot="1" x14ac:dyDescent="0.3"/>
    <row r="139" spans="6:33" ht="15.75" thickBot="1" x14ac:dyDescent="0.3">
      <c r="F139" s="6" t="s">
        <v>14</v>
      </c>
      <c r="G139" s="7"/>
      <c r="H139" s="12">
        <v>1995</v>
      </c>
      <c r="I139" s="8">
        <v>1996</v>
      </c>
      <c r="J139" s="12">
        <v>1997</v>
      </c>
      <c r="K139" s="8">
        <v>1998</v>
      </c>
      <c r="L139" s="12">
        <v>1999</v>
      </c>
      <c r="M139" s="8">
        <v>2000</v>
      </c>
      <c r="N139" s="12">
        <v>2001</v>
      </c>
      <c r="O139" s="8">
        <v>2002</v>
      </c>
      <c r="P139" s="12">
        <v>2003</v>
      </c>
      <c r="Q139" s="8">
        <v>2004</v>
      </c>
      <c r="R139" s="12">
        <v>2005</v>
      </c>
      <c r="S139" s="8">
        <v>2006</v>
      </c>
      <c r="T139" s="12">
        <v>2007</v>
      </c>
      <c r="U139" s="8">
        <v>2008</v>
      </c>
      <c r="V139" s="12">
        <v>2009</v>
      </c>
      <c r="W139" s="8">
        <v>2010</v>
      </c>
      <c r="X139" s="12">
        <v>2011</v>
      </c>
      <c r="Y139" s="8">
        <v>2012</v>
      </c>
      <c r="Z139" s="12">
        <v>2013</v>
      </c>
      <c r="AA139" s="8">
        <v>2014</v>
      </c>
      <c r="AB139" s="12">
        <v>2015</v>
      </c>
      <c r="AC139" s="9">
        <v>2016</v>
      </c>
      <c r="AD139" s="9">
        <v>2017</v>
      </c>
      <c r="AE139" s="9">
        <v>2018</v>
      </c>
      <c r="AF139" s="9">
        <v>2019</v>
      </c>
      <c r="AG139" s="9">
        <v>2020</v>
      </c>
    </row>
    <row r="140" spans="6:33" ht="15.75" thickBot="1" x14ac:dyDescent="0.3">
      <c r="F140" s="198" t="s">
        <v>26</v>
      </c>
      <c r="G140" s="207"/>
      <c r="H140" s="172">
        <f>('C'!D46/2)/(D!H$94)</f>
        <v>-4.7264819257041867E-6</v>
      </c>
      <c r="I140" s="172">
        <f>('C'!E46/2)/(D!I$94)</f>
        <v>-3.1323735868781237E-6</v>
      </c>
      <c r="J140" s="172">
        <f>('C'!F46/2)/(D!J$94)</f>
        <v>-2.760460954415909E-6</v>
      </c>
      <c r="K140" s="172">
        <f>('C'!G46/2)/(D!K$94)</f>
        <v>-3.6628962716725448E-6</v>
      </c>
      <c r="L140" s="172">
        <f>('C'!H46/2)/(D!L$94)</f>
        <v>-1.6368154022965078E-6</v>
      </c>
      <c r="M140" s="172">
        <f>('C'!I46/2)/(D!M$94)</f>
        <v>-1.5637961343175293E-6</v>
      </c>
      <c r="N140" s="172">
        <f>('C'!J46/2)/(D!N$94)</f>
        <v>-2.0071152741485937E-6</v>
      </c>
      <c r="O140" s="172">
        <f>('C'!K46/2)/(D!O$94)</f>
        <v>-2.1740232725675472E-6</v>
      </c>
      <c r="P140" s="172">
        <f>('C'!L46/2)/(D!P$94)</f>
        <v>-2.3316329268631618E-6</v>
      </c>
      <c r="Q140" s="172">
        <f>('C'!M46/2)/(D!Q$94)</f>
        <v>-1.8495091783929577E-6</v>
      </c>
      <c r="R140" s="172">
        <f>('C'!N46/2)/(D!R$94)</f>
        <v>-1.2880648084667548E-6</v>
      </c>
      <c r="S140" s="172">
        <f>('C'!O46/2)/(D!S$94)</f>
        <v>-1.9206430414984527E-6</v>
      </c>
      <c r="T140" s="172">
        <f>('C'!P46/2)/(D!T$94)</f>
        <v>-2.0262258793770094E-6</v>
      </c>
      <c r="U140" s="172">
        <f>('C'!Q46/2)/(D!U$94)</f>
        <v>-1.6127101000563364E-6</v>
      </c>
      <c r="V140" s="172">
        <f>('C'!R46/2)/(D!V$94)</f>
        <v>-1.0522691922884259E-6</v>
      </c>
      <c r="W140" s="172">
        <f>('C'!S46/2)/(D!W$94)</f>
        <v>-1.1264262714675387E-6</v>
      </c>
      <c r="X140" s="172">
        <f>('C'!T46/2)/(D!X$94)</f>
        <v>-1.3580572529390427E-6</v>
      </c>
      <c r="Y140" s="172">
        <f>('C'!U46/2)/(D!Y$94)</f>
        <v>-1.7441168185975682E-6</v>
      </c>
      <c r="Z140" s="172">
        <f>('C'!V46/2)/(D!Z$94)</f>
        <v>-1.4275105057124582E-6</v>
      </c>
      <c r="AA140" s="172">
        <f>('C'!W46/2)/(D!AA$94)</f>
        <v>-1.4491037605617621E-6</v>
      </c>
      <c r="AB140" s="172">
        <f>('C'!X46/2)/(D!AB$94)</f>
        <v>-1.2054494352326194E-6</v>
      </c>
      <c r="AC140" s="172">
        <f>('C'!Y46/2)/(D!AC$94)</f>
        <v>-1.2162981294316789E-6</v>
      </c>
      <c r="AD140" s="172">
        <f>('C'!Z46/2)/(D!AD$94)</f>
        <v>-1.0803788402890521E-6</v>
      </c>
      <c r="AE140" s="172">
        <f>('C'!AA46/2)/(D!AE$94)</f>
        <v>-1.2208889670996982E-6</v>
      </c>
      <c r="AF140" s="172">
        <f>('C'!AB46/2)/(D!AF$94)</f>
        <v>-1.18698786383444E-6</v>
      </c>
      <c r="AG140" s="172">
        <f>('C'!AC46/2)/(D!AG$94)</f>
        <v>-1.3544193357994693E-6</v>
      </c>
    </row>
    <row r="141" spans="6:33" x14ac:dyDescent="0.25">
      <c r="F141" s="218" t="s">
        <v>16</v>
      </c>
      <c r="G141" s="219"/>
      <c r="H141" s="168">
        <f>('C'!D47/2)/(D!H$94)</f>
        <v>1.3417955465541293E-6</v>
      </c>
      <c r="I141" s="168">
        <f>('C'!E47/2)/(D!I$94)</f>
        <v>1.2135093442811657E-6</v>
      </c>
      <c r="J141" s="168">
        <f>('C'!F47/2)/(D!J$94)</f>
        <v>1.3797145269575554E-6</v>
      </c>
      <c r="K141" s="168">
        <f>('C'!G47/2)/(D!K$94)</f>
        <v>1.1338593095580178E-6</v>
      </c>
      <c r="L141" s="168">
        <f>('C'!H47/2)/(D!L$94)</f>
        <v>1.1397284204216401E-6</v>
      </c>
      <c r="M141" s="168">
        <f>('C'!I47/2)/(D!M$94)</f>
        <v>9.4779661622139648E-7</v>
      </c>
      <c r="N141" s="168">
        <f>('C'!J47/2)/(D!N$94)</f>
        <v>6.4891246758604363E-7</v>
      </c>
      <c r="O141" s="168">
        <f>('C'!K47/2)/(D!O$94)</f>
        <v>7.4784094052493123E-7</v>
      </c>
      <c r="P141" s="168">
        <f>('C'!L47/2)/(D!P$94)</f>
        <v>7.1834083520688491E-7</v>
      </c>
      <c r="Q141" s="168">
        <f>('C'!M47/2)/(D!Q$94)</f>
        <v>7.6631157747820636E-7</v>
      </c>
      <c r="R141" s="168">
        <f>('C'!N47/2)/(D!R$94)</f>
        <v>8.4104534188177487E-7</v>
      </c>
      <c r="S141" s="168">
        <f>('C'!O47/2)/(D!S$94)</f>
        <v>7.1333934169508582E-7</v>
      </c>
      <c r="T141" s="168">
        <f>('C'!P47/2)/(D!T$94)</f>
        <v>5.6193131241515906E-7</v>
      </c>
      <c r="U141" s="168">
        <f>('C'!Q47/2)/(D!U$94)</f>
        <v>5.4598522597602317E-7</v>
      </c>
      <c r="V141" s="168">
        <f>('C'!R47/2)/(D!V$94)</f>
        <v>5.8611354228468267E-7</v>
      </c>
      <c r="W141" s="168">
        <f>('C'!S47/2)/(D!W$94)</f>
        <v>6.8674087370826011E-7</v>
      </c>
      <c r="X141" s="168">
        <f>('C'!T47/2)/(D!X$94)</f>
        <v>5.5589588159620355E-7</v>
      </c>
      <c r="Y141" s="168">
        <f>('C'!U47/2)/(D!Y$94)</f>
        <v>3.1454700190099794E-7</v>
      </c>
      <c r="Z141" s="168">
        <f>('C'!V47/2)/(D!Z$94)</f>
        <v>3.2367144889284499E-7</v>
      </c>
      <c r="AA141" s="168">
        <f>('C'!W47/2)/(D!AA$94)</f>
        <v>3.3931285425515053E-7</v>
      </c>
      <c r="AB141" s="168">
        <f>('C'!X47/2)/(D!AB$94)</f>
        <v>5.0100768431925897E-7</v>
      </c>
      <c r="AC141" s="168">
        <f>('C'!Y47/2)/(D!AC$94)</f>
        <v>4.6593276491549456E-7</v>
      </c>
      <c r="AD141" s="168">
        <f>('C'!Z47/2)/(D!AD$94)</f>
        <v>4.3947062197099599E-7</v>
      </c>
      <c r="AE141" s="168">
        <f>('C'!AA47/2)/(D!AE$94)</f>
        <v>3.1764376749918668E-7</v>
      </c>
      <c r="AF141" s="168">
        <f>('C'!AB47/2)/(D!AF$94)</f>
        <v>3.1521770486276618E-7</v>
      </c>
      <c r="AG141" s="168">
        <f>('C'!AC47/2)/(D!AG$94)</f>
        <v>3.6418644078341377E-7</v>
      </c>
    </row>
    <row r="142" spans="6:33" x14ac:dyDescent="0.25">
      <c r="F142" s="220" t="s">
        <v>17</v>
      </c>
      <c r="G142" s="221"/>
      <c r="H142" s="169">
        <f>('C'!D48/2)/(D!H$94)</f>
        <v>1.2683326196869274E-10</v>
      </c>
      <c r="I142" s="169">
        <f>('C'!E48/2)/(D!I$94)</f>
        <v>1.809024313645401E-10</v>
      </c>
      <c r="J142" s="169">
        <f>('C'!F48/2)/(D!J$94)</f>
        <v>7.5473815044481118E-11</v>
      </c>
      <c r="K142" s="169">
        <f>('C'!G48/2)/(D!K$94)</f>
        <v>-8.6125334176323085E-11</v>
      </c>
      <c r="L142" s="169">
        <f>('C'!H48/2)/(D!L$94)</f>
        <v>1.0898501735476473E-10</v>
      </c>
      <c r="M142" s="169">
        <f>('C'!I48/2)/(D!M$94)</f>
        <v>5.7330025244927616E-11</v>
      </c>
      <c r="N142" s="169">
        <f>('C'!J48/2)/(D!N$94)</f>
        <v>1.0760932210804569E-10</v>
      </c>
      <c r="O142" s="169">
        <f>('C'!K48/2)/(D!O$94)</f>
        <v>1.9929973032772856E-10</v>
      </c>
      <c r="P142" s="169">
        <f>('C'!L48/2)/(D!P$94)</f>
        <v>7.7994424796442944E-11</v>
      </c>
      <c r="Q142" s="169">
        <f>('C'!M48/2)/(D!Q$94)</f>
        <v>4.2192396422251207E-10</v>
      </c>
      <c r="R142" s="169">
        <f>('C'!N48/2)/(D!R$94)</f>
        <v>5.073163671262478E-11</v>
      </c>
      <c r="S142" s="169">
        <f>('C'!O48/2)/(D!S$94)</f>
        <v>3.5215010387326919E-10</v>
      </c>
      <c r="T142" s="169">
        <f>('C'!P48/2)/(D!T$94)</f>
        <v>1.4914020801925998E-11</v>
      </c>
      <c r="U142" s="169">
        <f>('C'!Q48/2)/(D!U$94)</f>
        <v>6.817047745762751E-12</v>
      </c>
      <c r="V142" s="169">
        <f>('C'!R48/2)/(D!V$94)</f>
        <v>0</v>
      </c>
      <c r="W142" s="169">
        <f>('C'!S48/2)/(D!W$94)</f>
        <v>2.442394015811269E-11</v>
      </c>
      <c r="X142" s="169">
        <f>('C'!T48/2)/(D!X$94)</f>
        <v>-3.0243872732696087E-12</v>
      </c>
      <c r="Y142" s="169">
        <f>('C'!U48/2)/(D!Y$94)</f>
        <v>0</v>
      </c>
      <c r="Z142" s="169">
        <f>('C'!V48/2)/(D!Z$94)</f>
        <v>3.262097388181487E-11</v>
      </c>
      <c r="AA142" s="169">
        <f>('C'!W48/2)/(D!AA$94)</f>
        <v>-4.0913158020985997E-11</v>
      </c>
      <c r="AB142" s="169">
        <f>('C'!X48/2)/(D!AB$94)</f>
        <v>2.8700251077403369E-11</v>
      </c>
      <c r="AC142" s="169">
        <f>('C'!Y48/2)/(D!AC$94)</f>
        <v>3.5003976193978245E-11</v>
      </c>
      <c r="AD142" s="169">
        <f>('C'!Z48/2)/(D!AD$94)</f>
        <v>-4.2653715797054044E-11</v>
      </c>
      <c r="AE142" s="169">
        <f>('C'!AA48/2)/(D!AE$94)</f>
        <v>-1.6560295527943316E-11</v>
      </c>
      <c r="AF142" s="169">
        <f>('C'!AB48/2)/(D!AF$94)</f>
        <v>-2.0609765674944597E-11</v>
      </c>
      <c r="AG142" s="169">
        <f>('C'!AC48/2)/(D!AG$94)</f>
        <v>-2.9926636718385098E-11</v>
      </c>
    </row>
    <row r="143" spans="6:33" x14ac:dyDescent="0.25">
      <c r="F143" s="218" t="s">
        <v>18</v>
      </c>
      <c r="G143" s="219"/>
      <c r="H143" s="169">
        <f>('C'!D49/2)/(D!H$94)</f>
        <v>3.6328951866421288E-8</v>
      </c>
      <c r="I143" s="169">
        <f>('C'!E49/2)/(D!I$94)</f>
        <v>5.655830402874098E-8</v>
      </c>
      <c r="J143" s="169">
        <f>('C'!F49/2)/(D!J$94)</f>
        <v>5.4635485335070681E-8</v>
      </c>
      <c r="K143" s="169">
        <f>('C'!G49/2)/(D!K$94)</f>
        <v>5.2553016607169568E-8</v>
      </c>
      <c r="L143" s="169">
        <f>('C'!H49/2)/(D!L$94)</f>
        <v>4.0127046532486839E-8</v>
      </c>
      <c r="M143" s="169">
        <f>('C'!I49/2)/(D!M$94)</f>
        <v>3.604192971874446E-8</v>
      </c>
      <c r="N143" s="169">
        <f>('C'!J49/2)/(D!N$94)</f>
        <v>3.5501601869367384E-8</v>
      </c>
      <c r="O143" s="169">
        <f>('C'!K49/2)/(D!O$94)</f>
        <v>4.8809722784744906E-8</v>
      </c>
      <c r="P143" s="169">
        <f>('C'!L49/2)/(D!P$94)</f>
        <v>6.5459300105709441E-8</v>
      </c>
      <c r="Q143" s="169">
        <f>('C'!M49/2)/(D!Q$94)</f>
        <v>5.0620720389472311E-8</v>
      </c>
      <c r="R143" s="169">
        <f>('C'!N49/2)/(D!R$94)</f>
        <v>5.2022743990911151E-8</v>
      </c>
      <c r="S143" s="169">
        <f>('C'!O49/2)/(D!S$94)</f>
        <v>8.1844178672871762E-8</v>
      </c>
      <c r="T143" s="169">
        <f>('C'!P49/2)/(D!T$94)</f>
        <v>4.4591767876799116E-8</v>
      </c>
      <c r="U143" s="169">
        <f>('C'!Q49/2)/(D!U$94)</f>
        <v>6.3340764291420152E-8</v>
      </c>
      <c r="V143" s="169">
        <f>('C'!R49/2)/(D!V$94)</f>
        <v>5.4100062854379437E-8</v>
      </c>
      <c r="W143" s="169">
        <f>('C'!S49/2)/(D!W$94)</f>
        <v>7.2863125146505848E-8</v>
      </c>
      <c r="X143" s="169">
        <f>('C'!T49/2)/(D!X$94)</f>
        <v>6.9339173123103456E-8</v>
      </c>
      <c r="Y143" s="169">
        <f>('C'!U49/2)/(D!Y$94)</f>
        <v>6.9000844011783671E-8</v>
      </c>
      <c r="Z143" s="169">
        <f>('C'!V49/2)/(D!Z$94)</f>
        <v>5.6281199151787001E-8</v>
      </c>
      <c r="AA143" s="169">
        <f>('C'!W49/2)/(D!AA$94)</f>
        <v>5.9770849241678969E-8</v>
      </c>
      <c r="AB143" s="169">
        <f>('C'!X49/2)/(D!AB$94)</f>
        <v>6.2386176680223629E-8</v>
      </c>
      <c r="AC143" s="169">
        <f>('C'!Y49/2)/(D!AC$94)</f>
        <v>8.0502064896419821E-8</v>
      </c>
      <c r="AD143" s="169">
        <f>('C'!Z49/2)/(D!AD$94)</f>
        <v>8.4724924453570475E-8</v>
      </c>
      <c r="AE143" s="169">
        <f>('C'!AA49/2)/(D!AE$94)</f>
        <v>7.4031098361171707E-8</v>
      </c>
      <c r="AF143" s="169">
        <f>('C'!AB49/2)/(D!AF$94)</f>
        <v>9.4520143845598078E-8</v>
      </c>
      <c r="AG143" s="169">
        <f>('C'!AC49/2)/(D!AG$94)</f>
        <v>8.8455865161581469E-8</v>
      </c>
    </row>
    <row r="144" spans="6:33" x14ac:dyDescent="0.25">
      <c r="F144" s="220" t="s">
        <v>19</v>
      </c>
      <c r="G144" s="221"/>
      <c r="H144" s="169">
        <f>('C'!D50/2)/(D!H$94)</f>
        <v>2.7727520656826214E-8</v>
      </c>
      <c r="I144" s="169">
        <f>('C'!E50/2)/(D!I$94)</f>
        <v>5.5350395753705665E-8</v>
      </c>
      <c r="J144" s="169">
        <f>('C'!F50/2)/(D!J$94)</f>
        <v>4.316680786011866E-8</v>
      </c>
      <c r="K144" s="169">
        <f>('C'!G50/2)/(D!K$94)</f>
        <v>4.8636602011072176E-8</v>
      </c>
      <c r="L144" s="169">
        <f>('C'!H50/2)/(D!L$94)</f>
        <v>5.7339346310527294E-8</v>
      </c>
      <c r="M144" s="169">
        <f>('C'!I50/2)/(D!M$94)</f>
        <v>7.846054204110901E-9</v>
      </c>
      <c r="N144" s="169">
        <f>('C'!J50/2)/(D!N$94)</f>
        <v>4.6380905861802974E-10</v>
      </c>
      <c r="O144" s="169">
        <f>('C'!K50/2)/(D!O$94)</f>
        <v>-2.2411420043906203E-9</v>
      </c>
      <c r="P144" s="169">
        <f>('C'!L50/2)/(D!P$94)</f>
        <v>6.4222436273827805E-9</v>
      </c>
      <c r="Q144" s="169">
        <f>('C'!M50/2)/(D!Q$94)</f>
        <v>-1.1199944064023875E-8</v>
      </c>
      <c r="R144" s="169">
        <f>('C'!N50/2)/(D!R$94)</f>
        <v>-3.5108325304218163E-8</v>
      </c>
      <c r="S144" s="169">
        <f>('C'!O50/2)/(D!S$94)</f>
        <v>2.0805776070637361E-9</v>
      </c>
      <c r="T144" s="169">
        <f>('C'!P50/2)/(D!T$94)</f>
        <v>1.9162140187322734E-9</v>
      </c>
      <c r="U144" s="169">
        <f>('C'!Q50/2)/(D!U$94)</f>
        <v>5.3488802811906072E-9</v>
      </c>
      <c r="V144" s="169">
        <f>('C'!R50/2)/(D!V$94)</f>
        <v>3.96579855654338E-9</v>
      </c>
      <c r="W144" s="169">
        <f>('C'!S50/2)/(D!W$94)</f>
        <v>2.6888030966027559E-8</v>
      </c>
      <c r="X144" s="169">
        <f>('C'!T50/2)/(D!X$94)</f>
        <v>6.8661468542332193E-8</v>
      </c>
      <c r="Y144" s="169">
        <f>('C'!U50/2)/(D!Y$94)</f>
        <v>3.0256286056165241E-8</v>
      </c>
      <c r="Z144" s="169">
        <f>('C'!V50/2)/(D!Z$94)</f>
        <v>1.6503975244473579E-8</v>
      </c>
      <c r="AA144" s="169">
        <f>('C'!W50/2)/(D!AA$94)</f>
        <v>1.280371671680881E-8</v>
      </c>
      <c r="AB144" s="169">
        <f>('C'!X50/2)/(D!AB$94)</f>
        <v>1.8388879865215035E-7</v>
      </c>
      <c r="AC144" s="169">
        <f>('C'!Y50/2)/(D!AC$94)</f>
        <v>1.5463450220963859E-8</v>
      </c>
      <c r="AD144" s="169">
        <f>('C'!Z50/2)/(D!AD$94)</f>
        <v>2.6149256129650787E-7</v>
      </c>
      <c r="AE144" s="169">
        <f>('C'!AA50/2)/(D!AE$94)</f>
        <v>1.8223806293172473E-7</v>
      </c>
      <c r="AF144" s="169">
        <f>('C'!AB50/2)/(D!AF$94)</f>
        <v>2.0157755851882559E-7</v>
      </c>
      <c r="AG144" s="169">
        <f>('C'!AC50/2)/(D!AG$94)</f>
        <v>1.6805498079007828E-7</v>
      </c>
    </row>
    <row r="145" spans="6:33" x14ac:dyDescent="0.25">
      <c r="F145" s="218" t="s">
        <v>20</v>
      </c>
      <c r="G145" s="219"/>
      <c r="H145" s="169">
        <f>('C'!D51/2)/(D!H$94)</f>
        <v>-5.9189936581400935E-11</v>
      </c>
      <c r="I145" s="169">
        <f>('C'!E51/2)/(D!I$94)</f>
        <v>-4.5965366169262147E-11</v>
      </c>
      <c r="J145" s="169">
        <f>('C'!F51/2)/(D!J$94)</f>
        <v>-3.6818095860829481E-11</v>
      </c>
      <c r="K145" s="169">
        <f>('C'!G51/2)/(D!K$94)</f>
        <v>-4.108945883625958E-11</v>
      </c>
      <c r="L145" s="169">
        <f>('C'!H51/2)/(D!L$94)</f>
        <v>-7.1960510766980811E-11</v>
      </c>
      <c r="M145" s="169">
        <f>('C'!I51/2)/(D!M$94)</f>
        <v>-6.4393036300598008E-11</v>
      </c>
      <c r="N145" s="169">
        <f>('C'!J51/2)/(D!N$94)</f>
        <v>-2.9105478284131962E-11</v>
      </c>
      <c r="O145" s="169">
        <f>('C'!K51/2)/(D!O$94)</f>
        <v>-1.5443075037200578E-10</v>
      </c>
      <c r="P145" s="169">
        <f>('C'!L51/2)/(D!P$94)</f>
        <v>-1.9796308958528167E-10</v>
      </c>
      <c r="Q145" s="169">
        <f>('C'!M51/2)/(D!Q$94)</f>
        <v>-2.1343248295947027E-10</v>
      </c>
      <c r="R145" s="169">
        <f>('C'!N51/2)/(D!R$94)</f>
        <v>2.0405963924408058E-11</v>
      </c>
      <c r="S145" s="169">
        <f>('C'!O51/2)/(D!S$94)</f>
        <v>2.5878831385071312E-11</v>
      </c>
      <c r="T145" s="169">
        <f>('C'!P51/2)/(D!T$94)</f>
        <v>3.0406657110086075E-10</v>
      </c>
      <c r="U145" s="169">
        <f>('C'!Q51/2)/(D!U$94)</f>
        <v>3.38036380890433E-10</v>
      </c>
      <c r="V145" s="169">
        <f>('C'!R51/2)/(D!V$94)</f>
        <v>4.3807636953198624E-10</v>
      </c>
      <c r="W145" s="169">
        <f>('C'!S51/2)/(D!W$94)</f>
        <v>6.7562432205629956E-10</v>
      </c>
      <c r="X145" s="169">
        <f>('C'!T51/2)/(D!X$94)</f>
        <v>6.8825112375529452E-10</v>
      </c>
      <c r="Y145" s="169">
        <f>('C'!U51/2)/(D!Y$94)</f>
        <v>6.1575727506545564E-10</v>
      </c>
      <c r="Z145" s="169">
        <f>('C'!V51/2)/(D!Z$94)</f>
        <v>4.6699547659857828E-10</v>
      </c>
      <c r="AA145" s="169">
        <f>('C'!W51/2)/(D!AA$94)</f>
        <v>4.0229500921587708E-10</v>
      </c>
      <c r="AB145" s="169">
        <f>('C'!X51/2)/(D!AB$94)</f>
        <v>4.3556881700119782E-10</v>
      </c>
      <c r="AC145" s="169">
        <f>('C'!Y51/2)/(D!AC$94)</f>
        <v>2.7077166675869172E-10</v>
      </c>
      <c r="AD145" s="169">
        <f>('C'!Z51/2)/(D!AD$94)</f>
        <v>1.7110863694095967E-10</v>
      </c>
      <c r="AE145" s="169">
        <f>('C'!AA51/2)/(D!AE$94)</f>
        <v>3.6547169221788015E-11</v>
      </c>
      <c r="AF145" s="169">
        <f>('C'!AB51/2)/(D!AF$94)</f>
        <v>1.2639791556816249E-10</v>
      </c>
      <c r="AG145" s="169">
        <f>('C'!AC51/2)/(D!AG$94)</f>
        <v>1.0282225574303352E-10</v>
      </c>
    </row>
    <row r="146" spans="6:33" x14ac:dyDescent="0.25">
      <c r="F146" s="220" t="s">
        <v>21</v>
      </c>
      <c r="G146" s="221"/>
      <c r="H146" s="169">
        <f>('C'!D52/2)/(D!H$94)</f>
        <v>-1.7359654404607232E-7</v>
      </c>
      <c r="I146" s="169">
        <f>('C'!E52/2)/(D!I$94)</f>
        <v>-2.0789864945750475E-7</v>
      </c>
      <c r="J146" s="169">
        <f>('C'!F52/2)/(D!J$94)</f>
        <v>-2.3816996170088478E-7</v>
      </c>
      <c r="K146" s="169">
        <f>('C'!G52/2)/(D!K$94)</f>
        <v>-3.2646012351020823E-7</v>
      </c>
      <c r="L146" s="169">
        <f>('C'!H52/2)/(D!L$94)</f>
        <v>-3.3162680569787565E-7</v>
      </c>
      <c r="M146" s="169">
        <f>('C'!I52/2)/(D!M$94)</f>
        <v>-3.0477429313853531E-7</v>
      </c>
      <c r="N146" s="169">
        <f>('C'!J52/2)/(D!N$94)</f>
        <v>-3.4213983553921302E-7</v>
      </c>
      <c r="O146" s="169">
        <f>('C'!K52/2)/(D!O$94)</f>
        <v>-3.8680680455718183E-7</v>
      </c>
      <c r="P146" s="169">
        <f>('C'!L52/2)/(D!P$94)</f>
        <v>-2.9386989582482317E-7</v>
      </c>
      <c r="Q146" s="169">
        <f>('C'!M52/2)/(D!Q$94)</f>
        <v>-1.5254648349757926E-7</v>
      </c>
      <c r="R146" s="169">
        <f>('C'!N52/2)/(D!R$94)</f>
        <v>-1.4667414750224068E-7</v>
      </c>
      <c r="S146" s="169">
        <f>('C'!O52/2)/(D!S$94)</f>
        <v>-1.3969545701253516E-7</v>
      </c>
      <c r="T146" s="169">
        <f>('C'!P52/2)/(D!T$94)</f>
        <v>-1.2783403790162852E-7</v>
      </c>
      <c r="U146" s="169">
        <f>('C'!Q52/2)/(D!U$94)</f>
        <v>-1.0020442068737905E-7</v>
      </c>
      <c r="V146" s="169">
        <f>('C'!R52/2)/(D!V$94)</f>
        <v>-7.8453934271992306E-8</v>
      </c>
      <c r="W146" s="169">
        <f>('C'!S52/2)/(D!W$94)</f>
        <v>-5.9356503033346109E-8</v>
      </c>
      <c r="X146" s="169">
        <f>('C'!T52/2)/(D!X$94)</f>
        <v>-5.8473057197961895E-8</v>
      </c>
      <c r="Y146" s="169">
        <f>('C'!U52/2)/(D!Y$94)</f>
        <v>-5.1564961555975436E-8</v>
      </c>
      <c r="Z146" s="169">
        <f>('C'!V52/2)/(D!Z$94)</f>
        <v>-5.4439649001205474E-8</v>
      </c>
      <c r="AA146" s="169">
        <f>('C'!W52/2)/(D!AA$94)</f>
        <v>-6.3944156665508523E-8</v>
      </c>
      <c r="AB146" s="169">
        <f>('C'!X52/2)/(D!AB$94)</f>
        <v>-9.4325242402926463E-8</v>
      </c>
      <c r="AC146" s="169">
        <f>('C'!Y52/2)/(D!AC$94)</f>
        <v>-7.209140672979792E-8</v>
      </c>
      <c r="AD146" s="169">
        <f>('C'!Z52/2)/(D!AD$94)</f>
        <v>-5.4596607126206426E-8</v>
      </c>
      <c r="AE146" s="169">
        <f>('C'!AA52/2)/(D!AE$94)</f>
        <v>-6.0018168408281781E-8</v>
      </c>
      <c r="AF146" s="169">
        <f>('C'!AB52/2)/(D!AF$94)</f>
        <v>-8.0104861200984296E-8</v>
      </c>
      <c r="AG146" s="169">
        <f>('C'!AC52/2)/(D!AG$94)</f>
        <v>-7.5596538066331829E-8</v>
      </c>
    </row>
    <row r="147" spans="6:33" x14ac:dyDescent="0.25">
      <c r="F147" s="218" t="s">
        <v>22</v>
      </c>
      <c r="G147" s="219"/>
      <c r="H147" s="169">
        <f>('C'!D53/2)/(D!H$94)</f>
        <v>-5.2589805174748121E-7</v>
      </c>
      <c r="I147" s="169">
        <f>('C'!E53/2)/(D!I$94)</f>
        <v>-5.4371167748434878E-7</v>
      </c>
      <c r="J147" s="169">
        <f>('C'!F53/2)/(D!J$94)</f>
        <v>-3.6439493421586063E-7</v>
      </c>
      <c r="K147" s="169">
        <f>('C'!G53/2)/(D!K$94)</f>
        <v>-7.3852415139296849E-7</v>
      </c>
      <c r="L147" s="169">
        <f>('C'!H53/2)/(D!L$94)</f>
        <v>-2.8362513625195412E-7</v>
      </c>
      <c r="M147" s="169">
        <f>('C'!I53/2)/(D!M$94)</f>
        <v>-4.510077950798083E-7</v>
      </c>
      <c r="N147" s="169">
        <f>('C'!J53/2)/(D!N$94)</f>
        <v>-4.9451861683784197E-7</v>
      </c>
      <c r="O147" s="169">
        <f>('C'!K53/2)/(D!O$94)</f>
        <v>-3.8254491497718773E-7</v>
      </c>
      <c r="P147" s="169">
        <f>('C'!L53/2)/(D!P$94)</f>
        <v>-3.5781990897905277E-7</v>
      </c>
      <c r="Q147" s="169">
        <f>('C'!M53/2)/(D!Q$94)</f>
        <v>-2.845264125639777E-7</v>
      </c>
      <c r="R147" s="169">
        <f>('C'!N53/2)/(D!R$94)</f>
        <v>-2.4099243558431057E-7</v>
      </c>
      <c r="S147" s="169">
        <f>('C'!O53/2)/(D!S$94)</f>
        <v>-4.0239894569681058E-7</v>
      </c>
      <c r="T147" s="169">
        <f>('C'!P53/2)/(D!T$94)</f>
        <v>-2.6242305535706701E-7</v>
      </c>
      <c r="U147" s="169">
        <f>('C'!Q53/2)/(D!U$94)</f>
        <v>-4.0997859749774617E-7</v>
      </c>
      <c r="V147" s="169">
        <f>('C'!R53/2)/(D!V$94)</f>
        <v>-4.7606929655930304E-7</v>
      </c>
      <c r="W147" s="169">
        <f>('C'!S53/2)/(D!W$94)</f>
        <v>-5.9983222768552735E-7</v>
      </c>
      <c r="X147" s="169">
        <f>('C'!T53/2)/(D!X$94)</f>
        <v>-5.0564045483099065E-7</v>
      </c>
      <c r="Y147" s="169">
        <f>('C'!U53/2)/(D!Y$94)</f>
        <v>-6.7899117634160696E-7</v>
      </c>
      <c r="Z147" s="169">
        <f>('C'!V53/2)/(D!Z$94)</f>
        <v>-5.4466318642820578E-7</v>
      </c>
      <c r="AA147" s="169">
        <f>('C'!W53/2)/(D!AA$94)</f>
        <v>-5.4682710485001054E-7</v>
      </c>
      <c r="AB147" s="169">
        <f>('C'!X53/2)/(D!AB$94)</f>
        <v>-6.1101249777464326E-7</v>
      </c>
      <c r="AC147" s="169">
        <f>('C'!Y53/2)/(D!AC$94)</f>
        <v>-4.0371384957752733E-7</v>
      </c>
      <c r="AD147" s="169">
        <f>('C'!Z53/2)/(D!AD$94)</f>
        <v>-5.0057288746265875E-7</v>
      </c>
      <c r="AE147" s="169">
        <f>('C'!AA53/2)/(D!AE$94)</f>
        <v>-4.4909863343712669E-7</v>
      </c>
      <c r="AF147" s="169">
        <f>('C'!AB53/2)/(D!AF$94)</f>
        <v>-4.0127208210178311E-7</v>
      </c>
      <c r="AG147" s="169">
        <f>('C'!AC53/2)/(D!AG$94)</f>
        <v>-4.9460850176877814E-7</v>
      </c>
    </row>
    <row r="148" spans="6:33" x14ac:dyDescent="0.25">
      <c r="F148" s="220" t="s">
        <v>23</v>
      </c>
      <c r="G148" s="221"/>
      <c r="H148" s="169">
        <f>('C'!D54/2)/(D!H$94)</f>
        <v>-2.4105580662107994E-6</v>
      </c>
      <c r="I148" s="169">
        <f>('C'!E54/2)/(D!I$94)</f>
        <v>-2.3211287191451211E-6</v>
      </c>
      <c r="J148" s="169">
        <f>('C'!F54/2)/(D!J$94)</f>
        <v>-2.4493850593759737E-6</v>
      </c>
      <c r="K148" s="169">
        <f>('C'!G54/2)/(D!K$94)</f>
        <v>-2.5638583382837852E-6</v>
      </c>
      <c r="L148" s="169">
        <f>('C'!H54/2)/(D!L$94)</f>
        <v>-1.5286648460790939E-6</v>
      </c>
      <c r="M148" s="169">
        <f>('C'!I54/2)/(D!M$94)</f>
        <v>-1.493151477261798E-6</v>
      </c>
      <c r="N148" s="169">
        <f>('C'!J54/2)/(D!N$94)</f>
        <v>-1.5396899985846132E-6</v>
      </c>
      <c r="O148" s="169">
        <f>('C'!K54/2)/(D!O$94)</f>
        <v>-1.9847210971740293E-6</v>
      </c>
      <c r="P148" s="169">
        <f>('C'!L54/2)/(D!P$94)</f>
        <v>-2.2146401696510175E-6</v>
      </c>
      <c r="Q148" s="169">
        <f>('C'!M54/2)/(D!Q$94)</f>
        <v>-1.945752755385942E-6</v>
      </c>
      <c r="R148" s="169">
        <f>('C'!N54/2)/(D!R$94)</f>
        <v>-1.5136612241095842E-6</v>
      </c>
      <c r="S148" s="169">
        <f>('C'!O54/2)/(D!S$94)</f>
        <v>-1.9248524182720301E-6</v>
      </c>
      <c r="T148" s="169">
        <f>('C'!P54/2)/(D!T$94)</f>
        <v>-2.0215668411303369E-6</v>
      </c>
      <c r="U148" s="169">
        <f>('C'!Q54/2)/(D!U$94)</f>
        <v>-1.5468424056368692E-6</v>
      </c>
      <c r="V148" s="169">
        <f>('C'!R54/2)/(D!V$94)</f>
        <v>-9.8631689124182532E-7</v>
      </c>
      <c r="W148" s="169">
        <f>('C'!S54/2)/(D!W$94)</f>
        <v>-1.1102109527334364E-6</v>
      </c>
      <c r="X148" s="169">
        <f>('C'!T54/2)/(D!X$94)</f>
        <v>-1.3469298320433933E-6</v>
      </c>
      <c r="Y148" s="169">
        <f>('C'!U54/2)/(D!Y$94)</f>
        <v>-1.2799839872603886E-6</v>
      </c>
      <c r="Z148" s="169">
        <f>('C'!V54/2)/(D!Z$94)</f>
        <v>-1.1019951945446493E-6</v>
      </c>
      <c r="AA148" s="169">
        <f>('C'!W54/2)/(D!AA$94)</f>
        <v>-1.1369464996747129E-6</v>
      </c>
      <c r="AB148" s="169">
        <f>('C'!X54/2)/(D!AB$94)</f>
        <v>-1.1314427200888561E-6</v>
      </c>
      <c r="AC148" s="169">
        <f>('C'!Y54/2)/(D!AC$94)</f>
        <v>-1.1933300176455052E-6</v>
      </c>
      <c r="AD148" s="169">
        <f>('C'!Z54/2)/(D!AD$94)</f>
        <v>-1.2086203870453111E-6</v>
      </c>
      <c r="AE148" s="169">
        <f>('C'!AA54/2)/(D!AE$94)</f>
        <v>-1.1754524521823517E-6</v>
      </c>
      <c r="AF148" s="169">
        <f>('C'!AB54/2)/(D!AF$94)</f>
        <v>-1.2073575080587579E-6</v>
      </c>
      <c r="AG148" s="169">
        <f>('C'!AC54/2)/(D!AG$94)</f>
        <v>-1.298501156197474E-6</v>
      </c>
    </row>
    <row r="149" spans="6:33" x14ac:dyDescent="0.25">
      <c r="F149" s="218" t="s">
        <v>24</v>
      </c>
      <c r="G149" s="219"/>
      <c r="H149" s="169">
        <f>('C'!D55/2)/(D!H$94)</f>
        <v>-2.8869621588824557E-7</v>
      </c>
      <c r="I149" s="169">
        <f>('C'!E55/2)/(D!I$94)</f>
        <v>-2.3408909447567641E-7</v>
      </c>
      <c r="J149" s="169">
        <f>('C'!F55/2)/(D!J$94)</f>
        <v>-2.6645226910031785E-7</v>
      </c>
      <c r="K149" s="169">
        <f>('C'!G55/2)/(D!K$94)</f>
        <v>-2.654257550110952E-7</v>
      </c>
      <c r="L149" s="169">
        <f>('C'!H55/2)/(D!L$94)</f>
        <v>-2.3978549822121603E-7</v>
      </c>
      <c r="M149" s="169">
        <f>('C'!I55/2)/(D!M$94)</f>
        <v>-2.5558479609799001E-7</v>
      </c>
      <c r="N149" s="169">
        <f>('C'!J55/2)/(D!N$94)</f>
        <v>-2.2132068894045494E-7</v>
      </c>
      <c r="O149" s="169">
        <f>('C'!K55/2)/(D!O$94)</f>
        <v>-2.0466083080513862E-7</v>
      </c>
      <c r="P149" s="169">
        <f>('C'!L55/2)/(D!P$94)</f>
        <v>-1.767595843251935E-7</v>
      </c>
      <c r="Q149" s="169">
        <f>('C'!M55/2)/(D!Q$94)</f>
        <v>-1.8622718242095906E-7</v>
      </c>
      <c r="R149" s="169">
        <f>('C'!N55/2)/(D!R$94)</f>
        <v>-1.8713559613926879E-7</v>
      </c>
      <c r="S149" s="169">
        <f>('C'!O55/2)/(D!S$94)</f>
        <v>-1.8271452677301069E-7</v>
      </c>
      <c r="T149" s="169">
        <f>('C'!P55/2)/(D!T$94)</f>
        <v>-1.5641192323071822E-7</v>
      </c>
      <c r="U149" s="169">
        <f>('C'!Q55/2)/(D!U$94)</f>
        <v>-1.4258320496803409E-7</v>
      </c>
      <c r="V149" s="169">
        <f>('C'!R55/2)/(D!V$94)</f>
        <v>-1.1519255314470413E-7</v>
      </c>
      <c r="W149" s="169">
        <f>('C'!S55/2)/(D!W$94)</f>
        <v>-1.2420707177624245E-7</v>
      </c>
      <c r="X149" s="169">
        <f>('C'!T55/2)/(D!X$94)</f>
        <v>-1.1703619366602788E-7</v>
      </c>
      <c r="Y149" s="169">
        <f>('C'!U55/2)/(D!Y$94)</f>
        <v>-1.1803166300293205E-7</v>
      </c>
      <c r="Z149" s="169">
        <f>('C'!V55/2)/(D!Z$94)</f>
        <v>-9.6901626165091734E-8</v>
      </c>
      <c r="AA149" s="169">
        <f>('C'!W55/2)/(D!AA$94)</f>
        <v>-9.3501547234003728E-8</v>
      </c>
      <c r="AB149" s="169">
        <f>('C'!X55/2)/(D!AB$94)</f>
        <v>-9.6509091972026483E-8</v>
      </c>
      <c r="AC149" s="169">
        <f>('C'!Y55/2)/(D!AC$94)</f>
        <v>-9.0462605431399019E-8</v>
      </c>
      <c r="AD149" s="169">
        <f>('C'!Z55/2)/(D!AD$94)</f>
        <v>-9.2270362930481635E-8</v>
      </c>
      <c r="AE149" s="169">
        <f>('C'!AA55/2)/(D!AE$94)</f>
        <v>-9.3905251723399704E-8</v>
      </c>
      <c r="AF149" s="169">
        <f>('C'!AB55/2)/(D!AF$94)</f>
        <v>-9.8623517771731009E-8</v>
      </c>
      <c r="AG149" s="169">
        <f>('C'!AC55/2)/(D!AG$94)</f>
        <v>-1.0648332396364303E-7</v>
      </c>
    </row>
    <row r="150" spans="6:33" ht="15.75" thickBot="1" x14ac:dyDescent="0.3">
      <c r="F150" s="222" t="s">
        <v>25</v>
      </c>
      <c r="G150" s="223"/>
      <c r="H150" s="170">
        <f>('C'!D56/2)/(D!H$94)</f>
        <v>-2.733652510230089E-6</v>
      </c>
      <c r="I150" s="170">
        <f>('C'!E56/2)/(D!I$94)</f>
        <v>-1.1510984068597008E-6</v>
      </c>
      <c r="J150" s="170">
        <f>('C'!F56/2)/(D!J$94)</f>
        <v>-9.1961414964102493E-7</v>
      </c>
      <c r="K150" s="170">
        <f>('C'!G56/2)/(D!K$94)</f>
        <v>-1.0035496016206052E-6</v>
      </c>
      <c r="L150" s="170">
        <f>('C'!H56/2)/(D!L$94)</f>
        <v>-4.9034500022877445E-7</v>
      </c>
      <c r="M150" s="170">
        <f>('C'!I56/2)/(D!M$94)</f>
        <v>-5.0955309872593772E-8</v>
      </c>
      <c r="N150" s="170">
        <f>('C'!J56/2)/(D!N$94)</f>
        <v>-9.4402297689583822E-8</v>
      </c>
      <c r="O150" s="170">
        <f>('C'!K56/2)/(D!O$94)</f>
        <v>-9.7439898194119267E-9</v>
      </c>
      <c r="P150" s="170">
        <f>('C'!L56/2)/(D!P$94)</f>
        <v>-7.8645672696236866E-8</v>
      </c>
      <c r="Q150" s="170">
        <f>('C'!M56/2)/(D!Q$94)</f>
        <v>-8.6397053152498988E-8</v>
      </c>
      <c r="R150" s="170">
        <f>('C'!N56/2)/(D!R$94)</f>
        <v>-5.7632409742467872E-8</v>
      </c>
      <c r="S150" s="170">
        <f>('C'!O56/2)/(D!S$94)</f>
        <v>-6.8623808279530929E-8</v>
      </c>
      <c r="T150" s="170">
        <f>('C'!P56/2)/(D!T$94)</f>
        <v>-6.674829423480786E-8</v>
      </c>
      <c r="U150" s="170">
        <f>('C'!Q56/2)/(D!U$94)</f>
        <v>-2.8121184920973868E-8</v>
      </c>
      <c r="V150" s="170">
        <f>('C'!R56/2)/(D!V$94)</f>
        <v>-4.0854005741670831E-8</v>
      </c>
      <c r="W150" s="170">
        <f>('C'!S56/2)/(D!W$94)</f>
        <v>-2.0011597811627484E-8</v>
      </c>
      <c r="X150" s="170">
        <f>('C'!T56/2)/(D!X$94)</f>
        <v>-2.4559459227641033E-8</v>
      </c>
      <c r="Y150" s="170">
        <f>('C'!U56/2)/(D!Y$94)</f>
        <v>-2.9964921028672444E-8</v>
      </c>
      <c r="Z150" s="170">
        <f>('C'!V56/2)/(D!Z$94)</f>
        <v>-2.6467080153372395E-8</v>
      </c>
      <c r="AA150" s="170">
        <f>('C'!W56/2)/(D!AA$94)</f>
        <v>-2.0133252890409693E-8</v>
      </c>
      <c r="AB150" s="170">
        <f>('C'!X56/2)/(D!AB$94)</f>
        <v>-1.9906816824928797E-8</v>
      </c>
      <c r="AC150" s="170">
        <f>('C'!Y56/2)/(D!AC$94)</f>
        <v>-1.8904316330545727E-8</v>
      </c>
      <c r="AD150" s="170">
        <f>('C'!Z56/2)/(D!AD$94)</f>
        <v>-1.0135158366612466E-8</v>
      </c>
      <c r="AE150" s="170">
        <f>('C'!AA56/2)/(D!AE$94)</f>
        <v>-1.6347372517493568E-8</v>
      </c>
      <c r="AF150" s="170">
        <f>('C'!AB56/2)/(D!AF$94)</f>
        <v>-1.1051090078266908E-8</v>
      </c>
      <c r="AG150" s="170">
        <f>('C'!AC56/2)/(D!AG$94)</f>
        <v>0</v>
      </c>
    </row>
    <row r="151" spans="6:33" x14ac:dyDescent="0.25">
      <c r="F151" s="1" t="s">
        <v>52</v>
      </c>
    </row>
  </sheetData>
  <mergeCells count="84">
    <mergeCell ref="F149:G149"/>
    <mergeCell ref="F150:G150"/>
    <mergeCell ref="F144:G144"/>
    <mergeCell ref="F145:G145"/>
    <mergeCell ref="F146:G146"/>
    <mergeCell ref="F147:G147"/>
    <mergeCell ref="F148:G148"/>
    <mergeCell ref="F136:G136"/>
    <mergeCell ref="F140:G140"/>
    <mergeCell ref="F141:G141"/>
    <mergeCell ref="F142:G142"/>
    <mergeCell ref="F143:G143"/>
    <mergeCell ref="F131:G131"/>
    <mergeCell ref="F132:G132"/>
    <mergeCell ref="F133:G133"/>
    <mergeCell ref="F134:G134"/>
    <mergeCell ref="F135:G135"/>
    <mergeCell ref="F126:G126"/>
    <mergeCell ref="F127:G127"/>
    <mergeCell ref="F128:G128"/>
    <mergeCell ref="F129:G129"/>
    <mergeCell ref="F130:G130"/>
    <mergeCell ref="F118:G118"/>
    <mergeCell ref="F119:G119"/>
    <mergeCell ref="F120:G120"/>
    <mergeCell ref="F121:G121"/>
    <mergeCell ref="F122:G122"/>
    <mergeCell ref="F113:G113"/>
    <mergeCell ref="F114:G114"/>
    <mergeCell ref="F115:G115"/>
    <mergeCell ref="F116:G116"/>
    <mergeCell ref="F117:G117"/>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76:G76"/>
    <mergeCell ref="F86:G86"/>
    <mergeCell ref="F87:G87"/>
    <mergeCell ref="F88:G88"/>
    <mergeCell ref="F89:G89"/>
    <mergeCell ref="F80:G80"/>
    <mergeCell ref="F81:G81"/>
    <mergeCell ref="F82:G82"/>
    <mergeCell ref="F83:G83"/>
    <mergeCell ref="F84:G84"/>
    <mergeCell ref="F71:G71"/>
    <mergeCell ref="F72:G72"/>
    <mergeCell ref="F73:G73"/>
    <mergeCell ref="F74:G74"/>
    <mergeCell ref="F75:G75"/>
    <mergeCell ref="F56:G56"/>
    <mergeCell ref="F67:G67"/>
    <mergeCell ref="F68:G68"/>
    <mergeCell ref="F69:G69"/>
    <mergeCell ref="F70:G70"/>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s>
  <hyperlinks>
    <hyperlink ref="H95" r:id="rId1"/>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E113"/>
  <sheetViews>
    <sheetView showGridLines="0" topLeftCell="V97" workbookViewId="0">
      <selection activeCell="E58" sqref="E58:Z58"/>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6" width="21.28515625" bestFit="1" customWidth="1"/>
    <col min="27" max="27" width="16.85546875" customWidth="1"/>
    <col min="28" max="28" width="18.28515625" customWidth="1"/>
    <col min="29" max="29" width="19.28515625" customWidth="1"/>
    <col min="30" max="30" width="13.7109375" bestFit="1" customWidth="1"/>
  </cols>
  <sheetData>
    <row r="7" spans="2:11" ht="15" customHeight="1" x14ac:dyDescent="0.25">
      <c r="B7" s="209" t="s">
        <v>10</v>
      </c>
      <c r="C7" s="209"/>
      <c r="D7" s="209"/>
      <c r="E7" s="62"/>
      <c r="J7" s="195" t="s">
        <v>42</v>
      </c>
      <c r="K7" s="195"/>
    </row>
    <row r="8" spans="2:11" x14ac:dyDescent="0.25">
      <c r="B8" s="209"/>
      <c r="C8" s="209"/>
      <c r="D8" s="209"/>
      <c r="E8" s="62"/>
      <c r="J8" s="195"/>
      <c r="K8" s="195"/>
    </row>
    <row r="9" spans="2:11" x14ac:dyDescent="0.25">
      <c r="B9" s="209"/>
      <c r="C9" s="209"/>
      <c r="D9" s="209"/>
      <c r="E9" s="62"/>
      <c r="J9" s="195"/>
      <c r="K9" s="195"/>
    </row>
    <row r="10" spans="2:11" x14ac:dyDescent="0.25">
      <c r="B10" s="209"/>
      <c r="C10" s="209"/>
      <c r="D10" s="209"/>
      <c r="E10" s="62"/>
      <c r="J10" s="195"/>
      <c r="K10" s="195"/>
    </row>
    <row r="11" spans="2:11" x14ac:dyDescent="0.25">
      <c r="B11" s="209"/>
      <c r="C11" s="209"/>
      <c r="D11" s="209"/>
      <c r="E11" s="62"/>
      <c r="J11" s="195"/>
      <c r="K11" s="195"/>
    </row>
    <row r="12" spans="2:11" x14ac:dyDescent="0.25">
      <c r="B12" s="209"/>
      <c r="C12" s="209"/>
      <c r="D12" s="209"/>
      <c r="E12" s="62"/>
      <c r="J12" s="195"/>
      <c r="K12" s="195"/>
    </row>
    <row r="13" spans="2:11" x14ac:dyDescent="0.25">
      <c r="B13" s="209"/>
      <c r="C13" s="209"/>
      <c r="D13" s="209"/>
      <c r="E13" s="62"/>
      <c r="J13" s="195"/>
      <c r="K13" s="195"/>
    </row>
    <row r="14" spans="2:11" x14ac:dyDescent="0.25">
      <c r="B14" s="209"/>
      <c r="C14" s="209"/>
      <c r="D14" s="209"/>
      <c r="E14" s="62"/>
      <c r="J14" s="195"/>
      <c r="K14" s="195"/>
    </row>
    <row r="15" spans="2:11" x14ac:dyDescent="0.25">
      <c r="B15" s="209"/>
      <c r="C15" s="209"/>
      <c r="D15" s="209"/>
      <c r="E15" s="62"/>
      <c r="J15" s="195"/>
      <c r="K15" s="195"/>
    </row>
    <row r="16" spans="2:11" x14ac:dyDescent="0.25">
      <c r="B16" s="209"/>
      <c r="C16" s="209"/>
      <c r="D16" s="209"/>
      <c r="E16" s="62"/>
      <c r="J16" s="195"/>
      <c r="K16" s="195"/>
    </row>
    <row r="17" spans="2:12" x14ac:dyDescent="0.25">
      <c r="B17" s="196" t="s">
        <v>3</v>
      </c>
      <c r="C17" s="196"/>
      <c r="D17" s="196"/>
      <c r="G17" s="63" t="s">
        <v>3</v>
      </c>
      <c r="H17" s="63"/>
      <c r="I17" s="63"/>
      <c r="J17" s="63" t="s">
        <v>3</v>
      </c>
      <c r="K17" s="63"/>
      <c r="L17" s="63"/>
    </row>
    <row r="44" spans="4:31" ht="15.75" thickBot="1" x14ac:dyDescent="0.3"/>
    <row r="45" spans="4:31" ht="15.75" thickBot="1" x14ac:dyDescent="0.3">
      <c r="D45" s="6" t="s">
        <v>14</v>
      </c>
      <c r="E45" s="7"/>
      <c r="F45" s="12">
        <v>1995</v>
      </c>
      <c r="G45" s="8">
        <v>1996</v>
      </c>
      <c r="H45" s="12">
        <v>1997</v>
      </c>
      <c r="I45" s="8">
        <v>1998</v>
      </c>
      <c r="J45" s="12">
        <v>1999</v>
      </c>
      <c r="K45" s="8">
        <v>2000</v>
      </c>
      <c r="L45" s="12">
        <v>2001</v>
      </c>
      <c r="M45" s="8">
        <v>2002</v>
      </c>
      <c r="N45" s="12">
        <v>2003</v>
      </c>
      <c r="O45" s="8">
        <v>2004</v>
      </c>
      <c r="P45" s="12">
        <v>2005</v>
      </c>
      <c r="Q45" s="8">
        <v>2006</v>
      </c>
      <c r="R45" s="12">
        <v>2007</v>
      </c>
      <c r="S45" s="8">
        <v>2008</v>
      </c>
      <c r="T45" s="12">
        <v>2009</v>
      </c>
      <c r="U45" s="8">
        <v>2010</v>
      </c>
      <c r="V45" s="12">
        <v>2011</v>
      </c>
      <c r="W45" s="8">
        <v>2012</v>
      </c>
      <c r="X45" s="12">
        <v>2013</v>
      </c>
      <c r="Y45" s="8">
        <v>2014</v>
      </c>
      <c r="Z45" s="12">
        <v>2015</v>
      </c>
      <c r="AA45" s="9">
        <v>2016</v>
      </c>
      <c r="AB45" s="9">
        <v>2017</v>
      </c>
      <c r="AC45" s="9">
        <v>2018</v>
      </c>
      <c r="AD45" s="9">
        <v>2019</v>
      </c>
      <c r="AE45" s="9">
        <v>2020</v>
      </c>
    </row>
    <row r="46" spans="4:31" ht="15.75" thickBot="1" x14ac:dyDescent="0.3">
      <c r="D46" s="198" t="s">
        <v>26</v>
      </c>
      <c r="E46" s="207"/>
      <c r="F46" s="51">
        <f>+A!D46/E!E60</f>
        <v>7.1025621861698087E-5</v>
      </c>
      <c r="G46" s="51">
        <f>+A!E46/E!F60</f>
        <v>6.5150854858853964E-5</v>
      </c>
      <c r="H46" s="51">
        <f>+A!F46/E!G60</f>
        <v>6.5080127009992577E-5</v>
      </c>
      <c r="I46" s="51">
        <f>+A!G46/E!H60</f>
        <v>4.9112742884220678E-5</v>
      </c>
      <c r="J46" s="51">
        <f>+A!H46/E!I60</f>
        <v>4.3394931696269375E-5</v>
      </c>
      <c r="K46" s="51">
        <f>+A!I46/E!J60</f>
        <v>3.6111969275447584E-5</v>
      </c>
      <c r="L46" s="51">
        <f>+A!J46/E!K60</f>
        <v>2.6850618059236862E-5</v>
      </c>
      <c r="M46" s="51">
        <f>+A!K46/E!L60</f>
        <v>3.0064901408887778E-5</v>
      </c>
      <c r="N46" s="51">
        <f>+A!L46/E!M60</f>
        <v>2.6854456520600461E-5</v>
      </c>
      <c r="O46" s="51">
        <f>+A!M46/E!N60</f>
        <v>2.855738069656098E-5</v>
      </c>
      <c r="P46" s="51">
        <f>+A!N46/E!O60</f>
        <v>3.1577515338984959E-5</v>
      </c>
      <c r="Q46" s="51">
        <f>+A!O46/E!P60</f>
        <v>2.6713888558387967E-5</v>
      </c>
      <c r="R46" s="51">
        <f>+A!P46/E!Q60</f>
        <v>2.8217962585413136E-5</v>
      </c>
      <c r="S46" s="51">
        <f>+A!Q46/E!R60</f>
        <v>2.3028409486082697E-5</v>
      </c>
      <c r="T46" s="51">
        <f>+A!R46/E!S60</f>
        <v>2.6864425136118369E-5</v>
      </c>
      <c r="U46" s="51">
        <f>+A!S46/E!T60</f>
        <v>3.3806504636151545E-5</v>
      </c>
      <c r="V46" s="51">
        <f>+A!T46/E!U60</f>
        <v>2.900375598019876E-5</v>
      </c>
      <c r="W46" s="51">
        <f>+A!U46/E!V60</f>
        <v>1.9646657799665681E-5</v>
      </c>
      <c r="X46" s="51">
        <f>+A!V46/E!W60</f>
        <v>2.0634520223723856E-5</v>
      </c>
      <c r="Y46" s="51">
        <f>+A!W46/E!X60</f>
        <v>2.2394377996818964E-5</v>
      </c>
      <c r="Z46" s="51">
        <f>+A!X46/E!Y60</f>
        <v>3.1736369538691249E-5</v>
      </c>
      <c r="AA46" s="51">
        <f>+A!Y46/E!Z60</f>
        <v>2.6897478251741659E-5</v>
      </c>
      <c r="AB46" s="51">
        <f>+A!Z46/E!AA60</f>
        <v>3.171738293073967E-5</v>
      </c>
      <c r="AC46" s="51">
        <f>+A!AA46/E!AB60</f>
        <v>2.4462087908782878E-5</v>
      </c>
      <c r="AD46" s="51">
        <f>+A!AB46/E!AC60</f>
        <v>2.478315321383391E-5</v>
      </c>
      <c r="AE46" s="51">
        <f>+A!AC46/E!AD60</f>
        <v>2.3140319709655711E-5</v>
      </c>
    </row>
    <row r="47" spans="4:31" x14ac:dyDescent="0.25">
      <c r="D47" s="218" t="s">
        <v>16</v>
      </c>
      <c r="E47" s="219"/>
      <c r="F47" s="52">
        <f>+A!D47/E!E61</f>
        <v>6.8592079065839045E-4</v>
      </c>
      <c r="G47" s="52">
        <f>+A!E47/E!F61</f>
        <v>6.1307242324486959E-4</v>
      </c>
      <c r="H47" s="52">
        <f>+A!F47/E!G61</f>
        <v>7.874538961309363E-4</v>
      </c>
      <c r="I47" s="52">
        <f>+A!G47/E!H61</f>
        <v>6.2085694711997699E-4</v>
      </c>
      <c r="J47" s="52">
        <f>+A!H47/E!I61</f>
        <v>5.6080016281765874E-4</v>
      </c>
      <c r="K47" s="52">
        <f>+A!I47/E!J61</f>
        <v>5.6387719895592103E-4</v>
      </c>
      <c r="L47" s="52">
        <f>+A!J47/E!K61</f>
        <v>3.633077846655367E-4</v>
      </c>
      <c r="M47" s="52">
        <f>+A!K47/E!L61</f>
        <v>3.9569875673925865E-4</v>
      </c>
      <c r="N47" s="52">
        <f>+A!L47/E!M61</f>
        <v>3.1845497132086702E-4</v>
      </c>
      <c r="O47" s="52">
        <f>+A!M47/E!N61</f>
        <v>3.6624705680087845E-4</v>
      </c>
      <c r="P47" s="52">
        <f>+A!N47/E!O61</f>
        <v>4.5050454065164168E-4</v>
      </c>
      <c r="Q47" s="52">
        <f>+A!O47/E!P61</f>
        <v>3.8666953848825824E-4</v>
      </c>
      <c r="R47" s="52">
        <f>+A!P47/E!Q61</f>
        <v>3.24671722560276E-4</v>
      </c>
      <c r="S47" s="52">
        <f>+A!Q47/E!R61</f>
        <v>3.0673571105793289E-4</v>
      </c>
      <c r="T47" s="52">
        <f>+A!R47/E!S61</f>
        <v>3.481258971135311E-4</v>
      </c>
      <c r="U47" s="52">
        <f>+A!S47/E!T61</f>
        <v>4.5073673948640031E-4</v>
      </c>
      <c r="V47" s="52">
        <f>+A!T47/E!U61</f>
        <v>3.5395443091041853E-4</v>
      </c>
      <c r="W47" s="52">
        <f>+A!U47/E!V61</f>
        <v>2.2207863530285366E-4</v>
      </c>
      <c r="X47" s="52">
        <f>+A!V47/E!W61</f>
        <v>2.1989615749917798E-4</v>
      </c>
      <c r="Y47" s="52">
        <f>+A!W47/E!X61</f>
        <v>2.2212526883092932E-4</v>
      </c>
      <c r="Z47" s="52">
        <f>+A!X47/E!Y61</f>
        <v>2.786852075060684E-4</v>
      </c>
      <c r="AA47" s="52">
        <f>+A!Y47/E!Z61</f>
        <v>2.4536264899365087E-4</v>
      </c>
      <c r="AB47" s="52">
        <f>+A!Z47/E!AA61</f>
        <v>2.3665819643913123E-4</v>
      </c>
      <c r="AC47" s="52">
        <f>+A!AA47/E!AB61</f>
        <v>1.7503423685433117E-4</v>
      </c>
      <c r="AD47" s="52">
        <f>+A!AB47/E!AC61</f>
        <v>1.6775912886298844E-4</v>
      </c>
      <c r="AE47" s="52">
        <f>+A!AC47/E!AD61</f>
        <v>1.6199856552383908E-4</v>
      </c>
    </row>
    <row r="48" spans="4:31" x14ac:dyDescent="0.25">
      <c r="D48" s="42" t="s">
        <v>17</v>
      </c>
      <c r="E48" s="43"/>
      <c r="F48" s="53">
        <f>+A!D48/E!E62</f>
        <v>4.2782284982992292E-7</v>
      </c>
      <c r="G48" s="53">
        <f>+A!E48/E!F62</f>
        <v>7.3100164269816394E-7</v>
      </c>
      <c r="H48" s="53">
        <f>+A!F48/E!G62</f>
        <v>2.6145899369291791E-7</v>
      </c>
      <c r="I48" s="53">
        <f>+A!G48/E!H62</f>
        <v>1.9566398197400812E-7</v>
      </c>
      <c r="J48" s="53">
        <f>+A!H48/E!I62</f>
        <v>3.1553186287707397E-7</v>
      </c>
      <c r="K48" s="53">
        <f>+A!I48/E!J62</f>
        <v>2.0600759595115015E-7</v>
      </c>
      <c r="L48" s="53">
        <f>+A!J48/E!K62</f>
        <v>3.7067327294362846E-7</v>
      </c>
      <c r="M48" s="53">
        <f>+A!K48/E!L62</f>
        <v>6.3814909017372981E-7</v>
      </c>
      <c r="N48" s="53">
        <f>+A!L48/E!M62</f>
        <v>2.5404075219810533E-7</v>
      </c>
      <c r="O48" s="53">
        <f>+A!M48/E!N62</f>
        <v>1.3036925302325295E-6</v>
      </c>
      <c r="P48" s="53">
        <f>+A!N48/E!O62</f>
        <v>1.8120657467061571E-7</v>
      </c>
      <c r="Q48" s="53">
        <f>+A!O48/E!P62</f>
        <v>1.2271592482026027E-6</v>
      </c>
      <c r="R48" s="53">
        <f>+A!P48/E!Q62</f>
        <v>8.1118558957835549E-8</v>
      </c>
      <c r="S48" s="53">
        <f>+A!Q48/E!R62</f>
        <v>2.7183277149992282E-8</v>
      </c>
      <c r="T48" s="53">
        <f>+A!R48/E!S62</f>
        <v>0</v>
      </c>
      <c r="U48" s="53">
        <f>+A!S48/E!T62</f>
        <v>1.1648918409432713E-7</v>
      </c>
      <c r="V48" s="53">
        <f>+A!T48/E!U62</f>
        <v>0</v>
      </c>
      <c r="W48" s="53">
        <f>+A!U48/E!V62</f>
        <v>0</v>
      </c>
      <c r="X48" s="53">
        <f>+A!V48/E!W62</f>
        <v>1.6818871276478725E-7</v>
      </c>
      <c r="Y48" s="53">
        <f>+A!W48/E!X62</f>
        <v>0</v>
      </c>
      <c r="Z48" s="53">
        <f>+A!X48/E!Y62</f>
        <v>1.2315053159790013E-7</v>
      </c>
      <c r="AA48" s="53">
        <f>+A!Y48/E!Z62</f>
        <v>1.4136214764646888E-7</v>
      </c>
      <c r="AB48" s="53">
        <f>+A!Z48/E!AA62</f>
        <v>0</v>
      </c>
      <c r="AC48" s="53">
        <f>+A!AA48/E!AB62</f>
        <v>0</v>
      </c>
      <c r="AD48" s="53">
        <f>+A!AB48/E!AC62</f>
        <v>0</v>
      </c>
      <c r="AE48" s="53">
        <f>+A!AC48/E!AD62</f>
        <v>0</v>
      </c>
    </row>
    <row r="49" spans="4:31" x14ac:dyDescent="0.25">
      <c r="D49" s="40" t="s">
        <v>18</v>
      </c>
      <c r="E49" s="41"/>
      <c r="F49" s="53">
        <f>+A!D49/E!E63</f>
        <v>3.7046702161679831E-5</v>
      </c>
      <c r="G49" s="53">
        <f>+A!E49/E!F63</f>
        <v>5.8441048404132575E-5</v>
      </c>
      <c r="H49" s="53">
        <f>+A!F49/E!G63</f>
        <v>6.1384489168998867E-5</v>
      </c>
      <c r="I49" s="53">
        <f>+A!G49/E!H63</f>
        <v>6.0900065585376529E-5</v>
      </c>
      <c r="J49" s="53">
        <f>+A!H49/E!I63</f>
        <v>4.2667751101533417E-5</v>
      </c>
      <c r="K49" s="53">
        <f>+A!I49/E!J63</f>
        <v>4.6886014842191886E-5</v>
      </c>
      <c r="L49" s="53">
        <f>+A!J49/E!K63</f>
        <v>5.1132721819710128E-5</v>
      </c>
      <c r="M49" s="53">
        <f>+A!K49/E!L63</f>
        <v>5.3177812354085383E-5</v>
      </c>
      <c r="N49" s="53">
        <f>+A!L49/E!M63</f>
        <v>6.4481318166684088E-5</v>
      </c>
      <c r="O49" s="53">
        <f>+A!M49/E!N63</f>
        <v>5.5231073400054217E-5</v>
      </c>
      <c r="P49" s="53">
        <f>+A!N49/E!O63</f>
        <v>5.7568669254689795E-5</v>
      </c>
      <c r="Q49" s="53">
        <f>+A!O49/E!P63</f>
        <v>7.6683865959028521E-5</v>
      </c>
      <c r="R49" s="53">
        <f>+A!P49/E!Q63</f>
        <v>5.0083719610303273E-5</v>
      </c>
      <c r="S49" s="53">
        <f>+A!Q49/E!R63</f>
        <v>5.6935721185298583E-5</v>
      </c>
      <c r="T49" s="53">
        <f>+A!R49/E!S63</f>
        <v>6.7548204712691634E-5</v>
      </c>
      <c r="U49" s="53">
        <f>+A!S49/E!T63</f>
        <v>7.6466379288814436E-5</v>
      </c>
      <c r="V49" s="53">
        <f>+A!T49/E!U63</f>
        <v>6.482451656557306E-5</v>
      </c>
      <c r="W49" s="53">
        <f>+A!U49/E!V63</f>
        <v>7.9889248633554561E-5</v>
      </c>
      <c r="X49" s="53">
        <f>+A!V49/E!W63</f>
        <v>7.2171014085837962E-5</v>
      </c>
      <c r="Y49" s="53">
        <f>+A!W49/E!X63</f>
        <v>7.7281968365735493E-5</v>
      </c>
      <c r="Z49" s="53">
        <f>+A!X49/E!Y63</f>
        <v>8.6931907011301323E-5</v>
      </c>
      <c r="AA49" s="53">
        <f>+A!Y49/E!Z63</f>
        <v>9.3547451636145261E-5</v>
      </c>
      <c r="AB49" s="53">
        <f>+A!Z49/E!AA63</f>
        <v>9.2422441604906916E-5</v>
      </c>
      <c r="AC49" s="53">
        <f>+A!AA49/E!AB63</f>
        <v>7.9922571898356632E-5</v>
      </c>
      <c r="AD49" s="53">
        <f>+A!AB49/E!AC63</f>
        <v>1.0304810646358352E-4</v>
      </c>
      <c r="AE49" s="53">
        <f>+A!AC49/E!AD63</f>
        <v>7.8505512047734096E-5</v>
      </c>
    </row>
    <row r="50" spans="4:31" x14ac:dyDescent="0.25">
      <c r="D50" s="42" t="s">
        <v>19</v>
      </c>
      <c r="E50" s="43"/>
      <c r="F50" s="53">
        <f>+A!D50/E!E64</f>
        <v>1.5892806057060352E-5</v>
      </c>
      <c r="G50" s="53">
        <f>+A!E50/E!F64</f>
        <v>2.5075325622649873E-5</v>
      </c>
      <c r="H50" s="53">
        <f>+A!F50/E!G64</f>
        <v>2.2317165501665195E-5</v>
      </c>
      <c r="I50" s="53">
        <f>+A!G50/E!H64</f>
        <v>3.08505834097843E-5</v>
      </c>
      <c r="J50" s="53">
        <f>+A!H50/E!I64</f>
        <v>2.7048901627146725E-5</v>
      </c>
      <c r="K50" s="53">
        <f>+A!I50/E!J64</f>
        <v>3.5910532264814855E-6</v>
      </c>
      <c r="L50" s="53">
        <f>+A!J50/E!K64</f>
        <v>1.3488190727838479E-6</v>
      </c>
      <c r="M50" s="53">
        <f>+A!K50/E!L64</f>
        <v>0</v>
      </c>
      <c r="N50" s="53">
        <f>+A!L50/E!M64</f>
        <v>2.1355873399904956E-6</v>
      </c>
      <c r="O50" s="53">
        <f>+A!M50/E!N64</f>
        <v>0</v>
      </c>
      <c r="P50" s="53">
        <f>+A!N50/E!O64</f>
        <v>1.2499275024418051E-6</v>
      </c>
      <c r="Q50" s="53">
        <f>+A!O50/E!P64</f>
        <v>7.1937023331317441E-7</v>
      </c>
      <c r="R50" s="53">
        <f>+A!P50/E!Q64</f>
        <v>6.7778255496532599E-7</v>
      </c>
      <c r="S50" s="53">
        <f>+A!Q50/E!R64</f>
        <v>1.1455385982755084E-6</v>
      </c>
      <c r="T50" s="53">
        <f>+A!R50/E!S64</f>
        <v>1.3865209586275955E-6</v>
      </c>
      <c r="U50" s="53">
        <f>+A!S50/E!T64</f>
        <v>6.8989365914113755E-6</v>
      </c>
      <c r="V50" s="53">
        <f>+A!T50/E!U64</f>
        <v>1.4332191128981632E-5</v>
      </c>
      <c r="W50" s="53">
        <f>+A!U50/E!V64</f>
        <v>6.9202915883809472E-6</v>
      </c>
      <c r="X50" s="53">
        <f>+A!V50/E!W64</f>
        <v>4.0992537569403584E-6</v>
      </c>
      <c r="Y50" s="53">
        <f>+A!W50/E!X64</f>
        <v>3.4794026889014719E-6</v>
      </c>
      <c r="Z50" s="53">
        <f>+A!X50/E!Y64</f>
        <v>6.252294796188913E-5</v>
      </c>
      <c r="AA50" s="53">
        <f>+A!Y50/E!Z64</f>
        <v>1.8824801563076677E-5</v>
      </c>
      <c r="AB50" s="53">
        <f>+A!Z50/E!AA64</f>
        <v>8.4553500450041679E-5</v>
      </c>
      <c r="AC50" s="53">
        <f>+A!AA50/E!AB64</f>
        <v>4.9181258592748393E-5</v>
      </c>
      <c r="AD50" s="53">
        <f>+A!AB50/E!AC64</f>
        <v>5.832205386251425E-5</v>
      </c>
      <c r="AE50" s="53">
        <f>+A!AC50/E!AD64</f>
        <v>6.1272766014112647E-5</v>
      </c>
    </row>
    <row r="51" spans="4:31" x14ac:dyDescent="0.25">
      <c r="D51" s="40" t="s">
        <v>20</v>
      </c>
      <c r="E51" s="41"/>
      <c r="F51" s="53">
        <f>+A!D51/E!E65</f>
        <v>0</v>
      </c>
      <c r="G51" s="53">
        <f>+A!E51/E!F65</f>
        <v>0</v>
      </c>
      <c r="H51" s="53">
        <f>+A!F51/E!G65</f>
        <v>0</v>
      </c>
      <c r="I51" s="53">
        <f>+A!G51/E!H65</f>
        <v>0</v>
      </c>
      <c r="J51" s="53">
        <f>+A!H51/E!I65</f>
        <v>0</v>
      </c>
      <c r="K51" s="53">
        <f>+A!I51/E!J65</f>
        <v>0</v>
      </c>
      <c r="L51" s="53">
        <f>+A!J51/E!K65</f>
        <v>0</v>
      </c>
      <c r="M51" s="53">
        <f>+A!K51/E!L65</f>
        <v>4.2608472335438002E-9</v>
      </c>
      <c r="N51" s="53">
        <f>+A!L51/E!M65</f>
        <v>2.0981756245477284E-7</v>
      </c>
      <c r="O51" s="53">
        <f>+A!M51/E!N65</f>
        <v>1.7156651653143187E-7</v>
      </c>
      <c r="P51" s="53">
        <f>+A!N51/E!O65</f>
        <v>3.0039063468077174E-7</v>
      </c>
      <c r="Q51" s="53">
        <f>+A!O51/E!P65</f>
        <v>3.8514636530337075E-7</v>
      </c>
      <c r="R51" s="53">
        <f>+A!P51/E!Q65</f>
        <v>2.0453860485394343E-6</v>
      </c>
      <c r="S51" s="53">
        <f>+A!Q51/E!R65</f>
        <v>1.868404305931763E-6</v>
      </c>
      <c r="T51" s="53">
        <f>+A!R51/E!S65</f>
        <v>3.3814343333041753E-6</v>
      </c>
      <c r="U51" s="53">
        <f>+A!S51/E!T65</f>
        <v>4.859451429255497E-6</v>
      </c>
      <c r="V51" s="53">
        <f>+A!T51/E!U65</f>
        <v>4.5955882305936451E-6</v>
      </c>
      <c r="W51" s="53">
        <f>+A!U51/E!V65</f>
        <v>4.8781139153892147E-6</v>
      </c>
      <c r="X51" s="53">
        <f>+A!V51/E!W65</f>
        <v>4.6974148676168619E-6</v>
      </c>
      <c r="Y51" s="53">
        <f>+A!W51/E!X65</f>
        <v>4.5361650040356105E-6</v>
      </c>
      <c r="Z51" s="53">
        <f>+A!X51/E!Y65</f>
        <v>4.3935799314788124E-6</v>
      </c>
      <c r="AA51" s="53">
        <f>+A!Y51/E!Z65</f>
        <v>3.8770923052977542E-6</v>
      </c>
      <c r="AB51" s="53">
        <f>+A!Z51/E!AA65</f>
        <v>3.3792086448547873E-6</v>
      </c>
      <c r="AC51" s="53">
        <f>+A!AA51/E!AB65</f>
        <v>2.5038976500156053E-6</v>
      </c>
      <c r="AD51" s="53">
        <f>+A!AB51/E!AC65</f>
        <v>3.8360650952089653E-6</v>
      </c>
      <c r="AE51" s="53">
        <f>+A!AC51/E!AD65</f>
        <v>2.9408263021043424E-6</v>
      </c>
    </row>
    <row r="52" spans="4:31" x14ac:dyDescent="0.25">
      <c r="D52" s="42" t="s">
        <v>21</v>
      </c>
      <c r="E52" s="43"/>
      <c r="F52" s="53">
        <f>+A!D52/E!E66</f>
        <v>7.6895432973356293E-7</v>
      </c>
      <c r="G52" s="53">
        <f>+A!E52/E!F66</f>
        <v>2.922406887366896E-9</v>
      </c>
      <c r="H52" s="53">
        <f>+A!F52/E!G66</f>
        <v>2.7281807805908785E-7</v>
      </c>
      <c r="I52" s="53">
        <f>+A!G52/E!H66</f>
        <v>4.2596395501317532E-9</v>
      </c>
      <c r="J52" s="53">
        <f>+A!H52/E!I66</f>
        <v>1.1062906740049066E-6</v>
      </c>
      <c r="K52" s="53">
        <f>+A!I52/E!J66</f>
        <v>7.2586034857311364E-8</v>
      </c>
      <c r="L52" s="53">
        <f>+A!J52/E!K66</f>
        <v>1.9765568716004183E-7</v>
      </c>
      <c r="M52" s="53">
        <f>+A!K52/E!L66</f>
        <v>6.1166586147272934E-7</v>
      </c>
      <c r="N52" s="53">
        <f>+A!L52/E!M66</f>
        <v>1.6507595981564232E-6</v>
      </c>
      <c r="O52" s="53">
        <f>+A!M52/E!N66</f>
        <v>1.0244578079615722E-6</v>
      </c>
      <c r="P52" s="53">
        <f>+A!N52/E!O66</f>
        <v>1.0788009324842002E-6</v>
      </c>
      <c r="Q52" s="53">
        <f>+A!O52/E!P66</f>
        <v>8.6570003344741619E-7</v>
      </c>
      <c r="R52" s="53">
        <f>+A!P52/E!Q66</f>
        <v>7.3480183153267405E-7</v>
      </c>
      <c r="S52" s="53">
        <f>+A!Q52/E!R66</f>
        <v>1.1553939310994958E-6</v>
      </c>
      <c r="T52" s="53">
        <f>+A!R52/E!S66</f>
        <v>3.8432737427719409E-6</v>
      </c>
      <c r="U52" s="53">
        <f>+A!S52/E!T66</f>
        <v>4.9575951498275536E-6</v>
      </c>
      <c r="V52" s="53">
        <f>+A!T52/E!U66</f>
        <v>6.2262718592216292E-6</v>
      </c>
      <c r="W52" s="53">
        <f>+A!U52/E!V66</f>
        <v>1.1910573450898567E-5</v>
      </c>
      <c r="X52" s="53">
        <f>+A!V52/E!W66</f>
        <v>1.302713337386888E-5</v>
      </c>
      <c r="Y52" s="53">
        <f>+A!W52/E!X66</f>
        <v>8.9871061890591807E-6</v>
      </c>
      <c r="Z52" s="53">
        <f>+A!X52/E!Y66</f>
        <v>1.054629196298099E-5</v>
      </c>
      <c r="AA52" s="53">
        <f>+A!Y52/E!Z66</f>
        <v>9.5550844741484565E-6</v>
      </c>
      <c r="AB52" s="53">
        <f>+A!Z52/E!AA66</f>
        <v>9.5120886198425295E-6</v>
      </c>
      <c r="AC52" s="53">
        <f>+A!AA52/E!AB66</f>
        <v>8.3069993352750808E-6</v>
      </c>
      <c r="AD52" s="53">
        <f>+A!AB52/E!AC66</f>
        <v>6.6723005786670645E-6</v>
      </c>
      <c r="AE52" s="53">
        <f>+A!AC52/E!AD66</f>
        <v>7.2145852603591867E-6</v>
      </c>
    </row>
    <row r="53" spans="4:31" x14ac:dyDescent="0.25">
      <c r="D53" s="40" t="s">
        <v>22</v>
      </c>
      <c r="E53" s="41"/>
      <c r="F53" s="53">
        <f>+A!D53/E!E67</f>
        <v>1.218740495022253E-4</v>
      </c>
      <c r="G53" s="53">
        <f>+A!E53/E!F67</f>
        <v>1.0581610280598067E-4</v>
      </c>
      <c r="H53" s="53">
        <f>+A!F53/E!G67</f>
        <v>5.1863785332895362E-5</v>
      </c>
      <c r="I53" s="53">
        <f>+A!G53/E!H67</f>
        <v>2.6735901496800059E-5</v>
      </c>
      <c r="J53" s="53">
        <f>+A!H53/E!I67</f>
        <v>3.5249062867586029E-5</v>
      </c>
      <c r="K53" s="53">
        <f>+A!I53/E!J67</f>
        <v>3.3093045775688995E-5</v>
      </c>
      <c r="L53" s="53">
        <f>+A!J53/E!K67</f>
        <v>3.093982667209596E-5</v>
      </c>
      <c r="M53" s="53">
        <f>+A!K53/E!L67</f>
        <v>3.9179102208240676E-5</v>
      </c>
      <c r="N53" s="53">
        <f>+A!L53/E!M67</f>
        <v>4.569942531847339E-5</v>
      </c>
      <c r="O53" s="53">
        <f>+A!M53/E!N67</f>
        <v>4.9146876246824028E-5</v>
      </c>
      <c r="P53" s="53">
        <f>+A!N53/E!O67</f>
        <v>4.2060706573937665E-5</v>
      </c>
      <c r="Q53" s="53">
        <f>+A!O53/E!P67</f>
        <v>3.2851792850752771E-5</v>
      </c>
      <c r="R53" s="53">
        <f>+A!P53/E!Q67</f>
        <v>6.6724071851718091E-5</v>
      </c>
      <c r="S53" s="53">
        <f>+A!Q53/E!R67</f>
        <v>2.9896623773376996E-5</v>
      </c>
      <c r="T53" s="53">
        <f>+A!R53/E!S67</f>
        <v>1.4960779695114225E-5</v>
      </c>
      <c r="U53" s="53">
        <f>+A!S53/E!T67</f>
        <v>2.1690546517613199E-5</v>
      </c>
      <c r="V53" s="53">
        <f>+A!T53/E!U67</f>
        <v>1.7087874806605439E-5</v>
      </c>
      <c r="W53" s="53">
        <f>+A!U53/E!V67</f>
        <v>6.8699195376141032E-6</v>
      </c>
      <c r="X53" s="53">
        <f>+A!V53/E!W67</f>
        <v>1.7471944186240781E-5</v>
      </c>
      <c r="Y53" s="53">
        <f>+A!W53/E!X67</f>
        <v>3.0982892014853538E-5</v>
      </c>
      <c r="Z53" s="53">
        <f>+A!X53/E!Y67</f>
        <v>1.5744545250439075E-5</v>
      </c>
      <c r="AA53" s="53">
        <f>+A!Y53/E!Z67</f>
        <v>3.0597529517840883E-5</v>
      </c>
      <c r="AB53" s="53">
        <f>+A!Z53/E!AA67</f>
        <v>1.6008758546989917E-5</v>
      </c>
      <c r="AC53" s="53">
        <f>+A!AA53/E!AB67</f>
        <v>2.5157585112020107E-5</v>
      </c>
      <c r="AD53" s="53">
        <f>+A!AB53/E!AC67</f>
        <v>1.7231853135356222E-5</v>
      </c>
      <c r="AE53" s="53">
        <f>+A!AC53/E!AD67</f>
        <v>1.6976754176195983E-5</v>
      </c>
    </row>
    <row r="54" spans="4:31" x14ac:dyDescent="0.25">
      <c r="D54" s="42" t="s">
        <v>23</v>
      </c>
      <c r="E54" s="43"/>
      <c r="F54" s="53">
        <f>+A!D54/E!E68</f>
        <v>1.5558725760367801E-7</v>
      </c>
      <c r="G54" s="53">
        <f>+A!E54/E!F68</f>
        <v>9.6140205632024845E-8</v>
      </c>
      <c r="H54" s="53">
        <f>+A!F54/E!G68</f>
        <v>2.8203700246338289E-9</v>
      </c>
      <c r="I54" s="53">
        <f>+A!G54/E!H68</f>
        <v>1.8128702078927938E-7</v>
      </c>
      <c r="J54" s="53">
        <f>+A!H54/E!I68</f>
        <v>8.1496096829976266E-9</v>
      </c>
      <c r="K54" s="53">
        <f>+A!I54/E!J68</f>
        <v>5.6438795236101811E-9</v>
      </c>
      <c r="L54" s="53">
        <f>+A!J54/E!K68</f>
        <v>3.9445808628562709E-8</v>
      </c>
      <c r="M54" s="53">
        <f>+A!K54/E!L68</f>
        <v>1.9259336517153877E-7</v>
      </c>
      <c r="N54" s="53">
        <f>+A!L54/E!M68</f>
        <v>3.7018091328131617E-8</v>
      </c>
      <c r="O54" s="53">
        <f>+A!M54/E!N68</f>
        <v>9.5852526500315448E-8</v>
      </c>
      <c r="P54" s="53">
        <f>+A!N54/E!O68</f>
        <v>6.9822066047118976E-8</v>
      </c>
      <c r="Q54" s="53">
        <f>+A!O54/E!P68</f>
        <v>1.1842990560157464E-7</v>
      </c>
      <c r="R54" s="53">
        <f>+A!P54/E!Q68</f>
        <v>5.2555005912390461E-8</v>
      </c>
      <c r="S54" s="53">
        <f>+A!Q54/E!R68</f>
        <v>2.2005684326332953E-8</v>
      </c>
      <c r="T54" s="53">
        <f>+A!R54/E!S68</f>
        <v>3.6469645593994094E-8</v>
      </c>
      <c r="U54" s="53">
        <f>+A!S54/E!T68</f>
        <v>2.6398605334925837E-8</v>
      </c>
      <c r="V54" s="53">
        <f>+A!T54/E!U68</f>
        <v>8.1918123694916526E-8</v>
      </c>
      <c r="W54" s="53">
        <f>+A!U54/E!V68</f>
        <v>7.9752937629255015E-8</v>
      </c>
      <c r="X54" s="53">
        <f>+A!V54/E!W68</f>
        <v>6.2201407676847547E-8</v>
      </c>
      <c r="Y54" s="53">
        <f>+A!W54/E!X68</f>
        <v>3.6786809456927138E-8</v>
      </c>
      <c r="Z54" s="53">
        <f>+A!X54/E!Y68</f>
        <v>5.7995707297699789E-8</v>
      </c>
      <c r="AA54" s="53">
        <f>+A!Y54/E!Z68</f>
        <v>6.7899271496804102E-8</v>
      </c>
      <c r="AB54" s="53">
        <f>+A!Z54/E!AA68</f>
        <v>9.1013448097797808E-8</v>
      </c>
      <c r="AC54" s="53">
        <f>+A!AA54/E!AB68</f>
        <v>3.0379706479794789E-8</v>
      </c>
      <c r="AD54" s="53">
        <f>+A!AB54/E!AC68</f>
        <v>1.2443736459098472E-7</v>
      </c>
      <c r="AE54" s="53">
        <f>+A!AC54/E!AD68</f>
        <v>1.2568651529512673E-7</v>
      </c>
    </row>
    <row r="55" spans="4:31" x14ac:dyDescent="0.25">
      <c r="D55" s="40" t="s">
        <v>24</v>
      </c>
      <c r="E55" s="41"/>
      <c r="F55" s="53">
        <f>+A!D55/E!E69</f>
        <v>9.7308221318455536E-7</v>
      </c>
      <c r="G55" s="53">
        <f>+A!E55/E!F69</f>
        <v>3.3374740619426901E-6</v>
      </c>
      <c r="H55" s="53">
        <f>+A!F55/E!G69</f>
        <v>1.1846839847734891E-6</v>
      </c>
      <c r="I55" s="53">
        <f>+A!G55/E!H69</f>
        <v>8.1393498176285227E-7</v>
      </c>
      <c r="J55" s="53">
        <f>+A!H55/E!I69</f>
        <v>4.4671332712612014E-7</v>
      </c>
      <c r="K55" s="53">
        <f>+A!I55/E!J69</f>
        <v>5.0530346094951198E-7</v>
      </c>
      <c r="L55" s="53">
        <f>+A!J55/E!K69</f>
        <v>3.2440986138769164E-7</v>
      </c>
      <c r="M55" s="53">
        <f>+A!K55/E!L69</f>
        <v>6.7945702343849591E-7</v>
      </c>
      <c r="N55" s="53">
        <f>+A!L55/E!M69</f>
        <v>6.9672115383455891E-7</v>
      </c>
      <c r="O55" s="53">
        <f>+A!M55/E!N69</f>
        <v>1.223511573912505E-6</v>
      </c>
      <c r="P55" s="53">
        <f>+A!N55/E!O69</f>
        <v>1.0345452075404301E-6</v>
      </c>
      <c r="Q55" s="53">
        <f>+A!O55/E!P69</f>
        <v>1.4037002652621694E-6</v>
      </c>
      <c r="R55" s="53">
        <f>+A!P55/E!Q69</f>
        <v>7.8992704174417275E-7</v>
      </c>
      <c r="S55" s="53">
        <f>+A!Q55/E!R69</f>
        <v>1.0317948216911405E-6</v>
      </c>
      <c r="T55" s="53">
        <f>+A!R55/E!S69</f>
        <v>9.1133959868881876E-7</v>
      </c>
      <c r="U55" s="53">
        <f>+A!S55/E!T69</f>
        <v>8.4342505885976364E-7</v>
      </c>
      <c r="V55" s="53">
        <f>+A!T55/E!U69</f>
        <v>1.5800061142332247E-6</v>
      </c>
      <c r="W55" s="53">
        <f>+A!U55/E!V69</f>
        <v>1.9337389005478976E-6</v>
      </c>
      <c r="X55" s="53">
        <f>+A!V55/E!W69</f>
        <v>2.6412574719924232E-6</v>
      </c>
      <c r="Y55" s="53">
        <f>+A!W55/E!X69</f>
        <v>1.9839615800301988E-6</v>
      </c>
      <c r="Z55" s="53">
        <f>+A!X55/E!Y69</f>
        <v>2.2487304091441187E-6</v>
      </c>
      <c r="AA55" s="53">
        <f>+A!Y55/E!Z69</f>
        <v>1.4213358086024559E-6</v>
      </c>
      <c r="AB55" s="53">
        <f>+A!Z55/E!AA69</f>
        <v>1.2713291318635748E-6</v>
      </c>
      <c r="AC55" s="53">
        <f>+A!AA55/E!AB69</f>
        <v>1.331587277318844E-6</v>
      </c>
      <c r="AD55" s="53">
        <f>+A!AB55/E!AC69</f>
        <v>1.2795449331410713E-6</v>
      </c>
      <c r="AE55" s="53">
        <f>+A!AC55/E!AD69</f>
        <v>1.2432961635947469E-6</v>
      </c>
    </row>
    <row r="56" spans="4:31" ht="15.75" thickBot="1" x14ac:dyDescent="0.3">
      <c r="D56" s="44" t="s">
        <v>25</v>
      </c>
      <c r="E56" s="45"/>
      <c r="F56" s="54">
        <f>+A!D56/E!E70</f>
        <v>0</v>
      </c>
      <c r="G56" s="54">
        <f>+A!E56/E!F70</f>
        <v>0</v>
      </c>
      <c r="H56" s="54">
        <f>+A!F56/E!G70</f>
        <v>0</v>
      </c>
      <c r="I56" s="54">
        <f>+A!G56/E!H70</f>
        <v>0</v>
      </c>
      <c r="J56" s="54">
        <f>+A!H56/E!I70</f>
        <v>0</v>
      </c>
      <c r="K56" s="54">
        <f>+A!I56/E!J70</f>
        <v>8.7403279285415208E-9</v>
      </c>
      <c r="L56" s="54">
        <f>+A!J56/E!K70</f>
        <v>0</v>
      </c>
      <c r="M56" s="54">
        <f>+A!K56/E!L70</f>
        <v>0</v>
      </c>
      <c r="N56" s="54">
        <f>+A!L56/E!M70</f>
        <v>0</v>
      </c>
      <c r="O56" s="54">
        <f>+A!M56/E!N70</f>
        <v>2.5077605895969724E-9</v>
      </c>
      <c r="P56" s="54">
        <f>+A!N56/E!O70</f>
        <v>1.1026305562118472E-8</v>
      </c>
      <c r="Q56" s="54">
        <f>+A!O56/E!P70</f>
        <v>2.2570020738514996E-8</v>
      </c>
      <c r="R56" s="54">
        <f>+A!P56/E!Q70</f>
        <v>3.7259887044621336E-8</v>
      </c>
      <c r="S56" s="54">
        <f>+A!Q56/E!R70</f>
        <v>7.1831846375127521E-8</v>
      </c>
      <c r="T56" s="54">
        <f>+A!R56/E!S70</f>
        <v>4.1802204693778249E-8</v>
      </c>
      <c r="U56" s="54">
        <f>+A!S56/E!T70</f>
        <v>1.2407044497777211E-7</v>
      </c>
      <c r="V56" s="54">
        <f>+A!T56/E!U70</f>
        <v>9.1729326343787067E-8</v>
      </c>
      <c r="W56" s="54">
        <f>+A!U56/E!V70</f>
        <v>1.646055672178892E-7</v>
      </c>
      <c r="X56" s="54">
        <f>+A!V56/E!W70</f>
        <v>5.845663990218487E-8</v>
      </c>
      <c r="Y56" s="54">
        <f>+A!W56/E!X70</f>
        <v>5.9798713914322736E-8</v>
      </c>
      <c r="Z56" s="54">
        <f>+A!X56/E!Y70</f>
        <v>9.4560201896261029E-8</v>
      </c>
      <c r="AA56" s="54">
        <f>+A!Y56/E!Z70</f>
        <v>6.7339272056258974E-8</v>
      </c>
      <c r="AB56" s="54">
        <f>+A!Z56/E!AA70</f>
        <v>4.7428493757865161E-8</v>
      </c>
      <c r="AC56" s="54">
        <f>+A!AA56/E!AB70</f>
        <v>4.0616069412762728E-7</v>
      </c>
      <c r="AD56" s="54">
        <f>+A!AB56/E!AC70</f>
        <v>1.806777088840521E-7</v>
      </c>
      <c r="AE56" s="54">
        <f>+A!AC56/E!AD70</f>
        <v>1.1518331126518315E-10</v>
      </c>
    </row>
    <row r="57" spans="4:31" x14ac:dyDescent="0.25">
      <c r="D57" s="1" t="s">
        <v>52</v>
      </c>
    </row>
    <row r="58" spans="4:31" ht="16.5" thickBot="1" x14ac:dyDescent="0.3">
      <c r="E58" s="228" t="s">
        <v>60</v>
      </c>
      <c r="F58" s="228"/>
      <c r="G58" s="228"/>
      <c r="H58" s="228"/>
      <c r="I58" s="228"/>
      <c r="J58" s="228"/>
      <c r="K58" s="228"/>
      <c r="L58" s="228"/>
      <c r="M58" s="228"/>
      <c r="N58" s="228"/>
      <c r="O58" s="228"/>
      <c r="P58" s="228"/>
      <c r="Q58" s="228"/>
      <c r="R58" s="228"/>
      <c r="S58" s="228"/>
      <c r="T58" s="228"/>
      <c r="U58" s="228"/>
      <c r="V58" s="228"/>
      <c r="W58" s="228"/>
      <c r="X58" s="228"/>
      <c r="Y58" s="228"/>
      <c r="Z58" s="228"/>
    </row>
    <row r="59" spans="4:31" ht="15.75" thickBot="1" x14ac:dyDescent="0.3">
      <c r="D59" s="57" t="s">
        <v>14</v>
      </c>
      <c r="E59" s="12">
        <v>1995</v>
      </c>
      <c r="F59" s="8">
        <v>1996</v>
      </c>
      <c r="G59" s="12">
        <v>1997</v>
      </c>
      <c r="H59" s="8">
        <v>1998</v>
      </c>
      <c r="I59" s="12">
        <v>1999</v>
      </c>
      <c r="J59" s="8">
        <v>2000</v>
      </c>
      <c r="K59" s="12">
        <v>2001</v>
      </c>
      <c r="L59" s="8">
        <v>2002</v>
      </c>
      <c r="M59" s="12">
        <v>2003</v>
      </c>
      <c r="N59" s="8">
        <v>2004</v>
      </c>
      <c r="O59" s="12">
        <v>2005</v>
      </c>
      <c r="P59" s="8">
        <v>2006</v>
      </c>
      <c r="Q59" s="12">
        <v>2007</v>
      </c>
      <c r="R59" s="8">
        <v>2008</v>
      </c>
      <c r="S59" s="12">
        <v>2009</v>
      </c>
      <c r="T59" s="8">
        <v>2010</v>
      </c>
      <c r="U59" s="12">
        <v>2011</v>
      </c>
      <c r="V59" s="8">
        <v>2012</v>
      </c>
      <c r="W59" s="12">
        <v>2013</v>
      </c>
      <c r="X59" s="8">
        <v>2014</v>
      </c>
      <c r="Y59" s="12">
        <v>2015</v>
      </c>
      <c r="Z59" s="9">
        <v>2016</v>
      </c>
      <c r="AA59" s="9">
        <v>2017</v>
      </c>
      <c r="AB59" s="9">
        <v>2018</v>
      </c>
      <c r="AC59" s="9">
        <v>2019</v>
      </c>
      <c r="AD59" s="9">
        <v>2020</v>
      </c>
    </row>
    <row r="60" spans="4:31" ht="15.75" thickBot="1" x14ac:dyDescent="0.3">
      <c r="D60" s="58" t="s">
        <v>15</v>
      </c>
      <c r="E60" s="173">
        <v>5121223897.3179998</v>
      </c>
      <c r="F60" s="173">
        <v>5356252297.165</v>
      </c>
      <c r="G60" s="173">
        <v>5569373765.118</v>
      </c>
      <c r="H60" s="173">
        <v>5463027642.9989996</v>
      </c>
      <c r="I60" s="173">
        <v>5652106326.9949999</v>
      </c>
      <c r="J60" s="173">
        <v>6381098306.8339996</v>
      </c>
      <c r="K60" s="173">
        <v>6135079894.1230001</v>
      </c>
      <c r="L60" s="173">
        <v>6435763828.6750002</v>
      </c>
      <c r="M60" s="173">
        <v>7504619720.9540014</v>
      </c>
      <c r="N60" s="173">
        <v>9177228219.3780003</v>
      </c>
      <c r="O60" s="173">
        <v>10456192656.563</v>
      </c>
      <c r="P60" s="173">
        <v>12119173226.780001</v>
      </c>
      <c r="Q60" s="173">
        <v>14008364806.761</v>
      </c>
      <c r="R60" s="173">
        <v>16134944109.993999</v>
      </c>
      <c r="S60" s="173">
        <v>12518250001.481001</v>
      </c>
      <c r="T60" s="173">
        <v>15117154893.721001</v>
      </c>
      <c r="U60" s="173">
        <v>18203249653.612</v>
      </c>
      <c r="V60" s="173">
        <v>18335944651.417</v>
      </c>
      <c r="W60" s="173">
        <v>18796406061.047001</v>
      </c>
      <c r="X60" s="173">
        <v>18795080133.942001</v>
      </c>
      <c r="Y60" s="173">
        <v>16381814037.240999</v>
      </c>
      <c r="Z60" s="173">
        <v>15898557626.766001</v>
      </c>
      <c r="AA60" s="173">
        <v>17572655859.314999</v>
      </c>
      <c r="AB60" s="173">
        <v>19379530020.812</v>
      </c>
      <c r="AC60" s="173">
        <v>18814380639.011002</v>
      </c>
      <c r="AD60" s="173">
        <v>17421369153.848999</v>
      </c>
    </row>
    <row r="61" spans="4:31" x14ac:dyDescent="0.25">
      <c r="D61" s="59" t="s">
        <v>16</v>
      </c>
      <c r="E61" s="174">
        <v>362167262.435</v>
      </c>
      <c r="F61" s="174">
        <v>384862727.55699998</v>
      </c>
      <c r="G61" s="174">
        <v>374035662.84600002</v>
      </c>
      <c r="H61" s="174">
        <v>359910154.88599998</v>
      </c>
      <c r="I61" s="174">
        <v>350561424.61199999</v>
      </c>
      <c r="J61" s="174">
        <v>336063996.47100002</v>
      </c>
      <c r="K61" s="174">
        <v>352039500.38599998</v>
      </c>
      <c r="L61" s="174">
        <v>370936929.92500001</v>
      </c>
      <c r="M61" s="174">
        <v>427109118.24000001</v>
      </c>
      <c r="N61" s="174">
        <v>490517831.24000001</v>
      </c>
      <c r="O61" s="174">
        <v>543882327.23599994</v>
      </c>
      <c r="P61" s="174">
        <v>597299996.53699994</v>
      </c>
      <c r="Q61" s="174">
        <v>714331042.35599995</v>
      </c>
      <c r="R61" s="174">
        <v>864009841.19500005</v>
      </c>
      <c r="S61" s="174">
        <v>784203761.523</v>
      </c>
      <c r="T61" s="174">
        <v>873801193.68299997</v>
      </c>
      <c r="U61" s="174">
        <v>1053610661.239</v>
      </c>
      <c r="V61" s="174">
        <v>1053586247.416</v>
      </c>
      <c r="W61" s="174">
        <v>1128392896.092</v>
      </c>
      <c r="X61" s="174">
        <v>1167548966.243</v>
      </c>
      <c r="Y61" s="174">
        <v>1058520843.786</v>
      </c>
      <c r="Z61" s="174">
        <v>1077254142.3239999</v>
      </c>
      <c r="AA61" s="174">
        <v>1161850462.5539999</v>
      </c>
      <c r="AB61" s="174">
        <v>1215715826.9389999</v>
      </c>
      <c r="AC61" s="174">
        <v>1224859495.8299999</v>
      </c>
      <c r="AD61" s="174">
        <v>1225992485.5369999</v>
      </c>
    </row>
    <row r="62" spans="4:31" x14ac:dyDescent="0.25">
      <c r="D62" s="60" t="s">
        <v>17</v>
      </c>
      <c r="E62" s="175">
        <v>57600943.965000004</v>
      </c>
      <c r="F62" s="175">
        <v>61874005.964000002</v>
      </c>
      <c r="G62" s="175">
        <v>61577533.718000002</v>
      </c>
      <c r="H62" s="175">
        <v>60471017.101000004</v>
      </c>
      <c r="I62" s="175">
        <v>59537568.817000002</v>
      </c>
      <c r="J62" s="175">
        <v>56357145.213</v>
      </c>
      <c r="K62" s="175">
        <v>57301137.012999997</v>
      </c>
      <c r="L62" s="175">
        <v>61189462.777999997</v>
      </c>
      <c r="M62" s="175">
        <v>69390441.680999994</v>
      </c>
      <c r="N62" s="175">
        <v>78444876.862000003</v>
      </c>
      <c r="O62" s="175">
        <v>84698913.534999996</v>
      </c>
      <c r="P62" s="175">
        <v>92757317.493000001</v>
      </c>
      <c r="Q62" s="175">
        <v>109062588.311</v>
      </c>
      <c r="R62" s="175">
        <v>121471740.94499999</v>
      </c>
      <c r="S62" s="175">
        <v>113649962.361</v>
      </c>
      <c r="T62" s="175">
        <v>120165662.66500001</v>
      </c>
      <c r="U62" s="175">
        <v>138860713.252</v>
      </c>
      <c r="V62" s="175">
        <v>142705367.20500001</v>
      </c>
      <c r="W62" s="175">
        <v>148226355.91999999</v>
      </c>
      <c r="X62" s="175">
        <v>147219116.93900001</v>
      </c>
      <c r="Y62" s="175">
        <v>136791938.94999999</v>
      </c>
      <c r="Z62" s="175">
        <v>140065783.73100001</v>
      </c>
      <c r="AA62" s="175">
        <v>147845359.41999999</v>
      </c>
      <c r="AB62" s="175">
        <v>163229649.56200001</v>
      </c>
      <c r="AC62" s="175">
        <v>162001945.384</v>
      </c>
      <c r="AD62" s="175">
        <v>150915703.90900001</v>
      </c>
    </row>
    <row r="63" spans="4:31" x14ac:dyDescent="0.25">
      <c r="D63" s="60" t="s">
        <v>18</v>
      </c>
      <c r="E63" s="175">
        <v>214088664.77200001</v>
      </c>
      <c r="F63" s="175">
        <v>205339591.39500001</v>
      </c>
      <c r="G63" s="175">
        <v>207743571.26100001</v>
      </c>
      <c r="H63" s="175">
        <v>185926187.28999999</v>
      </c>
      <c r="I63" s="175">
        <v>178904366.94999999</v>
      </c>
      <c r="J63" s="175">
        <v>197879389.648</v>
      </c>
      <c r="K63" s="175">
        <v>187472066.005</v>
      </c>
      <c r="L63" s="175">
        <v>195630142.33700001</v>
      </c>
      <c r="M63" s="175">
        <v>231477774.09599999</v>
      </c>
      <c r="N63" s="175">
        <v>294952261.42000002</v>
      </c>
      <c r="O63" s="175">
        <v>342225958.23500001</v>
      </c>
      <c r="P63" s="175">
        <v>415731857.03799999</v>
      </c>
      <c r="Q63" s="175">
        <v>509201457.04900002</v>
      </c>
      <c r="R63" s="175">
        <v>584975026.33899999</v>
      </c>
      <c r="S63" s="175">
        <v>441146720.727</v>
      </c>
      <c r="T63" s="175">
        <v>631005749.83099997</v>
      </c>
      <c r="U63" s="175">
        <v>799828394.36300004</v>
      </c>
      <c r="V63" s="175">
        <v>747025013.01199996</v>
      </c>
      <c r="W63" s="175">
        <v>751566327.38300002</v>
      </c>
      <c r="X63" s="175">
        <v>719057681.56700003</v>
      </c>
      <c r="Y63" s="175">
        <v>581259720.82299995</v>
      </c>
      <c r="Z63" s="175">
        <v>568093155.61800003</v>
      </c>
      <c r="AA63" s="175">
        <v>662461788.89900005</v>
      </c>
      <c r="AB63" s="175">
        <v>714956659.21099997</v>
      </c>
      <c r="AC63" s="175">
        <v>702237454.75199997</v>
      </c>
      <c r="AD63" s="175">
        <v>722704744.16499996</v>
      </c>
    </row>
    <row r="64" spans="4:31" x14ac:dyDescent="0.25">
      <c r="D64" s="60" t="s">
        <v>19</v>
      </c>
      <c r="E64" s="175">
        <v>374962355.83600003</v>
      </c>
      <c r="F64" s="175">
        <v>459134336.80800003</v>
      </c>
      <c r="G64" s="175">
        <v>462508825.29100001</v>
      </c>
      <c r="H64" s="175">
        <v>337508009.54699999</v>
      </c>
      <c r="I64" s="175">
        <v>421932918.287</v>
      </c>
      <c r="J64" s="175">
        <v>661963454.75199997</v>
      </c>
      <c r="K64" s="175">
        <v>598353786.86800003</v>
      </c>
      <c r="L64" s="175">
        <v>607629744.45299995</v>
      </c>
      <c r="M64" s="175">
        <v>753025629.00899994</v>
      </c>
      <c r="N64" s="175">
        <v>1020787726.908</v>
      </c>
      <c r="O64" s="175">
        <v>1420688797.175</v>
      </c>
      <c r="P64" s="175">
        <v>1780233516.3380001</v>
      </c>
      <c r="Q64" s="175">
        <v>2019678715.4990001</v>
      </c>
      <c r="R64" s="175">
        <v>2865243480.177</v>
      </c>
      <c r="S64" s="175">
        <v>1806141468.2679999</v>
      </c>
      <c r="T64" s="175">
        <v>2344679471.3460002</v>
      </c>
      <c r="U64" s="175">
        <v>3260893577.2210002</v>
      </c>
      <c r="V64" s="175">
        <v>3383954953.4759998</v>
      </c>
      <c r="W64" s="175">
        <v>3303012158.5120001</v>
      </c>
      <c r="X64" s="175">
        <v>3078947439.5050001</v>
      </c>
      <c r="Y64" s="175">
        <v>1874512076.293</v>
      </c>
      <c r="Z64" s="175">
        <v>1523937179.5699999</v>
      </c>
      <c r="AA64" s="175">
        <v>1938293176.8369999</v>
      </c>
      <c r="AB64" s="175">
        <v>2486541550.566</v>
      </c>
      <c r="AC64" s="175">
        <v>2250343486.006</v>
      </c>
      <c r="AD64" s="175">
        <v>1497180100.8440001</v>
      </c>
    </row>
    <row r="65" spans="4:30" x14ac:dyDescent="0.25">
      <c r="D65" s="60" t="s">
        <v>20</v>
      </c>
      <c r="E65" s="175">
        <v>27196870.296999998</v>
      </c>
      <c r="F65" s="175">
        <v>25334018.646000002</v>
      </c>
      <c r="G65" s="175">
        <v>27438703.605999999</v>
      </c>
      <c r="H65" s="175">
        <v>28551343.942000002</v>
      </c>
      <c r="I65" s="175">
        <v>25005970.625</v>
      </c>
      <c r="J65" s="175">
        <v>19713269.432999998</v>
      </c>
      <c r="K65" s="175">
        <v>19292055.112</v>
      </c>
      <c r="L65" s="175">
        <v>24877681.407000002</v>
      </c>
      <c r="M65" s="175">
        <v>31413004.34</v>
      </c>
      <c r="N65" s="175">
        <v>37769607.560999997</v>
      </c>
      <c r="O65" s="175">
        <v>39212274.419</v>
      </c>
      <c r="P65" s="175">
        <v>45530742.542999998</v>
      </c>
      <c r="Q65" s="175">
        <v>62222483.667999998</v>
      </c>
      <c r="R65" s="175">
        <v>91118394.160999998</v>
      </c>
      <c r="S65" s="175">
        <v>66163047.377999999</v>
      </c>
      <c r="T65" s="175">
        <v>82410742.412</v>
      </c>
      <c r="U65" s="175">
        <v>112433920.11499999</v>
      </c>
      <c r="V65" s="175">
        <v>109015699.351</v>
      </c>
      <c r="W65" s="175">
        <v>101097734.26100001</v>
      </c>
      <c r="X65" s="175">
        <v>98964874.425999999</v>
      </c>
      <c r="Y65" s="175">
        <v>87824053.737000003</v>
      </c>
      <c r="Z65" s="175">
        <v>90340124.098000005</v>
      </c>
      <c r="AA65" s="175">
        <v>105611708.985</v>
      </c>
      <c r="AB65" s="175">
        <v>98678953.590000004</v>
      </c>
      <c r="AC65" s="175">
        <v>92855045.772</v>
      </c>
      <c r="AD65" s="175">
        <v>104686563.698</v>
      </c>
    </row>
    <row r="66" spans="4:30" x14ac:dyDescent="0.25">
      <c r="D66" s="60" t="s">
        <v>21</v>
      </c>
      <c r="E66" s="175">
        <v>475232384.90200001</v>
      </c>
      <c r="F66" s="175">
        <v>492402343.5</v>
      </c>
      <c r="G66" s="175">
        <v>512180134.81400001</v>
      </c>
      <c r="H66" s="175">
        <v>518588480.08200002</v>
      </c>
      <c r="I66" s="175">
        <v>539034644.34099996</v>
      </c>
      <c r="J66" s="175">
        <v>575744357.46700001</v>
      </c>
      <c r="K66" s="175">
        <v>598591427.85099995</v>
      </c>
      <c r="L66" s="175">
        <v>670133852.18700004</v>
      </c>
      <c r="M66" s="175">
        <v>806462068.42400002</v>
      </c>
      <c r="N66" s="175">
        <v>984472949.65400004</v>
      </c>
      <c r="O66" s="175">
        <v>1122540742.7219999</v>
      </c>
      <c r="P66" s="175">
        <v>1253331359.6849999</v>
      </c>
      <c r="Q66" s="175">
        <v>1481140837.2920001</v>
      </c>
      <c r="R66" s="175">
        <v>1684530226.109</v>
      </c>
      <c r="S66" s="175">
        <v>1449907129.431</v>
      </c>
      <c r="T66" s="175">
        <v>1648262464.5710001</v>
      </c>
      <c r="U66" s="175">
        <v>1939142920.9949999</v>
      </c>
      <c r="V66" s="175">
        <v>1914211947.392</v>
      </c>
      <c r="W66" s="175">
        <v>1957297455.1059999</v>
      </c>
      <c r="X66" s="175">
        <v>1996837093.329</v>
      </c>
      <c r="Y66" s="175">
        <v>1803202212.375</v>
      </c>
      <c r="Z66" s="175">
        <v>1788334477.4430001</v>
      </c>
      <c r="AA66" s="175">
        <v>1970103806.74</v>
      </c>
      <c r="AB66" s="175">
        <v>2209783251.342</v>
      </c>
      <c r="AC66" s="175">
        <v>2163869692.2859998</v>
      </c>
      <c r="AD66" s="175">
        <v>2185383418.5910001</v>
      </c>
    </row>
    <row r="67" spans="4:30" x14ac:dyDescent="0.25">
      <c r="D67" s="60" t="s">
        <v>22</v>
      </c>
      <c r="E67" s="175">
        <v>821492109.34500003</v>
      </c>
      <c r="F67" s="175">
        <v>822267459.23099995</v>
      </c>
      <c r="G67" s="175">
        <v>845322814.727</v>
      </c>
      <c r="H67" s="175">
        <v>827140801.76600003</v>
      </c>
      <c r="I67" s="175">
        <v>813288940.69299996</v>
      </c>
      <c r="J67" s="175">
        <v>870680843.199</v>
      </c>
      <c r="K67" s="175">
        <v>838744873.23500001</v>
      </c>
      <c r="L67" s="175">
        <v>888563061.37300003</v>
      </c>
      <c r="M67" s="175">
        <v>1025714430.178</v>
      </c>
      <c r="N67" s="175">
        <v>1289223931.177</v>
      </c>
      <c r="O67" s="175">
        <v>1448916505.786</v>
      </c>
      <c r="P67" s="175">
        <v>1705211835.911</v>
      </c>
      <c r="Q67" s="175">
        <v>2005115010.027</v>
      </c>
      <c r="R67" s="175">
        <v>2206427404.6469998</v>
      </c>
      <c r="S67" s="175">
        <v>1584473635.9389999</v>
      </c>
      <c r="T67" s="175">
        <v>1963696671.516</v>
      </c>
      <c r="U67" s="175">
        <v>2359482408.217</v>
      </c>
      <c r="V67" s="175">
        <v>2241527417.5609999</v>
      </c>
      <c r="W67" s="175">
        <v>2293526156.7259998</v>
      </c>
      <c r="X67" s="175">
        <v>2333593196.0560002</v>
      </c>
      <c r="Y67" s="175">
        <v>2079010125.687</v>
      </c>
      <c r="Z67" s="175">
        <v>1984441749.279</v>
      </c>
      <c r="AA67" s="175">
        <v>2179530155.1700001</v>
      </c>
      <c r="AB67" s="175">
        <v>2371475590.1389999</v>
      </c>
      <c r="AC67" s="175">
        <v>2233605329.4829998</v>
      </c>
      <c r="AD67" s="175">
        <v>2153612794.3270001</v>
      </c>
    </row>
    <row r="68" spans="4:30" x14ac:dyDescent="0.25">
      <c r="D68" s="60" t="s">
        <v>23</v>
      </c>
      <c r="E68" s="175">
        <v>1938249986.822</v>
      </c>
      <c r="F68" s="175">
        <v>2054312227.664</v>
      </c>
      <c r="G68" s="175">
        <v>2178792125.263</v>
      </c>
      <c r="H68" s="175">
        <v>2244451909.6209998</v>
      </c>
      <c r="I68" s="175">
        <v>2353977766.5700002</v>
      </c>
      <c r="J68" s="175">
        <v>2612918992.744</v>
      </c>
      <c r="K68" s="175">
        <v>2474204570.605</v>
      </c>
      <c r="L68" s="175">
        <v>2578614271.3569999</v>
      </c>
      <c r="M68" s="175">
        <v>2944398160.1820002</v>
      </c>
      <c r="N68" s="175">
        <v>3501326592.5640001</v>
      </c>
      <c r="O68" s="175">
        <v>3820396833.0009999</v>
      </c>
      <c r="P68" s="175">
        <v>4439047699.3929996</v>
      </c>
      <c r="Q68" s="175">
        <v>5059099421.342</v>
      </c>
      <c r="R68" s="175">
        <v>5447956001.8290014</v>
      </c>
      <c r="S68" s="175">
        <v>4227241517.954</v>
      </c>
      <c r="T68" s="175">
        <v>5131596850.7159996</v>
      </c>
      <c r="U68" s="175">
        <v>5804100222.934</v>
      </c>
      <c r="V68" s="175">
        <v>5850242183.7919998</v>
      </c>
      <c r="W68" s="175">
        <v>6023834732.915</v>
      </c>
      <c r="X68" s="175">
        <v>6218451759.6680002</v>
      </c>
      <c r="Y68" s="175">
        <v>5896367437.0699997</v>
      </c>
      <c r="Z68" s="175">
        <v>5850254225.757</v>
      </c>
      <c r="AA68" s="175">
        <v>6404097550.2180004</v>
      </c>
      <c r="AB68" s="175">
        <v>6915405852.908</v>
      </c>
      <c r="AC68" s="175">
        <v>6761369487.0950003</v>
      </c>
      <c r="AD68" s="175">
        <v>6401418625.6239996</v>
      </c>
    </row>
    <row r="69" spans="4:30" x14ac:dyDescent="0.25">
      <c r="D69" s="60" t="s">
        <v>24</v>
      </c>
      <c r="E69" s="175">
        <v>636508397.34599996</v>
      </c>
      <c r="F69" s="175">
        <v>673915649.45700002</v>
      </c>
      <c r="G69" s="175">
        <v>710722024.45700002</v>
      </c>
      <c r="H69" s="175">
        <v>713859230.79700005</v>
      </c>
      <c r="I69" s="175">
        <v>737869188.10000002</v>
      </c>
      <c r="J69" s="175">
        <v>784340560.92799997</v>
      </c>
      <c r="K69" s="175">
        <v>774313699.73000002</v>
      </c>
      <c r="L69" s="175">
        <v>808529430.19099998</v>
      </c>
      <c r="M69" s="175">
        <v>924714279.81500006</v>
      </c>
      <c r="N69" s="175">
        <v>1079774011.2709999</v>
      </c>
      <c r="O69" s="175">
        <v>1188590881.3239999</v>
      </c>
      <c r="P69" s="175">
        <v>1325155409.622</v>
      </c>
      <c r="Q69" s="175">
        <v>1510252133.369</v>
      </c>
      <c r="R69" s="175">
        <v>1649934622.8640001</v>
      </c>
      <c r="S69" s="175">
        <v>1437943662.1489999</v>
      </c>
      <c r="T69" s="175">
        <v>1632685661.322</v>
      </c>
      <c r="U69" s="175">
        <v>1890238254.8369999</v>
      </c>
      <c r="V69" s="175">
        <v>1973246749.5580001</v>
      </c>
      <c r="W69" s="175">
        <v>2059399001.3010001</v>
      </c>
      <c r="X69" s="175">
        <v>2168573748.2550001</v>
      </c>
      <c r="Y69" s="175">
        <v>2047093320.427</v>
      </c>
      <c r="Z69" s="175">
        <v>2004667006.0339999</v>
      </c>
      <c r="AA69" s="175">
        <v>2098351192.5739999</v>
      </c>
      <c r="AB69" s="175">
        <v>2233296345.3870001</v>
      </c>
      <c r="AC69" s="175">
        <v>2260146498.256</v>
      </c>
      <c r="AD69" s="175">
        <v>2102417812.0539999</v>
      </c>
    </row>
    <row r="70" spans="4:30" ht="15.75" thickBot="1" x14ac:dyDescent="0.3">
      <c r="D70" s="61" t="s">
        <v>25</v>
      </c>
      <c r="E70" s="176">
        <v>144272727.34400001</v>
      </c>
      <c r="F70" s="176">
        <v>144057585.859</v>
      </c>
      <c r="G70" s="176">
        <v>157639909.241</v>
      </c>
      <c r="H70" s="176">
        <v>157092708.23199999</v>
      </c>
      <c r="I70" s="176">
        <v>152878358.42500001</v>
      </c>
      <c r="J70" s="176">
        <v>265436264.97400001</v>
      </c>
      <c r="K70" s="176">
        <v>234766781.39899999</v>
      </c>
      <c r="L70" s="176">
        <v>229658571.891</v>
      </c>
      <c r="M70" s="176">
        <v>290854281.22399998</v>
      </c>
      <c r="N70" s="176">
        <v>399958434.69300002</v>
      </c>
      <c r="O70" s="176">
        <v>444391820.30599999</v>
      </c>
      <c r="P70" s="176">
        <v>464421372.11299998</v>
      </c>
      <c r="Q70" s="176">
        <v>538085367.13999999</v>
      </c>
      <c r="R70" s="176">
        <v>617442015.45899999</v>
      </c>
      <c r="S70" s="176">
        <v>605972823.33700001</v>
      </c>
      <c r="T70" s="176">
        <v>687464287.04499996</v>
      </c>
      <c r="U70" s="176">
        <v>842609480.31299996</v>
      </c>
      <c r="V70" s="176">
        <v>918717407.65499997</v>
      </c>
      <c r="W70" s="176">
        <v>1028369062.96</v>
      </c>
      <c r="X70" s="176">
        <v>863062039.66100001</v>
      </c>
      <c r="Y70" s="176">
        <v>813925927.15100002</v>
      </c>
      <c r="Z70" s="176">
        <v>867265092.37</v>
      </c>
      <c r="AA70" s="176">
        <v>898194241.99899995</v>
      </c>
      <c r="AB70" s="176">
        <v>963145882.051</v>
      </c>
      <c r="AC70" s="176">
        <v>956138978.44400001</v>
      </c>
      <c r="AD70" s="176">
        <v>868181326.80499995</v>
      </c>
    </row>
    <row r="71" spans="4:30" x14ac:dyDescent="0.25">
      <c r="D71" s="1" t="s">
        <v>51</v>
      </c>
    </row>
    <row r="72" spans="4:30" ht="15.75" thickBot="1" x14ac:dyDescent="0.3"/>
    <row r="73" spans="4:30" ht="15.75" thickBot="1" x14ac:dyDescent="0.3">
      <c r="D73" s="57" t="s">
        <v>14</v>
      </c>
      <c r="E73" s="12">
        <v>1995</v>
      </c>
      <c r="F73" s="8">
        <v>1996</v>
      </c>
      <c r="G73" s="12">
        <v>1997</v>
      </c>
      <c r="H73" s="8">
        <v>1998</v>
      </c>
      <c r="I73" s="12">
        <v>1999</v>
      </c>
      <c r="J73" s="8">
        <v>2000</v>
      </c>
      <c r="K73" s="12">
        <v>2001</v>
      </c>
      <c r="L73" s="8">
        <v>2002</v>
      </c>
      <c r="M73" s="12">
        <v>2003</v>
      </c>
      <c r="N73" s="8">
        <v>2004</v>
      </c>
      <c r="O73" s="12">
        <v>2005</v>
      </c>
      <c r="P73" s="8">
        <v>2006</v>
      </c>
      <c r="Q73" s="12">
        <v>2007</v>
      </c>
      <c r="R73" s="8">
        <v>2008</v>
      </c>
      <c r="S73" s="12">
        <v>2009</v>
      </c>
      <c r="T73" s="8">
        <v>2010</v>
      </c>
      <c r="U73" s="12">
        <v>2011</v>
      </c>
      <c r="V73" s="8">
        <v>2012</v>
      </c>
      <c r="W73" s="12">
        <v>2013</v>
      </c>
      <c r="X73" s="8">
        <v>2014</v>
      </c>
      <c r="Y73" s="12">
        <v>2015</v>
      </c>
      <c r="Z73" s="9">
        <v>2016</v>
      </c>
      <c r="AA73" s="9">
        <v>2017</v>
      </c>
      <c r="AB73" s="9">
        <v>2018</v>
      </c>
      <c r="AC73" s="9">
        <v>2019</v>
      </c>
      <c r="AD73" s="9">
        <v>2020</v>
      </c>
    </row>
    <row r="74" spans="4:30" ht="15.75" thickBot="1" x14ac:dyDescent="0.3">
      <c r="D74" s="58" t="s">
        <v>15</v>
      </c>
      <c r="E74" s="51">
        <f>+B!E46/E!E88</f>
        <v>2.3873546637096307E-4</v>
      </c>
      <c r="F74" s="51">
        <f>+B!F46/E!F88</f>
        <v>1.7609330088775774E-4</v>
      </c>
      <c r="G74" s="51">
        <f>+B!G46/E!G88</f>
        <v>1.6849772274272278E-4</v>
      </c>
      <c r="H74" s="51">
        <f>+B!H46/E!H88</f>
        <v>1.7738874221766456E-4</v>
      </c>
      <c r="I74" s="51">
        <f>+B!I46/E!I88</f>
        <v>9.090788251505519E-5</v>
      </c>
      <c r="J74" s="51">
        <f>+B!J46/E!J88</f>
        <v>8.2808736795293448E-5</v>
      </c>
      <c r="K74" s="51">
        <f>+B!K46/E!K88</f>
        <v>8.8595514197960105E-5</v>
      </c>
      <c r="L74" s="51">
        <f>+B!L46/E!L88</f>
        <v>9.3434355500889658E-5</v>
      </c>
      <c r="M74" s="51">
        <f>+B!M46/E!M88</f>
        <v>8.3113700849489231E-5</v>
      </c>
      <c r="N74" s="51">
        <f>+B!N46/E!N88</f>
        <v>7.3576647661043545E-5</v>
      </c>
      <c r="O74" s="51">
        <f>+B!O46/E!O88</f>
        <v>6.579731007491394E-5</v>
      </c>
      <c r="P74" s="51">
        <f>+B!P46/E!P88</f>
        <v>7.6590701746658216E-5</v>
      </c>
      <c r="Q74" s="51">
        <f>+B!Q46/E!Q88</f>
        <v>8.6814333289391148E-5</v>
      </c>
      <c r="R74" s="51">
        <f>+B!R46/E!R88</f>
        <v>7.0147089542912613E-5</v>
      </c>
      <c r="S74" s="51">
        <f>+B!S46/E!S88</f>
        <v>6.5207405696915381E-5</v>
      </c>
      <c r="T74" s="51">
        <f>+B!T46/E!T88</f>
        <v>7.5824166083232234E-5</v>
      </c>
      <c r="U74" s="51">
        <f>+B!U46/E!U88</f>
        <v>7.8772307213714047E-5</v>
      </c>
      <c r="V74" s="51">
        <f>+B!V46/E!V88</f>
        <v>8.9808022652914217E-5</v>
      </c>
      <c r="W74" s="51">
        <f>+B!W46/E!W88</f>
        <v>7.8934070121497151E-5</v>
      </c>
      <c r="X74" s="51">
        <f>+B!X46/E!X88</f>
        <v>8.1111511793051044E-5</v>
      </c>
      <c r="Y74" s="51">
        <f>+B!Y46/E!Y88</f>
        <v>7.4347967175029286E-5</v>
      </c>
      <c r="Z74" s="51">
        <f>+B!Z46/E!Z88</f>
        <v>6.9541963862149563E-5</v>
      </c>
      <c r="AA74" s="51">
        <f>+B!AA46/E!AA88</f>
        <v>6.9227102865570452E-5</v>
      </c>
      <c r="AB74" s="51">
        <f>+B!AB46/E!AB88</f>
        <v>6.5752146542712511E-5</v>
      </c>
      <c r="AC74" s="51">
        <f>+B!AC46/E!AC88</f>
        <v>6.4806638468767021E-5</v>
      </c>
      <c r="AD74" s="51">
        <f>+B!AD46/E!AD88</f>
        <v>6.4462220792608216E-5</v>
      </c>
    </row>
    <row r="75" spans="4:30" x14ac:dyDescent="0.25">
      <c r="D75" s="59" t="s">
        <v>16</v>
      </c>
      <c r="E75" s="52">
        <f>+B!E47/E!E89</f>
        <v>4.4345618600441792E-7</v>
      </c>
      <c r="F75" s="52">
        <f>+B!F47/E!F89</f>
        <v>3.4723461025996708E-7</v>
      </c>
      <c r="G75" s="52">
        <f>+B!G47/E!G89</f>
        <v>5.5665814853539779E-7</v>
      </c>
      <c r="H75" s="52">
        <f>+B!H47/E!H89</f>
        <v>5.525004069927567E-7</v>
      </c>
      <c r="I75" s="52">
        <f>+B!I47/E!I89</f>
        <v>3.6749114350051868E-7</v>
      </c>
      <c r="J75" s="52">
        <f>+B!J47/E!J89</f>
        <v>4.2993862122580164E-7</v>
      </c>
      <c r="K75" s="52">
        <f>+B!K47/E!K89</f>
        <v>1.1813027450334624E-6</v>
      </c>
      <c r="L75" s="52">
        <f>+B!L47/E!L89</f>
        <v>6.5558725153357161E-7</v>
      </c>
      <c r="M75" s="52">
        <f>+B!M47/E!M89</f>
        <v>1.0043566125783469E-7</v>
      </c>
      <c r="N75" s="52">
        <f>+B!N47/E!N89</f>
        <v>4.0467152326963722E-7</v>
      </c>
      <c r="O75" s="52">
        <f>+B!O47/E!O89</f>
        <v>1.3577209228625322E-7</v>
      </c>
      <c r="P75" s="52">
        <f>+B!P47/E!P89</f>
        <v>6.1471093530193631E-7</v>
      </c>
      <c r="Q75" s="52">
        <f>+B!Q47/E!Q89</f>
        <v>2.7648870300614863E-7</v>
      </c>
      <c r="R75" s="52">
        <f>+B!R47/E!R89</f>
        <v>6.3005608179469186E-7</v>
      </c>
      <c r="S75" s="52">
        <f>+B!S47/E!S89</f>
        <v>7.2374215801827377E-7</v>
      </c>
      <c r="T75" s="52">
        <f>+B!T47/E!T89</f>
        <v>2.9955724615240201E-7</v>
      </c>
      <c r="U75" s="52">
        <f>+B!U47/E!U89</f>
        <v>5.1081899558718709E-7</v>
      </c>
      <c r="V75" s="52">
        <f>+B!V47/E!V89</f>
        <v>5.9899259320240596E-7</v>
      </c>
      <c r="W75" s="52">
        <f>+B!W47/E!W89</f>
        <v>6.8641451197892754E-7</v>
      </c>
      <c r="X75" s="52">
        <f>+B!X47/E!X89</f>
        <v>6.1438777104880784E-7</v>
      </c>
      <c r="Y75" s="52">
        <f>+B!Y47/E!Y89</f>
        <v>8.6747599339140355E-7</v>
      </c>
      <c r="Z75" s="52">
        <f>+B!Z47/E!Z89</f>
        <v>7.1475733523425495E-7</v>
      </c>
      <c r="AA75" s="52">
        <f>+B!AA47/E!AA89</f>
        <v>7.2879349934794286E-7</v>
      </c>
      <c r="AB75" s="52">
        <f>+B!AB47/E!AB89</f>
        <v>7.282186389005789E-7</v>
      </c>
      <c r="AC75" s="52">
        <f>+B!AC47/E!AC89</f>
        <v>1.1014427588080201E-6</v>
      </c>
      <c r="AD75" s="52">
        <f>+B!AD47/E!AD89</f>
        <v>7.8466054591042765E-7</v>
      </c>
    </row>
    <row r="76" spans="4:30" x14ac:dyDescent="0.25">
      <c r="D76" s="60" t="s">
        <v>17</v>
      </c>
      <c r="E76" s="53">
        <f>+B!E48/E!E90</f>
        <v>2.2786122406188223E-8</v>
      </c>
      <c r="F76" s="53">
        <f>+B!F48/E!F90</f>
        <v>1.7909751182783871E-7</v>
      </c>
      <c r="G76" s="53">
        <f>+B!G48/E!G90</f>
        <v>0</v>
      </c>
      <c r="H76" s="53">
        <f>+B!H48/E!H90</f>
        <v>5.0341422441094095E-7</v>
      </c>
      <c r="I76" s="53">
        <f>+B!I48/E!I90</f>
        <v>0</v>
      </c>
      <c r="J76" s="53">
        <f>+B!J48/E!J90</f>
        <v>2.7531399772704808E-9</v>
      </c>
      <c r="K76" s="53">
        <f>+B!K48/E!K90</f>
        <v>1.7252099902108753E-9</v>
      </c>
      <c r="L76" s="53">
        <f>+B!L48/E!L90</f>
        <v>0</v>
      </c>
      <c r="M76" s="53">
        <f>+B!M48/E!M90</f>
        <v>3.9337337221532721E-8</v>
      </c>
      <c r="N76" s="53">
        <f>+B!N48/E!N90</f>
        <v>4.193436406575317E-8</v>
      </c>
      <c r="O76" s="53">
        <f>+B!O48/E!O90</f>
        <v>6.3987860034335171E-9</v>
      </c>
      <c r="P76" s="53">
        <f>+B!P48/E!P90</f>
        <v>0</v>
      </c>
      <c r="Q76" s="53">
        <f>+B!Q48/E!Q90</f>
        <v>2.40414111673933E-8</v>
      </c>
      <c r="R76" s="53">
        <f>+B!R48/E!R90</f>
        <v>0</v>
      </c>
      <c r="S76" s="53">
        <f>+B!S48/E!S90</f>
        <v>0</v>
      </c>
      <c r="T76" s="53">
        <f>+B!T48/E!T90</f>
        <v>0</v>
      </c>
      <c r="U76" s="53">
        <f>+B!U48/E!U90</f>
        <v>1.4239769917087023E-8</v>
      </c>
      <c r="V76" s="53">
        <f>+B!V48/E!V90</f>
        <v>0</v>
      </c>
      <c r="W76" s="53">
        <f>+B!W48/E!W90</f>
        <v>0</v>
      </c>
      <c r="X76" s="53">
        <f>+B!X48/E!X90</f>
        <v>2.1339789571421213E-7</v>
      </c>
      <c r="Y76" s="53">
        <f>+B!Y48/E!Y90</f>
        <v>0</v>
      </c>
      <c r="Z76" s="53">
        <f>+B!Z48/E!Z90</f>
        <v>0</v>
      </c>
      <c r="AA76" s="53">
        <f>+B!AA48/E!AA90</f>
        <v>1.7783180415851383E-7</v>
      </c>
      <c r="AB76" s="53">
        <f>+B!AB48/E!AB90</f>
        <v>6.8078894040150165E-8</v>
      </c>
      <c r="AC76" s="53">
        <f>+B!AC48/E!AC90</f>
        <v>8.2229963867128818E-8</v>
      </c>
      <c r="AD76" s="53">
        <f>+B!AD48/E!AD90</f>
        <v>1.061769682663266E-7</v>
      </c>
    </row>
    <row r="77" spans="4:30" x14ac:dyDescent="0.25">
      <c r="D77" s="60" t="s">
        <v>18</v>
      </c>
      <c r="E77" s="53">
        <f>+B!E49/E!E91</f>
        <v>5.0581953003036202E-6</v>
      </c>
      <c r="F77" s="53">
        <f>+B!F49/E!F91</f>
        <v>4.4135661590350326E-6</v>
      </c>
      <c r="G77" s="53">
        <f>+B!G49/E!G91</f>
        <v>4.736435971217304E-6</v>
      </c>
      <c r="H77" s="53">
        <f>+B!H49/E!H91</f>
        <v>4.6634833929235719E-6</v>
      </c>
      <c r="I77" s="53">
        <f>+B!I49/E!I91</f>
        <v>3.5105786017098311E-6</v>
      </c>
      <c r="J77" s="53">
        <f>+B!J49/E!J91</f>
        <v>9.1813126399428928E-6</v>
      </c>
      <c r="K77" s="53">
        <f>+B!K49/E!K91</f>
        <v>1.2207435893321739E-5</v>
      </c>
      <c r="L77" s="53">
        <f>+B!L49/E!L91</f>
        <v>3.8535769217497972E-6</v>
      </c>
      <c r="M77" s="53">
        <f>+B!M49/E!M91</f>
        <v>9.784896867045555E-6</v>
      </c>
      <c r="N77" s="53">
        <f>+B!N49/E!N91</f>
        <v>1.3089804069469413E-5</v>
      </c>
      <c r="O77" s="53">
        <f>+B!O49/E!O91</f>
        <v>1.1863288947830845E-5</v>
      </c>
      <c r="P77" s="53">
        <f>+B!P49/E!P91</f>
        <v>1.1916623481189438E-5</v>
      </c>
      <c r="Q77" s="53">
        <f>+B!Q49/E!Q91</f>
        <v>1.2667889565135752E-5</v>
      </c>
      <c r="R77" s="53">
        <f>+B!R49/E!R91</f>
        <v>3.865375803038993E-6</v>
      </c>
      <c r="S77" s="53">
        <f>+B!S49/E!S91</f>
        <v>9.7171563416325471E-6</v>
      </c>
      <c r="T77" s="53">
        <f>+B!T49/E!T91</f>
        <v>9.4788428344308873E-6</v>
      </c>
      <c r="U77" s="53">
        <f>+B!U49/E!U91</f>
        <v>6.1441075831948915E-6</v>
      </c>
      <c r="V77" s="53">
        <f>+B!V49/E!V91</f>
        <v>1.0422169156296785E-5</v>
      </c>
      <c r="W77" s="53">
        <f>+B!W49/E!W91</f>
        <v>1.3752320350654242E-5</v>
      </c>
      <c r="X77" s="53">
        <f>+B!X49/E!X91</f>
        <v>1.2635158715272558E-5</v>
      </c>
      <c r="Y77" s="53">
        <f>+B!Y49/E!Y91</f>
        <v>2.172339534539518E-5</v>
      </c>
      <c r="Z77" s="53">
        <f>+B!Z49/E!Z91</f>
        <v>1.2524469400871909E-5</v>
      </c>
      <c r="AA77" s="53">
        <f>+B!AA49/E!AA91</f>
        <v>1.1456298093789323E-5</v>
      </c>
      <c r="AB77" s="53">
        <f>+B!AB49/E!AB91</f>
        <v>9.7414446858018486E-6</v>
      </c>
      <c r="AC77" s="53">
        <f>+B!AC49/E!AC91</f>
        <v>1.4353476800520434E-5</v>
      </c>
      <c r="AD77" s="53">
        <f>+B!AD49/E!AD91</f>
        <v>1.1324856805471529E-5</v>
      </c>
    </row>
    <row r="78" spans="4:30" x14ac:dyDescent="0.25">
      <c r="D78" s="60" t="s">
        <v>19</v>
      </c>
      <c r="E78" s="53">
        <f>+B!E50/E!E92</f>
        <v>2.1919201624368829E-6</v>
      </c>
      <c r="F78" s="53">
        <f>+B!F50/E!F92</f>
        <v>1.6568575527076731E-6</v>
      </c>
      <c r="G78" s="53">
        <f>+B!G50/E!G92</f>
        <v>2.3672207785312664E-6</v>
      </c>
      <c r="H78" s="53">
        <f>+B!H50/E!H92</f>
        <v>2.3637095969345293E-6</v>
      </c>
      <c r="I78" s="53">
        <f>+B!I50/E!I92</f>
        <v>3.6718401581088123E-6</v>
      </c>
      <c r="J78" s="53">
        <f>+B!J50/E!J92</f>
        <v>1.2305165705197992E-6</v>
      </c>
      <c r="K78" s="53">
        <f>+B!K50/E!K92</f>
        <v>1.1796938594375111E-6</v>
      </c>
      <c r="L78" s="53">
        <f>+B!L50/E!L92</f>
        <v>7.1931347238846498E-7</v>
      </c>
      <c r="M78" s="53">
        <f>+B!M50/E!M92</f>
        <v>5.1350913782939882E-7</v>
      </c>
      <c r="N78" s="53">
        <f>+B!N50/E!N92</f>
        <v>2.5426641582303223E-6</v>
      </c>
      <c r="O78" s="53">
        <f>+B!O50/E!O92</f>
        <v>8.4040442897350513E-6</v>
      </c>
      <c r="P78" s="53">
        <f>+B!P50/E!P92</f>
        <v>3.4063855729620098E-7</v>
      </c>
      <c r="Q78" s="53">
        <f>+B!Q50/E!Q92</f>
        <v>2.9052628908700128E-7</v>
      </c>
      <c r="R78" s="53">
        <f>+B!R50/E!R92</f>
        <v>2.4178524450392886E-7</v>
      </c>
      <c r="S78" s="53">
        <f>+B!S50/E!S92</f>
        <v>3.6681301979969226E-7</v>
      </c>
      <c r="T78" s="53">
        <f>+B!T50/E!T92</f>
        <v>3.2615163643530759E-7</v>
      </c>
      <c r="U78" s="53">
        <f>+B!U50/E!U92</f>
        <v>2.3073942190066925E-7</v>
      </c>
      <c r="V78" s="53">
        <f>+B!V50/E!V92</f>
        <v>2.9122537225537735E-7</v>
      </c>
      <c r="W78" s="53">
        <f>+B!W50/E!W92</f>
        <v>2.8740386187242379E-7</v>
      </c>
      <c r="X78" s="53">
        <f>+B!X50/E!X92</f>
        <v>3.1570826717396821E-7</v>
      </c>
      <c r="Y78" s="53">
        <f>+B!Y50/E!Y92</f>
        <v>5.0530576140299389E-6</v>
      </c>
      <c r="Z78" s="53">
        <f>+B!Z50/E!Z92</f>
        <v>1.3137986518523714E-5</v>
      </c>
      <c r="AA78" s="53">
        <f>+B!AA50/E!AA92</f>
        <v>3.93482756246333E-7</v>
      </c>
      <c r="AB78" s="53">
        <f>+B!AB50/E!AB92</f>
        <v>2.8163981437249511E-7</v>
      </c>
      <c r="AC78" s="53">
        <f>+B!AC50/E!AC92</f>
        <v>3.0528133734847817E-7</v>
      </c>
      <c r="AD78" s="53">
        <f>+B!AD50/E!AD92</f>
        <v>3.3829181189963734E-7</v>
      </c>
    </row>
    <row r="79" spans="4:30" x14ac:dyDescent="0.25">
      <c r="D79" s="60" t="s">
        <v>20</v>
      </c>
      <c r="E79" s="53">
        <f>+B!E51/E!E93</f>
        <v>3.9979762104962429E-7</v>
      </c>
      <c r="F79" s="53">
        <f>+B!F51/E!F93</f>
        <v>3.4372339347587797E-7</v>
      </c>
      <c r="G79" s="53">
        <f>+B!G51/E!G93</f>
        <v>2.8807030579182875E-7</v>
      </c>
      <c r="H79" s="53">
        <f>+B!H51/E!H93</f>
        <v>2.7705785689227687E-7</v>
      </c>
      <c r="I79" s="53">
        <f>+B!I51/E!I93</f>
        <v>4.6215880375686492E-7</v>
      </c>
      <c r="J79" s="53">
        <f>+B!J51/E!J93</f>
        <v>5.9793888986549505E-7</v>
      </c>
      <c r="K79" s="53">
        <f>+B!K51/E!K93</f>
        <v>2.7431448746605537E-7</v>
      </c>
      <c r="L79" s="53">
        <f>+B!L51/E!L93</f>
        <v>1.1573334021905603E-6</v>
      </c>
      <c r="M79" s="53">
        <f>+B!M51/E!M93</f>
        <v>1.3093008157680685E-6</v>
      </c>
      <c r="N79" s="53">
        <f>+B!N51/E!N93</f>
        <v>1.4053987390925012E-6</v>
      </c>
      <c r="O79" s="53">
        <f>+B!O51/E!O93</f>
        <v>1.4012345172046138E-7</v>
      </c>
      <c r="P79" s="53">
        <f>+B!P51/E!P93</f>
        <v>1.9388712755982743E-7</v>
      </c>
      <c r="Q79" s="53">
        <f>+B!Q51/E!Q93</f>
        <v>3.0451316643988046E-8</v>
      </c>
      <c r="R79" s="53">
        <f>+B!R51/E!R93</f>
        <v>7.0745096852828869E-8</v>
      </c>
      <c r="S79" s="53">
        <f>+B!S51/E!S93</f>
        <v>2.9188505210533813E-7</v>
      </c>
      <c r="T79" s="53">
        <f>+B!T51/E!T93</f>
        <v>1.610197094220799E-7</v>
      </c>
      <c r="U79" s="53">
        <f>+B!U51/E!U93</f>
        <v>4.8452806616870507E-7</v>
      </c>
      <c r="V79" s="53">
        <f>+B!V51/E!V93</f>
        <v>6.7730494358274702E-7</v>
      </c>
      <c r="W79" s="53">
        <f>+B!W51/E!W93</f>
        <v>1.135698759908758E-6</v>
      </c>
      <c r="X79" s="53">
        <f>+B!X51/E!X93</f>
        <v>1.3968854619773958E-6</v>
      </c>
      <c r="Y79" s="53">
        <f>+B!Y51/E!Y93</f>
        <v>1.4415882222283655E-6</v>
      </c>
      <c r="Z79" s="53">
        <f>+B!Z51/E!Z93</f>
        <v>2.1540118147907708E-6</v>
      </c>
      <c r="AA79" s="53">
        <f>+B!AA51/E!AA93</f>
        <v>2.3121206248358133E-6</v>
      </c>
      <c r="AB79" s="53">
        <f>+B!AB51/E!AB93</f>
        <v>2.1698417772860068E-6</v>
      </c>
      <c r="AC79" s="53">
        <f>+B!AC51/E!AC93</f>
        <v>2.815545212249273E-6</v>
      </c>
      <c r="AD79" s="53">
        <f>+B!AD51/E!AD93</f>
        <v>2.3519727872117427E-6</v>
      </c>
    </row>
    <row r="80" spans="4:30" x14ac:dyDescent="0.25">
      <c r="D80" s="60" t="s">
        <v>21</v>
      </c>
      <c r="E80" s="53">
        <f>+B!E52/E!E94</f>
        <v>6.4166448487769582E-5</v>
      </c>
      <c r="F80" s="53">
        <f>+B!F52/E!F94</f>
        <v>7.7707917505385151E-5</v>
      </c>
      <c r="G80" s="53">
        <f>+B!G52/E!G94</f>
        <v>9.4221528417548289E-5</v>
      </c>
      <c r="H80" s="53">
        <f>+B!H52/E!H94</f>
        <v>1.1710597692466253E-4</v>
      </c>
      <c r="I80" s="53">
        <f>+B!I52/E!I94</f>
        <v>1.0078419792325433E-4</v>
      </c>
      <c r="J80" s="53">
        <f>+B!J52/E!J94</f>
        <v>9.941334320675912E-5</v>
      </c>
      <c r="K80" s="53">
        <f>+B!K52/E!K94</f>
        <v>1.0569827958242961E-4</v>
      </c>
      <c r="L80" s="53">
        <f>+B!L52/E!L94</f>
        <v>1.0729687318003073E-4</v>
      </c>
      <c r="M80" s="53">
        <f>+B!M52/E!M94</f>
        <v>6.7048830544334586E-5</v>
      </c>
      <c r="N80" s="53">
        <f>+B!N52/E!N94</f>
        <v>3.5773477734665688E-5</v>
      </c>
      <c r="O80" s="53">
        <f>+B!O52/E!O94</f>
        <v>3.7633989954954027E-5</v>
      </c>
      <c r="P80" s="53">
        <f>+B!P52/E!P94</f>
        <v>3.5457817380462532E-5</v>
      </c>
      <c r="Q80" s="53">
        <f>+B!Q52/E!Q94</f>
        <v>3.5279767987549883E-5</v>
      </c>
      <c r="R80" s="53">
        <f>+B!R52/E!R94</f>
        <v>2.8721033692869592E-5</v>
      </c>
      <c r="S80" s="53">
        <f>+B!S52/E!S94</f>
        <v>2.8061584655356851E-5</v>
      </c>
      <c r="T80" s="53">
        <f>+B!T52/E!T94</f>
        <v>2.4727340025700774E-5</v>
      </c>
      <c r="U80" s="53">
        <f>+B!U52/E!U94</f>
        <v>2.5442950818468367E-5</v>
      </c>
      <c r="V80" s="53">
        <f>+B!V52/E!V94</f>
        <v>3.091742221602053E-5</v>
      </c>
      <c r="W80" s="53">
        <f>+B!W52/E!W94</f>
        <v>3.304509662544768E-5</v>
      </c>
      <c r="X80" s="53">
        <f>+B!X52/E!X94</f>
        <v>3.2172492355923104E-5</v>
      </c>
      <c r="Y80" s="53">
        <f>+B!Y52/E!Y94</f>
        <v>3.9421051760005699E-5</v>
      </c>
      <c r="Z80" s="53">
        <f>+B!Z52/E!Z94</f>
        <v>3.090170606127048E-5</v>
      </c>
      <c r="AA80" s="53">
        <f>+B!AA52/E!AA94</f>
        <v>2.5679922629773677E-5</v>
      </c>
      <c r="AB80" s="53">
        <f>+B!AB52/E!AB94</f>
        <v>2.5376143016695965E-5</v>
      </c>
      <c r="AC80" s="53">
        <f>+B!AC52/E!AC94</f>
        <v>2.9378909820493317E-5</v>
      </c>
      <c r="AD80" s="53">
        <f>+B!AD52/E!AD94</f>
        <v>2.5250999282240228E-5</v>
      </c>
    </row>
    <row r="81" spans="4:30" x14ac:dyDescent="0.25">
      <c r="D81" s="60" t="s">
        <v>22</v>
      </c>
      <c r="E81" s="53">
        <f>+B!E53/E!E95</f>
        <v>2.387289162968695E-4</v>
      </c>
      <c r="F81" s="53">
        <f>+B!F53/E!F95</f>
        <v>2.3316137135063247E-4</v>
      </c>
      <c r="G81" s="53">
        <f>+B!G53/E!G95</f>
        <v>1.4307826217787624E-4</v>
      </c>
      <c r="H81" s="53">
        <f>+B!H53/E!H95</f>
        <v>1.9833698639631098E-4</v>
      </c>
      <c r="I81" s="53">
        <f>+B!I53/E!I95</f>
        <v>9.301463141107337E-5</v>
      </c>
      <c r="J81" s="53">
        <f>+B!J53/E!J95</f>
        <v>1.3219964581351261E-4</v>
      </c>
      <c r="K81" s="53">
        <f>+B!K53/E!K95</f>
        <v>1.4351327143586592E-4</v>
      </c>
      <c r="L81" s="53">
        <f>+B!L53/E!L95</f>
        <v>1.2041001442629372E-4</v>
      </c>
      <c r="M81" s="53">
        <f>+B!M53/E!M95</f>
        <v>1.0907993365201439E-4</v>
      </c>
      <c r="N81" s="53">
        <f>+B!N53/E!N95</f>
        <v>9.9100691193985643E-5</v>
      </c>
      <c r="O81" s="53">
        <f>+B!O53/E!O95</f>
        <v>8.9008885660507754E-5</v>
      </c>
      <c r="P81" s="53">
        <f>+B!P53/E!P95</f>
        <v>1.0865967640844978E-4</v>
      </c>
      <c r="Q81" s="53">
        <f>+B!Q53/E!Q95</f>
        <v>1.2005501081932623E-4</v>
      </c>
      <c r="R81" s="53">
        <f>+B!R53/E!R95</f>
        <v>1.1798244006028469E-4</v>
      </c>
      <c r="S81" s="53">
        <f>+B!S53/E!S95</f>
        <v>1.5387933217385027E-4</v>
      </c>
      <c r="T81" s="53">
        <f>+B!T53/E!T95</f>
        <v>1.9723036776458252E-4</v>
      </c>
      <c r="U81" s="53">
        <f>+B!U53/E!U95</f>
        <v>1.6193307033924738E-4</v>
      </c>
      <c r="V81" s="53">
        <f>+B!V53/E!V95</f>
        <v>2.3446290290044612E-4</v>
      </c>
      <c r="W81" s="53">
        <f>+B!W53/E!W95</f>
        <v>2.0334186197928526E-4</v>
      </c>
      <c r="X81" s="53">
        <f>+B!X53/E!X95</f>
        <v>2.1119004725245376E-4</v>
      </c>
      <c r="Y81" s="53">
        <f>+B!Y53/E!Y95</f>
        <v>1.9096638919416362E-4</v>
      </c>
      <c r="Z81" s="53">
        <f>+B!Z53/E!Z95</f>
        <v>1.4798444897836234E-4</v>
      </c>
      <c r="AA81" s="53">
        <f>+B!AA53/E!AA95</f>
        <v>1.6078170397761148E-4</v>
      </c>
      <c r="AB81" s="53">
        <f>+B!AB53/E!AB95</f>
        <v>1.5251136469816799E-4</v>
      </c>
      <c r="AC81" s="53">
        <f>+B!AC53/E!AC95</f>
        <v>1.3427350662903128E-4</v>
      </c>
      <c r="AD81" s="53">
        <f>+B!AD53/E!AD95</f>
        <v>1.4397488842042382E-4</v>
      </c>
    </row>
    <row r="82" spans="4:30" x14ac:dyDescent="0.25">
      <c r="D82" s="60" t="s">
        <v>23</v>
      </c>
      <c r="E82" s="53">
        <f>+B!E54/E!E96</f>
        <v>2.3281774256322035E-4</v>
      </c>
      <c r="F82" s="53">
        <f>+B!F54/E!F96</f>
        <v>2.1981949325539712E-4</v>
      </c>
      <c r="G82" s="53">
        <f>+B!G54/E!G96</f>
        <v>2.4105254577538922E-4</v>
      </c>
      <c r="H82" s="53">
        <f>+B!H54/E!H96</f>
        <v>2.2590064562028704E-4</v>
      </c>
      <c r="I82" s="53">
        <f>+B!I54/E!I96</f>
        <v>1.1090584512949187E-4</v>
      </c>
      <c r="J82" s="53">
        <f>+B!J54/E!J96</f>
        <v>1.1286673014342566E-4</v>
      </c>
      <c r="K82" s="53">
        <f>+B!K54/E!K96</f>
        <v>1.2044795557914283E-4</v>
      </c>
      <c r="L82" s="53">
        <f>+B!L54/E!L96</f>
        <v>1.4885448284747912E-4</v>
      </c>
      <c r="M82" s="53">
        <f>+B!M54/E!M96</f>
        <v>1.4009486213271638E-4</v>
      </c>
      <c r="N82" s="53">
        <f>+B!N54/E!N96</f>
        <v>1.2599252154932931E-4</v>
      </c>
      <c r="O82" s="53">
        <f>+B!O54/E!O96</f>
        <v>1.113230163964038E-4</v>
      </c>
      <c r="P82" s="53">
        <f>+B!P54/E!P96</f>
        <v>1.3822116056216684E-4</v>
      </c>
      <c r="Q82" s="53">
        <f>+B!Q54/E!Q96</f>
        <v>1.6322290274555729E-4</v>
      </c>
      <c r="R82" s="53">
        <f>+B!R54/E!R96</f>
        <v>1.3589024500126548E-4</v>
      </c>
      <c r="S82" s="53">
        <f>+B!S54/E!S96</f>
        <v>1.0581553577778434E-4</v>
      </c>
      <c r="T82" s="53">
        <f>+B!T54/E!T96</f>
        <v>1.2033836017639232E-4</v>
      </c>
      <c r="U82" s="53">
        <f>+B!U54/E!U96</f>
        <v>1.5121294421079895E-4</v>
      </c>
      <c r="V82" s="53">
        <f>+B!V54/E!V96</f>
        <v>1.572442160324358E-4</v>
      </c>
      <c r="W82" s="53">
        <f>+B!W54/E!W96</f>
        <v>1.3539189344966866E-4</v>
      </c>
      <c r="X82" s="53">
        <f>+B!X54/E!X96</f>
        <v>1.351077338002322E-4</v>
      </c>
      <c r="Y82" s="53">
        <f>+B!Y54/E!Y96</f>
        <v>1.0826756794416288E-4</v>
      </c>
      <c r="Z82" s="53">
        <f>+B!Z54/E!Z96</f>
        <v>1.1039465134923303E-4</v>
      </c>
      <c r="AA82" s="53">
        <f>+B!AA54/E!AA96</f>
        <v>1.1302028867599675E-4</v>
      </c>
      <c r="AB82" s="53">
        <f>+B!AB54/E!AB96</f>
        <v>1.0897362650463639E-4</v>
      </c>
      <c r="AC82" s="53">
        <f>+B!AC54/E!AC96</f>
        <v>1.1100920848422139E-4</v>
      </c>
      <c r="AD82" s="53">
        <f>+B!AD54/E!AD96</f>
        <v>1.0642542970636181E-4</v>
      </c>
    </row>
    <row r="83" spans="4:30" x14ac:dyDescent="0.25">
      <c r="D83" s="60" t="s">
        <v>24</v>
      </c>
      <c r="E83" s="53">
        <f>+B!E55/E!E97</f>
        <v>8.2919522248764915E-5</v>
      </c>
      <c r="F83" s="53">
        <f>+B!F55/E!F97</f>
        <v>6.8520653475788118E-5</v>
      </c>
      <c r="G83" s="53">
        <f>+B!G55/E!G97</f>
        <v>7.915213574336474E-5</v>
      </c>
      <c r="H83" s="53">
        <f>+B!H55/E!H97</f>
        <v>7.1492389171193521E-5</v>
      </c>
      <c r="I83" s="53">
        <f>+B!I55/E!I97</f>
        <v>5.4059530814612533E-5</v>
      </c>
      <c r="J83" s="53">
        <f>+B!J55/E!J97</f>
        <v>6.3034800195644182E-5</v>
      </c>
      <c r="K83" s="53">
        <f>+B!K55/E!K97</f>
        <v>5.367274506814902E-5</v>
      </c>
      <c r="L83" s="53">
        <f>+B!L55/E!L97</f>
        <v>4.6973265423453648E-5</v>
      </c>
      <c r="M83" s="53">
        <f>+B!M55/E!M97</f>
        <v>3.4409873600527417E-5</v>
      </c>
      <c r="N83" s="53">
        <f>+B!N55/E!N97</f>
        <v>3.9035886547296629E-5</v>
      </c>
      <c r="O83" s="53">
        <f>+B!O55/E!O97</f>
        <v>4.4153113714214771E-5</v>
      </c>
      <c r="P83" s="53">
        <f>+B!P55/E!P97</f>
        <v>4.3744090072021863E-5</v>
      </c>
      <c r="Q83" s="53">
        <f>+B!Q55/E!Q97</f>
        <v>4.1630660858827005E-5</v>
      </c>
      <c r="R83" s="53">
        <f>+B!R55/E!R97</f>
        <v>4.1267947276164434E-5</v>
      </c>
      <c r="S83" s="53">
        <f>+B!S55/E!S97</f>
        <v>3.7211854691682866E-5</v>
      </c>
      <c r="T83" s="53">
        <f>+B!T55/E!T97</f>
        <v>4.3556938229131628E-5</v>
      </c>
      <c r="U83" s="53">
        <f>+B!U55/E!U97</f>
        <v>4.320740349681343E-5</v>
      </c>
      <c r="V83" s="53">
        <f>+B!V55/E!V97</f>
        <v>4.8256384450032769E-5</v>
      </c>
      <c r="W83" s="53">
        <f>+B!W55/E!W97</f>
        <v>4.0625751993169542E-5</v>
      </c>
      <c r="X83" s="53">
        <f>+B!X55/E!X97</f>
        <v>3.6954020766270369E-5</v>
      </c>
      <c r="Y83" s="53">
        <f>+B!Y55/E!Y97</f>
        <v>3.1198333830928208E-5</v>
      </c>
      <c r="Z83" s="53">
        <f>+B!Z55/E!Z97</f>
        <v>2.7762455343937187E-5</v>
      </c>
      <c r="AA83" s="53">
        <f>+B!AA55/E!AA97</f>
        <v>2.9659987547054909E-5</v>
      </c>
      <c r="AB83" s="53">
        <f>+B!AB55/E!AB97</f>
        <v>3.0229265328422317E-5</v>
      </c>
      <c r="AC83" s="53">
        <f>+B!AC55/E!AC97</f>
        <v>3.055474180649004E-5</v>
      </c>
      <c r="AD83" s="53">
        <f>+B!AD55/E!AD97</f>
        <v>2.9723285353294033E-5</v>
      </c>
    </row>
    <row r="84" spans="4:30" ht="15.75" thickBot="1" x14ac:dyDescent="0.3">
      <c r="D84" s="61" t="s">
        <v>25</v>
      </c>
      <c r="E84" s="54">
        <f>+B!E56/E!E98</f>
        <v>3.0324276525320994E-3</v>
      </c>
      <c r="F84" s="54">
        <f>+B!F56/E!F98</f>
        <v>1.4806036111205234E-3</v>
      </c>
      <c r="G84" s="54">
        <f>+B!G56/E!G98</f>
        <v>1.1567985413195722E-3</v>
      </c>
      <c r="H84" s="54">
        <f>+B!H56/E!H98</f>
        <v>1.1909432535390746E-3</v>
      </c>
      <c r="I84" s="54">
        <f>+B!I56/E!I98</f>
        <v>5.1615979518686685E-4</v>
      </c>
      <c r="J84" s="54">
        <f>+B!J56/E!J98</f>
        <v>3.8943713601760659E-5</v>
      </c>
      <c r="K84" s="54">
        <f>+B!K56/E!K98</f>
        <v>8.5474784628261074E-5</v>
      </c>
      <c r="L84" s="54">
        <f>+B!L56/E!L98</f>
        <v>8.9080354934595696E-6</v>
      </c>
      <c r="M84" s="54">
        <f>+B!M56/E!M98</f>
        <v>5.5599341259108449E-5</v>
      </c>
      <c r="N84" s="54">
        <f>+B!N56/E!N98</f>
        <v>6.1224374446066542E-5</v>
      </c>
      <c r="O84" s="54">
        <f>+B!O56/E!O98</f>
        <v>4.8837927210580735E-5</v>
      </c>
      <c r="P84" s="54">
        <f>+B!P56/E!P98</f>
        <v>5.3334198745354038E-5</v>
      </c>
      <c r="Q84" s="54">
        <f>+B!Q56/E!Q98</f>
        <v>5.6471351347852913E-5</v>
      </c>
      <c r="R84" s="54">
        <f>+B!R56/E!R98</f>
        <v>2.4770174316259359E-5</v>
      </c>
      <c r="S84" s="54">
        <f>+B!S56/E!S98</f>
        <v>3.8765515319298483E-5</v>
      </c>
      <c r="T84" s="54">
        <f>+B!T56/E!T98</f>
        <v>2.2657775151596519E-5</v>
      </c>
      <c r="U84" s="54">
        <f>+B!U56/E!U98</f>
        <v>2.6064935021084999E-5</v>
      </c>
      <c r="V84" s="54">
        <f>+B!V56/E!V98</f>
        <v>2.7325630431870628E-5</v>
      </c>
      <c r="W84" s="54">
        <f>+B!W56/E!W98</f>
        <v>2.3522183065600191E-5</v>
      </c>
      <c r="X84" s="54">
        <f>+B!X56/E!X98</f>
        <v>2.0883245859074578E-5</v>
      </c>
      <c r="Y84" s="54">
        <f>+B!Y56/E!Y98</f>
        <v>1.6716184879233159E-5</v>
      </c>
      <c r="Z84" s="54">
        <f>+B!Z56/E!Z98</f>
        <v>1.4932345162956541E-5</v>
      </c>
      <c r="AA84" s="54">
        <f>+B!AA56/E!AA98</f>
        <v>8.5789637405965802E-6</v>
      </c>
      <c r="AB84" s="54">
        <f>+B!AB56/E!AB98</f>
        <v>1.4888631732073337E-5</v>
      </c>
      <c r="AC84" s="54">
        <f>+B!AC56/E!AC98</f>
        <v>9.4620331860129673E-6</v>
      </c>
      <c r="AD84" s="54">
        <f>+B!AD56/E!AD98</f>
        <v>1.2944866574574959E-10</v>
      </c>
    </row>
    <row r="85" spans="4:30" s="1" customFormat="1" x14ac:dyDescent="0.25">
      <c r="D85" s="1" t="s">
        <v>52</v>
      </c>
      <c r="E85" s="146"/>
      <c r="F85" s="146"/>
      <c r="G85" s="146"/>
      <c r="H85" s="146"/>
      <c r="I85" s="146"/>
      <c r="J85" s="146"/>
      <c r="K85" s="146"/>
      <c r="L85" s="146"/>
      <c r="M85" s="146"/>
      <c r="N85" s="146"/>
      <c r="O85" s="146"/>
      <c r="P85" s="146"/>
      <c r="Q85" s="146"/>
      <c r="R85" s="146"/>
      <c r="S85" s="146"/>
      <c r="T85" s="146"/>
      <c r="U85" s="146"/>
      <c r="V85" s="146"/>
      <c r="W85" s="146"/>
      <c r="X85" s="146"/>
      <c r="Y85" s="146"/>
      <c r="Z85" s="146"/>
    </row>
    <row r="86" spans="4:30" ht="15.75" thickBot="1" x14ac:dyDescent="0.3"/>
    <row r="87" spans="4:30" ht="15.75" thickBot="1" x14ac:dyDescent="0.3">
      <c r="D87" s="57" t="s">
        <v>14</v>
      </c>
      <c r="E87" s="12">
        <v>1995</v>
      </c>
      <c r="F87" s="8">
        <v>1996</v>
      </c>
      <c r="G87" s="12">
        <v>1997</v>
      </c>
      <c r="H87" s="8">
        <v>1998</v>
      </c>
      <c r="I87" s="12">
        <v>1999</v>
      </c>
      <c r="J87" s="8">
        <v>2000</v>
      </c>
      <c r="K87" s="12">
        <v>2001</v>
      </c>
      <c r="L87" s="8">
        <v>2002</v>
      </c>
      <c r="M87" s="12">
        <v>2003</v>
      </c>
      <c r="N87" s="8">
        <v>2004</v>
      </c>
      <c r="O87" s="12">
        <v>2005</v>
      </c>
      <c r="P87" s="8">
        <v>2006</v>
      </c>
      <c r="Q87" s="12">
        <v>2007</v>
      </c>
      <c r="R87" s="8">
        <v>2008</v>
      </c>
      <c r="S87" s="12">
        <v>2009</v>
      </c>
      <c r="T87" s="8">
        <v>2010</v>
      </c>
      <c r="U87" s="12">
        <v>2011</v>
      </c>
      <c r="V87" s="8">
        <v>2012</v>
      </c>
      <c r="W87" s="12">
        <v>2013</v>
      </c>
      <c r="X87" s="8">
        <v>2014</v>
      </c>
      <c r="Y87" s="12">
        <v>2015</v>
      </c>
      <c r="Z87" s="9">
        <v>2016</v>
      </c>
      <c r="AA87" s="9">
        <v>2017</v>
      </c>
      <c r="AB87" s="9">
        <v>2018</v>
      </c>
      <c r="AC87" s="9">
        <v>2019</v>
      </c>
      <c r="AD87" s="9">
        <v>2020</v>
      </c>
    </row>
    <row r="88" spans="4:30" ht="15.75" thickBot="1" x14ac:dyDescent="0.3">
      <c r="D88" s="58" t="s">
        <v>15</v>
      </c>
      <c r="E88" s="173">
        <v>5186519199.7740002</v>
      </c>
      <c r="F88" s="173">
        <v>5438298510.915</v>
      </c>
      <c r="G88" s="173">
        <v>5645858902.5120001</v>
      </c>
      <c r="H88" s="173">
        <v>5578046699.1859999</v>
      </c>
      <c r="I88" s="173">
        <v>5801635869.2840004</v>
      </c>
      <c r="J88" s="173">
        <v>6555328990.7309999</v>
      </c>
      <c r="K88" s="173">
        <v>6309295736.4750004</v>
      </c>
      <c r="L88" s="173">
        <v>6629663111.382</v>
      </c>
      <c r="M88" s="173">
        <v>7734830640.7889996</v>
      </c>
      <c r="N88" s="173">
        <v>9448164901.4850006</v>
      </c>
      <c r="O88" s="173">
        <v>10719503566.285</v>
      </c>
      <c r="P88" s="173">
        <v>12332743093.599001</v>
      </c>
      <c r="Q88" s="173">
        <v>14177721113.138</v>
      </c>
      <c r="R88" s="173">
        <v>16432852560.402</v>
      </c>
      <c r="S88" s="173">
        <v>12657852987.379999</v>
      </c>
      <c r="T88" s="173">
        <v>15254273600.983</v>
      </c>
      <c r="U88" s="173">
        <v>18251446299.514999</v>
      </c>
      <c r="V88" s="173">
        <v>18418179124.070999</v>
      </c>
      <c r="W88" s="173">
        <v>18734677848.535999</v>
      </c>
      <c r="X88" s="173">
        <v>18806776994.763</v>
      </c>
      <c r="Y88" s="173">
        <v>16509585636.825001</v>
      </c>
      <c r="Z88" s="173">
        <v>16042546299.26</v>
      </c>
      <c r="AA88" s="173">
        <v>17785863773.484001</v>
      </c>
      <c r="AB88" s="173">
        <v>19597307141.341</v>
      </c>
      <c r="AC88" s="173">
        <v>19056376232.123001</v>
      </c>
      <c r="AD88" s="187">
        <v>17656404092.278999</v>
      </c>
    </row>
    <row r="89" spans="4:30" x14ac:dyDescent="0.25">
      <c r="D89" s="59" t="s">
        <v>16</v>
      </c>
      <c r="E89" s="174">
        <v>375108083.39099997</v>
      </c>
      <c r="F89" s="174">
        <v>401238804.78299999</v>
      </c>
      <c r="G89" s="174">
        <v>388917328.47100002</v>
      </c>
      <c r="H89" s="174">
        <v>380122796.91000003</v>
      </c>
      <c r="I89" s="174">
        <v>373546417.18000001</v>
      </c>
      <c r="J89" s="174">
        <v>359365249.764</v>
      </c>
      <c r="K89" s="174">
        <v>369956814.06599998</v>
      </c>
      <c r="L89" s="174">
        <v>393226072.34500003</v>
      </c>
      <c r="M89" s="174">
        <v>452886947.02999997</v>
      </c>
      <c r="N89" s="174">
        <v>516122306.58700001</v>
      </c>
      <c r="O89" s="174">
        <v>565432841.95799994</v>
      </c>
      <c r="P89" s="174">
        <v>618062862.03999996</v>
      </c>
      <c r="Q89" s="174">
        <v>734369968.07599998</v>
      </c>
      <c r="R89" s="174">
        <v>891476197.48399997</v>
      </c>
      <c r="S89" s="174">
        <v>799457366.95000005</v>
      </c>
      <c r="T89" s="174">
        <v>885019485.94200003</v>
      </c>
      <c r="U89" s="174">
        <v>1061663729.589</v>
      </c>
      <c r="V89" s="174">
        <v>1059477207.568</v>
      </c>
      <c r="W89" s="174">
        <v>1120467278.267</v>
      </c>
      <c r="X89" s="174">
        <v>1155055542.184</v>
      </c>
      <c r="Y89" s="174">
        <v>1061555601.556</v>
      </c>
      <c r="Z89" s="174">
        <v>1067565119.4960001</v>
      </c>
      <c r="AA89" s="174">
        <v>1144303565.7509999</v>
      </c>
      <c r="AB89" s="174">
        <v>1208031424.914</v>
      </c>
      <c r="AC89" s="184">
        <v>1220767933.0109999</v>
      </c>
      <c r="AD89" s="174">
        <v>1232766200.6730001</v>
      </c>
    </row>
    <row r="90" spans="4:30" x14ac:dyDescent="0.25">
      <c r="D90" s="60" t="s">
        <v>17</v>
      </c>
      <c r="E90" s="175">
        <v>51654247.222000003</v>
      </c>
      <c r="F90" s="175">
        <v>56265438.292000003</v>
      </c>
      <c r="G90" s="175">
        <v>57607812.052000001</v>
      </c>
      <c r="H90" s="175">
        <v>57187498.096000001</v>
      </c>
      <c r="I90" s="175">
        <v>58253817.467</v>
      </c>
      <c r="J90" s="175">
        <v>57025796.471000001</v>
      </c>
      <c r="K90" s="175">
        <v>59702877.090000004</v>
      </c>
      <c r="L90" s="175">
        <v>64684366.497000001</v>
      </c>
      <c r="M90" s="175">
        <v>72831569.251000002</v>
      </c>
      <c r="N90" s="175">
        <v>82724516.688999996</v>
      </c>
      <c r="O90" s="175">
        <v>89548236.133000001</v>
      </c>
      <c r="P90" s="175">
        <v>96273768.702999994</v>
      </c>
      <c r="Q90" s="175">
        <v>112181434.82600001</v>
      </c>
      <c r="R90" s="175">
        <v>126309590.074</v>
      </c>
      <c r="S90" s="175">
        <v>117848822.807</v>
      </c>
      <c r="T90" s="175">
        <v>122440186.139</v>
      </c>
      <c r="U90" s="175">
        <v>142277579.75</v>
      </c>
      <c r="V90" s="175">
        <v>144548362.22499999</v>
      </c>
      <c r="W90" s="175">
        <v>148282516.838</v>
      </c>
      <c r="X90" s="175">
        <v>146135461.625</v>
      </c>
      <c r="Y90" s="175">
        <v>139413739.02599999</v>
      </c>
      <c r="Z90" s="175">
        <v>142419296.058</v>
      </c>
      <c r="AA90" s="175">
        <v>149613282.764</v>
      </c>
      <c r="AB90" s="175">
        <v>162282307.252</v>
      </c>
      <c r="AC90" s="185">
        <v>162313095.766</v>
      </c>
      <c r="AD90" s="175">
        <v>152961609.89700001</v>
      </c>
    </row>
    <row r="91" spans="4:30" x14ac:dyDescent="0.25">
      <c r="D91" s="60" t="s">
        <v>18</v>
      </c>
      <c r="E91" s="175">
        <v>239194797.38699999</v>
      </c>
      <c r="F91" s="175">
        <v>228803412.84400001</v>
      </c>
      <c r="G91" s="175">
        <v>231702699.38600001</v>
      </c>
      <c r="H91" s="175">
        <v>209261171.91299999</v>
      </c>
      <c r="I91" s="175">
        <v>204141562.206</v>
      </c>
      <c r="J91" s="175">
        <v>226282023.222</v>
      </c>
      <c r="K91" s="175">
        <v>214017753.01800001</v>
      </c>
      <c r="L91" s="175">
        <v>218002395.45199999</v>
      </c>
      <c r="M91" s="175">
        <v>259141719.57600001</v>
      </c>
      <c r="N91" s="175">
        <v>338968251.66000003</v>
      </c>
      <c r="O91" s="175">
        <v>383576006.62099999</v>
      </c>
      <c r="P91" s="175">
        <v>455233481.91399997</v>
      </c>
      <c r="Q91" s="175">
        <v>561630961.76499999</v>
      </c>
      <c r="R91" s="175">
        <v>679199677.79999995</v>
      </c>
      <c r="S91" s="175">
        <v>478863757.70899999</v>
      </c>
      <c r="T91" s="175">
        <v>684783903.83500004</v>
      </c>
      <c r="U91" s="175">
        <v>878732334.5</v>
      </c>
      <c r="V91" s="175">
        <v>814753519.41199994</v>
      </c>
      <c r="W91" s="175">
        <v>816545623.84200001</v>
      </c>
      <c r="X91" s="175">
        <v>792344934.13199997</v>
      </c>
      <c r="Y91" s="175">
        <v>640397450.71200001</v>
      </c>
      <c r="Z91" s="175">
        <v>607424694.53199995</v>
      </c>
      <c r="AA91" s="175">
        <v>731273307.60899997</v>
      </c>
      <c r="AB91" s="175">
        <v>795798492.93799996</v>
      </c>
      <c r="AC91" s="185">
        <v>776986938.77400005</v>
      </c>
      <c r="AD91" s="175">
        <v>771034649.70799994</v>
      </c>
    </row>
    <row r="92" spans="4:30" x14ac:dyDescent="0.25">
      <c r="D92" s="60" t="s">
        <v>19</v>
      </c>
      <c r="E92" s="175">
        <v>378302556.00099999</v>
      </c>
      <c r="F92" s="175">
        <v>457035065.42400002</v>
      </c>
      <c r="G92" s="175">
        <v>470418733.26700002</v>
      </c>
      <c r="H92" s="175">
        <v>353842536.78399998</v>
      </c>
      <c r="I92" s="175">
        <v>416441330.27499998</v>
      </c>
      <c r="J92" s="175">
        <v>658028521.84099996</v>
      </c>
      <c r="K92" s="175">
        <v>606909999.80400002</v>
      </c>
      <c r="L92" s="175">
        <v>610440394.70299995</v>
      </c>
      <c r="M92" s="175">
        <v>764410934.65100002</v>
      </c>
      <c r="N92" s="175">
        <v>1031442942.046</v>
      </c>
      <c r="O92" s="175">
        <v>1427961298.902</v>
      </c>
      <c r="P92" s="175">
        <v>1785255917.0840001</v>
      </c>
      <c r="Q92" s="175">
        <v>1991991849.7520001</v>
      </c>
      <c r="R92" s="175">
        <v>2859516929.6560001</v>
      </c>
      <c r="S92" s="175">
        <v>1801918046.3139999</v>
      </c>
      <c r="T92" s="175">
        <v>2347251751.8759999</v>
      </c>
      <c r="U92" s="175">
        <v>3208264083.7969999</v>
      </c>
      <c r="V92" s="175">
        <v>3339516720.223</v>
      </c>
      <c r="W92" s="175">
        <v>3225478579.0300002</v>
      </c>
      <c r="X92" s="175">
        <v>3020494232.02</v>
      </c>
      <c r="Y92" s="175">
        <v>1833346798.635</v>
      </c>
      <c r="Z92" s="175">
        <v>1517805941.7160001</v>
      </c>
      <c r="AA92" s="175">
        <v>1979558157.5940001</v>
      </c>
      <c r="AB92" s="175">
        <v>2532784654.717</v>
      </c>
      <c r="AC92" s="185">
        <v>2299174283.29</v>
      </c>
      <c r="AD92" s="175">
        <v>1578433119.6240001</v>
      </c>
    </row>
    <row r="93" spans="4:30" x14ac:dyDescent="0.25">
      <c r="D93" s="60" t="s">
        <v>20</v>
      </c>
      <c r="E93" s="175">
        <v>27391358.585999999</v>
      </c>
      <c r="F93" s="175">
        <v>25986011.338</v>
      </c>
      <c r="G93" s="175">
        <v>27264177.675000001</v>
      </c>
      <c r="H93" s="175">
        <v>29199677.247000001</v>
      </c>
      <c r="I93" s="175">
        <v>26839259.361000001</v>
      </c>
      <c r="J93" s="175">
        <v>21513904.210000001</v>
      </c>
      <c r="K93" s="175">
        <v>20841042.895</v>
      </c>
      <c r="L93" s="175">
        <v>26235309.499000002</v>
      </c>
      <c r="M93" s="175">
        <v>33653076.107000001</v>
      </c>
      <c r="N93" s="175">
        <v>40172229.012000002</v>
      </c>
      <c r="O93" s="175">
        <v>41648988.291000001</v>
      </c>
      <c r="P93" s="175">
        <v>47300716.222999997</v>
      </c>
      <c r="Q93" s="175">
        <v>61836406.681999996</v>
      </c>
      <c r="R93" s="175">
        <v>92020511.520999998</v>
      </c>
      <c r="S93" s="175">
        <v>68896984.805999994</v>
      </c>
      <c r="T93" s="175">
        <v>82306694.302000001</v>
      </c>
      <c r="U93" s="175">
        <v>114851963.97400001</v>
      </c>
      <c r="V93" s="175">
        <v>110727081.95999999</v>
      </c>
      <c r="W93" s="175">
        <v>103905194.023</v>
      </c>
      <c r="X93" s="175">
        <v>101856597.318</v>
      </c>
      <c r="Y93" s="175">
        <v>90316359.409999996</v>
      </c>
      <c r="Z93" s="175">
        <v>91501355.121000007</v>
      </c>
      <c r="AA93" s="175">
        <v>108191587.11399999</v>
      </c>
      <c r="AB93" s="175">
        <v>102634211.55</v>
      </c>
      <c r="AC93" s="185">
        <v>97438321.645999998</v>
      </c>
      <c r="AD93" s="175">
        <v>107171308.006</v>
      </c>
    </row>
    <row r="94" spans="4:30" x14ac:dyDescent="0.25">
      <c r="D94" s="60" t="s">
        <v>21</v>
      </c>
      <c r="E94" s="175">
        <v>506235279.73799998</v>
      </c>
      <c r="F94" s="175">
        <v>519900047.472</v>
      </c>
      <c r="G94" s="175">
        <v>540703540.42900002</v>
      </c>
      <c r="H94" s="175">
        <v>548888465.71300006</v>
      </c>
      <c r="I94" s="175">
        <v>573101847.21599996</v>
      </c>
      <c r="J94" s="175">
        <v>612870576.87300003</v>
      </c>
      <c r="K94" s="175">
        <v>636932032.06299996</v>
      </c>
      <c r="L94" s="175">
        <v>710136351.05799997</v>
      </c>
      <c r="M94" s="175">
        <v>849467165.01400006</v>
      </c>
      <c r="N94" s="175">
        <v>1026718740.415</v>
      </c>
      <c r="O94" s="175">
        <v>1167246418.7980001</v>
      </c>
      <c r="P94" s="175">
        <v>1304078350.448</v>
      </c>
      <c r="Q94" s="175">
        <v>1525022925.859</v>
      </c>
      <c r="R94" s="175">
        <v>1757690984.9360001</v>
      </c>
      <c r="S94" s="175">
        <v>1498042235.187</v>
      </c>
      <c r="T94" s="175">
        <v>1706216073.227</v>
      </c>
      <c r="U94" s="175">
        <v>2014075189.848</v>
      </c>
      <c r="V94" s="175">
        <v>1974694027.6400001</v>
      </c>
      <c r="W94" s="175">
        <v>2030634401.2420001</v>
      </c>
      <c r="X94" s="175">
        <v>2072751195.7190001</v>
      </c>
      <c r="Y94" s="175">
        <v>1886874364.8150001</v>
      </c>
      <c r="Z94" s="175">
        <v>1872588940.082</v>
      </c>
      <c r="AA94" s="175">
        <v>2055901404.4219999</v>
      </c>
      <c r="AB94" s="175">
        <v>2301258310.2789998</v>
      </c>
      <c r="AC94" s="185">
        <v>2257209249.941</v>
      </c>
      <c r="AD94" s="175">
        <v>2249115227.6869998</v>
      </c>
    </row>
    <row r="95" spans="4:30" x14ac:dyDescent="0.25">
      <c r="D95" s="60" t="s">
        <v>22</v>
      </c>
      <c r="E95" s="175">
        <v>826952046.95899999</v>
      </c>
      <c r="F95" s="175">
        <v>826308873.05200005</v>
      </c>
      <c r="G95" s="175">
        <v>849702869.95000005</v>
      </c>
      <c r="H95" s="175">
        <v>844625690.06299996</v>
      </c>
      <c r="I95" s="175">
        <v>833812850.98300004</v>
      </c>
      <c r="J95" s="175">
        <v>899493567.23500001</v>
      </c>
      <c r="K95" s="175">
        <v>857660749.898</v>
      </c>
      <c r="L95" s="175">
        <v>911581985.29400003</v>
      </c>
      <c r="M95" s="175">
        <v>1050639619.617</v>
      </c>
      <c r="N95" s="175">
        <v>1311664918.1140001</v>
      </c>
      <c r="O95" s="175">
        <v>1473209096.2260001</v>
      </c>
      <c r="P95" s="175">
        <v>1712590771.0280001</v>
      </c>
      <c r="Q95" s="175">
        <v>2015768974.1429999</v>
      </c>
      <c r="R95" s="175">
        <v>2242263016.9780002</v>
      </c>
      <c r="S95" s="175">
        <v>1592026073.5420001</v>
      </c>
      <c r="T95" s="175">
        <v>1958994567.516</v>
      </c>
      <c r="U95" s="175">
        <v>2340725635.6339998</v>
      </c>
      <c r="V95" s="175">
        <v>2214012155.349</v>
      </c>
      <c r="W95" s="175">
        <v>2244110113.6690001</v>
      </c>
      <c r="X95" s="175">
        <v>2315953504.2639999</v>
      </c>
      <c r="Y95" s="175">
        <v>2049444976.425</v>
      </c>
      <c r="Z95" s="175">
        <v>1953446906.0480001</v>
      </c>
      <c r="AA95" s="175">
        <v>2159030800.223</v>
      </c>
      <c r="AB95" s="175">
        <v>2355701804.3280001</v>
      </c>
      <c r="AC95" s="185">
        <v>2221996136.7680001</v>
      </c>
      <c r="AD95" s="175">
        <v>2118302173.0109999</v>
      </c>
    </row>
    <row r="96" spans="4:30" x14ac:dyDescent="0.25">
      <c r="D96" s="60" t="s">
        <v>23</v>
      </c>
      <c r="E96" s="175">
        <v>1916906757.563</v>
      </c>
      <c r="F96" s="175">
        <v>2052774007.0610001</v>
      </c>
      <c r="G96" s="175">
        <v>2167604392.309</v>
      </c>
      <c r="H96" s="175">
        <v>2236374737.2779999</v>
      </c>
      <c r="I96" s="175">
        <v>2376057688.3239999</v>
      </c>
      <c r="J96" s="175">
        <v>2642996103.6430001</v>
      </c>
      <c r="K96" s="175">
        <v>2511698090.2280002</v>
      </c>
      <c r="L96" s="175">
        <v>2615676011.5780001</v>
      </c>
      <c r="M96" s="175">
        <v>2992987705.7360001</v>
      </c>
      <c r="N96" s="175">
        <v>3618937016.2059999</v>
      </c>
      <c r="O96" s="175">
        <v>3962370175.3579998</v>
      </c>
      <c r="P96" s="175">
        <v>4505167989.2379999</v>
      </c>
      <c r="Q96" s="175">
        <v>5108882031.7080002</v>
      </c>
      <c r="R96" s="175">
        <v>5514523680.4379997</v>
      </c>
      <c r="S96" s="175">
        <v>4333862543.2379999</v>
      </c>
      <c r="T96" s="175">
        <v>5288641544.2849998</v>
      </c>
      <c r="U96" s="175">
        <v>5970171844.1610003</v>
      </c>
      <c r="V96" s="175">
        <v>6041642058.2620001</v>
      </c>
      <c r="W96" s="175">
        <v>6223082693.7449999</v>
      </c>
      <c r="X96" s="175">
        <v>6415894135.8730001</v>
      </c>
      <c r="Y96" s="175">
        <v>6137179975.6569996</v>
      </c>
      <c r="Z96" s="175">
        <v>6118089723.9610004</v>
      </c>
      <c r="AA96" s="175">
        <v>6675623800.2799997</v>
      </c>
      <c r="AB96" s="175">
        <v>7198061936.2670002</v>
      </c>
      <c r="AC96" s="185">
        <v>7051062526.1440001</v>
      </c>
      <c r="AD96" s="175">
        <v>6628989818.9420004</v>
      </c>
    </row>
    <row r="97" spans="4:30" x14ac:dyDescent="0.25">
      <c r="D97" s="60" t="s">
        <v>24</v>
      </c>
      <c r="E97" s="175">
        <v>651624328.44099998</v>
      </c>
      <c r="F97" s="175">
        <v>696686583.949</v>
      </c>
      <c r="G97" s="175">
        <v>728739868.58700001</v>
      </c>
      <c r="H97" s="175">
        <v>739100254.06299996</v>
      </c>
      <c r="I97" s="175">
        <v>770668878.77499998</v>
      </c>
      <c r="J97" s="175">
        <v>816300057.11600006</v>
      </c>
      <c r="K97" s="175">
        <v>814636552.39699996</v>
      </c>
      <c r="L97" s="175">
        <v>865337754.00899994</v>
      </c>
      <c r="M97" s="175">
        <v>991047232.42799997</v>
      </c>
      <c r="N97" s="175">
        <v>1150957336.2850001</v>
      </c>
      <c r="O97" s="175">
        <v>1262214945.0369999</v>
      </c>
      <c r="P97" s="175">
        <v>1392650890.6619999</v>
      </c>
      <c r="Q97" s="175">
        <v>1577961498.684</v>
      </c>
      <c r="R97" s="175">
        <v>1714792754.9300001</v>
      </c>
      <c r="S97" s="175">
        <v>1474031742.155</v>
      </c>
      <c r="T97" s="175">
        <v>1665942969.138</v>
      </c>
      <c r="U97" s="175">
        <v>1883651745.1459999</v>
      </c>
      <c r="V97" s="175">
        <v>1893566313.378</v>
      </c>
      <c r="W97" s="175">
        <v>1956757625.3940001</v>
      </c>
      <c r="X97" s="175">
        <v>2045014573.0550001</v>
      </c>
      <c r="Y97" s="175">
        <v>1963267536.3989999</v>
      </c>
      <c r="Z97" s="175">
        <v>1945774584.0840001</v>
      </c>
      <c r="AA97" s="175">
        <v>2030444041.9760001</v>
      </c>
      <c r="AB97" s="175">
        <v>2170796289.1939998</v>
      </c>
      <c r="AC97" s="185">
        <v>2184967015.0320001</v>
      </c>
      <c r="AD97" s="175">
        <v>2032136295.9059999</v>
      </c>
    </row>
    <row r="98" spans="4:30" ht="15.75" thickBot="1" x14ac:dyDescent="0.3">
      <c r="D98" s="61" t="s">
        <v>25</v>
      </c>
      <c r="E98" s="176">
        <v>166785681.623</v>
      </c>
      <c r="F98" s="176">
        <v>151074664.63</v>
      </c>
      <c r="G98" s="176">
        <v>169581114.59599999</v>
      </c>
      <c r="H98" s="176">
        <v>165907444.71900001</v>
      </c>
      <c r="I98" s="176">
        <v>163751428.89500001</v>
      </c>
      <c r="J98" s="176">
        <v>261449719.565</v>
      </c>
      <c r="K98" s="176">
        <v>216939183.65099999</v>
      </c>
      <c r="L98" s="176">
        <v>214312235.442</v>
      </c>
      <c r="M98" s="176">
        <v>267741841.23199999</v>
      </c>
      <c r="N98" s="176">
        <v>330456622.59600002</v>
      </c>
      <c r="O98" s="176">
        <v>343783427.32700002</v>
      </c>
      <c r="P98" s="176">
        <v>416097879.44800001</v>
      </c>
      <c r="Q98" s="176">
        <v>487762703.43400002</v>
      </c>
      <c r="R98" s="176">
        <v>551692524.46599996</v>
      </c>
      <c r="S98" s="176">
        <v>490489958.495</v>
      </c>
      <c r="T98" s="176">
        <v>509955850.59399998</v>
      </c>
      <c r="U98" s="176">
        <v>634161297.03100002</v>
      </c>
      <c r="V98" s="176">
        <v>819028935.33599997</v>
      </c>
      <c r="W98" s="176">
        <v>862467184.41999996</v>
      </c>
      <c r="X98" s="176">
        <v>737321348.602</v>
      </c>
      <c r="Y98" s="176">
        <v>703601933.39400005</v>
      </c>
      <c r="Z98" s="176">
        <v>720022734.71899998</v>
      </c>
      <c r="AA98" s="176">
        <v>741882375.59300005</v>
      </c>
      <c r="AB98" s="176">
        <v>758776441.20000005</v>
      </c>
      <c r="AC98" s="186">
        <v>774622203.90799999</v>
      </c>
      <c r="AD98" s="176">
        <v>772506996.68400002</v>
      </c>
    </row>
    <row r="99" spans="4:30" x14ac:dyDescent="0.25">
      <c r="D99" s="1" t="s">
        <v>51</v>
      </c>
    </row>
    <row r="100" spans="4:30" ht="15.75" thickBot="1" x14ac:dyDescent="0.3"/>
    <row r="101" spans="4:30" ht="15.75" thickBot="1" x14ac:dyDescent="0.3">
      <c r="D101" s="57" t="s">
        <v>14</v>
      </c>
      <c r="E101" s="12">
        <v>1995</v>
      </c>
      <c r="F101" s="8">
        <v>1996</v>
      </c>
      <c r="G101" s="12">
        <v>1997</v>
      </c>
      <c r="H101" s="8">
        <v>1998</v>
      </c>
      <c r="I101" s="12">
        <v>1999</v>
      </c>
      <c r="J101" s="8">
        <v>2000</v>
      </c>
      <c r="K101" s="12">
        <v>2001</v>
      </c>
      <c r="L101" s="8">
        <v>2002</v>
      </c>
      <c r="M101" s="12">
        <v>2003</v>
      </c>
      <c r="N101" s="8">
        <v>2004</v>
      </c>
      <c r="O101" s="12">
        <v>2005</v>
      </c>
      <c r="P101" s="8">
        <v>2006</v>
      </c>
      <c r="Q101" s="12">
        <v>2007</v>
      </c>
      <c r="R101" s="8">
        <v>2008</v>
      </c>
      <c r="S101" s="12">
        <v>2009</v>
      </c>
      <c r="T101" s="8">
        <v>2010</v>
      </c>
      <c r="U101" s="12">
        <v>2011</v>
      </c>
      <c r="V101" s="8">
        <v>2012</v>
      </c>
      <c r="W101" s="12">
        <v>2013</v>
      </c>
      <c r="X101" s="8">
        <v>2014</v>
      </c>
      <c r="Y101" s="12">
        <v>2015</v>
      </c>
      <c r="Z101" s="9">
        <v>2016</v>
      </c>
      <c r="AA101" s="9">
        <v>2017</v>
      </c>
      <c r="AB101" s="9">
        <v>2018</v>
      </c>
      <c r="AC101" s="9">
        <v>2019</v>
      </c>
      <c r="AD101" s="9">
        <v>2020</v>
      </c>
    </row>
    <row r="102" spans="4:30" ht="15.75" thickBot="1" x14ac:dyDescent="0.3">
      <c r="D102" s="58" t="s">
        <v>15</v>
      </c>
      <c r="E102" s="51">
        <f>+(A!D46+B!E46)/(E!E60+E!E88)</f>
        <v>1.5541173047395191E-4</v>
      </c>
      <c r="F102" s="51">
        <f>+(A!E46+B!F46)/(E!F60+E!F88)</f>
        <v>1.2104369836510167E-4</v>
      </c>
      <c r="G102" s="51">
        <f>+(A!F46+B!G46)/(E!G60+E!G88)</f>
        <v>1.1714156620146386E-4</v>
      </c>
      <c r="H102" s="51">
        <f>+(A!G46+B!H46)/(E!H60+E!H88)</f>
        <v>1.1391889240291876E-4</v>
      </c>
      <c r="I102" s="51">
        <f>+(A!H46+B!I46)/(E!I60+E!I88)</f>
        <v>6.7461549837486695E-5</v>
      </c>
      <c r="J102" s="51">
        <f>+(A!I46+B!J46)/(E!J60+E!J88)</f>
        <v>5.9774814267734633E-5</v>
      </c>
      <c r="K102" s="51">
        <f>+(A!J46+B!K46)/(E!K60+E!K88)</f>
        <v>5.815526696418302E-5</v>
      </c>
      <c r="L102" s="51">
        <f>+(A!K46+B!L46)/(E!L60+E!L88)</f>
        <v>6.2219850046205498E-5</v>
      </c>
      <c r="M102" s="51">
        <f>+(A!L46+B!M46)/(E!M60+E!M88)</f>
        <v>5.5409011739674199E-5</v>
      </c>
      <c r="N102" s="51">
        <f>+(A!M46+B!N46)/(E!N60+E!N88)</f>
        <v>5.1394453464059105E-5</v>
      </c>
      <c r="O102" s="51">
        <f>+(A!N46+B!O46)/(E!O60+E!O88)</f>
        <v>4.890016711151764E-5</v>
      </c>
      <c r="P102" s="51">
        <f>+(A!O46+B!P46)/(E!P60+E!P88)</f>
        <v>5.1870114161274919E-5</v>
      </c>
      <c r="Q102" s="51">
        <f>+(A!P46+B!Q46)/(E!Q60+E!Q88)</f>
        <v>5.7692186301468091E-5</v>
      </c>
      <c r="R102" s="51">
        <f>+(A!Q46+B!R46)/(E!R60+E!R88)</f>
        <v>4.6803254620708299E-5</v>
      </c>
      <c r="S102" s="51">
        <f>+(A!R46+B!S46)/(E!S60+E!S88)</f>
        <v>4.6142222468424846E-5</v>
      </c>
      <c r="T102" s="51">
        <f>+(A!S46+B!T46)/(E!T60+E!T88)</f>
        <v>5.4910184494311959E-5</v>
      </c>
      <c r="U102" s="51">
        <f>+(A!T46+B!U46)/(E!U60+E!U88)</f>
        <v>5.3920931024289319E-5</v>
      </c>
      <c r="V102" s="51">
        <f>+(A!U46+B!V46)/(E!V60+E!V88)</f>
        <v>5.480583050502215E-5</v>
      </c>
      <c r="W102" s="51">
        <f>+(A!V46+B!W46)/(E!W60+E!W88)</f>
        <v>4.973635188626611E-5</v>
      </c>
      <c r="X102" s="51">
        <f>+(A!W46+B!X46)/(E!X60+E!X88)</f>
        <v>5.1762077504256285E-5</v>
      </c>
      <c r="Y102" s="51">
        <f>+(A!X46+B!Y46)/(E!Y60+E!Y88)</f>
        <v>5.3124933943682002E-5</v>
      </c>
      <c r="Z102" s="51">
        <f>+(A!Y46+B!Z46)/(E!Z60+E!Z88)</f>
        <v>4.8315840509899596E-5</v>
      </c>
      <c r="AA102" s="51">
        <f>+(A!Z46+B!AA46)/(E!AA60+E!AA88)</f>
        <v>5.0585332603711497E-5</v>
      </c>
      <c r="AB102" s="51">
        <f>+(A!AA46+B!AB46)/(E!AB60+E!AB88)</f>
        <v>4.5222468171725713E-5</v>
      </c>
      <c r="AC102" s="51">
        <f>+(A!AB46+B!AC46)/(E!AC60+E!AC88)</f>
        <v>4.4922771646445249E-5</v>
      </c>
      <c r="AD102" s="51">
        <f>+(A!AC46+B!AD46)/(E!AD60+E!AD88)</f>
        <v>4.3939706781990065E-5</v>
      </c>
    </row>
    <row r="103" spans="4:30" x14ac:dyDescent="0.25">
      <c r="D103" s="59" t="s">
        <v>16</v>
      </c>
      <c r="E103" s="52">
        <f>+(A!D47+B!E47)/(E!E61+E!E89)</f>
        <v>3.3716629805585139E-4</v>
      </c>
      <c r="F103" s="52">
        <f>+(A!E47+B!F47)/(E!F61+E!F89)</f>
        <v>3.0032767942486161E-4</v>
      </c>
      <c r="G103" s="52">
        <f>+(A!F47+B!G47)/(E!G61+E!G89)</f>
        <v>3.8633092386360817E-4</v>
      </c>
      <c r="H103" s="52">
        <f>+(A!G47+B!H47)/(E!H61+E!H89)</f>
        <v>3.0223348495116154E-4</v>
      </c>
      <c r="I103" s="52">
        <f>+(A!H47+B!I47)/(E!I61+E!I89)</f>
        <v>2.7168906017249197E-4</v>
      </c>
      <c r="J103" s="52">
        <f>+(A!I47+B!J47)/(E!J61+E!J89)</f>
        <v>2.7271405542227112E-4</v>
      </c>
      <c r="K103" s="52">
        <f>+(A!J47+B!K47)/(E!K61+E!K89)</f>
        <v>1.7775121483467362E-4</v>
      </c>
      <c r="L103" s="52">
        <f>+(A!K47+B!L47)/(E!L61+E!L89)</f>
        <v>1.9241585311408172E-4</v>
      </c>
      <c r="M103" s="52">
        <f>+(A!L47+B!M47)/(E!M61+E!M89)</f>
        <v>1.5461490496352842E-4</v>
      </c>
      <c r="N103" s="52">
        <f>+(A!M47+B!N47)/(E!N61+E!N89)</f>
        <v>1.7867315760750088E-4</v>
      </c>
      <c r="O103" s="52">
        <f>+(A!N47+B!O47)/(E!O61+E!O89)</f>
        <v>2.209455300048607E-4</v>
      </c>
      <c r="P103" s="52">
        <f>+(A!O47+B!P47)/(E!P61+E!P89)</f>
        <v>1.9034450688320379E-4</v>
      </c>
      <c r="Q103" s="52">
        <f>+(A!P47+B!Q47)/(E!Q61+E!Q89)</f>
        <v>1.6023053295916487E-4</v>
      </c>
      <c r="R103" s="52">
        <f>+(A!Q47+B!R47)/(E!R61+E!R89)</f>
        <v>1.5128821713663513E-4</v>
      </c>
      <c r="S103" s="52">
        <f>+(A!R47+B!S47)/(E!S61+E!S89)</f>
        <v>1.7275175483014597E-4</v>
      </c>
      <c r="T103" s="52">
        <f>+(A!S47+B!T47)/(E!T61+E!T89)</f>
        <v>2.2408163581749026E-4</v>
      </c>
      <c r="U103" s="52">
        <f>+(A!T47+B!U47)/(E!U61+E!U89)</f>
        <v>1.7655982676262084E-4</v>
      </c>
      <c r="V103" s="52">
        <f>+(A!U47+B!V47)/(E!V61+E!V89)</f>
        <v>1.1103008499182837E-4</v>
      </c>
      <c r="W103" s="52">
        <f>+(A!V47+B!W47)/(E!W61+E!W89)</f>
        <v>1.1067756450040043E-4</v>
      </c>
      <c r="X103" s="52">
        <f>+(A!W47+B!X47)/(E!X61+E!X89)</f>
        <v>1.1196558822497157E-4</v>
      </c>
      <c r="Y103" s="52">
        <f>+(A!X47+B!Y47)/(E!Y61+E!Y89)</f>
        <v>1.3957750233495214E-4</v>
      </c>
      <c r="Z103" s="52">
        <f>+(A!Y47+B!Z47)/(E!Z61+E!Z89)</f>
        <v>1.235912902866528E-4</v>
      </c>
      <c r="AA103" s="52">
        <f>+(A!Z47+B!AA47)/(E!AA61+E!AA89)</f>
        <v>1.1959105619788409E-4</v>
      </c>
      <c r="AB103" s="52">
        <f>+(A!AA47+B!AB47)/(E!AB61+E!AB89)</f>
        <v>8.8157543174786104E-5</v>
      </c>
      <c r="AC103" s="52">
        <f>+(A!AB47+B!AC47)/(E!AC61+E!AC89)</f>
        <v>8.456969592380484E-5</v>
      </c>
      <c r="AD103" s="52">
        <f>+(A!AC47+B!AD47)/(E!AD61+E!AD89)</f>
        <v>8.1169546291520207E-5</v>
      </c>
    </row>
    <row r="104" spans="4:30" x14ac:dyDescent="0.25">
      <c r="D104" s="60" t="s">
        <v>17</v>
      </c>
      <c r="E104" s="53">
        <f>+(A!D48+B!E48)/(E!E62+E!E90)</f>
        <v>2.3632744329563953E-7</v>
      </c>
      <c r="F104" s="53">
        <f>+(A!E48+B!F48)/(E!F62+E!F90)</f>
        <v>4.68150162279023E-7</v>
      </c>
      <c r="G104" s="53">
        <f>+(A!F48+B!G48)/(E!G62+E!G90)</f>
        <v>1.3508372103957525E-7</v>
      </c>
      <c r="H104" s="53">
        <f>+(A!G48+B!H48)/(E!H62+E!H90)</f>
        <v>3.452448803385523E-7</v>
      </c>
      <c r="I104" s="53">
        <f>+(A!H48+B!I48)/(E!I62+E!I90)</f>
        <v>1.5948534602272326E-7</v>
      </c>
      <c r="J104" s="53">
        <f>+(A!I48+B!J48)/(E!J62+E!J90)</f>
        <v>1.0378104347296624E-7</v>
      </c>
      <c r="K104" s="53">
        <f>+(A!J48+B!K48)/(E!K62+E!K90)</f>
        <v>1.8241254510474751E-7</v>
      </c>
      <c r="L104" s="53">
        <f>+(A!K48+B!L48)/(E!L62+E!L90)</f>
        <v>3.1021539763194752E-7</v>
      </c>
      <c r="M104" s="53">
        <f>+(A!L48+B!M48)/(E!M62+E!M90)</f>
        <v>1.4409162031746434E-7</v>
      </c>
      <c r="N104" s="53">
        <f>+(A!M48+B!N48)/(E!N62+E!N90)</f>
        <v>6.5606128850103833E-7</v>
      </c>
      <c r="O104" s="53">
        <f>+(A!N48+B!O48)/(E!O62+E!O90)</f>
        <v>9.1370217707061001E-8</v>
      </c>
      <c r="P104" s="53">
        <f>+(A!O48+B!P48)/(E!P62+E!P90)</f>
        <v>6.0216550775133131E-7</v>
      </c>
      <c r="Q104" s="53">
        <f>+(A!P48+B!Q48)/(E!Q62+E!Q90)</f>
        <v>5.2177680717962976E-8</v>
      </c>
      <c r="R104" s="53">
        <f>+(A!Q48+B!R48)/(E!R62+E!R90)</f>
        <v>1.3326266294641872E-8</v>
      </c>
      <c r="S104" s="53">
        <f>+(A!R48+B!S48)/(E!S62+E!S90)</f>
        <v>0</v>
      </c>
      <c r="T104" s="53">
        <f>+(A!S48+B!T48)/(E!T62+E!T90)</f>
        <v>5.7698526515364062E-8</v>
      </c>
      <c r="U104" s="53">
        <f>+(A!T48+B!U48)/(E!U62+E!U90)</f>
        <v>7.2064178037304482E-9</v>
      </c>
      <c r="V104" s="53">
        <f>+(A!U48+B!V48)/(E!V62+E!V90)</f>
        <v>0</v>
      </c>
      <c r="W104" s="53">
        <f>+(A!V48+B!W48)/(E!W62+E!W90)</f>
        <v>8.4078428305067887E-8</v>
      </c>
      <c r="X104" s="53">
        <f>+(A!W48+B!X48)/(E!X62+E!X90)</f>
        <v>1.0630480067041629E-7</v>
      </c>
      <c r="Y104" s="53">
        <f>+(A!X48+B!Y48)/(E!Y62+E!Y90)</f>
        <v>6.09907809406575E-8</v>
      </c>
      <c r="Z104" s="53">
        <f>+(A!Y48+B!Z48)/(E!Z62+E!Z90)</f>
        <v>7.0092197488056549E-8</v>
      </c>
      <c r="AA104" s="53">
        <f>+(A!Z48+B!AA48)/(E!AA62+E!AA90)</f>
        <v>8.9444367138414618E-8</v>
      </c>
      <c r="AB104" s="53">
        <f>+(A!AA48+B!AB48)/(E!AB62+E!AB90)</f>
        <v>3.3940381508974525E-8</v>
      </c>
      <c r="AC104" s="53">
        <f>+(A!AB48+B!AC48)/(E!AC62+E!AC90)</f>
        <v>4.1154427968164561E-8</v>
      </c>
      <c r="AD104" s="53">
        <f>+(A!AC48+B!AD48)/(E!AD62+E!AD90)</f>
        <v>5.3445911432429294E-8</v>
      </c>
    </row>
    <row r="105" spans="4:30" x14ac:dyDescent="0.25">
      <c r="D105" s="60" t="s">
        <v>18</v>
      </c>
      <c r="E105" s="53">
        <f>+(A!D49+B!E49)/(E!E63+E!E91)</f>
        <v>2.0166570729186486E-5</v>
      </c>
      <c r="F105" s="53">
        <f>+(A!E49+B!F49)/(E!F63+E!F91)</f>
        <v>2.9967314624371586E-5</v>
      </c>
      <c r="G105" s="53">
        <f>+(A!F49+B!G49)/(E!G63+E!G91)</f>
        <v>3.1516203288308754E-5</v>
      </c>
      <c r="H105" s="53">
        <f>+(A!G49+B!H49)/(E!H63+E!H91)</f>
        <v>3.1121448380342419E-5</v>
      </c>
      <c r="I105" s="53">
        <f>+(A!H49+B!I49)/(E!I63+E!I91)</f>
        <v>2.1799218747471199E-5</v>
      </c>
      <c r="J105" s="53">
        <f>+(A!I49+B!J49)/(E!J63+E!J91)</f>
        <v>2.6771275404724913E-5</v>
      </c>
      <c r="K105" s="53">
        <f>+(A!J49+B!K49)/(E!K63+E!K91)</f>
        <v>3.0383248645468605E-5</v>
      </c>
      <c r="L105" s="53">
        <f>+(A!K49+B!L49)/(E!L63+E!L91)</f>
        <v>2.7181788115845367E-5</v>
      </c>
      <c r="M105" s="53">
        <f>+(A!L49+B!M49)/(E!M63+E!M91)</f>
        <v>3.5591058295115092E-5</v>
      </c>
      <c r="N105" s="53">
        <f>+(A!M49+B!N49)/(E!N63+E!N91)</f>
        <v>3.2697408543055311E-5</v>
      </c>
      <c r="O105" s="53">
        <f>+(A!N49+B!O49)/(E!O63+E!O91)</f>
        <v>3.3414026379511967E-5</v>
      </c>
      <c r="P105" s="53">
        <f>+(A!O49+B!P49)/(E!P63+E!P91)</f>
        <v>4.2831523060248804E-5</v>
      </c>
      <c r="Q105" s="53">
        <f>+(A!P49+B!Q49)/(E!Q63+E!Q91)</f>
        <v>3.0459837997924427E-5</v>
      </c>
      <c r="R105" s="53">
        <f>+(A!Q49+B!R49)/(E!R63+E!R91)</f>
        <v>2.842276220395661E-5</v>
      </c>
      <c r="S105" s="53">
        <f>+(A!R49+B!S49)/(E!S63+E!S91)</f>
        <v>3.7447250664544069E-5</v>
      </c>
      <c r="T105" s="53">
        <f>+(A!S49+B!T49)/(E!T63+E!T91)</f>
        <v>4.1603674149193176E-5</v>
      </c>
      <c r="U105" s="53">
        <f>+(A!T49+B!U49)/(E!U63+E!U91)</f>
        <v>3.4105119949266014E-5</v>
      </c>
      <c r="V105" s="53">
        <f>+(A!U49+B!V49)/(E!V63+E!V91)</f>
        <v>4.3649444901892564E-5</v>
      </c>
      <c r="W105" s="53">
        <f>+(A!V49+B!W49)/(E!W63+E!W91)</f>
        <v>4.1751292660485541E-5</v>
      </c>
      <c r="X105" s="53">
        <f>+(A!W49+B!X49)/(E!X63+E!X91)</f>
        <v>4.3391215761307609E-5</v>
      </c>
      <c r="Y105" s="53">
        <f>+(A!X49+B!Y49)/(E!Y63+E!Y91)</f>
        <v>5.274935104668502E-5</v>
      </c>
      <c r="Z105" s="53">
        <f>+(A!Y49+B!Z49)/(E!Z63+E!Z91)</f>
        <v>5.1680490425771011E-5</v>
      </c>
      <c r="AA105" s="53">
        <f>+(A!Z49+B!AA49)/(E!AA63+E!AA91)</f>
        <v>4.9940638773029913E-5</v>
      </c>
      <c r="AB105" s="53">
        <f>+(A!AA49+B!AB49)/(E!AB63+E!AB91)</f>
        <v>4.2954281445071529E-5</v>
      </c>
      <c r="AC105" s="53">
        <f>+(A!AB49+B!AC49)/(E!AC63+E!AC91)</f>
        <v>5.645979363612492E-5</v>
      </c>
      <c r="AD105" s="53">
        <f>+(A!AC49+B!AD49)/(E!AD63+E!AD91)</f>
        <v>4.3828370108290933E-5</v>
      </c>
    </row>
    <row r="106" spans="4:30" x14ac:dyDescent="0.25">
      <c r="D106" s="60" t="s">
        <v>19</v>
      </c>
      <c r="E106" s="53">
        <f>+(A!D50+B!E50)/(E!E64+E!E92)</f>
        <v>9.0119862127189495E-6</v>
      </c>
      <c r="F106" s="53">
        <f>+(A!E50+B!F50)/(E!F64+E!F92)</f>
        <v>1.3392921625746284E-5</v>
      </c>
      <c r="G106" s="53">
        <f>+(A!F50+B!G50)/(E!G64+E!G92)</f>
        <v>1.2257619463697146E-5</v>
      </c>
      <c r="H106" s="53">
        <f>+(A!G50+B!H50)/(E!H64+E!H92)</f>
        <v>1.6270617069295589E-5</v>
      </c>
      <c r="I106" s="53">
        <f>+(A!H50+B!I50)/(E!I64+E!I92)</f>
        <v>1.543693406876262E-5</v>
      </c>
      <c r="J106" s="53">
        <f>+(A!I50+B!J50)/(E!J64+E!J92)</f>
        <v>2.4143033113167337E-6</v>
      </c>
      <c r="K106" s="53">
        <f>+(A!J50+B!K50)/(E!K64+E!K92)</f>
        <v>1.2636561529865986E-6</v>
      </c>
      <c r="L106" s="53">
        <f>+(A!K50+B!L50)/(E!L64+E!L92)</f>
        <v>3.6048663035467792E-7</v>
      </c>
      <c r="M106" s="53">
        <f>+(A!L50+B!M50)/(E!M64+E!M92)</f>
        <v>1.3184630237025695E-6</v>
      </c>
      <c r="N106" s="53">
        <f>+(A!M50+B!N50)/(E!N64+E!N92)</f>
        <v>1.2779328560257399E-6</v>
      </c>
      <c r="O106" s="53">
        <f>+(A!N50+B!O50)/(E!O64+E!O92)</f>
        <v>4.8361179981255307E-6</v>
      </c>
      <c r="P106" s="53">
        <f>+(A!O50+B!P50)/(E!P64+E!P92)</f>
        <v>5.2973765180597872E-7</v>
      </c>
      <c r="Q106" s="53">
        <f>+(A!P50+B!Q50)/(E!Q64+E!Q92)</f>
        <v>4.8549076209555146E-7</v>
      </c>
      <c r="R106" s="53">
        <f>+(A!Q50+B!R50)/(E!R64+E!R92)</f>
        <v>6.9411393936675109E-7</v>
      </c>
      <c r="S106" s="53">
        <f>+(A!R50+B!S50)/(E!S64+E!S92)</f>
        <v>8.7726379989236311E-7</v>
      </c>
      <c r="T106" s="53">
        <f>+(A!S50+B!T50)/(E!T64+E!T92)</f>
        <v>3.6107423988125272E-6</v>
      </c>
      <c r="U106" s="53">
        <f>+(A!T50+B!U50)/(E!U64+E!U92)</f>
        <v>7.3388260864443178E-6</v>
      </c>
      <c r="V106" s="53">
        <f>+(A!U50+B!V50)/(E!V64+E!V92)</f>
        <v>3.6276656143895479E-6</v>
      </c>
      <c r="W106" s="53">
        <f>+(A!V50+B!W50)/(E!W64+E!W92)</f>
        <v>2.215963931266423E-6</v>
      </c>
      <c r="X106" s="53">
        <f>+(A!W50+B!X50)/(E!X64+E!X92)</f>
        <v>1.9127149054420107E-6</v>
      </c>
      <c r="Y106" s="53">
        <f>+(A!X50+B!Y50)/(E!Y64+E!Y92)</f>
        <v>3.4107023019438864E-5</v>
      </c>
      <c r="Z106" s="53">
        <f>+(A!Y50+B!Z50)/(E!Z64+E!Z92)</f>
        <v>1.5987125493832151E-5</v>
      </c>
      <c r="AA106" s="53">
        <f>+(A!Z50+B!AA50)/(E!AA64+E!AA92)</f>
        <v>4.203028163750252E-5</v>
      </c>
      <c r="AB106" s="53">
        <f>+(A!AA50+B!AB50)/(E!AB64+E!AB92)</f>
        <v>2.4506192857227288E-5</v>
      </c>
      <c r="AC106" s="53">
        <f>+(A!AB50+B!AC50)/(E!AC64+E!AC92)</f>
        <v>2.9002315342185738E-5</v>
      </c>
      <c r="AD106" s="53">
        <f>+(A!AC50+B!AD50)/(E!AD64+E!AD92)</f>
        <v>3.000063089401069E-5</v>
      </c>
    </row>
    <row r="107" spans="4:30" x14ac:dyDescent="0.25">
      <c r="D107" s="60" t="s">
        <v>20</v>
      </c>
      <c r="E107" s="53">
        <f>+(A!D51+B!E51)/(E!E65+E!E93)</f>
        <v>2.0061101494007964E-7</v>
      </c>
      <c r="F107" s="53">
        <f>+(A!E51+B!F51)/(E!F65+E!F93)</f>
        <v>1.7404510486031911E-7</v>
      </c>
      <c r="G107" s="53">
        <f>+(A!F51+B!G51)/(E!G65+E!G93)</f>
        <v>1.4357561825044007E-7</v>
      </c>
      <c r="H107" s="53">
        <f>+(A!G51+B!H51)/(E!H65+E!H93)</f>
        <v>1.4008410298969614E-7</v>
      </c>
      <c r="I107" s="53">
        <f>+(A!H51+B!I51)/(E!I65+E!I93)</f>
        <v>2.3925055406928483E-7</v>
      </c>
      <c r="J107" s="53">
        <f>+(A!I51+B!J51)/(E!J65+E!J93)</f>
        <v>3.1202721077592454E-7</v>
      </c>
      <c r="K107" s="53">
        <f>+(A!J51+B!K51)/(E!K65+E!K93)</f>
        <v>1.4245100139049427E-7</v>
      </c>
      <c r="L107" s="53">
        <f>+(A!K51+B!L51)/(E!L65+E!L93)</f>
        <v>5.9611068458181995E-7</v>
      </c>
      <c r="M107" s="53">
        <f>+(A!L51+B!M51)/(E!M65+E!M93)</f>
        <v>7.784854973899916E-7</v>
      </c>
      <c r="N107" s="53">
        <f>+(A!M51+B!N51)/(E!N65+E!N93)</f>
        <v>8.0749957618784792E-7</v>
      </c>
      <c r="O107" s="53">
        <f>+(A!N51+B!O51)/(E!O65+E!O93)</f>
        <v>2.1784225733864997E-7</v>
      </c>
      <c r="P107" s="53">
        <f>+(A!O51+B!P51)/(E!P65+E!P93)</f>
        <v>2.876934215514189E-7</v>
      </c>
      <c r="Q107" s="53">
        <f>+(A!P51+B!Q51)/(E!Q65+E!Q93)</f>
        <v>1.0410539674797278E-6</v>
      </c>
      <c r="R107" s="53">
        <f>+(A!Q51+B!R51)/(E!R65+E!R93)</f>
        <v>9.6514718891526436E-7</v>
      </c>
      <c r="S107" s="53">
        <f>+(A!R51+B!S51)/(E!S65+E!S93)</f>
        <v>1.8053897667357898E-6</v>
      </c>
      <c r="T107" s="53">
        <f>+(A!S51+B!T51)/(E!T65+E!T93)</f>
        <v>2.5117195134498833E-6</v>
      </c>
      <c r="U107" s="53">
        <f>+(A!T51+B!U51)/(E!U65+E!U93)</f>
        <v>2.518189822012357E-6</v>
      </c>
      <c r="V107" s="53">
        <f>+(A!U51+B!V51)/(E!V65+E!V93)</f>
        <v>2.7613512324722048E-6</v>
      </c>
      <c r="W107" s="53">
        <f>+(A!V51+B!W51)/(E!W65+E!W93)</f>
        <v>2.8921684434605937E-6</v>
      </c>
      <c r="X107" s="53">
        <f>+(A!W51+B!X51)/(E!X65+E!X93)</f>
        <v>2.9439232511633233E-6</v>
      </c>
      <c r="Y107" s="53">
        <f>+(A!X51+B!Y51)/(E!Y65+E!Y93)</f>
        <v>2.8969338898644562E-6</v>
      </c>
      <c r="Z107" s="53">
        <f>+(A!Y51+B!Z51)/(E!Z65+E!Z93)</f>
        <v>3.0100503050835774E-6</v>
      </c>
      <c r="AA107" s="53">
        <f>+(A!Z51+B!AA51)/(E!AA65+E!AA93)</f>
        <v>2.8392265745001271E-6</v>
      </c>
      <c r="AB107" s="53">
        <f>+(A!AA51+B!AB51)/(E!AB65+E!AB93)</f>
        <v>2.3335880674932396E-6</v>
      </c>
      <c r="AC107" s="53">
        <f>+(A!AB51+B!AC51)/(E!AC65+E!AC93)</f>
        <v>3.3135153818312048E-6</v>
      </c>
      <c r="AD107" s="53">
        <f>+(A!AC51+B!AD51)/(E!AD65+E!AD93)</f>
        <v>2.6429464031542434E-6</v>
      </c>
    </row>
    <row r="108" spans="4:30" x14ac:dyDescent="0.25">
      <c r="D108" s="60" t="s">
        <v>21</v>
      </c>
      <c r="E108" s="53">
        <f>+(A!D52+B!E52)/(E!E66+E!E94)</f>
        <v>3.3469010934811434E-5</v>
      </c>
      <c r="F108" s="53">
        <f>+(A!E52+B!F52)/(E!F66+E!F94)</f>
        <v>3.99107908469985E-5</v>
      </c>
      <c r="G108" s="53">
        <f>+(A!F52+B!G52)/(E!G66+E!G94)</f>
        <v>4.8519743634746453E-5</v>
      </c>
      <c r="H108" s="53">
        <f>+(A!G52+B!H52)/(E!H66+E!H94)</f>
        <v>6.0217065345732063E-5</v>
      </c>
      <c r="I108" s="53">
        <f>+(A!H52+B!I52)/(E!I66+E!I94)</f>
        <v>5.2471921785698464E-5</v>
      </c>
      <c r="J108" s="53">
        <f>+(A!I52+B!J52)/(E!J66+E!J94)</f>
        <v>5.1294411872634177E-5</v>
      </c>
      <c r="K108" s="53">
        <f>+(A!J52+B!K52)/(E!K66+E!K94)</f>
        <v>5.4584908492708266E-5</v>
      </c>
      <c r="L108" s="53">
        <f>+(A!K52+B!L52)/(E!L66+E!L94)</f>
        <v>5.5500225839768023E-5</v>
      </c>
      <c r="M108" s="53">
        <f>+(A!L52+B!M52)/(E!M66+E!M94)</f>
        <v>3.5199001154769049E-5</v>
      </c>
      <c r="N108" s="53">
        <f>+(A!M52+B!N52)/(E!N66+E!N94)</f>
        <v>1.8763925480770704E-5</v>
      </c>
      <c r="O108" s="53">
        <f>+(A!N52+B!O52)/(E!O66+E!O94)</f>
        <v>1.9713246173515911E-5</v>
      </c>
      <c r="P108" s="53">
        <f>+(A!O52+B!P52)/(E!P66+E!P94)</f>
        <v>1.8504966495000457E-5</v>
      </c>
      <c r="Q108" s="53">
        <f>+(A!P52+B!Q52)/(E!Q66+E!Q94)</f>
        <v>1.8259417757888405E-5</v>
      </c>
      <c r="R108" s="53">
        <f>+(A!Q52+B!R52)/(E!R66+E!R94)</f>
        <v>1.523115302170933E-5</v>
      </c>
      <c r="S108" s="53">
        <f>+(A!R52+B!S52)/(E!S66+E!S94)</f>
        <v>1.6150151549895889E-5</v>
      </c>
      <c r="T108" s="53">
        <f>+(A!S52+B!T52)/(E!T66+E!T94)</f>
        <v>1.5013243469150097E-5</v>
      </c>
      <c r="U108" s="53">
        <f>+(A!T52+B!U52)/(E!U66+E!U94)</f>
        <v>1.6016735030716001E-5</v>
      </c>
      <c r="V108" s="53">
        <f>+(A!U52+B!V52)/(E!V66+E!V94)</f>
        <v>2.15617995236591E-5</v>
      </c>
      <c r="W108" s="53">
        <f>+(A!V52+B!W52)/(E!W66+E!W94)</f>
        <v>2.3220177358998325E-5</v>
      </c>
      <c r="X108" s="53">
        <f>+(A!W52+B!X52)/(E!X66+E!X94)</f>
        <v>2.0796049376237472E-5</v>
      </c>
      <c r="Y108" s="53">
        <f>+(A!X52+B!Y52)/(E!Y66+E!Y94)</f>
        <v>2.5311038144125457E-5</v>
      </c>
      <c r="Z108" s="53">
        <f>+(A!Y52+B!Z52)/(E!Z66+E!Z94)</f>
        <v>2.0474036589018091E-5</v>
      </c>
      <c r="AA108" s="53">
        <f>+(A!Z52+B!AA52)/(E!AA66+E!AA94)</f>
        <v>1.7768280776604674E-5</v>
      </c>
      <c r="AB108" s="53">
        <f>+(A!AA52+B!AB52)/(E!AB66+E!AB94)</f>
        <v>1.701463552298092E-5</v>
      </c>
      <c r="AC108" s="53">
        <f>+(A!AB52+B!AC52)/(E!AC66+E!AC94)</f>
        <v>1.826530063254722E-5</v>
      </c>
      <c r="AD108" s="53">
        <f>+(A!AC52+B!AD52)/(E!AD66+E!AD94)</f>
        <v>1.6362400304463023E-5</v>
      </c>
    </row>
    <row r="109" spans="4:30" x14ac:dyDescent="0.25">
      <c r="D109" s="60" t="s">
        <v>22</v>
      </c>
      <c r="E109" s="53">
        <f>+(A!D53+B!E53)/(E!E67+E!E95)</f>
        <v>1.8049500485785915E-4</v>
      </c>
      <c r="F109" s="53">
        <f>+(A!E53+B!F53)/(E!F67+E!F95)</f>
        <v>1.6964482779678199E-4</v>
      </c>
      <c r="G109" s="53">
        <f>+(A!F53+B!G53)/(E!G67+E!G95)</f>
        <v>9.7588875788346075E-5</v>
      </c>
      <c r="H109" s="53">
        <f>+(A!G53+B!H53)/(E!H67+E!H95)</f>
        <v>1.1343382579257796E-4</v>
      </c>
      <c r="I109" s="53">
        <f>+(A!H53+B!I53)/(E!I67+E!I95)</f>
        <v>6.4491744552054562E-5</v>
      </c>
      <c r="J109" s="53">
        <f>+(A!I53+B!J53)/(E!J67+E!J95)</f>
        <v>8.3452913526064039E-5</v>
      </c>
      <c r="K109" s="53">
        <f>+(A!J53+B!K53)/(E!K67+E!K95)</f>
        <v>8.7854177661090784E-5</v>
      </c>
      <c r="L109" s="53">
        <f>+(A!K53+B!L53)/(E!L67+E!L95)</f>
        <v>8.0313918740984957E-5</v>
      </c>
      <c r="M109" s="53">
        <f>+(A!L53+B!M53)/(E!M67+E!M95)</f>
        <v>7.77700989944094E-5</v>
      </c>
      <c r="N109" s="53">
        <f>+(A!M53+B!N53)/(E!N67+E!N95)</f>
        <v>7.4339289452029654E-5</v>
      </c>
      <c r="O109" s="53">
        <f>+(A!N53+B!O53)/(E!O67+E!O95)</f>
        <v>6.5729943937985197E-5</v>
      </c>
      <c r="P109" s="53">
        <f>+(A!O53+B!P53)/(E!P67+E!P95)</f>
        <v>7.0837568122997539E-5</v>
      </c>
      <c r="Q109" s="53">
        <f>+(A!P53+B!Q53)/(E!Q67+E!Q95)</f>
        <v>9.3460195688180723E-5</v>
      </c>
      <c r="R109" s="53">
        <f>+(A!Q53+B!R53)/(E!R67+E!R95)</f>
        <v>7.429431151095286E-5</v>
      </c>
      <c r="S109" s="53">
        <f>+(A!R53+B!S53)/(E!S67+E!S95)</f>
        <v>8.458520213241251E-5</v>
      </c>
      <c r="T109" s="53">
        <f>+(A!S53+B!T53)/(E!T67+E!T95)</f>
        <v>1.0935524793071806E-4</v>
      </c>
      <c r="U109" s="53">
        <f>+(A!T53+B!U53)/(E!U67+E!U95)</f>
        <v>8.9221461068861156E-5</v>
      </c>
      <c r="V109" s="53">
        <f>+(A!U53+B!V53)/(E!V67+E!V95)</f>
        <v>1.1996365900323622E-4</v>
      </c>
      <c r="W109" s="53">
        <f>+(A!V53+B!W53)/(E!W67+E!W95)</f>
        <v>1.0939481712948952E-4</v>
      </c>
      <c r="X109" s="53">
        <f>+(A!W53+B!X53)/(E!X67+E!X95)</f>
        <v>1.2074463000046042E-4</v>
      </c>
      <c r="Y109" s="53">
        <f>+(A!X53+B!Y53)/(E!Y67+E!Y95)</f>
        <v>1.0272805819858339E-4</v>
      </c>
      <c r="Z109" s="53">
        <f>+(A!Y53+B!Z53)/(E!Z67+E!Z95)</f>
        <v>8.8829017175690801E-5</v>
      </c>
      <c r="AA109" s="53">
        <f>+(A!Z53+B!AA53)/(E!AA67+E!AA95)</f>
        <v>8.8053210944317629E-5</v>
      </c>
      <c r="AB109" s="53">
        <f>+(A!AA53+B!AB53)/(E!AB67+E!AB95)</f>
        <v>8.8621995969591811E-5</v>
      </c>
      <c r="AC109" s="53">
        <f>+(A!AB53+B!AC53)/(E!AC67+E!AC95)</f>
        <v>7.560020225135288E-5</v>
      </c>
      <c r="AD109" s="53">
        <f>+(A!AC53+B!AD53)/(E!AD67+E!AD95)</f>
        <v>7.9950953287075707E-5</v>
      </c>
    </row>
    <row r="110" spans="4:30" x14ac:dyDescent="0.25">
      <c r="D110" s="60" t="s">
        <v>23</v>
      </c>
      <c r="E110" s="53">
        <f>+(A!D54+B!E54)/(E!E68+E!E96)</f>
        <v>1.1584262342911381E-4</v>
      </c>
      <c r="F110" s="53">
        <f>+(A!E54+B!F54)/(E!F68+E!F96)</f>
        <v>1.0991667040812136E-4</v>
      </c>
      <c r="G110" s="53">
        <f>+(A!F54+B!G54)/(E!G68+E!G96)</f>
        <v>1.2021744907247623E-4</v>
      </c>
      <c r="H110" s="53">
        <f>+(A!G54+B!H54)/(E!H68+E!H96)</f>
        <v>1.1283752460049066E-4</v>
      </c>
      <c r="I110" s="53">
        <f>+(A!H54+B!I54)/(E!I68+E!I96)</f>
        <v>5.5715833953702547E-5</v>
      </c>
      <c r="J110" s="53">
        <f>+(A!I54+B!J54)/(E!J68+E!J96)</f>
        <v>5.6759112262880846E-5</v>
      </c>
      <c r="K110" s="53">
        <f>+(A!J54+B!K54)/(E!K68+E!K96)</f>
        <v>6.0696431034905098E-5</v>
      </c>
      <c r="L110" s="53">
        <f>+(A!K54+B!L54)/(E!L68+E!L96)</f>
        <v>7.5053896252351307E-5</v>
      </c>
      <c r="M110" s="53">
        <f>+(A!L54+B!M54)/(E!M68+E!M96)</f>
        <v>7.0639032980409689E-5</v>
      </c>
      <c r="N110" s="53">
        <f>+(A!M54+B!N54)/(E!N68+E!N96)</f>
        <v>6.4083949144520957E-5</v>
      </c>
      <c r="O110" s="53">
        <f>+(A!N54+B!O54)/(E!O68+E!O96)</f>
        <v>5.6711160378558354E-5</v>
      </c>
      <c r="P110" s="53">
        <f>+(A!O54+B!P54)/(E!P68+E!P96)</f>
        <v>6.9680258805944812E-5</v>
      </c>
      <c r="Q110" s="53">
        <f>+(A!P54+B!Q54)/(E!Q68+E!Q96)</f>
        <v>8.203717127648643E-5</v>
      </c>
      <c r="R110" s="53">
        <f>+(A!Q54+B!R54)/(E!R68+E!R96)</f>
        <v>6.8368643019004274E-5</v>
      </c>
      <c r="S110" s="53">
        <f>+(A!R54+B!S54)/(E!S68+E!S96)</f>
        <v>5.3584695352497222E-5</v>
      </c>
      <c r="T110" s="53">
        <f>+(A!S54+B!T54)/(E!T68+E!T96)</f>
        <v>6.1088997570860168E-5</v>
      </c>
      <c r="U110" s="53">
        <f>+(A!T54+B!U54)/(E!U68+E!U96)</f>
        <v>7.671325393645774E-5</v>
      </c>
      <c r="V110" s="53">
        <f>+(A!U54+B!V54)/(E!V68+E!V96)</f>
        <v>7.9926765485889919E-5</v>
      </c>
      <c r="W110" s="53">
        <f>+(A!V54+B!W54)/(E!W68+E!W96)</f>
        <v>6.8827902616951447E-5</v>
      </c>
      <c r="X110" s="53">
        <f>+(A!W54+B!X54)/(E!X68+E!X96)</f>
        <v>6.8627666296995298E-5</v>
      </c>
      <c r="Y110" s="53">
        <f>+(A!X54+B!Y54)/(E!Y68+E!Y96)</f>
        <v>5.5245514161259748E-5</v>
      </c>
      <c r="Z110" s="53">
        <f>+(A!Y54+B!Z54)/(E!Z68+E!Z96)</f>
        <v>5.646575773884935E-5</v>
      </c>
      <c r="AA110" s="53">
        <f>+(A!Z54+B!AA54)/(E!AA68+E!AA96)</f>
        <v>5.7727819100003344E-5</v>
      </c>
      <c r="AB110" s="53">
        <f>+(A!AA54+B!AB54)/(E!AB68+E!AB96)</f>
        <v>5.5592928167646608E-5</v>
      </c>
      <c r="AC110" s="53">
        <f>+(A!AB54+B!AC54)/(E!AC68+E!AC96)</f>
        <v>5.6729635754873312E-5</v>
      </c>
      <c r="AD110" s="53">
        <f>+(A!AC54+B!AD54)/(E!AD68+E!AD96)</f>
        <v>5.4203800671692951E-5</v>
      </c>
    </row>
    <row r="111" spans="4:30" x14ac:dyDescent="0.25">
      <c r="D111" s="60" t="s">
        <v>24</v>
      </c>
      <c r="E111" s="53">
        <f>+(A!D55+B!E55)/(E!E69+E!E97)</f>
        <v>4.242711322050285E-5</v>
      </c>
      <c r="F111" s="53">
        <f>+(A!E55+B!F55)/(E!F69+E!F97)</f>
        <v>3.6470534471391713E-5</v>
      </c>
      <c r="G111" s="53">
        <f>+(A!F55+B!G55)/(E!G69+E!G97)</f>
        <v>4.065637185868255E-5</v>
      </c>
      <c r="H111" s="53">
        <f>+(A!G55+B!H55)/(E!H69+E!H97)</f>
        <v>3.6767080263870802E-5</v>
      </c>
      <c r="I111" s="53">
        <f>+(A!H55+B!I55)/(E!I69+E!I97)</f>
        <v>2.7835965775121202E-5</v>
      </c>
      <c r="J111" s="53">
        <f>+(A!I55+B!J55)/(E!J69+E!J97)</f>
        <v>3.2394305389652838E-5</v>
      </c>
      <c r="K111" s="53">
        <f>+(A!J55+B!K55)/(E!K69+E!K97)</f>
        <v>2.7675488858845164E-5</v>
      </c>
      <c r="L111" s="53">
        <f>+(A!K55+B!L55)/(E!L69+E!L97)</f>
        <v>2.4611929422398912E-5</v>
      </c>
      <c r="M111" s="53">
        <f>+(A!L55+B!M55)/(E!M69+E!M97)</f>
        <v>1.8136953779449721E-5</v>
      </c>
      <c r="N111" s="53">
        <f>+(A!M55+B!N55)/(E!N69+E!N97)</f>
        <v>2.0733001331904652E-5</v>
      </c>
      <c r="O111" s="53">
        <f>+(A!N55+B!O55)/(E!O69+E!O97)</f>
        <v>2.3241486692797595E-5</v>
      </c>
      <c r="P111" s="53">
        <f>+(A!O55+B!P55)/(E!P69+E!P97)</f>
        <v>2.3099647312407696E-5</v>
      </c>
      <c r="Q111" s="53">
        <f>+(A!P55+B!Q55)/(E!Q69+E!Q97)</f>
        <v>2.1658012355685416E-5</v>
      </c>
      <c r="R111" s="53">
        <f>+(A!Q55+B!R55)/(E!R69+E!R97)</f>
        <v>2.1537664976445159E-5</v>
      </c>
      <c r="S111" s="53">
        <f>+(A!R55+B!S55)/(E!S69+E!S97)</f>
        <v>1.9286533092618421E-5</v>
      </c>
      <c r="T111" s="53">
        <f>+(A!S55+B!T55)/(E!T69+E!T97)</f>
        <v>2.2415503921000303E-5</v>
      </c>
      <c r="U111" s="53">
        <f>+(A!T55+B!U55)/(E!U69+E!U97)</f>
        <v>2.2357378991009301E-5</v>
      </c>
      <c r="V111" s="53">
        <f>+(A!U55+B!V55)/(E!V69+E!V97)</f>
        <v>2.4617794150028593E-5</v>
      </c>
      <c r="W111" s="53">
        <f>+(A!V55+B!W55)/(E!W69+E!W97)</f>
        <v>2.1148117689298023E-5</v>
      </c>
      <c r="X111" s="53">
        <f>+(A!W55+B!X55)/(E!X69+E!X97)</f>
        <v>1.8956260533579437E-5</v>
      </c>
      <c r="Y111" s="53">
        <f>+(A!X55+B!Y55)/(E!Y69+E!Y97)</f>
        <v>1.6420975406218224E-5</v>
      </c>
      <c r="Z111" s="53">
        <f>+(A!Y55+B!Z55)/(E!Z69+E!Z97)</f>
        <v>1.4395551409304935E-5</v>
      </c>
      <c r="AA111" s="53">
        <f>+(A!Z55+B!AA55)/(E!AA69+E!AA97)</f>
        <v>1.5232201266298567E-5</v>
      </c>
      <c r="AB111" s="53">
        <f>+(A!AA55+B!AB55)/(E!AB69+E!AB97)</f>
        <v>1.5575377652456235E-5</v>
      </c>
      <c r="AC111" s="53">
        <f>+(A!AB55+B!AC55)/(E!AC69+E!AC97)</f>
        <v>1.5669580043745256E-5</v>
      </c>
      <c r="AD111" s="53">
        <f>+(A!AC55+B!AD55)/(E!AD69+E!AD97)</f>
        <v>1.5241231183473884E-5</v>
      </c>
    </row>
    <row r="112" spans="4:30" ht="15.75" thickBot="1" x14ac:dyDescent="0.3">
      <c r="D112" s="61" t="s">
        <v>25</v>
      </c>
      <c r="E112" s="54">
        <f>+(A!D56+B!E56)/(E!E70+E!E98)</f>
        <v>1.6259502987866705E-3</v>
      </c>
      <c r="F112" s="54">
        <f>+(A!E56+B!F56)/(E!F70+E!F98)</f>
        <v>7.5790325736813016E-4</v>
      </c>
      <c r="G112" s="54">
        <f>+(A!F56+B!G56)/(E!G70+E!G98)</f>
        <v>5.9950666891660231E-4</v>
      </c>
      <c r="H112" s="54">
        <f>+(A!G56+B!H56)/(E!H70+E!H98)</f>
        <v>6.1172216234205439E-4</v>
      </c>
      <c r="I112" s="54">
        <f>+(A!H56+B!I56)/(E!I70+E!I98)</f>
        <v>2.6694236418943874E-4</v>
      </c>
      <c r="J112" s="54">
        <f>+(A!I56+B!J56)/(E!J70+E!J98)</f>
        <v>1.93289313036304E-5</v>
      </c>
      <c r="K112" s="54">
        <f>+(A!J56+B!K56)/(E!K70+E!K98)</f>
        <v>4.105066444705345E-5</v>
      </c>
      <c r="L112" s="54">
        <f>+(A!K56+B!L56)/(E!L70+E!L98)</f>
        <v>4.3000597527307246E-6</v>
      </c>
      <c r="M112" s="54">
        <f>+(A!L56+B!M56)/(E!M70+E!M98)</f>
        <v>2.6649433108395013E-5</v>
      </c>
      <c r="N112" s="54">
        <f>+(A!M56+B!N56)/(E!N70+E!N98)</f>
        <v>2.7700692637822361E-5</v>
      </c>
      <c r="O112" s="54">
        <f>+(A!N56+B!O56)/(E!O70+E!O98)</f>
        <v>2.1308167251428449E-5</v>
      </c>
      <c r="P112" s="54">
        <f>+(A!O56+B!P56)/(E!P70+E!P98)</f>
        <v>2.5215495244014951E-5</v>
      </c>
      <c r="Q112" s="54">
        <f>+(A!P56+B!Q56)/(E!Q70+E!Q98)</f>
        <v>2.6870127059435366E-5</v>
      </c>
      <c r="R112" s="54">
        <f>+(A!Q56+B!R56)/(E!R70+E!R98)</f>
        <v>1.1726513529297911E-5</v>
      </c>
      <c r="S112" s="54">
        <f>+(A!R56+B!S56)/(E!S70+E!S98)</f>
        <v>1.7364407908299818E-5</v>
      </c>
      <c r="T112" s="54">
        <f>+(A!S56+B!T56)/(E!T70+E!T98)</f>
        <v>9.7206975514463686E-6</v>
      </c>
      <c r="U112" s="54">
        <f>+(A!T56+B!U56)/(E!U70+E!U98)</f>
        <v>1.124525569897002E-5</v>
      </c>
      <c r="V112" s="54">
        <f>+(A!U56+B!V56)/(E!V70+E!V98)</f>
        <v>1.296605116786984E-5</v>
      </c>
      <c r="W112" s="54">
        <f>+(A!V56+B!W56)/(E!W70+E!W98)</f>
        <v>1.0760966756478111E-5</v>
      </c>
      <c r="X112" s="54">
        <f>+(A!W56+B!X56)/(E!X70+E!X98)</f>
        <v>9.6534824800750395E-6</v>
      </c>
      <c r="Y112" s="54">
        <f>+(A!X56+B!Y56)/(E!Y70+E!Y98)</f>
        <v>7.8011780263120559E-6</v>
      </c>
      <c r="Z112" s="54">
        <f>+(A!Y56+B!Z56)/(E!Z70+E!Z98)</f>
        <v>6.8103773087109278E-6</v>
      </c>
      <c r="AA112" s="54">
        <f>+(A!Z56+B!AA56)/(E!AA70+E!AA98)</f>
        <v>3.9066357823009385E-6</v>
      </c>
      <c r="AB112" s="54">
        <f>+(A!AA56+B!AB56)/(E!AB70+E!AB98)</f>
        <v>6.787957181443789E-6</v>
      </c>
      <c r="AC112" s="54">
        <f>+(A!AB56+B!AC56)/(E!AC70+E!AC98)</f>
        <v>4.3346558014462104E-6</v>
      </c>
      <c r="AD112" s="54">
        <f>+(A!AC56+B!AD56)/(E!AD70+E!AD98)</f>
        <v>1.2190005690702468E-10</v>
      </c>
    </row>
    <row r="113" spans="4:4" x14ac:dyDescent="0.25">
      <c r="D113" s="1" t="s">
        <v>52</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72"/>
  <sheetViews>
    <sheetView showGridLines="0" topLeftCell="A52" workbookViewId="0">
      <selection activeCell="AD71" sqref="AD71"/>
    </sheetView>
  </sheetViews>
  <sheetFormatPr baseColWidth="10" defaultRowHeight="15" x14ac:dyDescent="0.25"/>
  <cols>
    <col min="2" max="2" width="13.42578125" customWidth="1"/>
    <col min="4" max="4" width="31.7109375" customWidth="1"/>
  </cols>
  <sheetData>
    <row r="7" spans="2:16" x14ac:dyDescent="0.25">
      <c r="B7" s="209" t="s">
        <v>50</v>
      </c>
      <c r="C7" s="195"/>
      <c r="D7" s="195"/>
      <c r="E7" s="195"/>
    </row>
    <row r="8" spans="2:16" x14ac:dyDescent="0.25">
      <c r="B8" s="195"/>
      <c r="C8" s="195"/>
      <c r="D8" s="195"/>
      <c r="E8" s="195"/>
      <c r="M8" s="195" t="s">
        <v>11</v>
      </c>
      <c r="N8" s="211"/>
      <c r="O8" s="211"/>
      <c r="P8" s="211"/>
    </row>
    <row r="9" spans="2:16" x14ac:dyDescent="0.25">
      <c r="B9" s="195"/>
      <c r="C9" s="195"/>
      <c r="D9" s="195"/>
      <c r="E9" s="195"/>
      <c r="G9" s="195" t="s">
        <v>2</v>
      </c>
      <c r="H9" s="195"/>
      <c r="I9" s="195"/>
      <c r="J9" s="195"/>
      <c r="M9" s="211"/>
      <c r="N9" s="211"/>
      <c r="O9" s="211"/>
      <c r="P9" s="211"/>
    </row>
    <row r="10" spans="2:16" x14ac:dyDescent="0.25">
      <c r="B10" s="195"/>
      <c r="C10" s="195"/>
      <c r="D10" s="195"/>
      <c r="E10" s="195"/>
      <c r="G10" s="195"/>
      <c r="H10" s="195"/>
      <c r="I10" s="195"/>
      <c r="J10" s="195"/>
      <c r="M10" s="211"/>
      <c r="N10" s="211"/>
      <c r="O10" s="211"/>
      <c r="P10" s="211"/>
    </row>
    <row r="11" spans="2:16" x14ac:dyDescent="0.25">
      <c r="B11" s="195"/>
      <c r="C11" s="195"/>
      <c r="D11" s="195"/>
      <c r="E11" s="195"/>
      <c r="G11" s="195"/>
      <c r="H11" s="195"/>
      <c r="I11" s="195"/>
      <c r="J11" s="195"/>
      <c r="M11" s="211"/>
      <c r="N11" s="211"/>
      <c r="O11" s="211"/>
      <c r="P11" s="211"/>
    </row>
    <row r="12" spans="2:16" x14ac:dyDescent="0.25">
      <c r="B12" s="195"/>
      <c r="C12" s="195"/>
      <c r="D12" s="195"/>
      <c r="E12" s="195"/>
      <c r="G12" s="195"/>
      <c r="H12" s="195"/>
      <c r="I12" s="195"/>
      <c r="J12" s="195"/>
      <c r="M12" s="211"/>
      <c r="N12" s="211"/>
      <c r="O12" s="211"/>
      <c r="P12" s="211"/>
    </row>
    <row r="13" spans="2:16" x14ac:dyDescent="0.25">
      <c r="B13" s="195"/>
      <c r="C13" s="195"/>
      <c r="D13" s="195"/>
      <c r="E13" s="195"/>
      <c r="G13" s="195"/>
      <c r="H13" s="195"/>
      <c r="I13" s="195"/>
      <c r="J13" s="195"/>
      <c r="M13" s="211"/>
      <c r="N13" s="211"/>
      <c r="O13" s="211"/>
      <c r="P13" s="211"/>
    </row>
    <row r="14" spans="2:16" x14ac:dyDescent="0.25">
      <c r="B14" s="195"/>
      <c r="C14" s="195"/>
      <c r="D14" s="195"/>
      <c r="E14" s="195"/>
      <c r="G14" s="195"/>
      <c r="H14" s="195"/>
      <c r="I14" s="195"/>
      <c r="J14" s="195"/>
      <c r="M14" s="211"/>
      <c r="N14" s="211"/>
      <c r="O14" s="211"/>
      <c r="P14" s="211"/>
    </row>
    <row r="15" spans="2:16" x14ac:dyDescent="0.25">
      <c r="B15" s="195"/>
      <c r="C15" s="195"/>
      <c r="D15" s="195"/>
      <c r="E15" s="195"/>
      <c r="G15" s="195"/>
      <c r="H15" s="195"/>
      <c r="I15" s="195"/>
      <c r="J15" s="195"/>
      <c r="M15" s="211"/>
      <c r="N15" s="211"/>
      <c r="O15" s="211"/>
      <c r="P15" s="211"/>
    </row>
    <row r="16" spans="2:16" x14ac:dyDescent="0.25">
      <c r="B16" s="195"/>
      <c r="C16" s="195"/>
      <c r="D16" s="195"/>
      <c r="E16" s="195"/>
      <c r="G16" s="195"/>
      <c r="H16" s="195"/>
      <c r="I16" s="195"/>
      <c r="J16" s="195"/>
      <c r="M16" s="211"/>
      <c r="N16" s="211"/>
      <c r="O16" s="211"/>
      <c r="P16" s="211"/>
    </row>
    <row r="17" spans="3:16" x14ac:dyDescent="0.25">
      <c r="C17" s="196" t="s">
        <v>3</v>
      </c>
      <c r="D17" s="196"/>
      <c r="E17" s="196"/>
      <c r="H17" s="196" t="s">
        <v>3</v>
      </c>
      <c r="I17" s="196"/>
      <c r="J17" s="196"/>
      <c r="N17" s="196" t="s">
        <v>3</v>
      </c>
      <c r="O17" s="196"/>
      <c r="P17" s="196"/>
    </row>
    <row r="45" spans="3:30" ht="15.75" thickBot="1" x14ac:dyDescent="0.3"/>
    <row r="46" spans="3:30" ht="15.75" thickBot="1" x14ac:dyDescent="0.3">
      <c r="C46" s="6" t="s">
        <v>14</v>
      </c>
      <c r="D46" s="7"/>
      <c r="E46" s="12">
        <v>1995</v>
      </c>
      <c r="F46" s="8">
        <v>1996</v>
      </c>
      <c r="G46" s="12">
        <v>1997</v>
      </c>
      <c r="H46" s="8">
        <v>1998</v>
      </c>
      <c r="I46" s="12">
        <v>1999</v>
      </c>
      <c r="J46" s="8">
        <v>2000</v>
      </c>
      <c r="K46" s="12">
        <v>2001</v>
      </c>
      <c r="L46" s="8">
        <v>2002</v>
      </c>
      <c r="M46" s="12">
        <v>2003</v>
      </c>
      <c r="N46" s="8">
        <v>2004</v>
      </c>
      <c r="O46" s="12">
        <v>2005</v>
      </c>
      <c r="P46" s="8">
        <v>2006</v>
      </c>
      <c r="Q46" s="12">
        <v>2007</v>
      </c>
      <c r="R46" s="8">
        <v>2008</v>
      </c>
      <c r="S46" s="12">
        <v>2009</v>
      </c>
      <c r="T46" s="8">
        <v>2010</v>
      </c>
      <c r="U46" s="12">
        <v>2011</v>
      </c>
      <c r="V46" s="8">
        <v>2012</v>
      </c>
      <c r="W46" s="12">
        <v>2013</v>
      </c>
      <c r="X46" s="8">
        <v>2014</v>
      </c>
      <c r="Y46" s="12">
        <v>2015</v>
      </c>
      <c r="Z46" s="9">
        <v>2016</v>
      </c>
      <c r="AA46" s="9">
        <v>2017</v>
      </c>
      <c r="AB46" s="9">
        <v>2018</v>
      </c>
      <c r="AC46" s="9">
        <v>2019</v>
      </c>
      <c r="AD46" s="9">
        <v>2020</v>
      </c>
    </row>
    <row r="47" spans="3:30" ht="15.75" thickBot="1" x14ac:dyDescent="0.3">
      <c r="C47" s="198" t="s">
        <v>26</v>
      </c>
      <c r="D47" s="207"/>
      <c r="E47" s="49">
        <f>+A!D46/A!D$46</f>
        <v>1</v>
      </c>
      <c r="F47" s="64">
        <f>+A!E46/A!E$46</f>
        <v>1</v>
      </c>
      <c r="G47" s="49">
        <f>+A!F46/A!F$46</f>
        <v>1</v>
      </c>
      <c r="H47" s="64">
        <f>+A!G46/A!G$46</f>
        <v>1</v>
      </c>
      <c r="I47" s="49">
        <f>+A!H46/A!H$46</f>
        <v>1</v>
      </c>
      <c r="J47" s="64">
        <f>+A!I46/A!I$46</f>
        <v>1</v>
      </c>
      <c r="K47" s="49">
        <f>+A!J46/A!J$46</f>
        <v>1</v>
      </c>
      <c r="L47" s="64">
        <f>+A!K46/A!K$46</f>
        <v>1</v>
      </c>
      <c r="M47" s="49">
        <f>+A!L46/A!L$46</f>
        <v>1</v>
      </c>
      <c r="N47" s="64">
        <f>+A!M46/A!M$46</f>
        <v>1</v>
      </c>
      <c r="O47" s="49">
        <f>+A!N46/A!N$46</f>
        <v>1</v>
      </c>
      <c r="P47" s="64">
        <f>+A!O46/A!O$46</f>
        <v>1</v>
      </c>
      <c r="Q47" s="49">
        <f>+A!P46/A!P$46</f>
        <v>1</v>
      </c>
      <c r="R47" s="64">
        <f>+A!Q46/A!Q$46</f>
        <v>1</v>
      </c>
      <c r="S47" s="49">
        <f>+A!R46/A!R$46</f>
        <v>1</v>
      </c>
      <c r="T47" s="64">
        <f>+A!S46/A!S$46</f>
        <v>1</v>
      </c>
      <c r="U47" s="49">
        <f>+A!T46/A!T$46</f>
        <v>1</v>
      </c>
      <c r="V47" s="64">
        <f>+A!U46/A!U$46</f>
        <v>1</v>
      </c>
      <c r="W47" s="49">
        <f>+A!V46/A!V$46</f>
        <v>1</v>
      </c>
      <c r="X47" s="64">
        <f>+A!W46/A!W$46</f>
        <v>1</v>
      </c>
      <c r="Y47" s="49">
        <f>+A!X46/A!X$46</f>
        <v>1</v>
      </c>
      <c r="Z47" s="65">
        <f>+A!Y46/A!Y$46</f>
        <v>1</v>
      </c>
      <c r="AA47" s="65">
        <f>+A!Z46/A!Z$46</f>
        <v>1</v>
      </c>
      <c r="AB47" s="65">
        <f>+A!AA46/A!AA$46</f>
        <v>1</v>
      </c>
      <c r="AC47" s="65">
        <f>+A!AB46/A!AB$46</f>
        <v>1</v>
      </c>
      <c r="AD47" s="65">
        <f>+A!AC46/A!AC$46</f>
        <v>1</v>
      </c>
    </row>
    <row r="48" spans="3:30" x14ac:dyDescent="0.25">
      <c r="C48" s="191" t="s">
        <v>16</v>
      </c>
      <c r="D48" s="206"/>
      <c r="E48" s="50">
        <f>+A!D47/A!D$46</f>
        <v>0.68295855398292704</v>
      </c>
      <c r="F48" s="66">
        <f>+A!E47/A!E$46</f>
        <v>0.67613978440712985</v>
      </c>
      <c r="G48" s="50">
        <f>+A!F47/A!F$46</f>
        <v>0.81261230066631729</v>
      </c>
      <c r="H48" s="66">
        <f>+A!G47/A!G$46</f>
        <v>0.83283325432850364</v>
      </c>
      <c r="I48" s="50">
        <f>+A!H47/A!H$46</f>
        <v>0.80153579870717651</v>
      </c>
      <c r="J48" s="66">
        <f>+A!I47/A!I$46</f>
        <v>0.82235609163032197</v>
      </c>
      <c r="K48" s="50">
        <f>+A!J47/A!J$46</f>
        <v>0.77641083959056156</v>
      </c>
      <c r="L48" s="66">
        <f>+A!K47/A!K$46</f>
        <v>0.75858609259090382</v>
      </c>
      <c r="M48" s="50">
        <f>+A!L47/A!L$46</f>
        <v>0.67490371428161422</v>
      </c>
      <c r="N48" s="66">
        <f>+A!M47/A!M$46</f>
        <v>0.685486710806265</v>
      </c>
      <c r="O48" s="50">
        <f>+A!N47/A!N$46</f>
        <v>0.74208318076025948</v>
      </c>
      <c r="P48" s="66">
        <f>+A!O47/A!O$46</f>
        <v>0.71338236493617091</v>
      </c>
      <c r="Q48" s="50">
        <f>+A!P47/A!P$46</f>
        <v>0.58671999945841946</v>
      </c>
      <c r="R48" s="66">
        <f>+A!Q47/A!Q$46</f>
        <v>0.71326616196861847</v>
      </c>
      <c r="S48" s="50">
        <f>+A!R47/A!R$46</f>
        <v>0.81179071661332214</v>
      </c>
      <c r="T48" s="66">
        <f>+A!S47/A!S$46</f>
        <v>0.7706643322265897</v>
      </c>
      <c r="U48" s="50">
        <f>+A!T47/A!T$46</f>
        <v>0.7063571439152535</v>
      </c>
      <c r="V48" s="66">
        <f>+A!U47/A!U$46</f>
        <v>0.64950859569937303</v>
      </c>
      <c r="W48" s="50">
        <f>+A!V47/A!V$46</f>
        <v>0.63974778335938232</v>
      </c>
      <c r="X48" s="66">
        <f>+A!W47/A!W$46</f>
        <v>0.61615486789391882</v>
      </c>
      <c r="Y48" s="50">
        <f>+A!X47/A!X$46</f>
        <v>0.56740622410989039</v>
      </c>
      <c r="Z48" s="67">
        <f>+A!Y47/A!Y$46</f>
        <v>0.61809799393733533</v>
      </c>
      <c r="AA48" s="67">
        <f>+A!Z47/A!Z$46</f>
        <v>0.49332944331868317</v>
      </c>
      <c r="AB48" s="67">
        <f>+A!AA47/A!AA$46</f>
        <v>0.44886765623663449</v>
      </c>
      <c r="AC48" s="67">
        <f>+A!AB47/A!AB$46</f>
        <v>0.44068264540579011</v>
      </c>
      <c r="AD48" s="183">
        <f>+A!AC47/A!AC$46</f>
        <v>0.49266004123094403</v>
      </c>
    </row>
    <row r="49" spans="3:30" x14ac:dyDescent="0.25">
      <c r="C49" s="189" t="s">
        <v>17</v>
      </c>
      <c r="D49" s="205"/>
      <c r="E49" s="68">
        <f>+A!D48/A!D$46</f>
        <v>6.7749293205766678E-5</v>
      </c>
      <c r="F49" s="69">
        <f>+A!E48/A!E$46</f>
        <v>1.29612069099905E-4</v>
      </c>
      <c r="G49" s="68">
        <f>+A!F48/A!F$46</f>
        <v>4.4419239576167399E-5</v>
      </c>
      <c r="H49" s="69">
        <f>+A!G48/A!G$46</f>
        <v>4.4099186016687804E-5</v>
      </c>
      <c r="I49" s="68">
        <f>+A!H48/A!H$46</f>
        <v>7.6592277867553566E-5</v>
      </c>
      <c r="J49" s="69">
        <f>+A!I48/A!I$46</f>
        <v>5.0383184295881712E-5</v>
      </c>
      <c r="K49" s="68">
        <f>+A!J48/A!J$46</f>
        <v>1.2893772488182481E-4</v>
      </c>
      <c r="L49" s="69">
        <f>+A!K48/A!K$46</f>
        <v>2.0180824800253221E-4</v>
      </c>
      <c r="M49" s="68">
        <f>+A!L48/A!L$46</f>
        <v>8.7469769885831409E-5</v>
      </c>
      <c r="N49" s="69">
        <f>+A!M48/A!M$46</f>
        <v>3.9022030116270907E-4</v>
      </c>
      <c r="O49" s="68">
        <f>+A!N48/A!N$46</f>
        <v>4.6483653926785722E-5</v>
      </c>
      <c r="P49" s="69">
        <f>+A!O48/A!O$46</f>
        <v>3.5159201409464268E-4</v>
      </c>
      <c r="Q49" s="68">
        <f>+A!P48/A!P$46</f>
        <v>2.2381177463652441E-5</v>
      </c>
      <c r="R49" s="69">
        <f>+A!Q48/A!Q$46</f>
        <v>8.886805193532925E-6</v>
      </c>
      <c r="S49" s="68">
        <f>+A!R48/A!R$46</f>
        <v>0</v>
      </c>
      <c r="T49" s="69">
        <f>+A!S48/A!S$46</f>
        <v>2.7390228556899274E-5</v>
      </c>
      <c r="U49" s="68">
        <f>+A!T48/A!T$46</f>
        <v>0</v>
      </c>
      <c r="V49" s="69">
        <f>+A!U48/A!U$46</f>
        <v>0</v>
      </c>
      <c r="W49" s="68">
        <f>+A!V48/A!V$46</f>
        <v>6.4276627877728508E-5</v>
      </c>
      <c r="X49" s="69">
        <f>+A!W48/A!W$46</f>
        <v>0</v>
      </c>
      <c r="Y49" s="68">
        <f>+A!X48/A!X$46</f>
        <v>3.2402428451798812E-5</v>
      </c>
      <c r="Z49" s="70">
        <f>+A!Y48/A!Y$46</f>
        <v>4.6301589453122763E-5</v>
      </c>
      <c r="AA49" s="70">
        <f>+A!Z48/A!Z$46</f>
        <v>0</v>
      </c>
      <c r="AB49" s="70">
        <f>+A!AA48/A!AA$46</f>
        <v>0</v>
      </c>
      <c r="AC49" s="70">
        <f>+A!AB48/A!AB$46</f>
        <v>0</v>
      </c>
      <c r="AD49" s="70">
        <f>+A!AC48/A!AC$46</f>
        <v>0</v>
      </c>
    </row>
    <row r="50" spans="3:30" x14ac:dyDescent="0.25">
      <c r="C50" s="191" t="s">
        <v>18</v>
      </c>
      <c r="D50" s="206"/>
      <c r="E50" s="50">
        <f>+A!D49/A!D$46</f>
        <v>2.1804916060047072E-2</v>
      </c>
      <c r="F50" s="66">
        <f>+A!E49/A!E$46</f>
        <v>3.4388208223499785E-2</v>
      </c>
      <c r="G50" s="50">
        <f>+A!F49/A!F$46</f>
        <v>3.51828877489508E-2</v>
      </c>
      <c r="H50" s="66">
        <f>+A!G49/A!G$46</f>
        <v>4.2201776794668404E-2</v>
      </c>
      <c r="I50" s="50">
        <f>+A!H49/A!H$46</f>
        <v>3.112227689296514E-2</v>
      </c>
      <c r="J50" s="66">
        <f>+A!I49/A!I$46</f>
        <v>4.0262178989139384E-2</v>
      </c>
      <c r="K50" s="50">
        <f>+A!J49/A!J$46</f>
        <v>5.8191689566619728E-2</v>
      </c>
      <c r="L50" s="66">
        <f>+A!K49/A!K$46</f>
        <v>5.3765830129064926E-2</v>
      </c>
      <c r="M50" s="50">
        <f>+A!L49/A!L$46</f>
        <v>7.4062462307565274E-2</v>
      </c>
      <c r="N50" s="66">
        <f>+A!M49/A!M$46</f>
        <v>6.2159184913170754E-2</v>
      </c>
      <c r="O50" s="50">
        <f>+A!N49/A!N$46</f>
        <v>5.9668841702696852E-2</v>
      </c>
      <c r="P50" s="66">
        <f>+A!O49/A!O$46</f>
        <v>9.8470739989529515E-2</v>
      </c>
      <c r="Q50" s="50">
        <f>+A!P49/A!P$46</f>
        <v>6.4516844313984578E-2</v>
      </c>
      <c r="R50" s="66">
        <f>+A!Q49/A!Q$46</f>
        <v>8.9637707936304586E-2</v>
      </c>
      <c r="S50" s="50">
        <f>+A!R49/A!R$46</f>
        <v>8.8608563079878619E-2</v>
      </c>
      <c r="T50" s="66">
        <f>+A!S49/A!S$46</f>
        <v>9.4413372323624359E-2</v>
      </c>
      <c r="U50" s="50">
        <f>+A!T49/A!T$46</f>
        <v>9.8204849964271423E-2</v>
      </c>
      <c r="V50" s="66">
        <f>+A!U49/A!U$46</f>
        <v>0.16566528433833408</v>
      </c>
      <c r="W50" s="50">
        <f>+A!V49/A!V$46</f>
        <v>0.13984950312116914</v>
      </c>
      <c r="X50" s="66">
        <f>+A!W49/A!W$46</f>
        <v>0.13202577302348106</v>
      </c>
      <c r="Y50" s="50">
        <f>+A!X49/A!X$46</f>
        <v>9.7191928535453484E-2</v>
      </c>
      <c r="Z50" s="67">
        <f>+A!Y49/A!Y$46</f>
        <v>0.12427455815492264</v>
      </c>
      <c r="AA50" s="67">
        <f>+A!Z49/A!Z$46</f>
        <v>0.10985087510662232</v>
      </c>
      <c r="AB50" s="67">
        <f>+A!AA49/A!AA$46</f>
        <v>0.12053478662080497</v>
      </c>
      <c r="AC50" s="67">
        <f>+A!AB49/A!AB$46</f>
        <v>0.15519492573725249</v>
      </c>
      <c r="AD50" s="67">
        <f>+A!AC49/A!AC$46</f>
        <v>0.14073736575661061</v>
      </c>
    </row>
    <row r="51" spans="3:30" x14ac:dyDescent="0.25">
      <c r="C51" s="189" t="s">
        <v>19</v>
      </c>
      <c r="D51" s="205"/>
      <c r="E51" s="68">
        <f>+A!D50/A!D$46</f>
        <v>1.6383226842063774E-2</v>
      </c>
      <c r="F51" s="69">
        <f>+A!E50/A!E$46</f>
        <v>3.2991739192112922E-2</v>
      </c>
      <c r="G51" s="68">
        <f>+A!F50/A!F$46</f>
        <v>2.8477660069061377E-2</v>
      </c>
      <c r="H51" s="69">
        <f>+A!G50/A!G$46</f>
        <v>3.8807876305450698E-2</v>
      </c>
      <c r="I51" s="68">
        <f>+A!H50/A!H$46</f>
        <v>4.6531142014102439E-2</v>
      </c>
      <c r="J51" s="69">
        <f>+A!I50/A!I$46</f>
        <v>1.0315950475126448E-2</v>
      </c>
      <c r="K51" s="68">
        <f>+A!J50/A!J$46</f>
        <v>4.8993360903059916E-3</v>
      </c>
      <c r="L51" s="69">
        <f>+A!K50/A!K$46</f>
        <v>0</v>
      </c>
      <c r="M51" s="68">
        <f>+A!L50/A!L$46</f>
        <v>7.9796168244519825E-3</v>
      </c>
      <c r="N51" s="69">
        <f>+A!M50/A!M$46</f>
        <v>0</v>
      </c>
      <c r="O51" s="68">
        <f>+A!N50/A!N$46</f>
        <v>5.3781417989132883E-3</v>
      </c>
      <c r="P51" s="69">
        <f>+A!O50/A!O$46</f>
        <v>3.9556634402279035E-3</v>
      </c>
      <c r="Q51" s="68">
        <f>+A!P50/A!P$46</f>
        <v>3.4630565133408186E-3</v>
      </c>
      <c r="R51" s="69">
        <f>+A!Q50/A!Q$46</f>
        <v>8.8336431514409036E-3</v>
      </c>
      <c r="S51" s="68">
        <f>+A!R50/A!R$46</f>
        <v>7.4465829302132686E-3</v>
      </c>
      <c r="T51" s="69">
        <f>+A!S50/A!S$46</f>
        <v>3.1651573234715569E-2</v>
      </c>
      <c r="U51" s="68">
        <f>+A!T50/A!T$46</f>
        <v>8.8520946419821375E-2</v>
      </c>
      <c r="V51" s="69">
        <f>+A!U50/A!U$46</f>
        <v>6.5006531894859096E-2</v>
      </c>
      <c r="W51" s="68">
        <f>+A!V50/A!V$46</f>
        <v>3.4909673070687444E-2</v>
      </c>
      <c r="X51" s="69">
        <f>+A!W50/A!W$46</f>
        <v>2.5452109546779948E-2</v>
      </c>
      <c r="Y51" s="68">
        <f>+A!X50/A!X$46</f>
        <v>0.2254283090942549</v>
      </c>
      <c r="Z51" s="70">
        <f>+A!Y50/A!Y$46</f>
        <v>6.7085425880663477E-2</v>
      </c>
      <c r="AA51" s="70">
        <f>+A!Z50/A!Z$46</f>
        <v>0.29404669960673707</v>
      </c>
      <c r="AB51" s="70">
        <f>+A!AA50/A!AA$46</f>
        <v>0.25796369921686085</v>
      </c>
      <c r="AC51" s="70">
        <f>+A!AB50/A!AB$46</f>
        <v>0.28147195812381087</v>
      </c>
      <c r="AD51" s="70">
        <f>+A!AC50/A!AC$46</f>
        <v>0.22755683979362876</v>
      </c>
    </row>
    <row r="52" spans="3:30" x14ac:dyDescent="0.25">
      <c r="C52" s="191" t="s">
        <v>20</v>
      </c>
      <c r="D52" s="206"/>
      <c r="E52" s="50">
        <f>+A!D51/A!D$46</f>
        <v>0</v>
      </c>
      <c r="F52" s="66">
        <f>+A!E51/A!E$46</f>
        <v>0</v>
      </c>
      <c r="G52" s="50">
        <f>+A!F51/A!F$46</f>
        <v>0</v>
      </c>
      <c r="H52" s="66">
        <f>+A!G51/A!G$46</f>
        <v>0</v>
      </c>
      <c r="I52" s="50">
        <f>+A!H51/A!H$46</f>
        <v>0</v>
      </c>
      <c r="J52" s="66">
        <f>+A!I51/A!I$46</f>
        <v>0</v>
      </c>
      <c r="K52" s="50">
        <f>+A!J51/A!J$46</f>
        <v>0</v>
      </c>
      <c r="L52" s="66">
        <f>+A!K51/A!K$46</f>
        <v>5.4783021635598274E-7</v>
      </c>
      <c r="M52" s="50">
        <f>+A!L51/A!L$46</f>
        <v>3.270440511218033E-5</v>
      </c>
      <c r="N52" s="66">
        <f>+A!M51/A!M$46</f>
        <v>2.4725501149277924E-5</v>
      </c>
      <c r="O52" s="50">
        <f>+A!N51/A!N$46</f>
        <v>3.5674417487855678E-5</v>
      </c>
      <c r="P52" s="66">
        <f>+A!O51/A!O$46</f>
        <v>5.4165210309973423E-5</v>
      </c>
      <c r="Q52" s="50">
        <f>+A!P51/A!P$46</f>
        <v>3.2196564650407853E-4</v>
      </c>
      <c r="R52" s="66">
        <f>+A!Q51/A!Q$46</f>
        <v>4.5818989611696141E-4</v>
      </c>
      <c r="S52" s="50">
        <f>+A!R51/A!R$46</f>
        <v>6.6526593464993097E-4</v>
      </c>
      <c r="T52" s="66">
        <f>+A!S51/A!S$46</f>
        <v>7.8361138879911489E-4</v>
      </c>
      <c r="U52" s="50">
        <f>+A!T51/A!T$46</f>
        <v>9.7866778676113488E-4</v>
      </c>
      <c r="V52" s="66">
        <f>+A!U51/A!U$46</f>
        <v>1.4762129572329871E-3</v>
      </c>
      <c r="W52" s="50">
        <f>+A!V51/A!V$46</f>
        <v>1.2244220628109712E-3</v>
      </c>
      <c r="X52" s="66">
        <f>+A!W51/A!W$46</f>
        <v>1.0665635451630364E-3</v>
      </c>
      <c r="Y52" s="50">
        <f>+A!X51/A!X$46</f>
        <v>7.4218602916229339E-4</v>
      </c>
      <c r="Z52" s="67">
        <f>+A!Y51/A!Y$46</f>
        <v>8.1906342510517261E-4</v>
      </c>
      <c r="AA52" s="67">
        <f>+A!Z51/A!Z$46</f>
        <v>6.4031301352986071E-4</v>
      </c>
      <c r="AB52" s="67">
        <f>+A!AA51/A!AA$46</f>
        <v>5.2119992541003459E-4</v>
      </c>
      <c r="AC52" s="67">
        <f>+A!AB51/A!AB$46</f>
        <v>7.6391491374410694E-4</v>
      </c>
      <c r="AD52" s="67">
        <f>+A!AC51/A!AC$46</f>
        <v>7.6367518725415306E-4</v>
      </c>
    </row>
    <row r="53" spans="3:30" x14ac:dyDescent="0.25">
      <c r="C53" s="189" t="s">
        <v>21</v>
      </c>
      <c r="D53" s="205"/>
      <c r="E53" s="68">
        <f>+A!D52/A!D$46</f>
        <v>1.0046568889652125E-3</v>
      </c>
      <c r="F53" s="69">
        <f>+A!E52/A!E$46</f>
        <v>4.1236296138572477E-6</v>
      </c>
      <c r="G53" s="68">
        <f>+A!F52/A!F$46</f>
        <v>3.8551485617745478E-4</v>
      </c>
      <c r="H53" s="69">
        <f>+A!G52/A!G$46</f>
        <v>8.2331898166720212E-6</v>
      </c>
      <c r="I53" s="68">
        <f>+A!H52/A!H$46</f>
        <v>2.4312890699712737E-3</v>
      </c>
      <c r="J53" s="69">
        <f>+A!I52/A!I$46</f>
        <v>1.813577652807229E-4</v>
      </c>
      <c r="K53" s="68">
        <f>+A!J52/A!J$46</f>
        <v>7.1823290580946819E-4</v>
      </c>
      <c r="L53" s="69">
        <f>+A!K52/A!K$46</f>
        <v>2.1184387738102323E-3</v>
      </c>
      <c r="M53" s="68">
        <f>+A!L52/A!L$46</f>
        <v>6.6057589008826989E-3</v>
      </c>
      <c r="N53" s="69">
        <f>+A!M52/A!M$46</f>
        <v>3.8482914983958951E-3</v>
      </c>
      <c r="O53" s="68">
        <f>+A!N52/A!N$46</f>
        <v>3.6676838635672174E-3</v>
      </c>
      <c r="P53" s="69">
        <f>+A!O52/A!O$46</f>
        <v>3.3513766351057224E-3</v>
      </c>
      <c r="Q53" s="68">
        <f>+A!P52/A!P$46</f>
        <v>2.7532997159126051E-3</v>
      </c>
      <c r="R53" s="69">
        <f>+A!Q52/A!Q$46</f>
        <v>5.2381445793314232E-3</v>
      </c>
      <c r="S53" s="68">
        <f>+A!R52/A!R$46</f>
        <v>1.6569916959065685E-2</v>
      </c>
      <c r="T53" s="69">
        <f>+A!S52/A!S$46</f>
        <v>1.5989213220028629E-2</v>
      </c>
      <c r="U53" s="68">
        <f>+A!T52/A!T$46</f>
        <v>2.2868344743450023E-2</v>
      </c>
      <c r="V53" s="69">
        <f>+A!U52/A!U$46</f>
        <v>6.3289362928378612E-2</v>
      </c>
      <c r="W53" s="68">
        <f>+A!V52/A!V$46</f>
        <v>6.5741028909371224E-2</v>
      </c>
      <c r="X53" s="69">
        <f>+A!W52/A!W$46</f>
        <v>4.2636281669738617E-2</v>
      </c>
      <c r="Y53" s="68">
        <f>+A!X52/A!X$46</f>
        <v>3.6578423655670066E-2</v>
      </c>
      <c r="Z53" s="70">
        <f>+A!Y52/A!Y$46</f>
        <v>3.9958942837245603E-2</v>
      </c>
      <c r="AA53" s="70">
        <f>+A!Z52/A!Z$46</f>
        <v>3.3622519058217545E-2</v>
      </c>
      <c r="AB53" s="70">
        <f>+A!AA52/A!AA$46</f>
        <v>3.8721938434919459E-2</v>
      </c>
      <c r="AC53" s="70">
        <f>+A!AB52/A!AB$46</f>
        <v>3.0964225294845465E-2</v>
      </c>
      <c r="AD53" s="70">
        <f>+A!AC52/A!AC$46</f>
        <v>3.9109960326743486E-2</v>
      </c>
    </row>
    <row r="54" spans="3:30" x14ac:dyDescent="0.25">
      <c r="C54" s="191" t="s">
        <v>22</v>
      </c>
      <c r="D54" s="206"/>
      <c r="E54" s="50">
        <f>+A!D53/A!D$46</f>
        <v>0.27524905061364591</v>
      </c>
      <c r="F54" s="66">
        <f>+A!E53/A!E$46</f>
        <v>0.24933527319874357</v>
      </c>
      <c r="G54" s="50">
        <f>+A!F53/A!F$46</f>
        <v>0.12095728912989585</v>
      </c>
      <c r="H54" s="66">
        <f>+A!G53/A!G$46</f>
        <v>8.2422671972960604E-2</v>
      </c>
      <c r="I54" s="50">
        <f>+A!H53/A!H$46</f>
        <v>0.11688078229703837</v>
      </c>
      <c r="J54" s="66">
        <f>+A!I53/A!I$46</f>
        <v>0.12504004508431407</v>
      </c>
      <c r="K54" s="50">
        <f>+A!J53/A!J$46</f>
        <v>0.15753361727921403</v>
      </c>
      <c r="L54" s="66">
        <f>+A!K53/A!K$46</f>
        <v>0.17992141272182183</v>
      </c>
      <c r="M54" s="50">
        <f>+A!L53/A!L$46</f>
        <v>0.23259059318695244</v>
      </c>
      <c r="N54" s="66">
        <f>+A!M53/A!M$46</f>
        <v>0.24176552669896242</v>
      </c>
      <c r="O54" s="50">
        <f>+A!N53/A!N$46</f>
        <v>0.18457309409810724</v>
      </c>
      <c r="P54" s="66">
        <f>+A!O53/A!O$46</f>
        <v>0.17303235197880609</v>
      </c>
      <c r="Q54" s="50">
        <f>+A!P53/A!P$46</f>
        <v>0.33846107772581957</v>
      </c>
      <c r="R54" s="66">
        <f>+A!Q53/A!Q$46</f>
        <v>0.17753352669715236</v>
      </c>
      <c r="S54" s="50">
        <f>+A!R53/A!R$46</f>
        <v>7.0488468195494314E-2</v>
      </c>
      <c r="T54" s="66">
        <f>+A!S53/A!S$46</f>
        <v>8.3344043301435008E-2</v>
      </c>
      <c r="U54" s="50">
        <f>+A!T53/A!T$46</f>
        <v>7.6366278899245757E-2</v>
      </c>
      <c r="V54" s="66">
        <f>+A!U53/A!U$46</f>
        <v>4.2746812451686725E-2</v>
      </c>
      <c r="W54" s="50">
        <f>+A!V53/A!V$46</f>
        <v>0.10331793967825914</v>
      </c>
      <c r="X54" s="66">
        <f>+A!W53/A!W$46</f>
        <v>0.1717765662498407</v>
      </c>
      <c r="Y54" s="50">
        <f>+A!X53/A!X$46</f>
        <v>6.2960401655009712E-2</v>
      </c>
      <c r="Z54" s="67">
        <f>+A!Y53/A!Y$46</f>
        <v>0.14198923760242438</v>
      </c>
      <c r="AA54" s="67">
        <f>+A!Z53/A!Z$46</f>
        <v>6.2601650996161523E-2</v>
      </c>
      <c r="AB54" s="67">
        <f>+A!AA53/A!AA$46</f>
        <v>0.12584931216647907</v>
      </c>
      <c r="AC54" s="67">
        <f>+A!AB53/A!AB$46</f>
        <v>8.2545220853480983E-2</v>
      </c>
      <c r="AD54" s="67">
        <f>+A!AC53/A!AC$46</f>
        <v>9.069234770399548E-2</v>
      </c>
    </row>
    <row r="55" spans="3:30" x14ac:dyDescent="0.25">
      <c r="C55" s="189" t="s">
        <v>23</v>
      </c>
      <c r="D55" s="205"/>
      <c r="E55" s="68">
        <f>+A!D54/A!D$46</f>
        <v>8.2907726754792197E-4</v>
      </c>
      <c r="F55" s="69">
        <f>+A!E54/A!E$46</f>
        <v>5.6596601528563874E-4</v>
      </c>
      <c r="G55" s="68">
        <f>+A!F54/A!F$46</f>
        <v>1.6953802931400535E-5</v>
      </c>
      <c r="H55" s="69">
        <f>+A!G54/A!G$46</f>
        <v>1.5165244927594743E-3</v>
      </c>
      <c r="I55" s="68">
        <f>+A!H54/A!H$46</f>
        <v>7.8214961067345234E-5</v>
      </c>
      <c r="J55" s="69">
        <f>+A!I54/A!I$46</f>
        <v>6.3996625220617373E-5</v>
      </c>
      <c r="K55" s="68">
        <f>+A!J54/A!J$46</f>
        <v>5.924639894205018E-4</v>
      </c>
      <c r="L55" s="69">
        <f>+A!K54/A!K$46</f>
        <v>2.5666569185620147E-3</v>
      </c>
      <c r="M55" s="68">
        <f>+A!L54/A!L$46</f>
        <v>5.408358882729793E-4</v>
      </c>
      <c r="N55" s="69">
        <f>+A!M54/A!M$46</f>
        <v>1.2805787293534434E-3</v>
      </c>
      <c r="O55" s="68">
        <f>+A!N54/A!N$46</f>
        <v>8.0788517837257208E-4</v>
      </c>
      <c r="P55" s="69">
        <f>+A!O54/A!O$46</f>
        <v>1.6238319858187719E-3</v>
      </c>
      <c r="Q55" s="68">
        <f>+A!P54/A!P$46</f>
        <v>6.7262686167213453E-4</v>
      </c>
      <c r="R55" s="69">
        <f>+A!Q54/A!Q$46</f>
        <v>3.2265400588488439E-4</v>
      </c>
      <c r="S55" s="68">
        <f>+A!R54/A!R$46</f>
        <v>4.5842409054486856E-4</v>
      </c>
      <c r="T55" s="69">
        <f>+A!S54/A!S$46</f>
        <v>2.6507158822099407E-4</v>
      </c>
      <c r="U55" s="68">
        <f>+A!T54/A!T$46</f>
        <v>9.0055808895149198E-4</v>
      </c>
      <c r="V55" s="69">
        <f>+A!U54/A!U$46</f>
        <v>1.29517533073712E-3</v>
      </c>
      <c r="W55" s="68">
        <f>+A!V54/A!V$46</f>
        <v>9.6605992684051223E-4</v>
      </c>
      <c r="X55" s="69">
        <f>+A!W54/A!W$46</f>
        <v>5.4348956030317297E-4</v>
      </c>
      <c r="Y55" s="68">
        <f>+A!X54/A!X$46</f>
        <v>6.5775044776747763E-4</v>
      </c>
      <c r="Z55" s="70">
        <f>+A!Y54/A!Y$46</f>
        <v>9.2890342299419438E-4</v>
      </c>
      <c r="AA55" s="70">
        <f>+A!Z54/A!Z$46</f>
        <v>1.0457521288513947E-3</v>
      </c>
      <c r="AB55" s="70">
        <f>+A!AA54/A!AA$46</f>
        <v>4.4316401004339994E-4</v>
      </c>
      <c r="AC55" s="70">
        <f>+A!AB54/A!AB$46</f>
        <v>1.8044256262868912E-3</v>
      </c>
      <c r="AD55" s="70">
        <f>+A!AC54/A!AC$46</f>
        <v>1.9957828033698162E-3</v>
      </c>
    </row>
    <row r="56" spans="3:30" x14ac:dyDescent="0.25">
      <c r="C56" s="191" t="s">
        <v>24</v>
      </c>
      <c r="D56" s="206"/>
      <c r="E56" s="50">
        <f>+A!D55/A!D$46</f>
        <v>1.7028047915968727E-3</v>
      </c>
      <c r="F56" s="66">
        <f>+A!E55/A!E$46</f>
        <v>6.4452875332710133E-3</v>
      </c>
      <c r="G56" s="50">
        <f>+A!F55/A!F$46</f>
        <v>2.3229910408435403E-3</v>
      </c>
      <c r="H56" s="66">
        <f>+A!G55/A!G$46</f>
        <v>2.1655823653825386E-3</v>
      </c>
      <c r="I56" s="50">
        <f>+A!H55/A!H$46</f>
        <v>1.3438752401571134E-3</v>
      </c>
      <c r="J56" s="66">
        <f>+A!I55/A!I$46</f>
        <v>1.7199282887154868E-3</v>
      </c>
      <c r="K56" s="50">
        <f>+A!J55/A!J$46</f>
        <v>1.5248828531869111E-3</v>
      </c>
      <c r="L56" s="66">
        <f>+A!K55/A!K$46</f>
        <v>2.8392127876182929E-3</v>
      </c>
      <c r="M56" s="50">
        <f>+A!L55/A!L$46</f>
        <v>3.1968444352623573E-3</v>
      </c>
      <c r="N56" s="66">
        <f>+A!M55/A!M$46</f>
        <v>5.0409344407915824E-3</v>
      </c>
      <c r="O56" s="50">
        <f>+A!N55/A!N$46</f>
        <v>3.7241771914728948E-3</v>
      </c>
      <c r="P56" s="66">
        <f>+A!O55/A!O$46</f>
        <v>5.7455431778625724E-3</v>
      </c>
      <c r="Q56" s="50">
        <f>+A!P55/A!P$46</f>
        <v>3.0180285431429033E-3</v>
      </c>
      <c r="R56" s="66">
        <f>+A!Q55/A!Q$46</f>
        <v>4.581721332719349E-3</v>
      </c>
      <c r="S56" s="50">
        <f>+A!R55/A!R$46</f>
        <v>3.8967356069105749E-3</v>
      </c>
      <c r="T56" s="66">
        <f>+A!S55/A!S$46</f>
        <v>2.6945034614817144E-3</v>
      </c>
      <c r="U56" s="50">
        <f>+A!T55/A!T$46</f>
        <v>5.6568172400374766E-3</v>
      </c>
      <c r="V56" s="66">
        <f>+A!U55/A!U$46</f>
        <v>1.0592226521855441E-2</v>
      </c>
      <c r="W56" s="50">
        <f>+A!V55/A!V$46</f>
        <v>1.402432741708785E-2</v>
      </c>
      <c r="X56" s="66">
        <f>+A!W55/A!W$46</f>
        <v>1.0221726762865755E-2</v>
      </c>
      <c r="Y56" s="50">
        <f>+A!X55/A!X$46</f>
        <v>8.8543319150125276E-3</v>
      </c>
      <c r="Z56" s="67">
        <f>+A!Y55/A!Y$46</f>
        <v>6.6629974917540372E-3</v>
      </c>
      <c r="AA56" s="67">
        <f>+A!Z55/A!Z$46</f>
        <v>4.7863166312542508E-3</v>
      </c>
      <c r="AB56" s="67">
        <f>+A!AA55/A!AA$46</f>
        <v>6.2730569324442806E-3</v>
      </c>
      <c r="AC56" s="67">
        <f>+A!AB55/A!AB$46</f>
        <v>6.202198243775916E-3</v>
      </c>
      <c r="AD56" s="67">
        <f>+A!AC55/A!AC$46</f>
        <v>6.4839847169014782E-3</v>
      </c>
    </row>
    <row r="57" spans="3:30" ht="15.75" thickBot="1" x14ac:dyDescent="0.3">
      <c r="C57" s="193" t="s">
        <v>25</v>
      </c>
      <c r="D57" s="229"/>
      <c r="E57" s="71">
        <f>+A!D56/A!D$46</f>
        <v>0</v>
      </c>
      <c r="F57" s="72">
        <f>+A!E56/A!E$46</f>
        <v>0</v>
      </c>
      <c r="G57" s="71">
        <f>+A!F56/A!F$46</f>
        <v>0</v>
      </c>
      <c r="H57" s="72">
        <f>+A!G56/A!G$46</f>
        <v>0</v>
      </c>
      <c r="I57" s="71">
        <f>+A!H56/A!H$46</f>
        <v>0</v>
      </c>
      <c r="J57" s="72">
        <f>+A!I56/A!I$46</f>
        <v>1.0067957585395828E-5</v>
      </c>
      <c r="K57" s="71">
        <f>+A!J56/A!J$46</f>
        <v>0</v>
      </c>
      <c r="L57" s="72">
        <f>+A!K56/A!K$46</f>
        <v>0</v>
      </c>
      <c r="M57" s="71">
        <f>+A!L56/A!L$46</f>
        <v>0</v>
      </c>
      <c r="N57" s="72">
        <f>+A!M56/A!M$46</f>
        <v>3.827110748877431E-6</v>
      </c>
      <c r="O57" s="71">
        <f>+A!N56/A!N$46</f>
        <v>1.4840363841624318E-5</v>
      </c>
      <c r="P57" s="72">
        <f>+A!O56/A!O$46</f>
        <v>3.2376809675475669E-5</v>
      </c>
      <c r="Q57" s="71">
        <f>+A!P56/A!P$46</f>
        <v>5.0720043740111653E-5</v>
      </c>
      <c r="R57" s="72">
        <f>+A!Q56/A!Q$46</f>
        <v>1.1936631857770208E-4</v>
      </c>
      <c r="S57" s="71">
        <f>+A!R56/A!R$46</f>
        <v>7.5323616345965161E-5</v>
      </c>
      <c r="T57" s="72">
        <f>+A!S56/A!S$46</f>
        <v>1.6689685344564701E-4</v>
      </c>
      <c r="U57" s="71">
        <f>+A!T56/A!T$46</f>
        <v>1.4639673035483187E-4</v>
      </c>
      <c r="V57" s="72">
        <f>+A!U56/A!U$46</f>
        <v>4.1979232568906902E-4</v>
      </c>
      <c r="W57" s="71">
        <f>+A!V56/A!V$46</f>
        <v>1.5499356136661248E-4</v>
      </c>
      <c r="X57" s="72">
        <f>+A!W56/A!W$46</f>
        <v>1.2261699623288799E-4</v>
      </c>
      <c r="Y57" s="71">
        <f>+A!X56/A!X$46</f>
        <v>1.4803828242862969E-4</v>
      </c>
      <c r="Z57" s="73">
        <f>+A!Y56/A!Y$46</f>
        <v>1.3656864270968801E-4</v>
      </c>
      <c r="AA57" s="73">
        <f>+A!Z56/A!Z$46</f>
        <v>7.6431934119691741E-5</v>
      </c>
      <c r="AB57" s="73">
        <f>+A!AA56/A!AA$46</f>
        <v>8.2518856582431029E-4</v>
      </c>
      <c r="AC57" s="73">
        <f>+A!AB56/A!AB$46</f>
        <v>3.7049223492000434E-4</v>
      </c>
      <c r="AD57" s="73">
        <f>+A!AC56/A!AC$46</f>
        <v>2.4805521486825495E-7</v>
      </c>
    </row>
    <row r="58" spans="3:30" x14ac:dyDescent="0.25">
      <c r="C58" s="1" t="s">
        <v>52</v>
      </c>
      <c r="AA58" s="1"/>
    </row>
    <row r="59" spans="3:30" ht="15.75" thickBot="1" x14ac:dyDescent="0.3"/>
    <row r="60" spans="3:30" ht="15.75" thickBot="1" x14ac:dyDescent="0.3">
      <c r="C60" s="6" t="s">
        <v>14</v>
      </c>
      <c r="D60" s="7"/>
      <c r="E60" s="12">
        <v>1995</v>
      </c>
      <c r="F60" s="8">
        <v>1996</v>
      </c>
      <c r="G60" s="12">
        <v>1997</v>
      </c>
      <c r="H60" s="8">
        <v>1998</v>
      </c>
      <c r="I60" s="12">
        <v>1999</v>
      </c>
      <c r="J60" s="8">
        <v>2000</v>
      </c>
      <c r="K60" s="12">
        <v>2001</v>
      </c>
      <c r="L60" s="8">
        <v>2002</v>
      </c>
      <c r="M60" s="12">
        <v>2003</v>
      </c>
      <c r="N60" s="8">
        <v>2004</v>
      </c>
      <c r="O60" s="12">
        <v>2005</v>
      </c>
      <c r="P60" s="8">
        <v>2006</v>
      </c>
      <c r="Q60" s="12">
        <v>2007</v>
      </c>
      <c r="R60" s="8">
        <v>2008</v>
      </c>
      <c r="S60" s="12">
        <v>2009</v>
      </c>
      <c r="T60" s="8">
        <v>2010</v>
      </c>
      <c r="U60" s="12">
        <v>2011</v>
      </c>
      <c r="V60" s="8">
        <v>2012</v>
      </c>
      <c r="W60" s="12">
        <v>2013</v>
      </c>
      <c r="X60" s="8">
        <v>2014</v>
      </c>
      <c r="Y60" s="12">
        <v>2015</v>
      </c>
      <c r="Z60" s="9">
        <v>2016</v>
      </c>
      <c r="AA60" s="9">
        <v>2017</v>
      </c>
      <c r="AB60" s="9">
        <v>2018</v>
      </c>
      <c r="AC60" s="9">
        <v>2019</v>
      </c>
      <c r="AD60" s="9">
        <v>2020</v>
      </c>
    </row>
    <row r="61" spans="3:30" ht="15.75" thickBot="1" x14ac:dyDescent="0.3">
      <c r="C61" s="198" t="s">
        <v>26</v>
      </c>
      <c r="D61" s="207"/>
      <c r="E61" s="49">
        <f>+B!E46/B!E$46</f>
        <v>1</v>
      </c>
      <c r="F61" s="64">
        <f>+B!F46/B!F$46</f>
        <v>1</v>
      </c>
      <c r="G61" s="49">
        <f>+B!G46/B!G$46</f>
        <v>1</v>
      </c>
      <c r="H61" s="64">
        <f>+B!H46/B!H$46</f>
        <v>1</v>
      </c>
      <c r="I61" s="49">
        <f>+B!I46/B!I$46</f>
        <v>1</v>
      </c>
      <c r="J61" s="64">
        <f>+B!J46/B!J$46</f>
        <v>1</v>
      </c>
      <c r="K61" s="49">
        <f>+B!K46/B!K$46</f>
        <v>1</v>
      </c>
      <c r="L61" s="64">
        <f>+B!L46/B!L$46</f>
        <v>1</v>
      </c>
      <c r="M61" s="49">
        <f>+B!M46/B!M$46</f>
        <v>1</v>
      </c>
      <c r="N61" s="64">
        <f>+B!N46/B!N$46</f>
        <v>1</v>
      </c>
      <c r="O61" s="49">
        <f>+B!O46/B!O$46</f>
        <v>1</v>
      </c>
      <c r="P61" s="64">
        <f>+B!P46/B!P$46</f>
        <v>1</v>
      </c>
      <c r="Q61" s="49">
        <f>+B!Q46/B!Q$46</f>
        <v>1</v>
      </c>
      <c r="R61" s="64">
        <f>+B!R46/B!R$46</f>
        <v>1</v>
      </c>
      <c r="S61" s="49">
        <f>+B!S46/B!S$46</f>
        <v>1</v>
      </c>
      <c r="T61" s="64">
        <f>+B!T46/B!T$46</f>
        <v>1</v>
      </c>
      <c r="U61" s="49">
        <f>+B!U46/B!U$46</f>
        <v>1</v>
      </c>
      <c r="V61" s="64">
        <f>+B!V46/B!V$46</f>
        <v>1</v>
      </c>
      <c r="W61" s="49">
        <f>+B!W46/B!W$46</f>
        <v>1</v>
      </c>
      <c r="X61" s="64">
        <f>+B!X46/B!X$46</f>
        <v>1</v>
      </c>
      <c r="Y61" s="49">
        <f>+B!Y46/B!Y$46</f>
        <v>1</v>
      </c>
      <c r="Z61" s="65">
        <f>+B!Z46/B!Z$46</f>
        <v>1</v>
      </c>
      <c r="AA61" s="65">
        <f>+B!AA46/B!AA$46</f>
        <v>1</v>
      </c>
      <c r="AB61" s="65">
        <f>+B!AB46/B!AB$46</f>
        <v>1</v>
      </c>
      <c r="AC61" s="65">
        <f>+B!AC46/B!AC$46</f>
        <v>1</v>
      </c>
      <c r="AD61" s="65">
        <f>+B!AD46/B!AD$46</f>
        <v>1</v>
      </c>
    </row>
    <row r="62" spans="3:30" x14ac:dyDescent="0.25">
      <c r="C62" s="191" t="s">
        <v>16</v>
      </c>
      <c r="D62" s="206"/>
      <c r="E62" s="50">
        <f>+B!E47/B!E$46</f>
        <v>1.3434274204177706E-4</v>
      </c>
      <c r="F62" s="66">
        <f>+B!F47/B!F$46</f>
        <v>1.4548561612521453E-4</v>
      </c>
      <c r="G62" s="50">
        <f>+B!G47/B!G$46</f>
        <v>2.2757356272789942E-4</v>
      </c>
      <c r="H62" s="66">
        <f>+B!H47/B!H$46</f>
        <v>2.1225030265511832E-4</v>
      </c>
      <c r="I62" s="50">
        <f>+B!I47/B!I$46</f>
        <v>2.6027918780955922E-4</v>
      </c>
      <c r="J62" s="66">
        <f>+B!J47/B!J$46</f>
        <v>2.8462424146386971E-4</v>
      </c>
      <c r="K62" s="50">
        <f>+B!K47/B!K$46</f>
        <v>7.8184313331912869E-4</v>
      </c>
      <c r="L62" s="66">
        <f>+B!L47/B!L$46</f>
        <v>4.1617381424429193E-4</v>
      </c>
      <c r="M62" s="50">
        <f>+B!M47/B!M$46</f>
        <v>7.0754540884134648E-5</v>
      </c>
      <c r="N62" s="66">
        <f>+B!N47/B!N$46</f>
        <v>3.0044695908578735E-4</v>
      </c>
      <c r="O62" s="50">
        <f>+B!O47/B!O$46</f>
        <v>1.0884506131661832E-4</v>
      </c>
      <c r="P62" s="66">
        <f>+B!P47/B!P$46</f>
        <v>4.0222388296478988E-4</v>
      </c>
      <c r="Q62" s="50">
        <f>+B!Q47/B!Q$46</f>
        <v>1.6496599692061631E-4</v>
      </c>
      <c r="R62" s="66">
        <f>+B!R47/B!R$46</f>
        <v>4.8726626500570237E-4</v>
      </c>
      <c r="S62" s="50">
        <f>+B!S47/B!S$46</f>
        <v>7.0100676743567014E-4</v>
      </c>
      <c r="T62" s="66">
        <f>+B!T47/B!T$46</f>
        <v>2.2920996142650204E-4</v>
      </c>
      <c r="U62" s="50">
        <f>+B!U47/B!U$46</f>
        <v>3.7720997462117731E-4</v>
      </c>
      <c r="V62" s="66">
        <f>+B!V47/B!V$46</f>
        <v>3.8366417075828894E-4</v>
      </c>
      <c r="W62" s="50">
        <f>+B!W47/B!W$46</f>
        <v>5.2008569422848784E-4</v>
      </c>
      <c r="X62" s="66">
        <f>+B!X47/B!X$46</f>
        <v>4.6520948428598508E-4</v>
      </c>
      <c r="Y62" s="50">
        <f>+B!Y47/B!Y$46</f>
        <v>7.5023088581710918E-4</v>
      </c>
      <c r="Z62" s="67">
        <f>+B!Z47/B!Z$46</f>
        <v>6.8396321388492377E-4</v>
      </c>
      <c r="AA62" s="67">
        <f>+B!AA47/B!AA$46</f>
        <v>6.7732112791446997E-4</v>
      </c>
      <c r="AB62" s="67">
        <f>+B!AB47/B!AB$46</f>
        <v>6.8270595002210572E-4</v>
      </c>
      <c r="AC62" s="67">
        <f>+B!AC47/B!AC$46</f>
        <v>1.0887677071384377E-3</v>
      </c>
      <c r="AD62" s="67">
        <f>+B!AD47/B!AD$46</f>
        <v>8.4987491673252662E-4</v>
      </c>
    </row>
    <row r="63" spans="3:30" x14ac:dyDescent="0.25">
      <c r="C63" s="189" t="s">
        <v>17</v>
      </c>
      <c r="D63" s="205"/>
      <c r="E63" s="68">
        <f>+B!E48/B!E$46</f>
        <v>9.5056874539010502E-7</v>
      </c>
      <c r="F63" s="69">
        <f>+B!F48/B!F$46</f>
        <v>1.0522656209223011E-5</v>
      </c>
      <c r="G63" s="68">
        <f>+B!G48/B!G$46</f>
        <v>0</v>
      </c>
      <c r="H63" s="69">
        <f>+B!H48/B!H$46</f>
        <v>2.9095001205316695E-5</v>
      </c>
      <c r="I63" s="68">
        <f>+B!I48/B!I$46</f>
        <v>0</v>
      </c>
      <c r="J63" s="69">
        <f>+B!J48/B!J$46</f>
        <v>2.8922045182892173E-7</v>
      </c>
      <c r="K63" s="68">
        <f>+B!K48/B!K$46</f>
        <v>1.8426574483702588E-7</v>
      </c>
      <c r="L63" s="69">
        <f>+B!L48/B!L$46</f>
        <v>0</v>
      </c>
      <c r="M63" s="68">
        <f>+B!M48/B!M$46</f>
        <v>4.4565747621915713E-6</v>
      </c>
      <c r="N63" s="69">
        <f>+B!N48/B!N$46</f>
        <v>4.9901872118576856E-6</v>
      </c>
      <c r="O63" s="68">
        <f>+B!O48/B!O$46</f>
        <v>8.124035448016452E-7</v>
      </c>
      <c r="P63" s="69">
        <f>+B!P48/B!P$46</f>
        <v>0</v>
      </c>
      <c r="Q63" s="68">
        <f>+B!Q48/B!Q$46</f>
        <v>2.1912053667655061E-6</v>
      </c>
      <c r="R63" s="69">
        <f>+B!R48/B!R$46</f>
        <v>0</v>
      </c>
      <c r="S63" s="68">
        <f>+B!S48/B!S$46</f>
        <v>0</v>
      </c>
      <c r="T63" s="69">
        <f>+B!T48/B!T$46</f>
        <v>0</v>
      </c>
      <c r="U63" s="68">
        <f>+B!U48/B!U$46</f>
        <v>1.4091868766710771E-6</v>
      </c>
      <c r="V63" s="69">
        <f>+B!V48/B!V$46</f>
        <v>0</v>
      </c>
      <c r="W63" s="68">
        <f>+B!W48/B!W$46</f>
        <v>0</v>
      </c>
      <c r="X63" s="69">
        <f>+B!X48/B!X$46</f>
        <v>2.0443200001491497E-5</v>
      </c>
      <c r="Y63" s="68">
        <f>+B!Y48/B!Y$46</f>
        <v>0</v>
      </c>
      <c r="Z63" s="70">
        <f>+B!Z48/B!Z$46</f>
        <v>0</v>
      </c>
      <c r="AA63" s="70">
        <f>+B!AA48/B!AA$46</f>
        <v>2.1608691448751666E-5</v>
      </c>
      <c r="AB63" s="70">
        <f>+B!AB48/B!AB$46</f>
        <v>8.573878621324758E-6</v>
      </c>
      <c r="AC63" s="70">
        <f>+B!AC48/B!AC$46</f>
        <v>1.0807465225632435E-5</v>
      </c>
      <c r="AD63" s="70">
        <f>+B!AD48/B!AD$46</f>
        <v>1.4269384590612212E-5</v>
      </c>
    </row>
    <row r="64" spans="3:30" x14ac:dyDescent="0.25">
      <c r="C64" s="191" t="s">
        <v>18</v>
      </c>
      <c r="D64" s="206"/>
      <c r="E64" s="50">
        <f>+B!E49/B!E$46</f>
        <v>9.7713459782074403E-4</v>
      </c>
      <c r="F64" s="66">
        <f>+B!F49/B!F$46</f>
        <v>1.0544992183849913E-3</v>
      </c>
      <c r="G64" s="50">
        <f>+B!G49/B!G$46</f>
        <v>1.1536091926239043E-3</v>
      </c>
      <c r="H64" s="66">
        <f>+B!H49/B!H$46</f>
        <v>9.8625879142212949E-4</v>
      </c>
      <c r="I64" s="50">
        <f>+B!I49/B!I$46</f>
        <v>1.3588080957177902E-3</v>
      </c>
      <c r="J64" s="66">
        <f>+B!J49/B!J$46</f>
        <v>3.8272266065248759E-3</v>
      </c>
      <c r="K64" s="50">
        <f>+B!K49/B!K$46</f>
        <v>4.6739238746327429E-3</v>
      </c>
      <c r="L64" s="66">
        <f>+B!L49/B!L$46</f>
        <v>1.3562109414287104E-3</v>
      </c>
      <c r="M64" s="50">
        <f>+B!M49/B!M$46</f>
        <v>3.9443019930611211E-3</v>
      </c>
      <c r="N64" s="66">
        <f>+B!N49/B!N$46</f>
        <v>6.3827040600330023E-3</v>
      </c>
      <c r="O64" s="50">
        <f>+B!O49/B!O$46</f>
        <v>6.4516935352952479E-3</v>
      </c>
      <c r="P64" s="66">
        <f>+B!P49/B!P$46</f>
        <v>5.7431701171426529E-3</v>
      </c>
      <c r="Q64" s="50">
        <f>+B!Q49/B!Q$46</f>
        <v>5.7803940703054675E-3</v>
      </c>
      <c r="R64" s="66">
        <f>+B!R49/B!R$46</f>
        <v>2.2775429711364139E-3</v>
      </c>
      <c r="S64" s="50">
        <f>+B!S49/B!S$46</f>
        <v>5.6375991126718684E-3</v>
      </c>
      <c r="T64" s="66">
        <f>+B!T49/B!T$46</f>
        <v>5.6118970028403116E-3</v>
      </c>
      <c r="U64" s="50">
        <f>+B!U49/B!U$46</f>
        <v>3.7552994007926648E-3</v>
      </c>
      <c r="V64" s="66">
        <f>+B!V49/B!V$46</f>
        <v>5.1336060255520862E-3</v>
      </c>
      <c r="W64" s="50">
        <f>+B!W49/B!W$46</f>
        <v>7.5935649027275842E-3</v>
      </c>
      <c r="X64" s="66">
        <f>+B!X49/B!X$46</f>
        <v>6.5629352017871406E-3</v>
      </c>
      <c r="Y64" s="50">
        <f>+B!Y49/B!Y$46</f>
        <v>1.133370824102917E-2</v>
      </c>
      <c r="Z64" s="67">
        <f>+B!Z49/B!Z$46</f>
        <v>6.8191701609361718E-3</v>
      </c>
      <c r="AA64" s="67">
        <f>+B!AA49/B!AA$46</f>
        <v>6.8041347898908167E-3</v>
      </c>
      <c r="AB64" s="67">
        <f>+B!AB49/B!AB$46</f>
        <v>6.016170650158993E-3</v>
      </c>
      <c r="AC64" s="67">
        <f>+B!AC49/B!AC$46</f>
        <v>9.0304837686459583E-3</v>
      </c>
      <c r="AD64" s="67">
        <f>+B!AD49/B!AD$46</f>
        <v>7.6718321361510609E-3</v>
      </c>
    </row>
    <row r="65" spans="3:30" x14ac:dyDescent="0.25">
      <c r="C65" s="189" t="s">
        <v>19</v>
      </c>
      <c r="D65" s="205"/>
      <c r="E65" s="68">
        <f>+B!E50/B!E$46</f>
        <v>6.6968577637738615E-4</v>
      </c>
      <c r="F65" s="69">
        <f>+B!F50/B!F$46</f>
        <v>7.9073109389545004E-4</v>
      </c>
      <c r="G65" s="68">
        <f>+B!G50/B!G$46</f>
        <v>1.1705751930785513E-3</v>
      </c>
      <c r="H65" s="69">
        <f>+B!H50/B!H$46</f>
        <v>8.4527097860655047E-4</v>
      </c>
      <c r="I65" s="68">
        <f>+B!I50/B!I$46</f>
        <v>2.8992494464011934E-3</v>
      </c>
      <c r="J65" s="69">
        <f>+B!J50/B!J$46</f>
        <v>1.4916314532016264E-3</v>
      </c>
      <c r="K65" s="68">
        <f>+B!K50/B!K$46</f>
        <v>1.2808580271793761E-3</v>
      </c>
      <c r="L65" s="69">
        <f>+B!L50/B!L$46</f>
        <v>7.0886478927764066E-4</v>
      </c>
      <c r="M65" s="68">
        <f>+B!M50/B!M$46</f>
        <v>6.105927415541297E-4</v>
      </c>
      <c r="N65" s="69">
        <f>+B!N50/B!N$46</f>
        <v>3.7726520190982183E-3</v>
      </c>
      <c r="O65" s="68">
        <f>+B!O50/B!O$46</f>
        <v>1.7014608376830477E-2</v>
      </c>
      <c r="P65" s="69">
        <f>+B!P50/B!P$46</f>
        <v>6.438112370061031E-4</v>
      </c>
      <c r="Q65" s="68">
        <f>+B!Q50/B!Q$46</f>
        <v>4.7019188620197786E-4</v>
      </c>
      <c r="R65" s="69">
        <f>+B!R50/B!R$46</f>
        <v>5.997908697052193E-4</v>
      </c>
      <c r="S65" s="68">
        <f>+B!S50/B!S$46</f>
        <v>8.0079768277561319E-4</v>
      </c>
      <c r="T65" s="69">
        <f>+B!T50/B!T$46</f>
        <v>6.6188122117154474E-4</v>
      </c>
      <c r="U65" s="68">
        <f>+B!U50/B!U$46</f>
        <v>5.1489782663076422E-4</v>
      </c>
      <c r="V65" s="69">
        <f>+B!V50/B!V$46</f>
        <v>5.8796436381406076E-4</v>
      </c>
      <c r="W65" s="68">
        <f>+B!W50/B!W$46</f>
        <v>6.2686790468820459E-4</v>
      </c>
      <c r="X65" s="69">
        <f>+B!X50/B!X$46</f>
        <v>6.2512532645253441E-4</v>
      </c>
      <c r="Y65" s="68">
        <f>+B!Y50/B!Y$46</f>
        <v>7.5473345732705015E-3</v>
      </c>
      <c r="Z65" s="70">
        <f>+B!Z50/B!Z$46</f>
        <v>1.7874125715540097E-2</v>
      </c>
      <c r="AA65" s="70">
        <f>+B!AA50/B!AA$46</f>
        <v>6.3261990380532752E-4</v>
      </c>
      <c r="AB65" s="70">
        <f>+B!AB50/B!AB$46</f>
        <v>5.5358712514350583E-4</v>
      </c>
      <c r="AC65" s="70">
        <f>+B!AC50/B!AC$46</f>
        <v>5.6834538132503767E-4</v>
      </c>
      <c r="AD65" s="70">
        <f>+B!AD50/B!AD$46</f>
        <v>4.6914830116580216E-4</v>
      </c>
    </row>
    <row r="66" spans="3:30" x14ac:dyDescent="0.25">
      <c r="C66" s="191" t="s">
        <v>20</v>
      </c>
      <c r="D66" s="206"/>
      <c r="E66" s="50">
        <f>+B!E51/B!E$46</f>
        <v>8.8442466701504162E-6</v>
      </c>
      <c r="F66" s="66">
        <f>+B!F51/B!F$46</f>
        <v>9.3270184837530945E-6</v>
      </c>
      <c r="G66" s="50">
        <f>+B!G51/B!G$46</f>
        <v>8.2559459461459544E-6</v>
      </c>
      <c r="H66" s="66">
        <f>+B!H51/B!H$46</f>
        <v>8.1759894317625503E-6</v>
      </c>
      <c r="I66" s="50">
        <f>+B!I51/B!I$46</f>
        <v>2.3518506979346366E-5</v>
      </c>
      <c r="J66" s="66">
        <f>+B!J51/B!J$46</f>
        <v>2.3697655365141713E-5</v>
      </c>
      <c r="K66" s="50">
        <f>+B!K51/B!K$46</f>
        <v>1.0227643332361911E-5</v>
      </c>
      <c r="L66" s="66">
        <f>+B!L51/B!L$46</f>
        <v>4.9016988455508802E-5</v>
      </c>
      <c r="M66" s="50">
        <f>+B!M51/B!M$46</f>
        <v>6.8539475452595103E-5</v>
      </c>
      <c r="N66" s="66">
        <f>+B!N51/B!N$46</f>
        <v>8.1215332835705165E-5</v>
      </c>
      <c r="O66" s="50">
        <f>+B!O51/B!O$46</f>
        <v>8.2743230147685896E-6</v>
      </c>
      <c r="P66" s="66">
        <f>+B!P51/B!P$46</f>
        <v>9.7091443967838481E-6</v>
      </c>
      <c r="Q66" s="50">
        <f>+B!Q51/B!Q$46</f>
        <v>1.5298627013791058E-6</v>
      </c>
      <c r="R66" s="66">
        <f>+B!R51/B!R$46</f>
        <v>5.6475277474489441E-6</v>
      </c>
      <c r="S66" s="50">
        <f>+B!S51/B!S$46</f>
        <v>2.4364365241559079E-5</v>
      </c>
      <c r="T66" s="66">
        <f>+B!T51/B!T$46</f>
        <v>1.1458163728756052E-5</v>
      </c>
      <c r="U66" s="50">
        <f>+B!U51/B!U$46</f>
        <v>3.8706732724515683E-5</v>
      </c>
      <c r="V66" s="66">
        <f>+B!V51/B!V$46</f>
        <v>4.5339452727051398E-5</v>
      </c>
      <c r="W66" s="50">
        <f>+B!W51/B!W$46</f>
        <v>7.9797572954840631E-5</v>
      </c>
      <c r="X66" s="66">
        <f>+B!X51/B!X$46</f>
        <v>9.327238680815179E-5</v>
      </c>
      <c r="Y66" s="50">
        <f>+B!Y51/B!Y$46</f>
        <v>1.0607239546615694E-4</v>
      </c>
      <c r="Z66" s="67">
        <f>+B!Z51/B!Z$46</f>
        <v>1.766669676176516E-4</v>
      </c>
      <c r="AA66" s="67">
        <f>+B!AA51/B!AA$46</f>
        <v>2.0316685647177803E-4</v>
      </c>
      <c r="AB66" s="67">
        <f>+B!AB51/B!AB$46</f>
        <v>1.7282791174592896E-4</v>
      </c>
      <c r="AC66" s="67">
        <f>+B!AC51/B!AC$46</f>
        <v>2.2214292537127845E-4</v>
      </c>
      <c r="AD66" s="67">
        <f>+B!AD51/B!AD$46</f>
        <v>2.2146408210381603E-4</v>
      </c>
    </row>
    <row r="67" spans="3:30" x14ac:dyDescent="0.25">
      <c r="C67" s="189" t="s">
        <v>21</v>
      </c>
      <c r="D67" s="205"/>
      <c r="E67" s="68">
        <f>+B!E52/B!E$46</f>
        <v>2.6234179047158288E-2</v>
      </c>
      <c r="F67" s="69">
        <f>+B!F52/B!F$46</f>
        <v>4.2187059023745442E-2</v>
      </c>
      <c r="G67" s="68">
        <f>+B!G52/B!G$46</f>
        <v>5.3553184639801424E-2</v>
      </c>
      <c r="H67" s="69">
        <f>+B!H52/B!H$46</f>
        <v>6.4961338666695304E-2</v>
      </c>
      <c r="I67" s="68">
        <f>+B!I52/B!I$46</f>
        <v>0.10951465582951662</v>
      </c>
      <c r="J67" s="69">
        <f>+B!J52/B!J$46</f>
        <v>0.11223874419536625</v>
      </c>
      <c r="K67" s="68">
        <f>+B!K52/B!K$46</f>
        <v>0.1204393467833015</v>
      </c>
      <c r="L67" s="69">
        <f>+B!L52/B!L$46</f>
        <v>0.1230072631931219</v>
      </c>
      <c r="M67" s="68">
        <f>+B!M52/B!M$46</f>
        <v>8.8596052952507998E-2</v>
      </c>
      <c r="N67" s="69">
        <f>+B!N52/B!N$46</f>
        <v>5.2835423222970454E-2</v>
      </c>
      <c r="O67" s="68">
        <f>+B!O52/B!O$46</f>
        <v>6.2281634646671802E-2</v>
      </c>
      <c r="P67" s="69">
        <f>+B!P52/B!P$46</f>
        <v>4.8953071990226006E-2</v>
      </c>
      <c r="Q67" s="68">
        <f>+B!Q52/B!Q$46</f>
        <v>4.371235748652564E-2</v>
      </c>
      <c r="R67" s="69">
        <f>+B!R52/B!R$46</f>
        <v>4.3794540754408029E-2</v>
      </c>
      <c r="S67" s="68">
        <f>+B!S52/B!S$46</f>
        <v>5.0930657265825963E-2</v>
      </c>
      <c r="T67" s="69">
        <f>+B!T52/B!T$46</f>
        <v>3.6476424015431039E-2</v>
      </c>
      <c r="U67" s="68">
        <f>+B!U52/B!U$46</f>
        <v>3.5642840501047733E-2</v>
      </c>
      <c r="V67" s="69">
        <f>+B!V52/B!V$46</f>
        <v>3.6909763524804212E-2</v>
      </c>
      <c r="W67" s="68">
        <f>+B!W52/B!W$46</f>
        <v>4.5376191154425004E-2</v>
      </c>
      <c r="X67" s="69">
        <f>+B!X52/B!X$46</f>
        <v>4.3715455687345244E-2</v>
      </c>
      <c r="Y67" s="68">
        <f>+B!Y52/B!Y$46</f>
        <v>6.0599064454979618E-2</v>
      </c>
      <c r="Z67" s="70">
        <f>+B!Z52/B!Z$46</f>
        <v>5.1868615869949911E-2</v>
      </c>
      <c r="AA67" s="70">
        <f>+B!AA52/B!AA$46</f>
        <v>4.2879022431700282E-2</v>
      </c>
      <c r="AB67" s="70">
        <f>+B!AB52/B!AB$46</f>
        <v>4.5319451872032866E-2</v>
      </c>
      <c r="AC67" s="70">
        <f>+B!AC52/B!AC$46</f>
        <v>5.3696710808647831E-2</v>
      </c>
      <c r="AD67" s="70">
        <f>+B!AD52/B!AD$46</f>
        <v>4.9897955625243337E-2</v>
      </c>
    </row>
    <row r="68" spans="3:30" x14ac:dyDescent="0.25">
      <c r="C68" s="191" t="s">
        <v>22</v>
      </c>
      <c r="D68" s="206"/>
      <c r="E68" s="50">
        <f>+B!E53/B!E$46</f>
        <v>0.15943821403299846</v>
      </c>
      <c r="F68" s="66">
        <f>+B!F53/B!F$46</f>
        <v>0.20118386179031039</v>
      </c>
      <c r="G68" s="50">
        <f>+B!G53/B!G$46</f>
        <v>0.12779583078892381</v>
      </c>
      <c r="H68" s="66">
        <f>+B!H53/B!H$46</f>
        <v>0.1693011065596329</v>
      </c>
      <c r="I68" s="50">
        <f>+B!I53/B!I$46</f>
        <v>0.14705095328146045</v>
      </c>
      <c r="J68" s="66">
        <f>+B!J53/B!J$46</f>
        <v>0.21905728527408297</v>
      </c>
      <c r="K68" s="50">
        <f>+B!K53/B!K$46</f>
        <v>0.22019881737171568</v>
      </c>
      <c r="L68" s="66">
        <f>+B!L53/B!L$46</f>
        <v>0.17719860073230861</v>
      </c>
      <c r="M68" s="50">
        <f>+B!M53/B!M$46</f>
        <v>0.17826874592452849</v>
      </c>
      <c r="N68" s="66">
        <f>+B!N53/B!N$46</f>
        <v>0.1869873064540282</v>
      </c>
      <c r="O68" s="50">
        <f>+B!O53/B!O$46</f>
        <v>0.18591521938085778</v>
      </c>
      <c r="P68" s="66">
        <f>+B!P53/B!P$46</f>
        <v>0.1970090937809211</v>
      </c>
      <c r="Q68" s="50">
        <f>+B!Q53/B!Q$46</f>
        <v>0.19661795925600434</v>
      </c>
      <c r="R68" s="66">
        <f>+B!R53/B!R$46</f>
        <v>0.22949927214558288</v>
      </c>
      <c r="S68" s="50">
        <f>+B!S53/B!S$46</f>
        <v>0.29680656289009982</v>
      </c>
      <c r="T68" s="66">
        <f>+B!T53/B!T$46</f>
        <v>0.33404720468637428</v>
      </c>
      <c r="U68" s="50">
        <f>+B!U53/B!U$46</f>
        <v>0.26364237240895289</v>
      </c>
      <c r="V68" s="66">
        <f>+B!V53/B!V$46</f>
        <v>0.31382845001544307</v>
      </c>
      <c r="W68" s="50">
        <f>+B!W53/B!W$46</f>
        <v>0.30857464091557074</v>
      </c>
      <c r="X68" s="66">
        <f>+B!X53/B!X$46</f>
        <v>0.32063166670468179</v>
      </c>
      <c r="Y68" s="50">
        <f>+B!Y53/B!Y$46</f>
        <v>0.31885110580967202</v>
      </c>
      <c r="Z68" s="67">
        <f>+B!Z53/B!Z$46</f>
        <v>0.25911791423174801</v>
      </c>
      <c r="AA68" s="67">
        <f>+B!AA53/B!AA$46</f>
        <v>0.28193198328370278</v>
      </c>
      <c r="AB68" s="67">
        <f>+B!AB53/B!AB$46</f>
        <v>0.27881503372591576</v>
      </c>
      <c r="AC68" s="67">
        <f>+B!AC53/B!AC$46</f>
        <v>0.24158714238283197</v>
      </c>
      <c r="AD68" s="67">
        <f>+B!AD53/B!AD$46</f>
        <v>0.26795825399592255</v>
      </c>
    </row>
    <row r="69" spans="3:30" x14ac:dyDescent="0.25">
      <c r="C69" s="189" t="s">
        <v>23</v>
      </c>
      <c r="D69" s="205"/>
      <c r="E69" s="68">
        <f>+B!E54/B!E$46</f>
        <v>0.36043265431227728</v>
      </c>
      <c r="F69" s="69">
        <f>+B!F54/B!F$46</f>
        <v>0.47119585918472656</v>
      </c>
      <c r="G69" s="68">
        <f>+B!G54/B!G$46</f>
        <v>0.5492469940283714</v>
      </c>
      <c r="H69" s="69">
        <f>+B!H54/B!H$46</f>
        <v>0.51056830314144919</v>
      </c>
      <c r="I69" s="68">
        <f>+B!I54/B!I$46</f>
        <v>0.49964253917116924</v>
      </c>
      <c r="J69" s="69">
        <f>+B!J54/B!J$46</f>
        <v>0.54953051571711153</v>
      </c>
      <c r="K69" s="68">
        <f>+B!K54/B!K$46</f>
        <v>0.54122051546821481</v>
      </c>
      <c r="L69" s="69">
        <f>+B!L54/B!L$46</f>
        <v>0.62856155326527263</v>
      </c>
      <c r="M69" s="68">
        <f>+B!M54/B!M$46</f>
        <v>0.65223441614359601</v>
      </c>
      <c r="N69" s="69">
        <f>+B!N54/B!N$46</f>
        <v>0.65590105821026767</v>
      </c>
      <c r="O69" s="68">
        <f>+B!O54/B!O$46</f>
        <v>0.62539902412328119</v>
      </c>
      <c r="P69" s="69">
        <f>+B!P54/B!P$46</f>
        <v>0.65924947320772032</v>
      </c>
      <c r="Q69" s="68">
        <f>+B!Q54/B!Q$46</f>
        <v>0.67749970136803839</v>
      </c>
      <c r="R69" s="69">
        <f>+B!R54/B!R$46</f>
        <v>0.65009027976499134</v>
      </c>
      <c r="S69" s="68">
        <f>+B!S54/B!S$46</f>
        <v>0.5556068592436515</v>
      </c>
      <c r="T69" s="69">
        <f>+B!T54/B!T$46</f>
        <v>0.55023605801472419</v>
      </c>
      <c r="U69" s="68">
        <f>+B!U54/B!U$46</f>
        <v>0.62792091722540966</v>
      </c>
      <c r="V69" s="69">
        <f>+B!V54/B!V$46</f>
        <v>0.57433838737928777</v>
      </c>
      <c r="W69" s="68">
        <f>+B!W54/B!W$46</f>
        <v>0.56975416305486659</v>
      </c>
      <c r="X69" s="69">
        <f>+B!X54/B!X$46</f>
        <v>0.56825141776197807</v>
      </c>
      <c r="Y69" s="68">
        <f>+B!Y54/B!Y$46</f>
        <v>0.54132984135111439</v>
      </c>
      <c r="Z69" s="70">
        <f>+B!Z54/B!Z$46</f>
        <v>0.60540167981741799</v>
      </c>
      <c r="AA69" s="70">
        <f>+B!AA54/B!AA$46</f>
        <v>0.61276951058890894</v>
      </c>
      <c r="AB69" s="70">
        <f>+B!AB54/B!AB$46</f>
        <v>0.60873833008337053</v>
      </c>
      <c r="AC69" s="70">
        <f>+B!AC54/B!AC$46</f>
        <v>0.63380222323252222</v>
      </c>
      <c r="AD69" s="70">
        <f>+B!AD54/B!AD$46</f>
        <v>0.61984805290495626</v>
      </c>
    </row>
    <row r="70" spans="3:30" x14ac:dyDescent="0.25">
      <c r="C70" s="191" t="s">
        <v>24</v>
      </c>
      <c r="D70" s="206"/>
      <c r="E70" s="50">
        <f>+B!E55/B!E$46</f>
        <v>4.3637629367802806E-2</v>
      </c>
      <c r="F70" s="66">
        <f>+B!F55/B!F$46</f>
        <v>4.9848611588298772E-2</v>
      </c>
      <c r="G70" s="50">
        <f>+B!G55/B!G$46</f>
        <v>6.0633286892603729E-2</v>
      </c>
      <c r="H70" s="66">
        <f>+B!H55/B!H$46</f>
        <v>5.3401685184410221E-2</v>
      </c>
      <c r="I70" s="50">
        <f>+B!I55/B!I$46</f>
        <v>7.8992904767535815E-2</v>
      </c>
      <c r="J70" s="66">
        <f>+B!J55/B!J$46</f>
        <v>9.4789352206482075E-2</v>
      </c>
      <c r="K70" s="50">
        <f>+B!K55/B!K$46</f>
        <v>7.8221309599905392E-2</v>
      </c>
      <c r="L70" s="66">
        <f>+B!L55/B!L$46</f>
        <v>6.5620320861658046E-2</v>
      </c>
      <c r="M70" s="50">
        <f>+B!M55/B!M$46</f>
        <v>5.304616607017526E-2</v>
      </c>
      <c r="N70" s="66">
        <f>+B!N55/B!N$46</f>
        <v>6.4630246403619973E-2</v>
      </c>
      <c r="O70" s="50">
        <f>+B!O55/B!O$46</f>
        <v>7.9015417944760816E-2</v>
      </c>
      <c r="P70" s="66">
        <f>+B!P55/B!P$46</f>
        <v>6.4494980383992331E-2</v>
      </c>
      <c r="Q70" s="50">
        <f>+B!Q55/B!Q$46</f>
        <v>5.3371799275975379E-2</v>
      </c>
      <c r="R70" s="66">
        <f>+B!R55/B!R$46</f>
        <v>6.1390601948207953E-2</v>
      </c>
      <c r="S70" s="50">
        <f>+B!S55/B!S$46</f>
        <v>6.6455538719589369E-2</v>
      </c>
      <c r="T70" s="66">
        <f>+B!T55/B!T$46</f>
        <v>6.273621304316937E-2</v>
      </c>
      <c r="U70" s="50">
        <f>+B!U55/B!U$46</f>
        <v>5.6609318939599959E-2</v>
      </c>
      <c r="V70" s="66">
        <f>+B!V55/B!V$46</f>
        <v>5.5242518771449943E-2</v>
      </c>
      <c r="W70" s="50">
        <f>+B!W55/B!W$46</f>
        <v>5.3756096035352884E-2</v>
      </c>
      <c r="X70" s="66">
        <f>+B!X55/B!X$46</f>
        <v>4.9540596882729347E-2</v>
      </c>
      <c r="Y70" s="50">
        <f>+B!Y55/B!Y$46</f>
        <v>4.9900582394960383E-2</v>
      </c>
      <c r="Z70" s="67">
        <f>+B!Z55/B!Z$46</f>
        <v>4.8420597802493109E-2</v>
      </c>
      <c r="AA70" s="67">
        <f>+B!AA55/B!AA$46</f>
        <v>4.8911487508086215E-2</v>
      </c>
      <c r="AB70" s="67">
        <f>+B!AB55/B!AB$46</f>
        <v>5.0926089440434148E-2</v>
      </c>
      <c r="AC70" s="67">
        <f>+B!AC55/B!AC$46</f>
        <v>5.4058462508231458E-2</v>
      </c>
      <c r="AD70" s="67">
        <f>+B!AD55/B!AD$46</f>
        <v>5.3069148653133995E-2</v>
      </c>
    </row>
    <row r="71" spans="3:30" ht="15.75" thickBot="1" x14ac:dyDescent="0.3">
      <c r="C71" s="193" t="s">
        <v>25</v>
      </c>
      <c r="D71" s="229"/>
      <c r="E71" s="71">
        <f>+B!E56/B!E$46</f>
        <v>0.40846634592522751</v>
      </c>
      <c r="F71" s="72">
        <f>+B!F56/B!F$46</f>
        <v>0.2335740365444697</v>
      </c>
      <c r="G71" s="71">
        <f>+B!G56/B!G$46</f>
        <v>0.20621068344885965</v>
      </c>
      <c r="H71" s="72">
        <f>+B!H56/B!H$46</f>
        <v>0.19968651740574972</v>
      </c>
      <c r="I71" s="71">
        <f>+B!I56/B!I$46</f>
        <v>0.16025709360945206</v>
      </c>
      <c r="J71" s="72">
        <f>+B!J56/B!J$46</f>
        <v>1.8756633429949727E-2</v>
      </c>
      <c r="K71" s="71">
        <f>+B!K56/B!K$46</f>
        <v>3.3172896906178147E-2</v>
      </c>
      <c r="L71" s="72">
        <f>+B!L56/B!L$46</f>
        <v>3.0819873424035938E-3</v>
      </c>
      <c r="M71" s="71">
        <f>+B!M56/B!M$46</f>
        <v>2.3155942473008555E-2</v>
      </c>
      <c r="N71" s="72">
        <f>+B!N56/B!N$46</f>
        <v>2.9103911118565782E-2</v>
      </c>
      <c r="O71" s="71">
        <f>+B!O56/B!O$46</f>
        <v>2.3804515574258008E-2</v>
      </c>
      <c r="P71" s="72">
        <f>+B!P56/B!P$46</f>
        <v>2.3494464138272071E-2</v>
      </c>
      <c r="Q71" s="71">
        <f>+B!Q56/B!Q$46</f>
        <v>2.237890877949986E-2</v>
      </c>
      <c r="R71" s="72">
        <f>+B!R56/B!R$46</f>
        <v>1.1855054283151843E-2</v>
      </c>
      <c r="S71" s="71">
        <f>+B!S56/B!S$46</f>
        <v>2.303661758737283E-2</v>
      </c>
      <c r="T71" s="72">
        <f>+B!T56/B!T$46</f>
        <v>9.9896590785619327E-3</v>
      </c>
      <c r="U71" s="71">
        <f>+B!U56/B!U$46</f>
        <v>1.1497026412241478E-2</v>
      </c>
      <c r="V71" s="72">
        <f>+B!V56/B!V$46</f>
        <v>1.3530305691605217E-2</v>
      </c>
      <c r="W71" s="71">
        <f>+B!W56/B!W$46</f>
        <v>1.3718590060297868E-2</v>
      </c>
      <c r="X71" s="72">
        <f>+B!X56/B!X$46</f>
        <v>1.0093875397292467E-2</v>
      </c>
      <c r="Y71" s="71">
        <f>+B!Y56/B!Y$46</f>
        <v>9.582060708385038E-3</v>
      </c>
      <c r="Z71" s="73">
        <f>+B!Z56/B!Z$46</f>
        <v>9.6372689094753102E-3</v>
      </c>
      <c r="AA71" s="73">
        <f>+B!AA56/B!AA$46</f>
        <v>5.1691456302442595E-3</v>
      </c>
      <c r="AB71" s="73">
        <f>+B!AB56/B!AB$46</f>
        <v>8.7672278104406805E-3</v>
      </c>
      <c r="AC71" s="73">
        <f>+B!AC56/B!AC$46</f>
        <v>5.9349162492498813E-3</v>
      </c>
      <c r="AD71" s="73">
        <f>+B!AD56/B!AD$46</f>
        <v>8.7860258546962701E-8</v>
      </c>
    </row>
    <row r="72" spans="3:30" x14ac:dyDescent="0.25">
      <c r="C72" s="1" t="s">
        <v>52</v>
      </c>
    </row>
  </sheetData>
  <mergeCells count="28">
    <mergeCell ref="C70:D70"/>
    <mergeCell ref="C71:D71"/>
    <mergeCell ref="C65:D65"/>
    <mergeCell ref="C66:D66"/>
    <mergeCell ref="C67:D67"/>
    <mergeCell ref="C68:D68"/>
    <mergeCell ref="C69:D69"/>
    <mergeCell ref="C57:D57"/>
    <mergeCell ref="C61:D61"/>
    <mergeCell ref="C62:D62"/>
    <mergeCell ref="C63:D63"/>
    <mergeCell ref="C64:D64"/>
    <mergeCell ref="C52:D52"/>
    <mergeCell ref="C53:D53"/>
    <mergeCell ref="C54:D54"/>
    <mergeCell ref="C55:D55"/>
    <mergeCell ref="C56:D56"/>
    <mergeCell ref="C47:D47"/>
    <mergeCell ref="C48:D48"/>
    <mergeCell ref="C49:D49"/>
    <mergeCell ref="C50:D50"/>
    <mergeCell ref="C51:D51"/>
    <mergeCell ref="B7:E16"/>
    <mergeCell ref="G9:J16"/>
    <mergeCell ref="M8:P16"/>
    <mergeCell ref="C17:E17"/>
    <mergeCell ref="H17:J17"/>
    <mergeCell ref="N17:P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Usuario</cp:lastModifiedBy>
  <dcterms:created xsi:type="dcterms:W3CDTF">2017-09-28T16:39:19Z</dcterms:created>
  <dcterms:modified xsi:type="dcterms:W3CDTF">2021-12-17T13:23:22Z</dcterms:modified>
</cp:coreProperties>
</file>