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Usuario\Desktop\ESCRITORIO\OBSERVATORIO\BASES DE DATOS\India\"/>
    </mc:Choice>
  </mc:AlternateContent>
  <bookViews>
    <workbookView xWindow="0" yWindow="0" windowWidth="20490" windowHeight="8295" tabRatio="664" activeTab="8"/>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62913"/>
</workbook>
</file>

<file path=xl/calcChain.xml><?xml version="1.0" encoding="utf-8"?>
<calcChain xmlns="http://schemas.openxmlformats.org/spreadsheetml/2006/main">
  <c r="AF61" i="8" l="1"/>
  <c r="AF60" i="8"/>
  <c r="AD55" i="13" l="1"/>
  <c r="AD68" i="13" s="1"/>
  <c r="AD54" i="13"/>
  <c r="AD67" i="13" s="1"/>
  <c r="AD53" i="13"/>
  <c r="AD66" i="13" s="1"/>
  <c r="AD52" i="13"/>
  <c r="AD65" i="13" s="1"/>
  <c r="AD51" i="13"/>
  <c r="AD64" i="13" s="1"/>
  <c r="AD50" i="13"/>
  <c r="AD63" i="13" s="1"/>
  <c r="AD49" i="13"/>
  <c r="AD62" i="13" s="1"/>
  <c r="AD48" i="13"/>
  <c r="AD61" i="13" s="1"/>
  <c r="AD47" i="13"/>
  <c r="AD60" i="13" s="1"/>
  <c r="AD46" i="13"/>
  <c r="AD59" i="13" s="1"/>
  <c r="AD56" i="12"/>
  <c r="AD70" i="12" s="1"/>
  <c r="AD55" i="12"/>
  <c r="AD69" i="12" s="1"/>
  <c r="AD54" i="12"/>
  <c r="AD68" i="12" s="1"/>
  <c r="AD53" i="12"/>
  <c r="AD67" i="12" s="1"/>
  <c r="AD52" i="12"/>
  <c r="AD66" i="12" s="1"/>
  <c r="AD51" i="12"/>
  <c r="AD65" i="12" s="1"/>
  <c r="AD50" i="12"/>
  <c r="AD64" i="12" s="1"/>
  <c r="AD49" i="12"/>
  <c r="AD63" i="12" s="1"/>
  <c r="AD48" i="12"/>
  <c r="AD62" i="12" s="1"/>
  <c r="AD47" i="12"/>
  <c r="AD61" i="12" s="1"/>
  <c r="AD53" i="2"/>
  <c r="AD52" i="2"/>
  <c r="AD51" i="2"/>
  <c r="AD50" i="2"/>
  <c r="AD49" i="2"/>
  <c r="AD48" i="2"/>
  <c r="AD47" i="2"/>
  <c r="AD46" i="2"/>
  <c r="AD45" i="2"/>
  <c r="AD44" i="2"/>
  <c r="AC71" i="10"/>
  <c r="AC70" i="10"/>
  <c r="AC69" i="10"/>
  <c r="AC68" i="10"/>
  <c r="AC67" i="10"/>
  <c r="AC66" i="10"/>
  <c r="AC65" i="10"/>
  <c r="AC64" i="10"/>
  <c r="AC63" i="10"/>
  <c r="AC62" i="10"/>
  <c r="AC61" i="10"/>
  <c r="AC57" i="10"/>
  <c r="AC56" i="10"/>
  <c r="AC55" i="10"/>
  <c r="AC54" i="10"/>
  <c r="AC53" i="10"/>
  <c r="AC52" i="10"/>
  <c r="AC51" i="10"/>
  <c r="AC50" i="10"/>
  <c r="AC49" i="10"/>
  <c r="AC48" i="10"/>
  <c r="AC47" i="10"/>
  <c r="AC112" i="9"/>
  <c r="AC111" i="9"/>
  <c r="AC110" i="9"/>
  <c r="AC109" i="9"/>
  <c r="AC108" i="9"/>
  <c r="AC107" i="9"/>
  <c r="AC106" i="9"/>
  <c r="AC105" i="9"/>
  <c r="AC104" i="9"/>
  <c r="AC103" i="9"/>
  <c r="AC102" i="9"/>
  <c r="AC84" i="9"/>
  <c r="AC83" i="9"/>
  <c r="AC82" i="9"/>
  <c r="AC81" i="9"/>
  <c r="AC80" i="9"/>
  <c r="AC79" i="9"/>
  <c r="AC78" i="9"/>
  <c r="AC77" i="9"/>
  <c r="AC76" i="9"/>
  <c r="AC75" i="9"/>
  <c r="AC74" i="9"/>
  <c r="AD56" i="9"/>
  <c r="AD55" i="9"/>
  <c r="AD54" i="9"/>
  <c r="AD53" i="9"/>
  <c r="AD52" i="9"/>
  <c r="AD51" i="9"/>
  <c r="AD50" i="9"/>
  <c r="AD49" i="9"/>
  <c r="AD48" i="9"/>
  <c r="AD47" i="9"/>
  <c r="AD46" i="9"/>
  <c r="AF122" i="8"/>
  <c r="AF121" i="8"/>
  <c r="AF120" i="8"/>
  <c r="AF119" i="8"/>
  <c r="AF118" i="8"/>
  <c r="AF117" i="8"/>
  <c r="AF116" i="8"/>
  <c r="AF115" i="8"/>
  <c r="AF114" i="8"/>
  <c r="AF113" i="8"/>
  <c r="AF112" i="8"/>
  <c r="AF108" i="8"/>
  <c r="AF107" i="8"/>
  <c r="AF106" i="8"/>
  <c r="AF105" i="8"/>
  <c r="AF104" i="8"/>
  <c r="AF103" i="8"/>
  <c r="AF102" i="8"/>
  <c r="AF101" i="8"/>
  <c r="AF100" i="8"/>
  <c r="AF99" i="8"/>
  <c r="AF98" i="8"/>
  <c r="AF76" i="8"/>
  <c r="AF75" i="8"/>
  <c r="AF74" i="8"/>
  <c r="AF73" i="8"/>
  <c r="AF72" i="8"/>
  <c r="AF71" i="8"/>
  <c r="AF70" i="8"/>
  <c r="AF69" i="8"/>
  <c r="AF68" i="8"/>
  <c r="AF67" i="8"/>
  <c r="AF66" i="8"/>
  <c r="AF56" i="8"/>
  <c r="AF55" i="8"/>
  <c r="AF54" i="8"/>
  <c r="AF53" i="8"/>
  <c r="AF52" i="8"/>
  <c r="AF51" i="8"/>
  <c r="AF50" i="8"/>
  <c r="AF49" i="8"/>
  <c r="AF48" i="8"/>
  <c r="AF47" i="8"/>
  <c r="AF46" i="8"/>
  <c r="AE56" i="8"/>
  <c r="AE55" i="8"/>
  <c r="AE54" i="8"/>
  <c r="AE53" i="8"/>
  <c r="AE52" i="8"/>
  <c r="AE51" i="8"/>
  <c r="AE50" i="8"/>
  <c r="AE49" i="8"/>
  <c r="AE48" i="8"/>
  <c r="AE47" i="8"/>
  <c r="AE46" i="8"/>
  <c r="AB56" i="7"/>
  <c r="AF136" i="8" s="1"/>
  <c r="AB55" i="7"/>
  <c r="AF149" i="8" s="1"/>
  <c r="AB54" i="7"/>
  <c r="AF134" i="8" s="1"/>
  <c r="AB53" i="7"/>
  <c r="AF147" i="8" s="1"/>
  <c r="AB52" i="7"/>
  <c r="AF146" i="8" s="1"/>
  <c r="AB51" i="7"/>
  <c r="AF145" i="8" s="1"/>
  <c r="AB50" i="7"/>
  <c r="AF130" i="8" s="1"/>
  <c r="AB49" i="7"/>
  <c r="AF129" i="8" s="1"/>
  <c r="AB48" i="7"/>
  <c r="AF128" i="8" s="1"/>
  <c r="AB47" i="7"/>
  <c r="AF141" i="8" s="1"/>
  <c r="AB46" i="7"/>
  <c r="AF126" i="8" s="1"/>
  <c r="AF127" i="8" l="1"/>
  <c r="AF131" i="8"/>
  <c r="AF135" i="8"/>
  <c r="AF82" i="8"/>
  <c r="AF142" i="8"/>
  <c r="AF83" i="8"/>
  <c r="AF132" i="8"/>
  <c r="AF143" i="8"/>
  <c r="AF80" i="8"/>
  <c r="AF84" i="8"/>
  <c r="AF88" i="8"/>
  <c r="AF133" i="8"/>
  <c r="AF140" i="8"/>
  <c r="AF144" i="8"/>
  <c r="AF148" i="8"/>
  <c r="AF86" i="8"/>
  <c r="AF90" i="8"/>
  <c r="AF150" i="8"/>
  <c r="AF87" i="8"/>
  <c r="AF81" i="8"/>
  <c r="AF85" i="8"/>
  <c r="AF89" i="8"/>
  <c r="AC46" i="13"/>
  <c r="AC59" i="13" s="1"/>
  <c r="AC47" i="13"/>
  <c r="AC60" i="13" s="1"/>
  <c r="AC48" i="13"/>
  <c r="AC61" i="13" s="1"/>
  <c r="AC49" i="13"/>
  <c r="AC62" i="13" s="1"/>
  <c r="AC50" i="13"/>
  <c r="AC63" i="13" s="1"/>
  <c r="AC51" i="13"/>
  <c r="AC64" i="13" s="1"/>
  <c r="AC52" i="13"/>
  <c r="AC65" i="13" s="1"/>
  <c r="AC53" i="13"/>
  <c r="AC66" i="13" s="1"/>
  <c r="AC54" i="13"/>
  <c r="AC67" i="13" s="1"/>
  <c r="AC55" i="13"/>
  <c r="AC68" i="13" s="1"/>
  <c r="AC47" i="12"/>
  <c r="AC61" i="12" s="1"/>
  <c r="AC48" i="12"/>
  <c r="AC62" i="12" s="1"/>
  <c r="AC49" i="12"/>
  <c r="AC63" i="12" s="1"/>
  <c r="AC50" i="12"/>
  <c r="AC64" i="12" s="1"/>
  <c r="AC51" i="12"/>
  <c r="AC65" i="12" s="1"/>
  <c r="AC52" i="12"/>
  <c r="AC66" i="12" s="1"/>
  <c r="AC53" i="12"/>
  <c r="AC67" i="12" s="1"/>
  <c r="AC54" i="12"/>
  <c r="AC68" i="12" s="1"/>
  <c r="AC55" i="12"/>
  <c r="AC69" i="12" s="1"/>
  <c r="AC56" i="12"/>
  <c r="AC70" i="12" s="1"/>
  <c r="AC44" i="2"/>
  <c r="AC45" i="2"/>
  <c r="AC46" i="2"/>
  <c r="AC47" i="2"/>
  <c r="AC48" i="2"/>
  <c r="AC49" i="2"/>
  <c r="AC50" i="2"/>
  <c r="AC51" i="2"/>
  <c r="AC52" i="2"/>
  <c r="AC53" i="2"/>
  <c r="AB61" i="10"/>
  <c r="AB62" i="10"/>
  <c r="AB63" i="10"/>
  <c r="AB64" i="10"/>
  <c r="AB65" i="10"/>
  <c r="AB66" i="10"/>
  <c r="AB67" i="10"/>
  <c r="AB68" i="10"/>
  <c r="AB69" i="10"/>
  <c r="AB70" i="10"/>
  <c r="AB71" i="10"/>
  <c r="AB47" i="10"/>
  <c r="AB48" i="10"/>
  <c r="AB49" i="10"/>
  <c r="AB50" i="10"/>
  <c r="AB51" i="10"/>
  <c r="AB52" i="10"/>
  <c r="AB53" i="10"/>
  <c r="AB54" i="10"/>
  <c r="AB55" i="10"/>
  <c r="AB56" i="10"/>
  <c r="AB57" i="10"/>
  <c r="AB102" i="9"/>
  <c r="AB103" i="9"/>
  <c r="AB104" i="9"/>
  <c r="AB105" i="9"/>
  <c r="AB106" i="9"/>
  <c r="AB107" i="9"/>
  <c r="AB108" i="9"/>
  <c r="AB109" i="9"/>
  <c r="AB110" i="9"/>
  <c r="AB111" i="9"/>
  <c r="AB112" i="9"/>
  <c r="AB74" i="9"/>
  <c r="AB75" i="9"/>
  <c r="AB76" i="9"/>
  <c r="AB77" i="9"/>
  <c r="AB78" i="9"/>
  <c r="AB79" i="9"/>
  <c r="AB80" i="9"/>
  <c r="AB81" i="9"/>
  <c r="AB82" i="9"/>
  <c r="AB83" i="9"/>
  <c r="AB84" i="9"/>
  <c r="AC46" i="9"/>
  <c r="AC47" i="9"/>
  <c r="AC48" i="9"/>
  <c r="AC49" i="9"/>
  <c r="AC50" i="9"/>
  <c r="AC51" i="9"/>
  <c r="AC52" i="9"/>
  <c r="AC53" i="9"/>
  <c r="AC54" i="9"/>
  <c r="AC55" i="9"/>
  <c r="AC56" i="9"/>
  <c r="L112" i="8" l="1"/>
  <c r="M112" i="8"/>
  <c r="N112" i="8"/>
  <c r="O112" i="8"/>
  <c r="P112" i="8"/>
  <c r="Q112" i="8"/>
  <c r="R112" i="8"/>
  <c r="S112" i="8"/>
  <c r="T112" i="8"/>
  <c r="U112" i="8"/>
  <c r="V112" i="8"/>
  <c r="W112" i="8"/>
  <c r="X112" i="8"/>
  <c r="Y112" i="8"/>
  <c r="Z112" i="8"/>
  <c r="AA112" i="8"/>
  <c r="AB112" i="8"/>
  <c r="AC112" i="8"/>
  <c r="AD112" i="8"/>
  <c r="AE112" i="8"/>
  <c r="I112" i="8"/>
  <c r="J112" i="8"/>
  <c r="K112" i="8"/>
  <c r="I113" i="8"/>
  <c r="J113" i="8"/>
  <c r="K113" i="8"/>
  <c r="L113" i="8"/>
  <c r="M113" i="8"/>
  <c r="N113" i="8"/>
  <c r="O113" i="8"/>
  <c r="P113" i="8"/>
  <c r="Q113" i="8"/>
  <c r="R113" i="8"/>
  <c r="S113" i="8"/>
  <c r="T113" i="8"/>
  <c r="U113" i="8"/>
  <c r="V113" i="8"/>
  <c r="W113" i="8"/>
  <c r="X113" i="8"/>
  <c r="Y113" i="8"/>
  <c r="Z113" i="8"/>
  <c r="AA113" i="8"/>
  <c r="AB113" i="8"/>
  <c r="AC113" i="8"/>
  <c r="AD113" i="8"/>
  <c r="AE113" i="8"/>
  <c r="I114" i="8"/>
  <c r="J114" i="8"/>
  <c r="K114" i="8"/>
  <c r="L114" i="8"/>
  <c r="M114" i="8"/>
  <c r="N114" i="8"/>
  <c r="O114" i="8"/>
  <c r="P114" i="8"/>
  <c r="Q114" i="8"/>
  <c r="R114" i="8"/>
  <c r="S114" i="8"/>
  <c r="T114" i="8"/>
  <c r="U114" i="8"/>
  <c r="V114" i="8"/>
  <c r="W114" i="8"/>
  <c r="X114" i="8"/>
  <c r="Y114" i="8"/>
  <c r="Z114" i="8"/>
  <c r="AA114" i="8"/>
  <c r="AB114" i="8"/>
  <c r="AC114" i="8"/>
  <c r="AD114" i="8"/>
  <c r="AE114" i="8"/>
  <c r="I115" i="8"/>
  <c r="J115" i="8"/>
  <c r="K115" i="8"/>
  <c r="L115" i="8"/>
  <c r="M115" i="8"/>
  <c r="N115" i="8"/>
  <c r="O115" i="8"/>
  <c r="P115" i="8"/>
  <c r="Q115" i="8"/>
  <c r="R115" i="8"/>
  <c r="S115" i="8"/>
  <c r="T115" i="8"/>
  <c r="U115" i="8"/>
  <c r="V115" i="8"/>
  <c r="W115" i="8"/>
  <c r="X115" i="8"/>
  <c r="Y115" i="8"/>
  <c r="Z115" i="8"/>
  <c r="AA115" i="8"/>
  <c r="AB115" i="8"/>
  <c r="AC115" i="8"/>
  <c r="AD115" i="8"/>
  <c r="AE115" i="8"/>
  <c r="I116" i="8"/>
  <c r="J116" i="8"/>
  <c r="K116" i="8"/>
  <c r="L116" i="8"/>
  <c r="M116" i="8"/>
  <c r="N116" i="8"/>
  <c r="O116" i="8"/>
  <c r="P116" i="8"/>
  <c r="Q116" i="8"/>
  <c r="R116" i="8"/>
  <c r="S116" i="8"/>
  <c r="T116" i="8"/>
  <c r="U116" i="8"/>
  <c r="V116" i="8"/>
  <c r="W116" i="8"/>
  <c r="X116" i="8"/>
  <c r="Y116" i="8"/>
  <c r="Z116" i="8"/>
  <c r="AA116" i="8"/>
  <c r="AB116" i="8"/>
  <c r="AC116" i="8"/>
  <c r="AD116" i="8"/>
  <c r="AE116" i="8"/>
  <c r="I117" i="8"/>
  <c r="J117" i="8"/>
  <c r="K117" i="8"/>
  <c r="L117" i="8"/>
  <c r="M117" i="8"/>
  <c r="N117" i="8"/>
  <c r="O117" i="8"/>
  <c r="P117" i="8"/>
  <c r="Q117" i="8"/>
  <c r="R117" i="8"/>
  <c r="S117" i="8"/>
  <c r="T117" i="8"/>
  <c r="U117" i="8"/>
  <c r="V117" i="8"/>
  <c r="W117" i="8"/>
  <c r="X117" i="8"/>
  <c r="Y117" i="8"/>
  <c r="Z117" i="8"/>
  <c r="AA117" i="8"/>
  <c r="AB117" i="8"/>
  <c r="AC117" i="8"/>
  <c r="AD117" i="8"/>
  <c r="AE117" i="8"/>
  <c r="I118" i="8"/>
  <c r="J118" i="8"/>
  <c r="K118" i="8"/>
  <c r="L118" i="8"/>
  <c r="M118" i="8"/>
  <c r="N118" i="8"/>
  <c r="O118" i="8"/>
  <c r="P118" i="8"/>
  <c r="Q118" i="8"/>
  <c r="R118" i="8"/>
  <c r="S118" i="8"/>
  <c r="T118" i="8"/>
  <c r="U118" i="8"/>
  <c r="V118" i="8"/>
  <c r="W118" i="8"/>
  <c r="X118" i="8"/>
  <c r="Y118" i="8"/>
  <c r="Z118" i="8"/>
  <c r="AA118" i="8"/>
  <c r="AB118" i="8"/>
  <c r="AC118" i="8"/>
  <c r="AD118" i="8"/>
  <c r="AE118" i="8"/>
  <c r="I119" i="8"/>
  <c r="J119" i="8"/>
  <c r="K119" i="8"/>
  <c r="L119" i="8"/>
  <c r="M119" i="8"/>
  <c r="N119" i="8"/>
  <c r="O119" i="8"/>
  <c r="P119" i="8"/>
  <c r="Q119" i="8"/>
  <c r="R119" i="8"/>
  <c r="S119" i="8"/>
  <c r="T119" i="8"/>
  <c r="U119" i="8"/>
  <c r="V119" i="8"/>
  <c r="W119" i="8"/>
  <c r="X119" i="8"/>
  <c r="Y119" i="8"/>
  <c r="Z119" i="8"/>
  <c r="AA119" i="8"/>
  <c r="AB119" i="8"/>
  <c r="AC119" i="8"/>
  <c r="AD119" i="8"/>
  <c r="AE119" i="8"/>
  <c r="I120" i="8"/>
  <c r="J120" i="8"/>
  <c r="K120" i="8"/>
  <c r="L120" i="8"/>
  <c r="M120" i="8"/>
  <c r="N120" i="8"/>
  <c r="O120" i="8"/>
  <c r="P120" i="8"/>
  <c r="Q120" i="8"/>
  <c r="R120" i="8"/>
  <c r="S120" i="8"/>
  <c r="T120" i="8"/>
  <c r="U120" i="8"/>
  <c r="V120" i="8"/>
  <c r="W120" i="8"/>
  <c r="X120" i="8"/>
  <c r="Y120" i="8"/>
  <c r="Z120" i="8"/>
  <c r="AA120" i="8"/>
  <c r="AB120" i="8"/>
  <c r="AC120" i="8"/>
  <c r="AD120" i="8"/>
  <c r="AE120" i="8"/>
  <c r="I121" i="8"/>
  <c r="J121" i="8"/>
  <c r="K121" i="8"/>
  <c r="L121" i="8"/>
  <c r="M121" i="8"/>
  <c r="N121" i="8"/>
  <c r="O121" i="8"/>
  <c r="P121" i="8"/>
  <c r="Q121" i="8"/>
  <c r="R121" i="8"/>
  <c r="S121" i="8"/>
  <c r="T121" i="8"/>
  <c r="U121" i="8"/>
  <c r="V121" i="8"/>
  <c r="W121" i="8"/>
  <c r="X121" i="8"/>
  <c r="Y121" i="8"/>
  <c r="Z121" i="8"/>
  <c r="AA121" i="8"/>
  <c r="AB121" i="8"/>
  <c r="AC121" i="8"/>
  <c r="AD121" i="8"/>
  <c r="AE121" i="8"/>
  <c r="I122" i="8"/>
  <c r="J122" i="8"/>
  <c r="K122" i="8"/>
  <c r="L122" i="8"/>
  <c r="M122" i="8"/>
  <c r="N122" i="8"/>
  <c r="O122" i="8"/>
  <c r="P122" i="8"/>
  <c r="Q122" i="8"/>
  <c r="R122" i="8"/>
  <c r="S122" i="8"/>
  <c r="T122" i="8"/>
  <c r="U122" i="8"/>
  <c r="V122" i="8"/>
  <c r="W122" i="8"/>
  <c r="X122" i="8"/>
  <c r="Y122" i="8"/>
  <c r="Z122" i="8"/>
  <c r="AA122" i="8"/>
  <c r="AB122" i="8"/>
  <c r="AC122" i="8"/>
  <c r="AD122" i="8"/>
  <c r="AE122" i="8"/>
  <c r="I98" i="8"/>
  <c r="J98" i="8"/>
  <c r="K98" i="8"/>
  <c r="L98" i="8"/>
  <c r="M98" i="8"/>
  <c r="N98" i="8"/>
  <c r="O98" i="8"/>
  <c r="P98" i="8"/>
  <c r="Q98" i="8"/>
  <c r="R98" i="8"/>
  <c r="S98" i="8"/>
  <c r="T98" i="8"/>
  <c r="U98" i="8"/>
  <c r="V98" i="8"/>
  <c r="W98" i="8"/>
  <c r="X98" i="8"/>
  <c r="Y98" i="8"/>
  <c r="Z98" i="8"/>
  <c r="AA98" i="8"/>
  <c r="AB98" i="8"/>
  <c r="AC98" i="8"/>
  <c r="AD98" i="8"/>
  <c r="AE98" i="8"/>
  <c r="I99" i="8"/>
  <c r="J99" i="8"/>
  <c r="K99" i="8"/>
  <c r="L99" i="8"/>
  <c r="M99" i="8"/>
  <c r="N99" i="8"/>
  <c r="O99" i="8"/>
  <c r="P99" i="8"/>
  <c r="Q99" i="8"/>
  <c r="R99" i="8"/>
  <c r="S99" i="8"/>
  <c r="T99" i="8"/>
  <c r="U99" i="8"/>
  <c r="V99" i="8"/>
  <c r="W99" i="8"/>
  <c r="X99" i="8"/>
  <c r="Y99" i="8"/>
  <c r="Z99" i="8"/>
  <c r="AA99" i="8"/>
  <c r="AB99" i="8"/>
  <c r="AC99" i="8"/>
  <c r="AD99" i="8"/>
  <c r="AE99" i="8"/>
  <c r="I100" i="8"/>
  <c r="J100" i="8"/>
  <c r="K100" i="8"/>
  <c r="L100" i="8"/>
  <c r="M100" i="8"/>
  <c r="N100" i="8"/>
  <c r="O100" i="8"/>
  <c r="P100" i="8"/>
  <c r="Q100" i="8"/>
  <c r="R100" i="8"/>
  <c r="S100" i="8"/>
  <c r="T100" i="8"/>
  <c r="U100" i="8"/>
  <c r="V100" i="8"/>
  <c r="W100" i="8"/>
  <c r="X100" i="8"/>
  <c r="Y100" i="8"/>
  <c r="Z100" i="8"/>
  <c r="AA100" i="8"/>
  <c r="AB100" i="8"/>
  <c r="AC100" i="8"/>
  <c r="AD100" i="8"/>
  <c r="AE100" i="8"/>
  <c r="I101" i="8"/>
  <c r="J101" i="8"/>
  <c r="K101" i="8"/>
  <c r="L101" i="8"/>
  <c r="M101" i="8"/>
  <c r="N101" i="8"/>
  <c r="O101" i="8"/>
  <c r="P101" i="8"/>
  <c r="Q101" i="8"/>
  <c r="R101" i="8"/>
  <c r="S101" i="8"/>
  <c r="T101" i="8"/>
  <c r="U101" i="8"/>
  <c r="V101" i="8"/>
  <c r="W101" i="8"/>
  <c r="X101" i="8"/>
  <c r="Y101" i="8"/>
  <c r="Z101" i="8"/>
  <c r="AA101" i="8"/>
  <c r="AB101" i="8"/>
  <c r="AC101" i="8"/>
  <c r="AD101" i="8"/>
  <c r="AE101" i="8"/>
  <c r="I102" i="8"/>
  <c r="J102" i="8"/>
  <c r="K102" i="8"/>
  <c r="L102" i="8"/>
  <c r="M102" i="8"/>
  <c r="N102" i="8"/>
  <c r="O102" i="8"/>
  <c r="P102" i="8"/>
  <c r="Q102" i="8"/>
  <c r="R102" i="8"/>
  <c r="S102" i="8"/>
  <c r="T102" i="8"/>
  <c r="U102" i="8"/>
  <c r="V102" i="8"/>
  <c r="W102" i="8"/>
  <c r="X102" i="8"/>
  <c r="Y102" i="8"/>
  <c r="Z102" i="8"/>
  <c r="AA102" i="8"/>
  <c r="AB102" i="8"/>
  <c r="AC102" i="8"/>
  <c r="AD102" i="8"/>
  <c r="AE102" i="8"/>
  <c r="I103" i="8"/>
  <c r="J103" i="8"/>
  <c r="K103" i="8"/>
  <c r="L103" i="8"/>
  <c r="M103" i="8"/>
  <c r="N103" i="8"/>
  <c r="O103" i="8"/>
  <c r="P103" i="8"/>
  <c r="Q103" i="8"/>
  <c r="R103" i="8"/>
  <c r="S103" i="8"/>
  <c r="T103" i="8"/>
  <c r="U103" i="8"/>
  <c r="V103" i="8"/>
  <c r="W103" i="8"/>
  <c r="X103" i="8"/>
  <c r="Y103" i="8"/>
  <c r="Z103" i="8"/>
  <c r="AA103" i="8"/>
  <c r="AB103" i="8"/>
  <c r="AC103" i="8"/>
  <c r="AD103" i="8"/>
  <c r="AE103" i="8"/>
  <c r="I104" i="8"/>
  <c r="J104" i="8"/>
  <c r="K104" i="8"/>
  <c r="L104" i="8"/>
  <c r="M104" i="8"/>
  <c r="N104" i="8"/>
  <c r="O104" i="8"/>
  <c r="P104" i="8"/>
  <c r="Q104" i="8"/>
  <c r="R104" i="8"/>
  <c r="S104" i="8"/>
  <c r="T104" i="8"/>
  <c r="U104" i="8"/>
  <c r="V104" i="8"/>
  <c r="W104" i="8"/>
  <c r="X104" i="8"/>
  <c r="Y104" i="8"/>
  <c r="Z104" i="8"/>
  <c r="AA104" i="8"/>
  <c r="AB104" i="8"/>
  <c r="AC104" i="8"/>
  <c r="AD104" i="8"/>
  <c r="AE104" i="8"/>
  <c r="I105" i="8"/>
  <c r="J105" i="8"/>
  <c r="K105" i="8"/>
  <c r="L105" i="8"/>
  <c r="M105" i="8"/>
  <c r="N105" i="8"/>
  <c r="O105" i="8"/>
  <c r="P105" i="8"/>
  <c r="Q105" i="8"/>
  <c r="R105" i="8"/>
  <c r="S105" i="8"/>
  <c r="T105" i="8"/>
  <c r="U105" i="8"/>
  <c r="V105" i="8"/>
  <c r="W105" i="8"/>
  <c r="X105" i="8"/>
  <c r="Y105" i="8"/>
  <c r="Z105" i="8"/>
  <c r="AA105" i="8"/>
  <c r="AB105" i="8"/>
  <c r="AC105" i="8"/>
  <c r="AD105" i="8"/>
  <c r="AE105" i="8"/>
  <c r="I106" i="8"/>
  <c r="J106" i="8"/>
  <c r="K106" i="8"/>
  <c r="L106" i="8"/>
  <c r="M106" i="8"/>
  <c r="N106" i="8"/>
  <c r="O106" i="8"/>
  <c r="P106" i="8"/>
  <c r="Q106" i="8"/>
  <c r="R106" i="8"/>
  <c r="S106" i="8"/>
  <c r="T106" i="8"/>
  <c r="U106" i="8"/>
  <c r="V106" i="8"/>
  <c r="W106" i="8"/>
  <c r="X106" i="8"/>
  <c r="Y106" i="8"/>
  <c r="Z106" i="8"/>
  <c r="AA106" i="8"/>
  <c r="AB106" i="8"/>
  <c r="AC106" i="8"/>
  <c r="AD106" i="8"/>
  <c r="AE106" i="8"/>
  <c r="I107" i="8"/>
  <c r="J107" i="8"/>
  <c r="K107" i="8"/>
  <c r="L107" i="8"/>
  <c r="M107" i="8"/>
  <c r="N107" i="8"/>
  <c r="O107" i="8"/>
  <c r="P107" i="8"/>
  <c r="Q107" i="8"/>
  <c r="R107" i="8"/>
  <c r="S107" i="8"/>
  <c r="T107" i="8"/>
  <c r="U107" i="8"/>
  <c r="V107" i="8"/>
  <c r="W107" i="8"/>
  <c r="X107" i="8"/>
  <c r="Y107" i="8"/>
  <c r="Z107" i="8"/>
  <c r="AA107" i="8"/>
  <c r="AB107" i="8"/>
  <c r="AC107" i="8"/>
  <c r="AD107" i="8"/>
  <c r="AE107" i="8"/>
  <c r="I108" i="8"/>
  <c r="J108" i="8"/>
  <c r="K108" i="8"/>
  <c r="L108" i="8"/>
  <c r="M108" i="8"/>
  <c r="N108" i="8"/>
  <c r="O108" i="8"/>
  <c r="P108" i="8"/>
  <c r="Q108" i="8"/>
  <c r="R108" i="8"/>
  <c r="S108" i="8"/>
  <c r="T108" i="8"/>
  <c r="U108" i="8"/>
  <c r="V108" i="8"/>
  <c r="W108" i="8"/>
  <c r="X108" i="8"/>
  <c r="Y108" i="8"/>
  <c r="Z108" i="8"/>
  <c r="AA108" i="8"/>
  <c r="AB108" i="8"/>
  <c r="AC108" i="8"/>
  <c r="AD108" i="8"/>
  <c r="AE108" i="8"/>
  <c r="H100" i="8"/>
  <c r="H101" i="8"/>
  <c r="H102" i="8"/>
  <c r="H103" i="8"/>
  <c r="H104" i="8"/>
  <c r="H105" i="8"/>
  <c r="H106" i="8"/>
  <c r="H107" i="8"/>
  <c r="H108" i="8"/>
  <c r="AE66" i="8"/>
  <c r="AE67" i="8"/>
  <c r="AE68" i="8"/>
  <c r="AE69" i="8"/>
  <c r="AE70" i="8"/>
  <c r="AE71" i="8"/>
  <c r="AE72" i="8"/>
  <c r="AE73" i="8"/>
  <c r="AE74" i="8"/>
  <c r="AE75" i="8"/>
  <c r="AE76" i="8"/>
  <c r="AA46" i="7" l="1"/>
  <c r="AA47" i="7"/>
  <c r="AA48" i="7"/>
  <c r="AA49" i="7"/>
  <c r="AA50" i="7"/>
  <c r="AA51" i="7"/>
  <c r="AA52" i="7"/>
  <c r="AA53" i="7"/>
  <c r="AA54" i="7"/>
  <c r="AA55" i="7"/>
  <c r="AA56" i="7"/>
  <c r="AE150" i="8" l="1"/>
  <c r="AE90" i="8"/>
  <c r="AE136" i="8"/>
  <c r="AE142" i="8"/>
  <c r="AE82" i="8"/>
  <c r="AE128" i="8"/>
  <c r="AE145" i="8"/>
  <c r="AE131" i="8"/>
  <c r="AE85" i="8"/>
  <c r="AE141" i="8"/>
  <c r="AE127" i="8"/>
  <c r="AE81" i="8"/>
  <c r="AE147" i="8"/>
  <c r="AE133" i="8"/>
  <c r="AE87" i="8"/>
  <c r="AE129" i="8"/>
  <c r="AE83" i="8"/>
  <c r="AE143" i="8"/>
  <c r="AE146" i="8"/>
  <c r="AE86" i="8"/>
  <c r="AE132" i="8"/>
  <c r="AE149" i="8"/>
  <c r="AE135" i="8"/>
  <c r="AE89" i="8"/>
  <c r="AE148" i="8"/>
  <c r="AE134" i="8"/>
  <c r="AE88" i="8"/>
  <c r="AE144" i="8"/>
  <c r="AE130" i="8"/>
  <c r="AE84" i="8"/>
  <c r="AE140" i="8"/>
  <c r="AE126" i="8"/>
  <c r="AE80" i="8"/>
  <c r="AA102" i="9"/>
  <c r="AA103" i="9"/>
  <c r="AA104" i="9"/>
  <c r="AA105" i="9"/>
  <c r="AA106" i="9"/>
  <c r="AA107" i="9"/>
  <c r="AA108" i="9"/>
  <c r="AA109" i="9"/>
  <c r="AA110" i="9"/>
  <c r="AA111" i="9"/>
  <c r="AA112" i="9"/>
  <c r="AB46" i="13" l="1"/>
  <c r="AB59" i="13" s="1"/>
  <c r="AB47" i="13"/>
  <c r="AB60" i="13" s="1"/>
  <c r="AB48" i="13"/>
  <c r="AB61" i="13" s="1"/>
  <c r="AB49" i="13"/>
  <c r="AB62" i="13" s="1"/>
  <c r="AB50" i="13"/>
  <c r="AB63" i="13" s="1"/>
  <c r="AB51" i="13"/>
  <c r="AB64" i="13" s="1"/>
  <c r="AB52" i="13"/>
  <c r="AB65" i="13" s="1"/>
  <c r="AB53" i="13"/>
  <c r="AB66" i="13" s="1"/>
  <c r="AB54" i="13"/>
  <c r="AB67" i="13" s="1"/>
  <c r="AB55" i="13"/>
  <c r="AB68" i="13" s="1"/>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Z46" i="7"/>
  <c r="Z47" i="7"/>
  <c r="Z48" i="7"/>
  <c r="Z49" i="7"/>
  <c r="Z50" i="7"/>
  <c r="Z51" i="7"/>
  <c r="Z52" i="7"/>
  <c r="Z53" i="7"/>
  <c r="Z54" i="7"/>
  <c r="Z55" i="7"/>
  <c r="Z56" i="7"/>
  <c r="AD90" i="8" l="1"/>
  <c r="AD136" i="8"/>
  <c r="AD150" i="8"/>
  <c r="AD89" i="8"/>
  <c r="AD149" i="8"/>
  <c r="AD135" i="8"/>
  <c r="AD145" i="8"/>
  <c r="AD131" i="8"/>
  <c r="AD81" i="8"/>
  <c r="AD141" i="8"/>
  <c r="AD127" i="8"/>
  <c r="AD132" i="8"/>
  <c r="AD146" i="8"/>
  <c r="AD88" i="8"/>
  <c r="AD148" i="8"/>
  <c r="AD134" i="8"/>
  <c r="AD84" i="8"/>
  <c r="AD144" i="8"/>
  <c r="AD130" i="8"/>
  <c r="AD80" i="8"/>
  <c r="AD140" i="8"/>
  <c r="AD126" i="8"/>
  <c r="AD82" i="8"/>
  <c r="AD142" i="8"/>
  <c r="AD128" i="8"/>
  <c r="AD147" i="8"/>
  <c r="AD133" i="8"/>
  <c r="AD83" i="8"/>
  <c r="AD143" i="8"/>
  <c r="AD129" i="8"/>
  <c r="AD87" i="8"/>
  <c r="AD86" i="8"/>
  <c r="AD85" i="8"/>
  <c r="F50" i="13"/>
  <c r="G50" i="13"/>
  <c r="H50" i="13"/>
  <c r="F55" i="13"/>
  <c r="I55" i="13"/>
  <c r="H71" i="8" l="1"/>
  <c r="H67" i="8" l="1"/>
  <c r="D46" i="7"/>
  <c r="H80" i="8" s="1"/>
  <c r="K68" i="13" l="1"/>
  <c r="F47" i="13"/>
  <c r="F60" i="13" s="1"/>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99" i="8"/>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L145" i="8" l="1"/>
  <c r="L131" i="8"/>
  <c r="F46" i="13"/>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H114" i="8"/>
  <c r="H115" i="8"/>
  <c r="H116" i="8"/>
  <c r="H117" i="8"/>
  <c r="H118" i="8"/>
  <c r="H119" i="8"/>
  <c r="H120" i="8"/>
  <c r="H121" i="8"/>
  <c r="H122" i="8"/>
  <c r="H112"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AB140" i="8" l="1"/>
  <c r="AB126" i="8"/>
  <c r="T126" i="8"/>
  <c r="T140" i="8"/>
  <c r="L126" i="8"/>
  <c r="L140" i="8"/>
  <c r="AA140" i="8"/>
  <c r="AA126" i="8"/>
  <c r="W140" i="8"/>
  <c r="W126" i="8"/>
  <c r="S140" i="8"/>
  <c r="S126" i="8"/>
  <c r="O140" i="8"/>
  <c r="O126" i="8"/>
  <c r="K140" i="8"/>
  <c r="K126" i="8"/>
  <c r="AB150" i="8"/>
  <c r="AB136" i="8"/>
  <c r="X150" i="8"/>
  <c r="X136" i="8"/>
  <c r="T150" i="8"/>
  <c r="T136" i="8"/>
  <c r="P150" i="8"/>
  <c r="P136" i="8"/>
  <c r="L150" i="8"/>
  <c r="L136" i="8"/>
  <c r="Z149" i="8"/>
  <c r="Z135" i="8"/>
  <c r="V149" i="8"/>
  <c r="V135" i="8"/>
  <c r="R149" i="8"/>
  <c r="R135" i="8"/>
  <c r="N149" i="8"/>
  <c r="N135" i="8"/>
  <c r="J149" i="8"/>
  <c r="J135" i="8"/>
  <c r="AB134" i="8"/>
  <c r="AB148" i="8"/>
  <c r="X148" i="8"/>
  <c r="X134" i="8"/>
  <c r="T148" i="8"/>
  <c r="T134" i="8"/>
  <c r="P134" i="8"/>
  <c r="P148" i="8"/>
  <c r="L134" i="8"/>
  <c r="L148" i="8"/>
  <c r="Z147" i="8"/>
  <c r="Z133" i="8"/>
  <c r="V147" i="8"/>
  <c r="V133" i="8"/>
  <c r="R147" i="8"/>
  <c r="R133" i="8"/>
  <c r="N147" i="8"/>
  <c r="N133" i="8"/>
  <c r="J147" i="8"/>
  <c r="J133" i="8"/>
  <c r="AB146" i="8"/>
  <c r="AB132" i="8"/>
  <c r="X146" i="8"/>
  <c r="X132" i="8"/>
  <c r="T146" i="8"/>
  <c r="T132" i="8"/>
  <c r="P146" i="8"/>
  <c r="P132" i="8"/>
  <c r="L146" i="8"/>
  <c r="L132" i="8"/>
  <c r="Z145" i="8"/>
  <c r="Z131" i="8"/>
  <c r="V145" i="8"/>
  <c r="V131" i="8"/>
  <c r="R145" i="8"/>
  <c r="R131" i="8"/>
  <c r="N145" i="8"/>
  <c r="N131" i="8"/>
  <c r="I145" i="8"/>
  <c r="I131" i="8"/>
  <c r="AA144" i="8"/>
  <c r="AA130" i="8"/>
  <c r="W144" i="8"/>
  <c r="W130" i="8"/>
  <c r="S144" i="8"/>
  <c r="S130" i="8"/>
  <c r="O144" i="8"/>
  <c r="O130" i="8"/>
  <c r="K144" i="8"/>
  <c r="K130" i="8"/>
  <c r="AC143" i="8"/>
  <c r="AC129" i="8"/>
  <c r="Y143" i="8"/>
  <c r="Y129" i="8"/>
  <c r="U143" i="8"/>
  <c r="U129" i="8"/>
  <c r="Q143" i="8"/>
  <c r="Q129" i="8"/>
  <c r="M143" i="8"/>
  <c r="M129" i="8"/>
  <c r="I143" i="8"/>
  <c r="I129" i="8"/>
  <c r="AA142" i="8"/>
  <c r="AA128" i="8"/>
  <c r="W142" i="8"/>
  <c r="W128" i="8"/>
  <c r="S142" i="8"/>
  <c r="S128" i="8"/>
  <c r="O142" i="8"/>
  <c r="O128" i="8"/>
  <c r="K142" i="8"/>
  <c r="K128" i="8"/>
  <c r="AC127" i="8"/>
  <c r="AC141" i="8"/>
  <c r="Y141" i="8"/>
  <c r="Y127" i="8"/>
  <c r="U141" i="8"/>
  <c r="U127" i="8"/>
  <c r="Q141" i="8"/>
  <c r="Q127" i="8"/>
  <c r="M127" i="8"/>
  <c r="M141" i="8"/>
  <c r="I141" i="8"/>
  <c r="I127" i="8"/>
  <c r="V140" i="8"/>
  <c r="V126" i="8"/>
  <c r="N140" i="8"/>
  <c r="N126" i="8"/>
  <c r="AA150" i="8"/>
  <c r="AA136" i="8"/>
  <c r="W150" i="8"/>
  <c r="W136" i="8"/>
  <c r="S150" i="8"/>
  <c r="S136" i="8"/>
  <c r="O150" i="8"/>
  <c r="O136" i="8"/>
  <c r="K150" i="8"/>
  <c r="K136" i="8"/>
  <c r="AC149" i="8"/>
  <c r="AC135" i="8"/>
  <c r="Y135" i="8"/>
  <c r="Y149" i="8"/>
  <c r="U135" i="8"/>
  <c r="U149" i="8"/>
  <c r="Q149" i="8"/>
  <c r="Q135" i="8"/>
  <c r="M149" i="8"/>
  <c r="M135" i="8"/>
  <c r="I135" i="8"/>
  <c r="I149" i="8"/>
  <c r="AA148" i="8"/>
  <c r="AA134" i="8"/>
  <c r="W148" i="8"/>
  <c r="W134" i="8"/>
  <c r="S148" i="8"/>
  <c r="S134" i="8"/>
  <c r="O148" i="8"/>
  <c r="O134" i="8"/>
  <c r="K148" i="8"/>
  <c r="K134" i="8"/>
  <c r="AC147" i="8"/>
  <c r="AC133" i="8"/>
  <c r="Y147" i="8"/>
  <c r="Y133" i="8"/>
  <c r="U147" i="8"/>
  <c r="U133" i="8"/>
  <c r="Q147" i="8"/>
  <c r="Q133" i="8"/>
  <c r="M147" i="8"/>
  <c r="M133" i="8"/>
  <c r="I147" i="8"/>
  <c r="I133" i="8"/>
  <c r="AA146" i="8"/>
  <c r="AA132" i="8"/>
  <c r="W146" i="8"/>
  <c r="W132" i="8"/>
  <c r="S146" i="8"/>
  <c r="S132" i="8"/>
  <c r="O146" i="8"/>
  <c r="O132" i="8"/>
  <c r="K146" i="8"/>
  <c r="K132" i="8"/>
  <c r="AC145" i="8"/>
  <c r="AC131" i="8"/>
  <c r="Y145" i="8"/>
  <c r="Y131" i="8"/>
  <c r="U131" i="8"/>
  <c r="U145" i="8"/>
  <c r="Q131" i="8"/>
  <c r="Q145" i="8"/>
  <c r="M145" i="8"/>
  <c r="M131" i="8"/>
  <c r="Z144" i="8"/>
  <c r="Z130" i="8"/>
  <c r="V144" i="8"/>
  <c r="V130" i="8"/>
  <c r="R144" i="8"/>
  <c r="R130" i="8"/>
  <c r="N144" i="8"/>
  <c r="N130" i="8"/>
  <c r="J144" i="8"/>
  <c r="J130" i="8"/>
  <c r="AB143" i="8"/>
  <c r="AB129" i="8"/>
  <c r="X143" i="8"/>
  <c r="X129" i="8"/>
  <c r="T143" i="8"/>
  <c r="T129" i="8"/>
  <c r="P143" i="8"/>
  <c r="P129" i="8"/>
  <c r="L143" i="8"/>
  <c r="L129" i="8"/>
  <c r="Z142" i="8"/>
  <c r="Z128" i="8"/>
  <c r="V128" i="8"/>
  <c r="V142" i="8"/>
  <c r="R142" i="8"/>
  <c r="R128" i="8"/>
  <c r="N142" i="8"/>
  <c r="N128" i="8"/>
  <c r="J142" i="8"/>
  <c r="J128" i="8"/>
  <c r="AB141" i="8"/>
  <c r="AB127" i="8"/>
  <c r="X141" i="8"/>
  <c r="X127" i="8"/>
  <c r="T141" i="8"/>
  <c r="T127" i="8"/>
  <c r="P141" i="8"/>
  <c r="P127" i="8"/>
  <c r="L141" i="8"/>
  <c r="L127" i="8"/>
  <c r="Z140" i="8"/>
  <c r="Z126" i="8"/>
  <c r="R140" i="8"/>
  <c r="R126" i="8"/>
  <c r="J140" i="8"/>
  <c r="J126" i="8"/>
  <c r="AC140" i="8"/>
  <c r="AC126" i="8"/>
  <c r="Y140" i="8"/>
  <c r="Y126" i="8"/>
  <c r="U140" i="8"/>
  <c r="U126" i="8"/>
  <c r="Q140" i="8"/>
  <c r="Q126" i="8"/>
  <c r="M140" i="8"/>
  <c r="M126" i="8"/>
  <c r="I140" i="8"/>
  <c r="I126" i="8"/>
  <c r="Z150" i="8"/>
  <c r="Z136" i="8"/>
  <c r="V150" i="8"/>
  <c r="V136" i="8"/>
  <c r="R136" i="8"/>
  <c r="R150" i="8"/>
  <c r="N136" i="8"/>
  <c r="N150" i="8"/>
  <c r="J150" i="8"/>
  <c r="J136" i="8"/>
  <c r="AB149" i="8"/>
  <c r="AB135" i="8"/>
  <c r="X149" i="8"/>
  <c r="X135" i="8"/>
  <c r="T149" i="8"/>
  <c r="T135" i="8"/>
  <c r="P149" i="8"/>
  <c r="P135" i="8"/>
  <c r="L149" i="8"/>
  <c r="L135" i="8"/>
  <c r="Z148" i="8"/>
  <c r="Z134" i="8"/>
  <c r="V148" i="8"/>
  <c r="V134" i="8"/>
  <c r="R148" i="8"/>
  <c r="R134" i="8"/>
  <c r="N148" i="8"/>
  <c r="N134" i="8"/>
  <c r="J148" i="8"/>
  <c r="J134" i="8"/>
  <c r="AB147" i="8"/>
  <c r="AB133" i="8"/>
  <c r="X147" i="8"/>
  <c r="X133" i="8"/>
  <c r="T147" i="8"/>
  <c r="T133" i="8"/>
  <c r="P147" i="8"/>
  <c r="P133" i="8"/>
  <c r="L147" i="8"/>
  <c r="L133" i="8"/>
  <c r="Z132" i="8"/>
  <c r="Z146" i="8"/>
  <c r="V146" i="8"/>
  <c r="V132" i="8"/>
  <c r="R146" i="8"/>
  <c r="R132" i="8"/>
  <c r="N132" i="8"/>
  <c r="N146" i="8"/>
  <c r="J132" i="8"/>
  <c r="J146" i="8"/>
  <c r="AB145" i="8"/>
  <c r="AB131" i="8"/>
  <c r="X145" i="8"/>
  <c r="X131" i="8"/>
  <c r="T145" i="8"/>
  <c r="T131" i="8"/>
  <c r="P145" i="8"/>
  <c r="P131" i="8"/>
  <c r="K145" i="8"/>
  <c r="K131" i="8"/>
  <c r="AC144" i="8"/>
  <c r="AC130" i="8"/>
  <c r="Y144" i="8"/>
  <c r="Y130" i="8"/>
  <c r="U144" i="8"/>
  <c r="U130" i="8"/>
  <c r="Q144" i="8"/>
  <c r="Q130" i="8"/>
  <c r="M144" i="8"/>
  <c r="M130" i="8"/>
  <c r="I144" i="8"/>
  <c r="I130" i="8"/>
  <c r="AA143" i="8"/>
  <c r="AA129" i="8"/>
  <c r="W143" i="8"/>
  <c r="W129" i="8"/>
  <c r="S143" i="8"/>
  <c r="S129" i="8"/>
  <c r="O129" i="8"/>
  <c r="O143" i="8"/>
  <c r="K143" i="8"/>
  <c r="K129" i="8"/>
  <c r="AC142" i="8"/>
  <c r="AC128" i="8"/>
  <c r="Y142" i="8"/>
  <c r="Y128" i="8"/>
  <c r="U142" i="8"/>
  <c r="U128" i="8"/>
  <c r="Q142" i="8"/>
  <c r="Q128" i="8"/>
  <c r="M142" i="8"/>
  <c r="M128" i="8"/>
  <c r="I142" i="8"/>
  <c r="I128" i="8"/>
  <c r="AA141" i="8"/>
  <c r="AA127" i="8"/>
  <c r="W141" i="8"/>
  <c r="W127" i="8"/>
  <c r="S141" i="8"/>
  <c r="S127" i="8"/>
  <c r="O141" i="8"/>
  <c r="O127" i="8"/>
  <c r="K141" i="8"/>
  <c r="K127" i="8"/>
  <c r="X140" i="8"/>
  <c r="X126" i="8"/>
  <c r="P126" i="8"/>
  <c r="P140" i="8"/>
  <c r="AC150" i="8"/>
  <c r="AC136" i="8"/>
  <c r="Y150" i="8"/>
  <c r="Y136" i="8"/>
  <c r="U150" i="8"/>
  <c r="U136" i="8"/>
  <c r="Q150" i="8"/>
  <c r="Q136" i="8"/>
  <c r="M150" i="8"/>
  <c r="M136" i="8"/>
  <c r="I150" i="8"/>
  <c r="I136" i="8"/>
  <c r="AA149" i="8"/>
  <c r="AA135" i="8"/>
  <c r="W149" i="8"/>
  <c r="W135" i="8"/>
  <c r="S149" i="8"/>
  <c r="S135" i="8"/>
  <c r="O149" i="8"/>
  <c r="O135" i="8"/>
  <c r="K149" i="8"/>
  <c r="K135" i="8"/>
  <c r="AC148" i="8"/>
  <c r="AC134" i="8"/>
  <c r="Y148" i="8"/>
  <c r="Y134" i="8"/>
  <c r="U148" i="8"/>
  <c r="U134" i="8"/>
  <c r="Q148" i="8"/>
  <c r="Q134" i="8"/>
  <c r="M148" i="8"/>
  <c r="M134" i="8"/>
  <c r="I148" i="8"/>
  <c r="I134" i="8"/>
  <c r="AA147" i="8"/>
  <c r="AA133" i="8"/>
  <c r="W133" i="8"/>
  <c r="W147" i="8"/>
  <c r="S133" i="8"/>
  <c r="S147" i="8"/>
  <c r="O147" i="8"/>
  <c r="O133" i="8"/>
  <c r="K147" i="8"/>
  <c r="K133" i="8"/>
  <c r="AC146" i="8"/>
  <c r="AC132" i="8"/>
  <c r="Y146" i="8"/>
  <c r="Y132" i="8"/>
  <c r="U146" i="8"/>
  <c r="U132" i="8"/>
  <c r="Q146" i="8"/>
  <c r="Q132" i="8"/>
  <c r="M146" i="8"/>
  <c r="M132" i="8"/>
  <c r="I146" i="8"/>
  <c r="I132" i="8"/>
  <c r="AA145" i="8"/>
  <c r="AA131" i="8"/>
  <c r="W145" i="8"/>
  <c r="W131" i="8"/>
  <c r="S145" i="8"/>
  <c r="S131" i="8"/>
  <c r="O145" i="8"/>
  <c r="O131" i="8"/>
  <c r="J145" i="8"/>
  <c r="J131" i="8"/>
  <c r="AB130" i="8"/>
  <c r="AB144" i="8"/>
  <c r="X130" i="8"/>
  <c r="X144" i="8"/>
  <c r="T144" i="8"/>
  <c r="T130" i="8"/>
  <c r="P144" i="8"/>
  <c r="P130" i="8"/>
  <c r="L130" i="8"/>
  <c r="L144" i="8"/>
  <c r="Z143" i="8"/>
  <c r="Z129" i="8"/>
  <c r="V143" i="8"/>
  <c r="V129" i="8"/>
  <c r="R143" i="8"/>
  <c r="R129" i="8"/>
  <c r="N143" i="8"/>
  <c r="N129" i="8"/>
  <c r="J143" i="8"/>
  <c r="J129" i="8"/>
  <c r="AB142" i="8"/>
  <c r="AB128" i="8"/>
  <c r="X142" i="8"/>
  <c r="X128" i="8"/>
  <c r="T142" i="8"/>
  <c r="T128" i="8"/>
  <c r="P142" i="8"/>
  <c r="P128" i="8"/>
  <c r="L142" i="8"/>
  <c r="L128" i="8"/>
  <c r="Z141" i="8"/>
  <c r="Z127" i="8"/>
  <c r="V141" i="8"/>
  <c r="V127" i="8"/>
  <c r="R141" i="8"/>
  <c r="R127" i="8"/>
  <c r="N141" i="8"/>
  <c r="N127" i="8"/>
  <c r="J141" i="8"/>
  <c r="J127" i="8"/>
  <c r="H131" i="8"/>
  <c r="H85" i="8"/>
  <c r="AA80" i="8"/>
  <c r="P90" i="8"/>
  <c r="AB88" i="8"/>
  <c r="R87" i="8"/>
  <c r="P86" i="8"/>
  <c r="AB84" i="8"/>
  <c r="R83" i="8"/>
  <c r="P82" i="8"/>
  <c r="O90" i="8"/>
  <c r="S88" i="8"/>
  <c r="Q87" i="8"/>
  <c r="W86" i="8"/>
  <c r="M85" i="8"/>
  <c r="Y83" i="8"/>
  <c r="I83" i="8"/>
  <c r="U81" i="8"/>
  <c r="I80" i="8"/>
  <c r="AB89" i="8"/>
  <c r="L89" i="8"/>
  <c r="J88" i="8"/>
  <c r="V86" i="8"/>
  <c r="T85" i="8"/>
  <c r="R84" i="8"/>
  <c r="H143" i="8"/>
  <c r="H83" i="8"/>
  <c r="H129" i="8"/>
  <c r="AB81" i="8"/>
  <c r="X80" i="8"/>
  <c r="U90" i="8"/>
  <c r="K89" i="8"/>
  <c r="I88" i="8"/>
  <c r="U86" i="8"/>
  <c r="K85" i="8"/>
  <c r="Q84" i="8"/>
  <c r="AC82" i="8"/>
  <c r="U82" i="8"/>
  <c r="M82" i="8"/>
  <c r="S81" i="8"/>
  <c r="W80" i="8"/>
  <c r="O80" i="8"/>
  <c r="AB90" i="8"/>
  <c r="T90" i="8"/>
  <c r="L90" i="8"/>
  <c r="Z89" i="8"/>
  <c r="R89" i="8"/>
  <c r="J89" i="8"/>
  <c r="X88" i="8"/>
  <c r="P88" i="8"/>
  <c r="H134" i="8"/>
  <c r="H148" i="8"/>
  <c r="H88" i="8"/>
  <c r="V87" i="8"/>
  <c r="N87" i="8"/>
  <c r="AB86" i="8"/>
  <c r="T86" i="8"/>
  <c r="L86" i="8"/>
  <c r="Z85" i="8"/>
  <c r="R85" i="8"/>
  <c r="J85" i="8"/>
  <c r="X84" i="8"/>
  <c r="P84" i="8"/>
  <c r="H130" i="8"/>
  <c r="H84" i="8"/>
  <c r="H144" i="8"/>
  <c r="V83" i="8"/>
  <c r="N83" i="8"/>
  <c r="AB82" i="8"/>
  <c r="T82" i="8"/>
  <c r="L82" i="8"/>
  <c r="Z81" i="8"/>
  <c r="R81" i="8"/>
  <c r="J81" i="8"/>
  <c r="S80" i="8"/>
  <c r="H150" i="8"/>
  <c r="H136" i="8"/>
  <c r="H90" i="8"/>
  <c r="L88" i="8"/>
  <c r="X86" i="8"/>
  <c r="N85" i="8"/>
  <c r="Z83" i="8"/>
  <c r="R80" i="8"/>
  <c r="AC89" i="8"/>
  <c r="AA88" i="8"/>
  <c r="I87" i="8"/>
  <c r="U85" i="8"/>
  <c r="S84" i="8"/>
  <c r="W82" i="8"/>
  <c r="L85" i="8"/>
  <c r="X83" i="8"/>
  <c r="N82" i="8"/>
  <c r="M90" i="8"/>
  <c r="Y88" i="8"/>
  <c r="O87" i="8"/>
  <c r="M86" i="8"/>
  <c r="Y84" i="8"/>
  <c r="O83" i="8"/>
  <c r="AA81" i="8"/>
  <c r="H126" i="8"/>
  <c r="H140" i="8"/>
  <c r="AA90" i="8"/>
  <c r="Q89" i="8"/>
  <c r="O88" i="8"/>
  <c r="AA86" i="8"/>
  <c r="Y85" i="8"/>
  <c r="W84" i="8"/>
  <c r="U83" i="8"/>
  <c r="K82" i="8"/>
  <c r="I81" i="8"/>
  <c r="K80" i="8"/>
  <c r="V89" i="8"/>
  <c r="T88" i="8"/>
  <c r="J87" i="8"/>
  <c r="V85" i="8"/>
  <c r="L84" i="8"/>
  <c r="X82" i="8"/>
  <c r="N81" i="8"/>
  <c r="Z80" i="8"/>
  <c r="W90" i="8"/>
  <c r="M89" i="8"/>
  <c r="Y87" i="8"/>
  <c r="AC85" i="8"/>
  <c r="AA84" i="8"/>
  <c r="Q83" i="8"/>
  <c r="AC81" i="8"/>
  <c r="Y80" i="8"/>
  <c r="V90" i="8"/>
  <c r="T89" i="8"/>
  <c r="R88" i="8"/>
  <c r="P87" i="8"/>
  <c r="AB85" i="8"/>
  <c r="J84" i="8"/>
  <c r="V82" i="8"/>
  <c r="L81" i="8"/>
  <c r="AC90" i="8"/>
  <c r="S89" i="8"/>
  <c r="W87" i="8"/>
  <c r="AA85" i="8"/>
  <c r="W83" i="8"/>
  <c r="N80" i="8"/>
  <c r="S90" i="8"/>
  <c r="I89" i="8"/>
  <c r="AC87" i="8"/>
  <c r="M87" i="8"/>
  <c r="K86" i="8"/>
  <c r="Q85" i="8"/>
  <c r="O84" i="8"/>
  <c r="M83" i="8"/>
  <c r="AA82" i="8"/>
  <c r="Y81" i="8"/>
  <c r="Q81" i="8"/>
  <c r="AC80" i="8"/>
  <c r="U80" i="8"/>
  <c r="M80" i="8"/>
  <c r="Z90" i="8"/>
  <c r="R90" i="8"/>
  <c r="J90" i="8"/>
  <c r="X89" i="8"/>
  <c r="P89" i="8"/>
  <c r="H89" i="8"/>
  <c r="H135" i="8"/>
  <c r="H149" i="8"/>
  <c r="V88" i="8"/>
  <c r="N88" i="8"/>
  <c r="AB87" i="8"/>
  <c r="T87" i="8"/>
  <c r="L87" i="8"/>
  <c r="Z86" i="8"/>
  <c r="R86" i="8"/>
  <c r="J86" i="8"/>
  <c r="X85" i="8"/>
  <c r="P85" i="8"/>
  <c r="H145" i="8"/>
  <c r="V84" i="8"/>
  <c r="N84" i="8"/>
  <c r="AB83" i="8"/>
  <c r="T83" i="8"/>
  <c r="L83" i="8"/>
  <c r="Z82" i="8"/>
  <c r="R82" i="8"/>
  <c r="J82" i="8"/>
  <c r="X81" i="8"/>
  <c r="P81" i="8"/>
  <c r="H127" i="8"/>
  <c r="H81" i="8"/>
  <c r="H141" i="8"/>
  <c r="X90" i="8"/>
  <c r="N89" i="8"/>
  <c r="Z87" i="8"/>
  <c r="H146" i="8"/>
  <c r="H132" i="8"/>
  <c r="H86" i="8"/>
  <c r="T84" i="8"/>
  <c r="J83" i="8"/>
  <c r="V81" i="8"/>
  <c r="J80" i="8"/>
  <c r="U89" i="8"/>
  <c r="K88" i="8"/>
  <c r="O86" i="8"/>
  <c r="K84" i="8"/>
  <c r="O82" i="8"/>
  <c r="M81" i="8"/>
  <c r="Q80" i="8"/>
  <c r="N90" i="8"/>
  <c r="Z88" i="8"/>
  <c r="X87" i="8"/>
  <c r="H147" i="8"/>
  <c r="H87" i="8"/>
  <c r="H133" i="8"/>
  <c r="N86" i="8"/>
  <c r="Z84" i="8"/>
  <c r="P83" i="8"/>
  <c r="T81" i="8"/>
  <c r="P80" i="8"/>
  <c r="AA89" i="8"/>
  <c r="Q88" i="8"/>
  <c r="AC86" i="8"/>
  <c r="S85" i="8"/>
  <c r="I84" i="8"/>
  <c r="K81" i="8"/>
  <c r="V80" i="8"/>
  <c r="K90" i="8"/>
  <c r="Y89" i="8"/>
  <c r="W88" i="8"/>
  <c r="U87" i="8"/>
  <c r="S86" i="8"/>
  <c r="I85" i="8"/>
  <c r="AC83" i="8"/>
  <c r="S82" i="8"/>
  <c r="AB80" i="8"/>
  <c r="T80" i="8"/>
  <c r="L80" i="8"/>
  <c r="Y90" i="8"/>
  <c r="Q90" i="8"/>
  <c r="I90" i="8"/>
  <c r="W89" i="8"/>
  <c r="O89" i="8"/>
  <c r="AC88" i="8"/>
  <c r="U88" i="8"/>
  <c r="M88" i="8"/>
  <c r="AA87" i="8"/>
  <c r="S87" i="8"/>
  <c r="K87" i="8"/>
  <c r="Y86" i="8"/>
  <c r="Q86" i="8"/>
  <c r="I86" i="8"/>
  <c r="W85" i="8"/>
  <c r="O85" i="8"/>
  <c r="AC84" i="8"/>
  <c r="U84" i="8"/>
  <c r="M84" i="8"/>
  <c r="AA83" i="8"/>
  <c r="S83" i="8"/>
  <c r="K83" i="8"/>
  <c r="Y82" i="8"/>
  <c r="Q82" i="8"/>
  <c r="I82" i="8"/>
  <c r="W81" i="8"/>
  <c r="O81" i="8"/>
  <c r="H128" i="8"/>
  <c r="H142" i="8"/>
  <c r="H82" i="8"/>
</calcChain>
</file>

<file path=xl/comments1.xml><?xml version="1.0" encoding="utf-8"?>
<comments xmlns="http://schemas.openxmlformats.org/spreadsheetml/2006/main">
  <authors>
    <author>Usuario de Windows</author>
  </authors>
  <commentList>
    <comment ref="AF60" authorId="0" shapeId="0">
      <text>
        <r>
          <rPr>
            <b/>
            <sz val="9"/>
            <color indexed="81"/>
            <rFont val="Tahoma"/>
            <family val="2"/>
          </rPr>
          <t>Usuario de Windows:</t>
        </r>
        <r>
          <rPr>
            <sz val="9"/>
            <color indexed="81"/>
            <rFont val="Tahoma"/>
            <family val="2"/>
          </rPr>
          <t xml:space="preserve">
Dato aproximado
</t>
        </r>
      </text>
    </comment>
  </commentList>
</comments>
</file>

<file path=xl/sharedStrings.xml><?xml version="1.0" encoding="utf-8"?>
<sst xmlns="http://schemas.openxmlformats.org/spreadsheetml/2006/main" count="372" uniqueCount="64">
  <si>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</si>
  <si>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</si>
  <si>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</si>
  <si>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</si>
  <si>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</si>
  <si>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</si>
  <si>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</si>
  <si>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</si>
  <si>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</si>
  <si>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</si>
  <si>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</si>
  <si>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</si>
  <si>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</si>
  <si>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</si>
  <si>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Merchandise trade matrix – product groups, exports in thousands of dollars, annual, 1995-2016</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</si>
  <si>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</si>
  <si>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</si>
  <si>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</si>
  <si>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</si>
  <si>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</si>
  <si>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</si>
  <si>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</si>
  <si>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</si>
  <si>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</si>
  <si>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</si>
  <si>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</si>
  <si>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</si>
  <si>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</si>
  <si>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</si>
  <si>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</si>
  <si>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</si>
  <si>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</si>
  <si>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</si>
  <si>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</si>
  <si>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</si>
  <si>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</si>
  <si>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</si>
  <si>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</si>
  <si>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</si>
  <si>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</si>
  <si>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</si>
  <si>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</si>
  <si>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</si>
  <si>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</si>
  <si>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</si>
  <si>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</si>
  <si>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</si>
  <si>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</si>
  <si>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</si>
  <si>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</si>
  <si>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</si>
  <si>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</si>
  <si>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</si>
  <si>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</si>
  <si>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Fuente: https://www.datosmacro.com/demografia/poblacion/colombia</t>
  </si>
  <si>
    <t>Merchandise trade matrix – product groups, exports in thousands of dollars, annual, 1995-2017</t>
  </si>
  <si>
    <t>Merchandise trade matrix – product groups, imports in thousands of dollars, annual, 1995-2019</t>
  </si>
  <si>
    <t>Merchandise trade matrix – product groups, exports in thousands of dollars, annual, 1995-2019</t>
  </si>
  <si>
    <t>ooo</t>
  </si>
  <si>
    <t>Fuente: elaboración propia con datos de Datos macro - Banco Mundial</t>
  </si>
  <si>
    <t>Merchandise trade matrix – product groups, exports/ imports per capita in dollars, annual, 1995-2019</t>
  </si>
  <si>
    <t>Estadísticas de población Colombia- India (1995-2019)</t>
  </si>
  <si>
    <t>India</t>
  </si>
  <si>
    <t>Producto interno bruto (PIB) (1995- 2019 a precios actuales)  millones de dólares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</si>
</sst>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164" formatCode="_(* #,##0.00_);_(* \(#,##0.00\);_(* &quot;-&quot;??_);_(@_)"/>
    <numFmt numFmtId="165" formatCode="#,##0.0000000_);\(#,##0.0000000\)"/>
    <numFmt numFmtId="166" formatCode="_(* #,##0_);_(* \(#,##0\);_(* &quot;-&quot;??_);_(@_)"/>
    <numFmt numFmtId="167" formatCode="0.0%"/>
    <numFmt numFmtId="168" formatCode="0.00000%"/>
    <numFmt numFmtId="169" formatCode="#,##0.00000_);\(#,##0.00000\)"/>
    <numFmt numFmtId="170" formatCode="#,##0.00000_);[Red]\(#,##0.00000\)"/>
    <numFmt numFmtId="171" formatCode="0.0000%"/>
  </numFmts>
  <fonts count="28"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0">
    <xf numFmtId="0" fontId="0" fillId="0" borderId="0"/>
    <xf numFmtId="164"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164"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41" fontId="5" fillId="0" borderId="0" applyFont="0" applyFill="0" applyBorder="0" applyAlignment="0" applyProtection="0"/>
  </cellStyleXfs>
  <cellXfs count="243">
    <xf numFmtId="0" fontId="0" fillId="0" borderId="0" xfId="0"/>
    <xf numFmtId="0" fontId="0" fillId="0" borderId="0" xfId="0"/>
    <xf numFmtId="0" fontId="8" fillId="0" borderId="0" xfId="0" applyFont="1" applyAlignment="1">
      <alignment horizontal="right"/>
    </xf>
    <xf numFmtId="0" fontId="7"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NumberFormat="1" applyFont="1" applyFill="1" applyBorder="1" applyAlignment="1">
      <alignment horizontal="center"/>
    </xf>
    <xf numFmtId="0" fontId="16"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0" fontId="16" fillId="3" borderId="13" xfId="0" applyNumberFormat="1" applyFont="1" applyFill="1" applyBorder="1" applyAlignment="1">
      <alignment horizontal="center"/>
    </xf>
    <xf numFmtId="39" fontId="0" fillId="4" borderId="14" xfId="0" applyNumberForma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0" fontId="6" fillId="3" borderId="6" xfId="0" applyFont="1" applyFill="1" applyBorder="1"/>
    <xf numFmtId="3" fontId="17" fillId="4" borderId="0" xfId="2" applyNumberFormat="1" applyFont="1" applyFill="1" applyBorder="1" applyAlignment="1">
      <alignment horizontal="center"/>
    </xf>
    <xf numFmtId="3" fontId="17" fillId="4" borderId="8" xfId="2" applyNumberFormat="1" applyFont="1" applyFill="1" applyBorder="1" applyAlignment="1">
      <alignment horizontal="center"/>
    </xf>
    <xf numFmtId="3" fontId="17" fillId="0" borderId="3" xfId="2" applyNumberFormat="1" applyFont="1" applyFill="1" applyBorder="1" applyAlignment="1">
      <alignment horizontal="center"/>
    </xf>
    <xf numFmtId="3" fontId="17" fillId="0" borderId="10" xfId="2" applyNumberFormat="1" applyFont="1" applyFill="1" applyBorder="1" applyAlignment="1">
      <alignment horizontal="center"/>
    </xf>
    <xf numFmtId="3" fontId="17" fillId="4" borderId="14" xfId="2" applyNumberFormat="1" applyFont="1" applyFill="1" applyBorder="1" applyAlignment="1">
      <alignment horizontal="center"/>
    </xf>
    <xf numFmtId="3" fontId="17"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0" fontId="16"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164"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164" fontId="0" fillId="4" borderId="13" xfId="1" applyFont="1" applyFill="1" applyBorder="1" applyAlignment="1">
      <alignment horizontal="center"/>
    </xf>
    <xf numFmtId="164" fontId="0" fillId="4" borderId="15" xfId="1" applyFont="1" applyFill="1" applyBorder="1" applyAlignment="1">
      <alignment horizontal="center"/>
    </xf>
    <xf numFmtId="164"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164" fontId="0" fillId="4" borderId="4" xfId="1" applyFont="1" applyFill="1" applyBorder="1" applyAlignment="1">
      <alignment horizontal="center"/>
    </xf>
    <xf numFmtId="164" fontId="0" fillId="4" borderId="5" xfId="1" applyFont="1" applyFill="1" applyBorder="1" applyAlignment="1">
      <alignment horizontal="center"/>
    </xf>
    <xf numFmtId="164" fontId="0" fillId="4" borderId="7" xfId="1" applyFont="1" applyFill="1" applyBorder="1" applyAlignment="1">
      <alignment horizontal="center"/>
    </xf>
    <xf numFmtId="164" fontId="0" fillId="4" borderId="9" xfId="1" applyFont="1" applyFill="1" applyBorder="1" applyAlignment="1">
      <alignment horizontal="center"/>
    </xf>
    <xf numFmtId="164" fontId="0" fillId="4" borderId="3" xfId="1" applyFont="1" applyFill="1" applyBorder="1" applyAlignment="1">
      <alignment horizontal="center"/>
    </xf>
    <xf numFmtId="167" fontId="1" fillId="2" borderId="4" xfId="3" applyNumberFormat="1" applyFont="1" applyFill="1" applyBorder="1" applyAlignment="1">
      <alignment horizontal="center"/>
    </xf>
    <xf numFmtId="0" fontId="16"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165" fontId="1" fillId="2" borderId="13" xfId="0" applyNumberFormat="1" applyFont="1" applyFill="1" applyBorder="1" applyAlignment="1">
      <alignment horizontal="center"/>
    </xf>
    <xf numFmtId="169" fontId="0" fillId="4" borderId="5" xfId="0" applyNumberFormat="1" applyFill="1" applyBorder="1" applyAlignment="1">
      <alignment horizontal="center"/>
    </xf>
    <xf numFmtId="169" fontId="0" fillId="4" borderId="6" xfId="0" applyNumberFormat="1" applyFill="1" applyBorder="1" applyAlignment="1">
      <alignment horizontal="center"/>
    </xf>
    <xf numFmtId="169" fontId="0" fillId="4" borderId="0" xfId="0" applyNumberFormat="1" applyFill="1" applyBorder="1" applyAlignment="1">
      <alignment horizontal="center"/>
    </xf>
    <xf numFmtId="169" fontId="0" fillId="4" borderId="8" xfId="0" applyNumberFormat="1" applyFill="1" applyBorder="1" applyAlignment="1">
      <alignment horizontal="center"/>
    </xf>
    <xf numFmtId="169" fontId="0" fillId="4" borderId="3" xfId="0" applyNumberFormat="1" applyFill="1" applyBorder="1" applyAlignment="1">
      <alignment horizontal="center"/>
    </xf>
    <xf numFmtId="169"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69" fontId="0" fillId="4" borderId="13" xfId="0" applyNumberFormat="1" applyFill="1" applyBorder="1" applyAlignment="1">
      <alignment horizontal="center"/>
    </xf>
    <xf numFmtId="169" fontId="0" fillId="4" borderId="14" xfId="0" applyNumberFormat="1" applyFill="1" applyBorder="1" applyAlignment="1">
      <alignment horizontal="center"/>
    </xf>
    <xf numFmtId="169"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Border="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40" fontId="2" fillId="0" borderId="12" xfId="0" applyNumberFormat="1" applyFont="1" applyFill="1" applyBorder="1" applyAlignment="1">
      <alignment horizontal="center"/>
    </xf>
    <xf numFmtId="170" fontId="0" fillId="4" borderId="4" xfId="1" applyNumberFormat="1" applyFont="1" applyFill="1" applyBorder="1" applyAlignment="1">
      <alignment horizontal="center"/>
    </xf>
    <xf numFmtId="170" fontId="0" fillId="4" borderId="13" xfId="1" applyNumberFormat="1" applyFont="1" applyFill="1" applyBorder="1" applyAlignment="1">
      <alignment horizontal="center"/>
    </xf>
    <xf numFmtId="170" fontId="0" fillId="4" borderId="5" xfId="1" applyNumberFormat="1" applyFont="1" applyFill="1" applyBorder="1" applyAlignment="1">
      <alignment horizontal="center"/>
    </xf>
    <xf numFmtId="170" fontId="0" fillId="4" borderId="7" xfId="1" applyNumberFormat="1" applyFont="1" applyFill="1" applyBorder="1" applyAlignment="1">
      <alignment horizontal="center"/>
    </xf>
    <xf numFmtId="170" fontId="0" fillId="4" borderId="14" xfId="1" applyNumberFormat="1" applyFont="1" applyFill="1" applyBorder="1" applyAlignment="1">
      <alignment horizontal="center"/>
    </xf>
    <xf numFmtId="170" fontId="0" fillId="4" borderId="0" xfId="1" applyNumberFormat="1" applyFont="1" applyFill="1" applyBorder="1" applyAlignment="1">
      <alignment horizontal="center"/>
    </xf>
    <xf numFmtId="170" fontId="0" fillId="4" borderId="9" xfId="1" applyNumberFormat="1" applyFont="1" applyFill="1" applyBorder="1" applyAlignment="1">
      <alignment horizontal="center"/>
    </xf>
    <xf numFmtId="170" fontId="0" fillId="4" borderId="15" xfId="1" applyNumberFormat="1" applyFont="1" applyFill="1" applyBorder="1" applyAlignment="1">
      <alignment horizontal="center"/>
    </xf>
    <xf numFmtId="170"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41" fontId="0" fillId="0" borderId="19" xfId="9" applyFont="1" applyBorder="1"/>
    <xf numFmtId="0" fontId="16" fillId="3" borderId="11" xfId="0" applyFont="1" applyFill="1" applyBorder="1" applyAlignment="1">
      <alignment horizontal="center"/>
    </xf>
    <xf numFmtId="171" fontId="0" fillId="4" borderId="13" xfId="3" applyNumberFormat="1" applyFont="1" applyFill="1" applyBorder="1" applyAlignment="1">
      <alignment horizontal="center"/>
    </xf>
    <xf numFmtId="171" fontId="0" fillId="4" borderId="14" xfId="3" applyNumberFormat="1" applyFont="1" applyFill="1" applyBorder="1" applyAlignment="1">
      <alignment horizontal="center"/>
    </xf>
    <xf numFmtId="171" fontId="0" fillId="4" borderId="15" xfId="3" applyNumberFormat="1" applyFont="1" applyFill="1" applyBorder="1" applyAlignment="1">
      <alignment horizontal="center"/>
    </xf>
    <xf numFmtId="171" fontId="1" fillId="2" borderId="13" xfId="3" applyNumberFormat="1" applyFont="1" applyFill="1" applyBorder="1" applyAlignment="1">
      <alignment horizontal="center"/>
    </xf>
    <xf numFmtId="171" fontId="1" fillId="2" borderId="12" xfId="3" applyNumberFormat="1" applyFont="1" applyFill="1" applyBorder="1" applyAlignment="1">
      <alignment horizontal="center"/>
    </xf>
    <xf numFmtId="37" fontId="1" fillId="2" borderId="12" xfId="0" applyNumberFormat="1" applyFont="1" applyFill="1" applyBorder="1" applyAlignment="1">
      <alignment horizontal="right"/>
    </xf>
    <xf numFmtId="37" fontId="0" fillId="4" borderId="13" xfId="0" applyNumberFormat="1" applyFill="1" applyBorder="1" applyAlignment="1">
      <alignment horizontal="right"/>
    </xf>
    <xf numFmtId="37" fontId="0" fillId="4" borderId="14" xfId="0" applyNumberFormat="1" applyFill="1" applyBorder="1" applyAlignment="1">
      <alignment horizontal="right"/>
    </xf>
    <xf numFmtId="37" fontId="0" fillId="4" borderId="15" xfId="0" applyNumberFormat="1" applyFill="1" applyBorder="1" applyAlignment="1">
      <alignment horizontal="right"/>
    </xf>
    <xf numFmtId="0" fontId="16" fillId="3" borderId="11" xfId="0" applyFont="1" applyFill="1" applyBorder="1" applyAlignment="1">
      <alignment horizontal="center"/>
    </xf>
    <xf numFmtId="0" fontId="1" fillId="2" borderId="2" xfId="0" applyFont="1" applyFill="1" applyBorder="1" applyAlignment="1">
      <alignment horizontal="center"/>
    </xf>
    <xf numFmtId="0" fontId="1" fillId="2" borderId="12" xfId="0" applyFont="1" applyFill="1" applyBorder="1" applyAlignment="1">
      <alignment horizontal="center"/>
    </xf>
    <xf numFmtId="0" fontId="1" fillId="2" borderId="11" xfId="0" applyFont="1" applyFill="1" applyBorder="1" applyAlignment="1">
      <alignment horizontal="center"/>
    </xf>
    <xf numFmtId="0" fontId="0" fillId="4" borderId="0" xfId="0" applyFill="1" applyBorder="1" applyAlignment="1">
      <alignment horizontal="center"/>
    </xf>
    <xf numFmtId="0" fontId="0" fillId="4" borderId="14" xfId="0" applyFill="1" applyBorder="1" applyAlignment="1">
      <alignment horizontal="center"/>
    </xf>
    <xf numFmtId="0" fontId="0" fillId="4" borderId="8" xfId="0" applyFill="1" applyBorder="1" applyAlignment="1">
      <alignment horizontal="center"/>
    </xf>
    <xf numFmtId="0" fontId="0" fillId="0" borderId="0" xfId="0" applyFill="1" applyBorder="1" applyAlignment="1">
      <alignment horizontal="center"/>
    </xf>
    <xf numFmtId="0" fontId="0" fillId="0" borderId="14" xfId="0" applyFill="1" applyBorder="1" applyAlignment="1">
      <alignment horizontal="center"/>
    </xf>
    <xf numFmtId="0" fontId="0" fillId="0" borderId="8" xfId="0" applyFill="1" applyBorder="1" applyAlignment="1">
      <alignment horizontal="center"/>
    </xf>
    <xf numFmtId="0" fontId="0" fillId="0" borderId="3" xfId="0" applyFill="1" applyBorder="1" applyAlignment="1">
      <alignment horizontal="center"/>
    </xf>
    <xf numFmtId="0" fontId="0" fillId="0" borderId="15" xfId="0" applyFill="1" applyBorder="1" applyAlignment="1">
      <alignment horizontal="center"/>
    </xf>
    <xf numFmtId="0" fontId="0" fillId="0" borderId="10" xfId="0" applyFill="1" applyBorder="1" applyAlignment="1">
      <alignment horizontal="center"/>
    </xf>
    <xf numFmtId="0" fontId="25" fillId="0" borderId="0" xfId="0" applyFont="1" applyAlignment="1">
      <alignment horizontal="center" vertical="center"/>
    </xf>
    <xf numFmtId="0" fontId="0" fillId="0" borderId="7" xfId="0" applyFill="1" applyBorder="1" applyAlignment="1">
      <alignment horizontal="left"/>
    </xf>
    <xf numFmtId="0" fontId="0" fillId="0" borderId="8" xfId="0"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Fill="1" applyBorder="1" applyAlignment="1">
      <alignment horizontal="left"/>
    </xf>
    <xf numFmtId="0" fontId="0" fillId="4" borderId="0" xfId="0" applyFill="1" applyBorder="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2" fillId="0" borderId="1" xfId="0" applyFont="1" applyFill="1" applyBorder="1" applyAlignment="1">
      <alignment horizontal="left"/>
    </xf>
    <xf numFmtId="0" fontId="2" fillId="0" borderId="2" xfId="0" applyFont="1" applyFill="1" applyBorder="1" applyAlignment="1">
      <alignment horizontal="left"/>
    </xf>
    <xf numFmtId="0" fontId="8" fillId="0" borderId="5" xfId="0" applyFont="1" applyBorder="1" applyAlignment="1">
      <alignment horizontal="left"/>
    </xf>
    <xf numFmtId="0" fontId="18" fillId="0" borderId="0" xfId="0" applyFont="1" applyBorder="1" applyAlignment="1">
      <alignment horizontal="left" vertical="center" wrapText="1"/>
    </xf>
    <xf numFmtId="0" fontId="19" fillId="0" borderId="3" xfId="0" applyFont="1" applyBorder="1" applyAlignment="1">
      <alignment horizontal="center"/>
    </xf>
    <xf numFmtId="0" fontId="0" fillId="0" borderId="3" xfId="0" applyFill="1" applyBorder="1" applyAlignment="1">
      <alignment horizontal="left"/>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cellXfs>
  <cellStyles count="10">
    <cellStyle name="Hipervínculo" xfId="8" builtinId="8"/>
    <cellStyle name="Hipervínculo 2" xfId="4"/>
    <cellStyle name="Millares" xfId="1" builtinId="3"/>
    <cellStyle name="Millares [0]" xfId="9" builtinId="6"/>
    <cellStyle name="Millares 2" xfId="5"/>
    <cellStyle name="Normal" xfId="0" builtinId="0"/>
    <cellStyle name="Normal 2" xfId="2"/>
    <cellStyle name="Normal 3" xfId="6"/>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India</a:t>
          </a:r>
          <a:endParaRPr lang="es-CO" sz="2000" b="0"/>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India:  International trade in goods and services- trade structure by partner, product or service- </a:t>
          </a:r>
          <a:r>
            <a:rPr lang="es-CO"/>
            <a:t>Merchandise trade matrix – product groups, exports in thousands of dollars, annual, 1995-2019.</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la India: International trade in goods and services- trade structure by partner, product or service- </a:t>
          </a:r>
          <a:r>
            <a:rPr lang="es-CO" b="0"/>
            <a:t>Merchandise trade matrix – product groups, imports in thousands of dollars, annual, 1995-2019.</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1995-2019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1995-2019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1995-2019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la India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de la India.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6"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lvl="0" algn="l" defTabSz="889000">
            <a:lnSpc>
              <a:spcPct val="90000"/>
            </a:lnSpc>
            <a:spcBef>
              <a:spcPct val="0"/>
            </a:spcBef>
            <a:spcAft>
              <a:spcPct val="35000"/>
            </a:spcAft>
          </a:pPr>
          <a:r>
            <a:rPr lang="es-CO" sz="2000" b="1" kern="1200"/>
            <a:t>Economía: </a:t>
          </a:r>
          <a:r>
            <a:rPr lang="es-CO" sz="2000" kern="1200"/>
            <a:t>Colombia</a:t>
          </a:r>
        </a:p>
        <a:p>
          <a:pPr lvl="0" algn="l" defTabSz="889000">
            <a:lnSpc>
              <a:spcPct val="90000"/>
            </a:lnSpc>
            <a:spcBef>
              <a:spcPct val="0"/>
            </a:spcBef>
            <a:spcAft>
              <a:spcPct val="35000"/>
            </a:spcAft>
          </a:pPr>
          <a:r>
            <a:rPr lang="es-CO" sz="2000" b="1" kern="1200"/>
            <a:t>Socio: India</a:t>
          </a:r>
          <a:endParaRPr lang="es-CO" sz="2000" b="0" kern="1200"/>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r>
            <a:rPr lang="es-CO" sz="2000" b="1" kern="1200"/>
            <a:t>Fuente: </a:t>
          </a:r>
          <a:r>
            <a:rPr lang="es-CO" sz="2000" b="0" kern="1200"/>
            <a:t>UNCTAD STAT </a:t>
          </a:r>
        </a:p>
        <a:p>
          <a:pPr lvl="0" algn="l" defTabSz="889000">
            <a:lnSpc>
              <a:spcPct val="90000"/>
            </a:lnSpc>
            <a:spcBef>
              <a:spcPct val="0"/>
            </a:spcBef>
            <a:spcAft>
              <a:spcPct val="35000"/>
            </a:spcAft>
          </a:pPr>
          <a:r>
            <a:rPr lang="es-CO" sz="2000" b="0" kern="1200"/>
            <a:t>http://unctadstat.unctad.org/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 India:  International trade in goods and services- trade structure by partner, product or service- </a:t>
          </a:r>
          <a:r>
            <a:rPr lang="es-CO" sz="1400" kern="1200"/>
            <a:t>Merchandise trade matrix – product groups, exports in thousands of dollars, annual, 1995-2019.</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 la India: International trade in goods and services- trade structure by partner, product or service- </a:t>
          </a:r>
          <a:r>
            <a:rPr lang="es-CO" sz="1400" b="0" kern="1200"/>
            <a:t>Merchandise trade matrix – product groups, imports in thousands of dollars, annual, 1995-2019.</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del Mundo: </a:t>
          </a:r>
          <a:r>
            <a:rPr lang="es-CO" sz="1400" kern="1200"/>
            <a:t>Merchandise trade matrix – product groups, exports in thousands of dollars, annual, 1995-2019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del Mundo: </a:t>
          </a:r>
          <a:r>
            <a:rPr lang="es-CO" sz="1400" b="0" kern="1200"/>
            <a:t>Merchandise trade matrix – product groups, imports in thousands of dollars, annual, 1995-2019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al Mundo: </a:t>
          </a:r>
          <a:r>
            <a:rPr lang="es-CO" sz="1400" kern="1200"/>
            <a:t>Merchandise trade matrix – product groups, exports in thousands of dollars, annual, 1995-2019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Producto Interno Bruto de Colombia y de la India. </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Población de Colombia y de la India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6.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7.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8.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2.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3.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4.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6" name="AutoShape 1" descr="Resultado de imagen para bandera argentin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262758</xdr:colOff>
      <xdr:row>20</xdr:row>
      <xdr:rowOff>120431</xdr:rowOff>
    </xdr:from>
    <xdr:to>
      <xdr:col>2</xdr:col>
      <xdr:colOff>164224</xdr:colOff>
      <xdr:row>25</xdr:row>
      <xdr:rowOff>166109</xdr:rowOff>
    </xdr:to>
    <xdr:pic>
      <xdr:nvPicPr>
        <xdr:cNvPr id="15" name="Imagen 14" descr="TPP | Data and Statistics - knoema.com"/>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2758" y="3842845"/>
          <a:ext cx="1434225" cy="976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251810</xdr:colOff>
      <xdr:row>20</xdr:row>
      <xdr:rowOff>120431</xdr:rowOff>
    </xdr:from>
    <xdr:to>
      <xdr:col>2</xdr:col>
      <xdr:colOff>166857</xdr:colOff>
      <xdr:row>25</xdr:row>
      <xdr:rowOff>153277</xdr:rowOff>
    </xdr:to>
    <xdr:pic>
      <xdr:nvPicPr>
        <xdr:cNvPr id="7" name="Imagen 6"/>
        <xdr:cNvPicPr>
          <a:picLocks noChangeAspect="1"/>
        </xdr:cNvPicPr>
      </xdr:nvPicPr>
      <xdr:blipFill>
        <a:blip xmlns:r="http://schemas.openxmlformats.org/officeDocument/2006/relationships" r:embed="rId5"/>
        <a:stretch>
          <a:fillRect/>
        </a:stretch>
      </xdr:blipFill>
      <xdr:spPr>
        <a:xfrm>
          <a:off x="251810" y="3842845"/>
          <a:ext cx="1447806" cy="9634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466726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9</xdr:col>
      <xdr:colOff>495300</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428625</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8</xdr:col>
      <xdr:colOff>809625</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142876</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466725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15</xdr:col>
      <xdr:colOff>771525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9</xdr:col>
      <xdr:colOff>781050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628650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409575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657226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400050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14</xdr:col>
      <xdr:colOff>514350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0</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datos.bancomundial.org/indicador/NY.GDP.MKTP.CD?locations=C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68"/>
  <sheetViews>
    <sheetView showGridLines="0" topLeftCell="A47" workbookViewId="0">
      <selection activeCell="D59" sqref="D59:E59"/>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232"/>
      <c r="G3" s="232"/>
      <c r="H3" s="232"/>
      <c r="I3" s="232"/>
      <c r="J3" s="232"/>
    </row>
    <row r="4" spans="2:15" s="1" customFormat="1" x14ac:dyDescent="0.25"/>
    <row r="5" spans="2:15" s="1" customFormat="1" x14ac:dyDescent="0.25"/>
    <row r="6" spans="2:15" s="1" customFormat="1" x14ac:dyDescent="0.25">
      <c r="L6" s="214" t="s">
        <v>12</v>
      </c>
      <c r="M6" s="215"/>
      <c r="N6" s="215"/>
      <c r="O6" s="215"/>
    </row>
    <row r="7" spans="2:15" s="1" customFormat="1" x14ac:dyDescent="0.25">
      <c r="B7" s="197" t="s">
        <v>45</v>
      </c>
      <c r="C7" s="213"/>
      <c r="D7" s="213"/>
      <c r="E7" s="213"/>
      <c r="L7" s="215"/>
      <c r="M7" s="215"/>
      <c r="N7" s="215"/>
      <c r="O7" s="215"/>
    </row>
    <row r="8" spans="2:15" s="1" customFormat="1" x14ac:dyDescent="0.25">
      <c r="B8" s="213"/>
      <c r="C8" s="213"/>
      <c r="D8" s="213"/>
      <c r="E8" s="213"/>
      <c r="L8" s="215"/>
      <c r="M8" s="215"/>
      <c r="N8" s="215"/>
      <c r="O8" s="215"/>
    </row>
    <row r="9" spans="2:15" s="1" customFormat="1" x14ac:dyDescent="0.25">
      <c r="B9" s="213"/>
      <c r="C9" s="213"/>
      <c r="D9" s="213"/>
      <c r="E9" s="213"/>
      <c r="L9" s="215"/>
      <c r="M9" s="215"/>
      <c r="N9" s="215"/>
      <c r="O9" s="215"/>
    </row>
    <row r="10" spans="2:15" s="1" customFormat="1" x14ac:dyDescent="0.25">
      <c r="B10" s="213"/>
      <c r="C10" s="213"/>
      <c r="D10" s="213"/>
      <c r="E10" s="213"/>
      <c r="L10" s="215"/>
      <c r="M10" s="215"/>
      <c r="N10" s="215"/>
      <c r="O10" s="215"/>
    </row>
    <row r="11" spans="2:15" s="1" customFormat="1" x14ac:dyDescent="0.25">
      <c r="B11" s="213"/>
      <c r="C11" s="213"/>
      <c r="D11" s="213"/>
      <c r="E11" s="213"/>
      <c r="L11" s="215"/>
      <c r="M11" s="215"/>
      <c r="N11" s="215"/>
      <c r="O11" s="215"/>
    </row>
    <row r="12" spans="2:15" s="1" customFormat="1" x14ac:dyDescent="0.25">
      <c r="B12" s="213"/>
      <c r="C12" s="213"/>
      <c r="D12" s="213"/>
      <c r="E12" s="213"/>
      <c r="F12"/>
      <c r="G12"/>
      <c r="H12"/>
      <c r="I12"/>
      <c r="L12" s="215"/>
      <c r="M12" s="215"/>
      <c r="N12" s="215"/>
      <c r="O12" s="215"/>
    </row>
    <row r="13" spans="2:15" s="1" customFormat="1" x14ac:dyDescent="0.25">
      <c r="B13" s="213"/>
      <c r="C13" s="213"/>
      <c r="D13" s="213"/>
      <c r="E13" s="213"/>
      <c r="F13"/>
      <c r="G13"/>
      <c r="H13"/>
      <c r="I13"/>
      <c r="L13" s="215"/>
      <c r="M13" s="215"/>
      <c r="N13" s="215"/>
      <c r="O13" s="215"/>
    </row>
    <row r="14" spans="2:15" s="1" customFormat="1" x14ac:dyDescent="0.25">
      <c r="B14" s="213"/>
      <c r="C14" s="213"/>
      <c r="D14" s="213"/>
      <c r="E14" s="213"/>
      <c r="F14"/>
      <c r="G14"/>
      <c r="H14"/>
      <c r="I14"/>
      <c r="L14" s="215"/>
      <c r="M14" s="215"/>
      <c r="N14" s="215"/>
      <c r="O14" s="215"/>
    </row>
    <row r="15" spans="2:15" ht="18.75" customHeight="1" x14ac:dyDescent="0.25">
      <c r="B15" s="213"/>
      <c r="C15" s="213"/>
      <c r="D15" s="213"/>
      <c r="E15" s="213"/>
      <c r="L15" s="215"/>
      <c r="M15" s="215"/>
      <c r="N15" s="215"/>
      <c r="O15" s="215"/>
    </row>
    <row r="16" spans="2:15" x14ac:dyDescent="0.25">
      <c r="C16" s="198" t="s">
        <v>3</v>
      </c>
      <c r="D16" s="198"/>
      <c r="E16" s="198"/>
      <c r="G16" s="198" t="s">
        <v>3</v>
      </c>
      <c r="H16" s="198"/>
      <c r="I16" s="198"/>
      <c r="L16" s="198" t="s">
        <v>3</v>
      </c>
      <c r="M16" s="198"/>
      <c r="N16" s="198"/>
    </row>
    <row r="42" spans="4:30" ht="15.75" thickBot="1" x14ac:dyDescent="0.3"/>
    <row r="43" spans="4:30" ht="15.75" thickBot="1" x14ac:dyDescent="0.3">
      <c r="D43" s="6" t="s">
        <v>15</v>
      </c>
      <c r="E43" s="7"/>
      <c r="F43" s="100">
        <v>1995</v>
      </c>
      <c r="G43" s="12">
        <v>1996</v>
      </c>
      <c r="H43" s="8">
        <v>1997</v>
      </c>
      <c r="I43" s="12">
        <v>1998</v>
      </c>
      <c r="J43" s="8">
        <v>1999</v>
      </c>
      <c r="K43" s="12">
        <v>2000</v>
      </c>
      <c r="L43" s="8">
        <v>2001</v>
      </c>
      <c r="M43" s="12">
        <v>2002</v>
      </c>
      <c r="N43" s="8">
        <v>2003</v>
      </c>
      <c r="O43" s="12">
        <v>2004</v>
      </c>
      <c r="P43" s="8">
        <v>2005</v>
      </c>
      <c r="Q43" s="12">
        <v>2006</v>
      </c>
      <c r="R43" s="8">
        <v>2007</v>
      </c>
      <c r="S43" s="12">
        <v>2008</v>
      </c>
      <c r="T43" s="8">
        <v>2009</v>
      </c>
      <c r="U43" s="12">
        <v>2010</v>
      </c>
      <c r="V43" s="8">
        <v>2011</v>
      </c>
      <c r="W43" s="12">
        <v>2012</v>
      </c>
      <c r="X43" s="8">
        <v>2013</v>
      </c>
      <c r="Y43" s="12">
        <v>2014</v>
      </c>
      <c r="Z43" s="8">
        <v>2015</v>
      </c>
      <c r="AA43" s="12">
        <v>2016</v>
      </c>
      <c r="AB43" s="12">
        <v>2017</v>
      </c>
      <c r="AC43" s="12">
        <v>2018</v>
      </c>
      <c r="AD43" s="12">
        <v>2019</v>
      </c>
    </row>
    <row r="44" spans="4:30" x14ac:dyDescent="0.25">
      <c r="D44" s="202" t="s">
        <v>17</v>
      </c>
      <c r="E44" s="210"/>
      <c r="F44" s="153">
        <f>+(A!D47-B!E47)/(I!F76+H!F58)</f>
        <v>-1.8900296950827692E-5</v>
      </c>
      <c r="G44" s="154">
        <f>+(A!E47-B!F47)/(I!G76+H!G58)</f>
        <v>-1.2782442924537151E-3</v>
      </c>
      <c r="H44" s="155">
        <f>+(A!F47-B!G47)/(I!H76+H!H58)</f>
        <v>-4.9390501186766018E-5</v>
      </c>
      <c r="I44" s="154">
        <f>+(A!G47-B!H47)/(I!I76+H!I58)</f>
        <v>-2.0625743287268065E-4</v>
      </c>
      <c r="J44" s="155">
        <f>+(A!H47-B!I47)/(I!J76+H!J58)</f>
        <v>-5.8021504685132748E-5</v>
      </c>
      <c r="K44" s="154">
        <f>+(A!I47-B!J47)/(I!K76+H!K58)</f>
        <v>-6.4120209182063885E-5</v>
      </c>
      <c r="L44" s="155">
        <f>+(A!J47-B!K47)/(I!L76+H!L58)</f>
        <v>-2.2904802689526055E-4</v>
      </c>
      <c r="M44" s="154">
        <f>+(A!K47-B!L47)/(I!M76+H!M58)</f>
        <v>-1.4656899232030852E-4</v>
      </c>
      <c r="N44" s="155">
        <f>+(A!L47-B!M47)/(I!N76+H!N58)</f>
        <v>-2.3644817803563945E-4</v>
      </c>
      <c r="O44" s="154">
        <f>+(A!M47-B!N47)/(I!O76+H!O58)</f>
        <v>-1.7429488976749758E-4</v>
      </c>
      <c r="P44" s="155">
        <f>+(A!N47-B!O47)/(I!P76+H!P58)</f>
        <v>-1.2986889791423328E-4</v>
      </c>
      <c r="Q44" s="154">
        <f>+(A!O47-B!P47)/(I!Q76+H!Q58)</f>
        <v>-1.9588295426720877E-4</v>
      </c>
      <c r="R44" s="155">
        <f>+(A!P47-B!Q47)/(I!R76+H!R58)</f>
        <v>-1.8478972940237309E-4</v>
      </c>
      <c r="S44" s="154">
        <f>+(A!Q47-B!R47)/(I!S76+H!S58)</f>
        <v>-5.7408801214664789E-4</v>
      </c>
      <c r="T44" s="155">
        <f>+(A!R47-B!S47)/(I!T76+H!T58)</f>
        <v>-1.9713553126063217E-4</v>
      </c>
      <c r="U44" s="154">
        <f>+(A!S47-B!T47)/(I!U76+H!U58)</f>
        <v>1.7686101102981039E-4</v>
      </c>
      <c r="V44" s="155">
        <f>+(A!T47-B!U47)/(I!V76+H!V58)</f>
        <v>-3.1227569750176011E-4</v>
      </c>
      <c r="W44" s="154">
        <f>+(A!U47-B!V47)/(I!W76+H!W58)</f>
        <v>-2.809692141585017E-4</v>
      </c>
      <c r="X44" s="155">
        <f>+(A!V47-B!W47)/(I!X76+H!X58)</f>
        <v>-3.6722359632338067E-4</v>
      </c>
      <c r="Y44" s="154">
        <f>+(A!W47-B!X47)/(I!Y76+H!Y58)</f>
        <v>-3.3064669767669168E-4</v>
      </c>
      <c r="Z44" s="155">
        <f>+(A!X47-B!Y47)/(I!Z76+H!Z58)</f>
        <v>-3.108863983753136E-4</v>
      </c>
      <c r="AA44" s="154">
        <f>+(A!Y47-B!Z47)/(I!AA76+H!AA58)</f>
        <v>-5.3393235910810814E-4</v>
      </c>
      <c r="AB44" s="154">
        <f>+(A!Z47-B!AA47)/(I!AB76+H!AB58)</f>
        <v>-7.1556093871678699E-4</v>
      </c>
      <c r="AC44" s="154">
        <f>+(A!AA47-B!AB47)/(I!AC76+H!AC58)</f>
        <v>-8.5425977062700688E-4</v>
      </c>
      <c r="AD44" s="154">
        <f>+(A!AB47-B!AC47)/(I!AD76+H!AD58)</f>
        <v>-8.2544188884638235E-4</v>
      </c>
    </row>
    <row r="45" spans="4:30" x14ac:dyDescent="0.25">
      <c r="D45" s="191" t="s">
        <v>18</v>
      </c>
      <c r="E45" s="207"/>
      <c r="F45" s="156">
        <f>+(A!D48-B!E48)/(I!F77+H!F59)</f>
        <v>0</v>
      </c>
      <c r="G45" s="157">
        <f>+(A!E48-B!F48)/(I!G77+H!G59)</f>
        <v>0</v>
      </c>
      <c r="H45" s="158">
        <f>+(A!F48-B!G48)/(I!H77+H!H59)</f>
        <v>0</v>
      </c>
      <c r="I45" s="157">
        <f>+(A!G48-B!H48)/(I!I77+H!I59)</f>
        <v>0</v>
      </c>
      <c r="J45" s="158">
        <f>+(A!H48-B!I48)/(I!J77+H!J59)</f>
        <v>0</v>
      </c>
      <c r="K45" s="157">
        <f>+(A!I48-B!J48)/(I!K77+H!K59)</f>
        <v>0</v>
      </c>
      <c r="L45" s="158">
        <f>+(A!J48-B!K48)/(I!L77+H!L59)</f>
        <v>0</v>
      </c>
      <c r="M45" s="157">
        <f>+(A!K48-B!L48)/(I!M77+H!M59)</f>
        <v>-9.8904990515677125E-7</v>
      </c>
      <c r="N45" s="158">
        <f>+(A!L48-B!M48)/(I!N77+H!N59)</f>
        <v>-4.0982734050645561E-7</v>
      </c>
      <c r="O45" s="157">
        <f>+(A!M48-B!N48)/(I!O77+H!O59)</f>
        <v>-1.9511350451406384E-4</v>
      </c>
      <c r="P45" s="158">
        <f>+(A!N48-B!O48)/(I!P77+H!P59)</f>
        <v>0</v>
      </c>
      <c r="Q45" s="157">
        <f>+(A!O48-B!P48)/(I!Q77+H!Q59)</f>
        <v>3.4644601379281963E-4</v>
      </c>
      <c r="R45" s="158">
        <f>+(A!P48-B!Q48)/(I!R77+H!R59)</f>
        <v>0</v>
      </c>
      <c r="S45" s="157">
        <f>+(A!Q48-B!R48)/(I!S77+H!S59)</f>
        <v>-5.4445691531029589E-3</v>
      </c>
      <c r="T45" s="158">
        <f>+(A!R48-B!S48)/(I!T77+H!T59)</f>
        <v>-7.5748308634603751E-4</v>
      </c>
      <c r="U45" s="157">
        <f>+(A!S48-B!T48)/(I!U77+H!U59)</f>
        <v>1.5734579911811733E-5</v>
      </c>
      <c r="V45" s="158">
        <f>+(A!T48-B!U48)/(I!V77+H!V59)</f>
        <v>-1.7379980223280292E-5</v>
      </c>
      <c r="W45" s="157">
        <f>+(A!U48-B!V48)/(I!W77+H!W59)</f>
        <v>-2.6460146154629297E-3</v>
      </c>
      <c r="X45" s="158">
        <f>+(A!V48-B!W48)/(I!X77+H!X59)</f>
        <v>-3.589738239126786E-3</v>
      </c>
      <c r="Y45" s="157">
        <f>+(A!W48-B!X48)/(I!Y77+H!Y59)</f>
        <v>-1.4503991988156764E-3</v>
      </c>
      <c r="Z45" s="158">
        <f>+(A!X48-B!Y48)/(I!Z77+H!Z59)</f>
        <v>-5.4962795023911712E-4</v>
      </c>
      <c r="AA45" s="157">
        <f>+(A!Y48-B!Z48)/(I!AA77+H!AA59)</f>
        <v>-2.4260868382367369E-4</v>
      </c>
      <c r="AB45" s="157">
        <f>+(A!Z48-B!AA48)/(I!AB77+H!AB59)</f>
        <v>-2.0667903436174654E-3</v>
      </c>
      <c r="AC45" s="157">
        <f>+(A!AA48-B!AB48)/(I!AC77+H!AC59)</f>
        <v>-5.8501004041160642E-4</v>
      </c>
      <c r="AD45" s="157">
        <f>+(A!AB48-B!AC48)/(I!AD77+H!AD59)</f>
        <v>-8.4436485206962447E-6</v>
      </c>
    </row>
    <row r="46" spans="4:30" x14ac:dyDescent="0.25">
      <c r="D46" s="193" t="s">
        <v>19</v>
      </c>
      <c r="E46" s="208"/>
      <c r="F46" s="156">
        <f>+(A!D49-B!E49)/(I!F78+H!F60)</f>
        <v>-1.2764955948661679E-3</v>
      </c>
      <c r="G46" s="157">
        <f>+(A!E49-B!F49)/(I!G78+H!G60)</f>
        <v>5.6232289007772883E-4</v>
      </c>
      <c r="H46" s="158">
        <f>+(A!F49-B!G49)/(I!H78+H!H60)</f>
        <v>1.3023438704708678E-3</v>
      </c>
      <c r="I46" s="157">
        <f>+(A!G49-B!H49)/(I!I78+H!I60)</f>
        <v>8.1742492049457387E-4</v>
      </c>
      <c r="J46" s="158">
        <f>+(A!H49-B!I49)/(I!J78+H!J60)</f>
        <v>7.2549133822895925E-4</v>
      </c>
      <c r="K46" s="157">
        <f>+(A!I49-B!J49)/(I!K78+H!K60)</f>
        <v>1.1106857588097801E-3</v>
      </c>
      <c r="L46" s="158">
        <f>+(A!J49-B!K49)/(I!L78+H!L60)</f>
        <v>3.1717792636521211E-4</v>
      </c>
      <c r="M46" s="157">
        <f>+(A!K49-B!L49)/(I!M78+H!M60)</f>
        <v>5.1918704480133305E-4</v>
      </c>
      <c r="N46" s="158">
        <f>+(A!L49-B!M49)/(I!N78+H!N60)</f>
        <v>2.8482522008597445E-3</v>
      </c>
      <c r="O46" s="157">
        <f>+(A!M49-B!N49)/(I!O78+H!O60)</f>
        <v>8.1344082718349533E-4</v>
      </c>
      <c r="P46" s="158">
        <f>+(A!N49-B!O49)/(I!P78+H!P60)</f>
        <v>8.3721492768444323E-4</v>
      </c>
      <c r="Q46" s="157">
        <f>+(A!O49-B!P49)/(I!Q78+H!Q60)</f>
        <v>-4.507825659153306E-4</v>
      </c>
      <c r="R46" s="158">
        <f>+(A!P49-B!Q49)/(I!R78+H!R60)</f>
        <v>-8.7910401266199555E-6</v>
      </c>
      <c r="S46" s="157">
        <f>+(A!Q49-B!R49)/(I!S78+H!S60)</f>
        <v>-1.9137919594366972E-3</v>
      </c>
      <c r="T46" s="158">
        <f>+(A!R49-B!S49)/(I!T78+H!T60)</f>
        <v>-2.0876579248021638E-3</v>
      </c>
      <c r="U46" s="157">
        <f>+(A!S49-B!T49)/(I!U78+H!U60)</f>
        <v>-1.8281880001178165E-3</v>
      </c>
      <c r="V46" s="158">
        <f>+(A!T49-B!U49)/(I!V78+H!V60)</f>
        <v>-3.3238289223404224E-3</v>
      </c>
      <c r="W46" s="157">
        <f>+(A!U49-B!V49)/(I!W78+H!W60)</f>
        <v>-1.0108235928032914E-4</v>
      </c>
      <c r="X46" s="158">
        <f>+(A!V49-B!W49)/(I!X78+H!X60)</f>
        <v>1.3358690938110038E-3</v>
      </c>
      <c r="Y46" s="157">
        <f>+(A!W49-B!X49)/(I!Y78+H!Y60)</f>
        <v>3.5650130953051895E-4</v>
      </c>
      <c r="Z46" s="158">
        <f>+(A!X49-B!Y49)/(I!Z78+H!Z60)</f>
        <v>1.5540769366653199E-3</v>
      </c>
      <c r="AA46" s="157">
        <f>+(A!Y49-B!Z49)/(I!AA78+H!AA60)</f>
        <v>1.5692128492789707E-3</v>
      </c>
      <c r="AB46" s="157">
        <f>+(A!Z49-B!AA49)/(I!AB78+H!AB60)</f>
        <v>2.1246209195657424E-3</v>
      </c>
      <c r="AC46" s="157">
        <f>+(A!AA49-B!AB49)/(I!AC78+H!AC60)</f>
        <v>2.2875723290084033E-3</v>
      </c>
      <c r="AD46" s="157">
        <f>+(A!AB49-B!AC49)/(I!AD78+H!AD60)</f>
        <v>5.7130593009968563E-3</v>
      </c>
    </row>
    <row r="47" spans="4:30" x14ac:dyDescent="0.25">
      <c r="D47" s="191" t="s">
        <v>20</v>
      </c>
      <c r="E47" s="207"/>
      <c r="F47" s="156">
        <f>+(A!D50-B!E50)/(I!F79+H!F61)</f>
        <v>0</v>
      </c>
      <c r="G47" s="157">
        <f>+(A!E50-B!F50)/(I!G79+H!G61)</f>
        <v>0</v>
      </c>
      <c r="H47" s="158">
        <f>+(A!F50-B!G50)/(I!H79+H!H61)</f>
        <v>0</v>
      </c>
      <c r="I47" s="157">
        <f>+(A!G50-B!H50)/(I!I79+H!I61)</f>
        <v>0</v>
      </c>
      <c r="J47" s="158">
        <f>+(A!H50-B!I50)/(I!J79+H!J61)</f>
        <v>0</v>
      </c>
      <c r="K47" s="157">
        <f>+(A!I50-B!J50)/(I!K79+H!K61)</f>
        <v>0</v>
      </c>
      <c r="L47" s="158">
        <f>+(A!J50-B!K50)/(I!L79+H!L61)</f>
        <v>-1.1535478529777841E-6</v>
      </c>
      <c r="M47" s="157">
        <f>+(A!K50-B!L50)/(I!M79+H!M61)</f>
        <v>-2.6871904166316031E-7</v>
      </c>
      <c r="N47" s="158">
        <f>+(A!L50-B!M50)/(I!N79+H!N61)</f>
        <v>-2.0828079258845822E-7</v>
      </c>
      <c r="O47" s="157">
        <f>+(A!M50-B!N50)/(I!O79+H!O61)</f>
        <v>4.0524524432710335E-4</v>
      </c>
      <c r="P47" s="158">
        <f>+(A!N50-B!O50)/(I!P79+H!P61)</f>
        <v>-2.0321210117191421E-6</v>
      </c>
      <c r="Q47" s="157">
        <f>+(A!O50-B!P50)/(I!Q79+H!Q61)</f>
        <v>7.3818567511661935E-5</v>
      </c>
      <c r="R47" s="158">
        <f>+(A!P50-B!Q50)/(I!R79+H!R61)</f>
        <v>-1.2560029294173008E-6</v>
      </c>
      <c r="S47" s="157">
        <f>+(A!Q50-B!R50)/(I!S79+H!S61)</f>
        <v>1.0738186183739596E-5</v>
      </c>
      <c r="T47" s="158">
        <f>+(A!R50-B!S50)/(I!T79+H!T61)</f>
        <v>2.5614792745536429E-2</v>
      </c>
      <c r="U47" s="157">
        <f>+(A!S50-B!T50)/(I!U79+H!U61)</f>
        <v>1.345333037348726E-2</v>
      </c>
      <c r="V47" s="158">
        <f>+(A!T50-B!U50)/(I!V79+H!V61)</f>
        <v>1.7696335525427237E-2</v>
      </c>
      <c r="W47" s="157">
        <f>+(A!U50-B!V50)/(I!W79+H!W61)</f>
        <v>2.7650766070555732E-2</v>
      </c>
      <c r="X47" s="158">
        <f>+(A!V50-B!W50)/(I!X79+H!X61)</f>
        <v>6.2509164634915751E-2</v>
      </c>
      <c r="Y47" s="157">
        <f>+(A!W50-B!X50)/(I!Y79+H!Y61)</f>
        <v>6.0711282284904584E-2</v>
      </c>
      <c r="Z47" s="158">
        <f>+(A!X50-B!Y50)/(I!Z79+H!Z61)</f>
        <v>1.8719030588977687E-2</v>
      </c>
      <c r="AA47" s="157">
        <f>+(A!Y50-B!Z50)/(I!AA79+H!AA61)</f>
        <v>4.9163282884069053E-3</v>
      </c>
      <c r="AB47" s="157">
        <f>+(A!Z50-B!AA50)/(I!AB79+H!AB61)</f>
        <v>6.1071131558931039E-3</v>
      </c>
      <c r="AC47" s="157">
        <f>+(A!AA50-B!AB50)/(I!AC79+H!AC61)</f>
        <v>1.5757935264707153E-2</v>
      </c>
      <c r="AD47" s="157">
        <f>+(A!AB50-B!AC50)/(I!AD79+H!AD61)</f>
        <v>7.6214212493915306E-3</v>
      </c>
    </row>
    <row r="48" spans="4:30" x14ac:dyDescent="0.25">
      <c r="D48" s="193" t="s">
        <v>21</v>
      </c>
      <c r="E48" s="208"/>
      <c r="F48" s="156">
        <f>+(A!D51-B!E51)/(I!F80+H!F62)</f>
        <v>-6.2383399613510123E-4</v>
      </c>
      <c r="G48" s="157">
        <f>+(A!E51-B!F51)/(I!G80+H!G62)</f>
        <v>-5.7708862817348686E-6</v>
      </c>
      <c r="H48" s="158">
        <f>+(A!F51-B!G51)/(I!H80+H!H62)</f>
        <v>-1.4877322652889996E-5</v>
      </c>
      <c r="I48" s="157">
        <f>+(A!G51-B!H51)/(I!I80+H!I62)</f>
        <v>0</v>
      </c>
      <c r="J48" s="158">
        <f>+(A!H51-B!I51)/(I!J80+H!J62)</f>
        <v>-9.4794002783362774E-5</v>
      </c>
      <c r="K48" s="157">
        <f>+(A!I51-B!J51)/(I!K80+H!K62)</f>
        <v>0</v>
      </c>
      <c r="L48" s="158">
        <f>+(A!J51-B!K51)/(I!L80+H!L62)</f>
        <v>-1.1121640813152527E-4</v>
      </c>
      <c r="M48" s="157">
        <f>+(A!K51-B!L51)/(I!M80+H!M62)</f>
        <v>-1.9854453573008157E-4</v>
      </c>
      <c r="N48" s="158">
        <f>+(A!L51-B!M51)/(I!N80+H!N62)</f>
        <v>-4.4441935881243118E-5</v>
      </c>
      <c r="O48" s="157">
        <f>+(A!M51-B!N51)/(I!O80+H!O62)</f>
        <v>-4.0659466077867925E-6</v>
      </c>
      <c r="P48" s="158">
        <f>+(A!N51-B!O51)/(I!P80+H!P62)</f>
        <v>-3.426700839520911E-4</v>
      </c>
      <c r="Q48" s="157">
        <f>+(A!O51-B!P51)/(I!Q80+H!Q62)</f>
        <v>-3.6799358396523906E-4</v>
      </c>
      <c r="R48" s="158">
        <f>+(A!P51-B!Q51)/(I!R80+H!R62)</f>
        <v>-6.6180736038493201E-4</v>
      </c>
      <c r="S48" s="157">
        <f>+(A!Q51-B!R51)/(I!S80+H!S62)</f>
        <v>-9.9031716274180863E-4</v>
      </c>
      <c r="T48" s="158">
        <f>+(A!R51-B!S51)/(I!T80+H!T62)</f>
        <v>-1.2296350911441191E-3</v>
      </c>
      <c r="U48" s="157">
        <f>+(A!S51-B!T51)/(I!U80+H!U62)</f>
        <v>-9.5839479193712796E-4</v>
      </c>
      <c r="V48" s="158">
        <f>+(A!T51-B!U51)/(I!V80+H!V62)</f>
        <v>-1.1560472517606391E-3</v>
      </c>
      <c r="W48" s="157">
        <f>+(A!U51-B!V51)/(I!W80+H!W62)</f>
        <v>-2.2939565194012726E-3</v>
      </c>
      <c r="X48" s="158">
        <f>+(A!V51-B!W51)/(I!X80+H!X62)</f>
        <v>-2.4217597712803932E-3</v>
      </c>
      <c r="Y48" s="157">
        <f>+(A!W51-B!X51)/(I!Y80+H!Y62)</f>
        <v>-9.685381002831221E-4</v>
      </c>
      <c r="Z48" s="158">
        <f>+(A!X51-B!Y51)/(I!Z80+H!Z62)</f>
        <v>-8.4419703132648436E-4</v>
      </c>
      <c r="AA48" s="157">
        <f>+(A!Y51-B!Z51)/(I!AA80+H!AA62)</f>
        <v>-1.3388173762906839E-3</v>
      </c>
      <c r="AB48" s="157">
        <f>+(A!Z51-B!AA51)/(I!AB80+H!AB62)</f>
        <v>-1.9527518948699318E-3</v>
      </c>
      <c r="AC48" s="157">
        <f>+(A!AA51-B!AB51)/(I!AC80+H!AC62)</f>
        <v>-1.9523049635586348E-3</v>
      </c>
      <c r="AD48" s="157">
        <f>+(A!AB51-B!AC51)/(I!AD80+H!AD62)</f>
        <v>-2.1528186323362978E-3</v>
      </c>
    </row>
    <row r="49" spans="4:30" x14ac:dyDescent="0.25">
      <c r="D49" s="191" t="s">
        <v>22</v>
      </c>
      <c r="E49" s="207"/>
      <c r="F49" s="156">
        <f>+(A!D52-B!E52)/(I!F81+H!F63)</f>
        <v>-1.2425705871225588E-3</v>
      </c>
      <c r="G49" s="157">
        <f>+(A!E52-B!F52)/(I!G81+H!G63)</f>
        <v>-1.833795846802069E-3</v>
      </c>
      <c r="H49" s="158">
        <f>+(A!F52-B!G52)/(I!H81+H!H63)</f>
        <v>-3.4882456864314929E-3</v>
      </c>
      <c r="I49" s="157">
        <f>+(A!G52-B!H52)/(I!I81+H!I63)</f>
        <v>-3.6382666793619216E-3</v>
      </c>
      <c r="J49" s="158">
        <f>+(A!H52-B!I52)/(I!J81+H!J63)</f>
        <v>-5.2013644633172092E-3</v>
      </c>
      <c r="K49" s="157">
        <f>+(A!I52-B!J52)/(I!K81+H!K63)</f>
        <v>-6.358011245690646E-3</v>
      </c>
      <c r="L49" s="158">
        <f>+(A!J52-B!K52)/(I!L81+H!L63)</f>
        <v>-6.5847902397165228E-3</v>
      </c>
      <c r="M49" s="157">
        <f>+(A!K52-B!L52)/(I!M81+H!M63)</f>
        <v>-8.2864024537203079E-3</v>
      </c>
      <c r="N49" s="158">
        <f>+(A!L52-B!M52)/(I!N81+H!N63)</f>
        <v>-1.1314360688159456E-2</v>
      </c>
      <c r="O49" s="157">
        <f>+(A!M52-B!N52)/(I!O81+H!O63)</f>
        <v>-1.4183630895889346E-2</v>
      </c>
      <c r="P49" s="158">
        <f>+(A!N52-B!O52)/(I!P81+H!P63)</f>
        <v>-1.167820322592082E-2</v>
      </c>
      <c r="Q49" s="157">
        <f>+(A!O52-B!P52)/(I!Q81+H!Q63)</f>
        <v>-1.3133051832457112E-2</v>
      </c>
      <c r="R49" s="158">
        <f>+(A!P52-B!Q52)/(I!R81+H!R63)</f>
        <v>-1.1028061038184591E-2</v>
      </c>
      <c r="S49" s="157">
        <f>+(A!Q52-B!R52)/(I!S81+H!S63)</f>
        <v>-1.146993949558435E-2</v>
      </c>
      <c r="T49" s="158">
        <f>+(A!R52-B!S52)/(I!T81+H!T63)</f>
        <v>-1.7203217326597322E-2</v>
      </c>
      <c r="U49" s="157">
        <f>+(A!S52-B!T52)/(I!U81+H!U63)</f>
        <v>-1.7057418458208077E-2</v>
      </c>
      <c r="V49" s="158">
        <f>+(A!T52-B!U52)/(I!V81+H!V63)</f>
        <v>-1.6283736217980332E-2</v>
      </c>
      <c r="W49" s="157">
        <f>+(A!U52-B!V52)/(I!W81+H!W63)</f>
        <v>-1.6611069512876983E-2</v>
      </c>
      <c r="X49" s="158">
        <f>+(A!V52-B!W52)/(I!X81+H!X63)</f>
        <v>-1.8079843516692375E-2</v>
      </c>
      <c r="Y49" s="157">
        <f>+(A!W52-B!X52)/(I!Y81+H!Y63)</f>
        <v>-1.7621644764515294E-2</v>
      </c>
      <c r="Z49" s="158">
        <f>+(A!X52-B!Y52)/(I!Z81+H!Z63)</f>
        <v>-1.7842257168607378E-2</v>
      </c>
      <c r="AA49" s="157">
        <f>+(A!Y52-B!Z52)/(I!AA81+H!AA63)</f>
        <v>-1.5155162539224007E-2</v>
      </c>
      <c r="AB49" s="157">
        <f>+(A!Z52-B!AA52)/(I!AB81+H!AB63)</f>
        <v>-1.70140047684533E-2</v>
      </c>
      <c r="AC49" s="157">
        <f>+(A!AA52-B!AB52)/(I!AC81+H!AC63)</f>
        <v>-1.9932704050375116E-2</v>
      </c>
      <c r="AD49" s="157">
        <f>+(A!AB52-B!AC52)/(I!AD81+H!AD63)</f>
        <v>-1.8626069285332766E-2</v>
      </c>
    </row>
    <row r="50" spans="4:30" x14ac:dyDescent="0.25">
      <c r="D50" s="193" t="s">
        <v>23</v>
      </c>
      <c r="E50" s="208"/>
      <c r="F50" s="156">
        <f>+(A!D53-B!E53)/(I!F82+H!F64)</f>
        <v>-2.6747957881709827E-3</v>
      </c>
      <c r="G50" s="157">
        <f>+(A!E53-B!F53)/(I!G82+H!G64)</f>
        <v>-3.9907569449194203E-3</v>
      </c>
      <c r="H50" s="158">
        <f>+(A!F53-B!G53)/(I!H82+H!H64)</f>
        <v>-7.9234986458422575E-3</v>
      </c>
      <c r="I50" s="157">
        <f>+(A!G53-B!H53)/(I!I82+H!I64)</f>
        <v>-8.2646209997201941E-3</v>
      </c>
      <c r="J50" s="158">
        <f>+(A!H53-B!I53)/(I!J82+H!J64)</f>
        <v>-8.1863308678043877E-3</v>
      </c>
      <c r="K50" s="157">
        <f>+(A!I53-B!J53)/(I!K82+H!K64)</f>
        <v>-7.6743493710382605E-3</v>
      </c>
      <c r="L50" s="158">
        <f>+(A!J53-B!K53)/(I!L82+H!L64)</f>
        <v>-8.3959818032895914E-3</v>
      </c>
      <c r="M50" s="157">
        <f>+(A!K53-B!L53)/(I!M82+H!M64)</f>
        <v>-7.7918730999241752E-3</v>
      </c>
      <c r="N50" s="158">
        <f>+(A!L53-B!M53)/(I!N82+H!N64)</f>
        <v>-7.070503597472853E-3</v>
      </c>
      <c r="O50" s="157">
        <f>+(A!M53-B!N53)/(I!O82+H!O64)</f>
        <v>-7.6962092789749654E-3</v>
      </c>
      <c r="P50" s="158">
        <f>+(A!N53-B!O53)/(I!P82+H!P64)</f>
        <v>-6.3140934403433796E-3</v>
      </c>
      <c r="Q50" s="157">
        <f>+(A!O53-B!P53)/(I!Q82+H!Q64)</f>
        <v>-2.3862983147420794E-3</v>
      </c>
      <c r="R50" s="158">
        <f>+(A!P53-B!Q53)/(I!R82+H!R64)</f>
        <v>-2.2621177762292416E-3</v>
      </c>
      <c r="S50" s="157">
        <f>+(A!Q53-B!R53)/(I!S82+H!S64)</f>
        <v>-1.0706012960005212E-2</v>
      </c>
      <c r="T50" s="158">
        <f>+(A!R53-B!S53)/(I!T82+H!T64)</f>
        <v>-1.2087286115186262E-2</v>
      </c>
      <c r="U50" s="157">
        <f>+(A!S53-B!T53)/(I!U82+H!U64)</f>
        <v>-1.6029007552390694E-2</v>
      </c>
      <c r="V50" s="158">
        <f>+(A!T53-B!U53)/(I!V82+H!V64)</f>
        <v>-2.1938041357746678E-2</v>
      </c>
      <c r="W50" s="157">
        <f>+(A!U53-B!V53)/(I!W82+H!W64)</f>
        <v>-2.3597398484872537E-2</v>
      </c>
      <c r="X50" s="158">
        <f>+(A!V53-B!W53)/(I!X82+H!X64)</f>
        <v>-2.0413877437769033E-2</v>
      </c>
      <c r="Y50" s="157">
        <f>+(A!W53-B!X53)/(I!Y82+H!Y64)</f>
        <v>-3.2617136174011116E-2</v>
      </c>
      <c r="Z50" s="158">
        <f>+(A!X53-B!Y53)/(I!Z82+H!Z64)</f>
        <v>-3.1291579059648453E-2</v>
      </c>
      <c r="AA50" s="157">
        <f>+(A!Y53-B!Z53)/(I!AA82+H!AA64)</f>
        <v>-2.529661634101624E-2</v>
      </c>
      <c r="AB50" s="157">
        <f>+(A!Z53-B!AA53)/(I!AB82+H!AB64)</f>
        <v>-3.5498064776417496E-2</v>
      </c>
      <c r="AC50" s="157">
        <f>+(A!AA53-B!AB53)/(I!AC82+H!AC64)</f>
        <v>-3.5109214583155961E-2</v>
      </c>
      <c r="AD50" s="157">
        <f>+(A!AB53-B!AC53)/(I!AD82+H!AD64)</f>
        <v>-3.2665922900805146E-2</v>
      </c>
    </row>
    <row r="51" spans="4:30" x14ac:dyDescent="0.25">
      <c r="D51" s="191" t="s">
        <v>24</v>
      </c>
      <c r="E51" s="207"/>
      <c r="F51" s="156">
        <f>+(A!D54-B!E54)/(I!F83+H!F65)</f>
        <v>-8.6622597293726524E-4</v>
      </c>
      <c r="G51" s="157">
        <f>+(A!E54-B!F54)/(I!G83+H!G65)</f>
        <v>-1.3565410959025656E-3</v>
      </c>
      <c r="H51" s="158">
        <f>+(A!F54-B!G54)/(I!H83+H!H65)</f>
        <v>-1.2421194092049922E-3</v>
      </c>
      <c r="I51" s="157">
        <f>+(A!G54-B!H54)/(I!I83+H!I65)</f>
        <v>-1.3003852113796601E-3</v>
      </c>
      <c r="J51" s="158">
        <f>+(A!H54-B!I54)/(I!J83+H!J65)</f>
        <v>-1.1668034003551862E-3</v>
      </c>
      <c r="K51" s="157">
        <f>+(A!I54-B!J54)/(I!K83+H!K65)</f>
        <v>-1.802482930409306E-3</v>
      </c>
      <c r="L51" s="158">
        <f>+(A!J54-B!K54)/(I!L83+H!L65)</f>
        <v>-1.2738449092397099E-3</v>
      </c>
      <c r="M51" s="157">
        <f>+(A!K54-B!L54)/(I!M83+H!M65)</f>
        <v>-3.2656414522114451E-3</v>
      </c>
      <c r="N51" s="158">
        <f>+(A!L54-B!M54)/(I!N83+H!N65)</f>
        <v>-3.0412234915018536E-3</v>
      </c>
      <c r="O51" s="157">
        <f>+(A!M54-B!N54)/(I!O83+H!O65)</f>
        <v>-4.3545078214975771E-3</v>
      </c>
      <c r="P51" s="158">
        <f>+(A!N54-B!O54)/(I!P83+H!P65)</f>
        <v>-7.844880561790557E-3</v>
      </c>
      <c r="Q51" s="157">
        <f>+(A!O54-B!P54)/(I!Q83+H!Q65)</f>
        <v>-5.6384265810151494E-3</v>
      </c>
      <c r="R51" s="158">
        <f>+(A!P54-B!Q54)/(I!R83+H!R65)</f>
        <v>-8.7075513471544276E-3</v>
      </c>
      <c r="S51" s="157">
        <f>+(A!Q54-B!R54)/(I!S83+H!S65)</f>
        <v>-5.9465384192504108E-3</v>
      </c>
      <c r="T51" s="158">
        <f>+(A!R54-B!S54)/(I!T83+H!T65)</f>
        <v>-5.8103694338818351E-3</v>
      </c>
      <c r="U51" s="157">
        <f>+(A!S54-B!T54)/(I!U83+H!U65)</f>
        <v>-6.41287284178799E-3</v>
      </c>
      <c r="V51" s="158">
        <f>+(A!T54-B!U54)/(I!V83+H!V65)</f>
        <v>-7.3972953002934593E-3</v>
      </c>
      <c r="W51" s="157">
        <f>+(A!U54-B!V54)/(I!W83+H!W65)</f>
        <v>-8.8216597563509028E-3</v>
      </c>
      <c r="X51" s="158">
        <f>+(A!V54-B!W54)/(I!X83+H!X65)</f>
        <v>-8.5937461761872742E-3</v>
      </c>
      <c r="Y51" s="157">
        <f>+(A!W54-B!X54)/(I!Y83+H!Y65)</f>
        <v>-1.0754124513639926E-2</v>
      </c>
      <c r="Z51" s="158">
        <f>+(A!X54-B!Y54)/(I!Z83+H!Z65)</f>
        <v>-1.2584341545527651E-2</v>
      </c>
      <c r="AA51" s="157">
        <f>+(A!Y54-B!Z54)/(I!AA83+H!AA65)</f>
        <v>-9.8620226930002039E-3</v>
      </c>
      <c r="AB51" s="157">
        <f>+(A!Z54-B!AA54)/(I!AB83+H!AB65)</f>
        <v>-9.9784341151595655E-3</v>
      </c>
      <c r="AC51" s="157">
        <f>+(A!AA54-B!AB54)/(I!AC83+H!AC65)</f>
        <v>-1.0395008134237622E-2</v>
      </c>
      <c r="AD51" s="157">
        <f>+(A!AB54-B!AC54)/(I!AD83+H!AD65)</f>
        <v>-1.0394720121516784E-2</v>
      </c>
    </row>
    <row r="52" spans="4:30" x14ac:dyDescent="0.25">
      <c r="D52" s="193" t="s">
        <v>25</v>
      </c>
      <c r="E52" s="208"/>
      <c r="F52" s="156">
        <f>+(A!D55-B!E55)/(I!F84+H!F66)</f>
        <v>-1.1095230689385409E-3</v>
      </c>
      <c r="G52" s="157">
        <f>+(A!E55-B!F55)/(I!G84+H!G66)</f>
        <v>-1.0152898216013342E-3</v>
      </c>
      <c r="H52" s="158">
        <f>+(A!F55-B!G55)/(I!H84+H!H66)</f>
        <v>-1.8780041962418068E-3</v>
      </c>
      <c r="I52" s="157">
        <f>+(A!G55-B!H55)/(I!I84+H!I66)</f>
        <v>-8.3003208647643894E-4</v>
      </c>
      <c r="J52" s="158">
        <f>+(A!H55-B!I55)/(I!J84+H!J66)</f>
        <v>-1.2421564673667453E-3</v>
      </c>
      <c r="K52" s="157">
        <f>+(A!I55-B!J55)/(I!K84+H!K66)</f>
        <v>-9.65776839352605E-4</v>
      </c>
      <c r="L52" s="158">
        <f>+(A!J55-B!K55)/(I!L84+H!L66)</f>
        <v>-1.1225786285116431E-3</v>
      </c>
      <c r="M52" s="157">
        <f>+(A!K55-B!L55)/(I!M84+H!M66)</f>
        <v>-1.7273433729909562E-3</v>
      </c>
      <c r="N52" s="158">
        <f>+(A!L55-B!M55)/(I!N84+H!N66)</f>
        <v>-1.5037578627182246E-3</v>
      </c>
      <c r="O52" s="157">
        <f>+(A!M55-B!N55)/(I!O84+H!O66)</f>
        <v>-1.7051669914028387E-3</v>
      </c>
      <c r="P52" s="158">
        <f>+(A!N55-B!O55)/(I!P84+H!P66)</f>
        <v>-2.4222409038436089E-3</v>
      </c>
      <c r="Q52" s="157">
        <f>+(A!O55-B!P55)/(I!Q84+H!Q66)</f>
        <v>-2.6157120580030846E-3</v>
      </c>
      <c r="R52" s="158">
        <f>+(A!P55-B!Q55)/(I!R84+H!R66)</f>
        <v>-2.139941097975663E-3</v>
      </c>
      <c r="S52" s="157">
        <f>+(A!Q55-B!R55)/(I!S84+H!S66)</f>
        <v>-2.8497264641374124E-3</v>
      </c>
      <c r="T52" s="158">
        <f>+(A!R55-B!S55)/(I!T84+H!T66)</f>
        <v>-3.0946790407190075E-3</v>
      </c>
      <c r="U52" s="157">
        <f>+(A!S55-B!T55)/(I!U84+H!U66)</f>
        <v>-4.3096563259706899E-3</v>
      </c>
      <c r="V52" s="158">
        <f>+(A!T55-B!U55)/(I!V84+H!V66)</f>
        <v>-5.9699430367492149E-3</v>
      </c>
      <c r="W52" s="157">
        <f>+(A!U55-B!V55)/(I!W84+H!W66)</f>
        <v>-7.0156965499948327E-3</v>
      </c>
      <c r="X52" s="158">
        <f>+(A!V55-B!W55)/(I!X84+H!X66)</f>
        <v>-8.3843242863318353E-3</v>
      </c>
      <c r="Y52" s="157">
        <f>+(A!W55-B!X55)/(I!Y84+H!Y66)</f>
        <v>-8.0255125371380426E-3</v>
      </c>
      <c r="Z52" s="158">
        <f>+(A!X55-B!Y55)/(I!Z84+H!Z66)</f>
        <v>-9.2722645884168575E-3</v>
      </c>
      <c r="AA52" s="157">
        <f>+(A!Y55-B!Z55)/(I!AA84+H!AA66)</f>
        <v>-8.8530038479994362E-3</v>
      </c>
      <c r="AB52" s="157">
        <f>+(A!Z55-B!AA55)/(I!AB84+H!AB66)</f>
        <v>-9.8450670526306679E-3</v>
      </c>
      <c r="AC52" s="157">
        <f>+(A!AA55-B!AB55)/(I!AC84+H!AC66)</f>
        <v>-8.7467764903494498E-3</v>
      </c>
      <c r="AD52" s="157">
        <f>+(A!AB55-B!AC55)/(I!AD84+H!AD66)</f>
        <v>-9.2677317421189405E-3</v>
      </c>
    </row>
    <row r="53" spans="4:30" ht="15.75" thickBot="1" x14ac:dyDescent="0.3">
      <c r="D53" s="195" t="s">
        <v>26</v>
      </c>
      <c r="E53" s="231"/>
      <c r="F53" s="159">
        <f>+(A!D56-B!E56)/(I!F85+H!F67)</f>
        <v>-9.7797325388808282E-3</v>
      </c>
      <c r="G53" s="160">
        <f>+(A!E56-B!F56)/(I!G85+H!G67)</f>
        <v>-1.2307318570575756E-2</v>
      </c>
      <c r="H53" s="161">
        <f>+(A!F56-B!G56)/(I!H85+H!H67)</f>
        <v>-7.5764929776805491E-3</v>
      </c>
      <c r="I53" s="160">
        <f>+(A!G56-B!H56)/(I!I85+H!I67)</f>
        <v>-2.0492511424903045E-3</v>
      </c>
      <c r="J53" s="161">
        <f>+(A!H56-B!I56)/(I!J85+H!J67)</f>
        <v>-3.1356128613828616E-3</v>
      </c>
      <c r="K53" s="160">
        <f>+(A!I56-B!J56)/(I!K85+H!K67)</f>
        <v>-1.2173216123238873E-2</v>
      </c>
      <c r="L53" s="161">
        <f>+(A!J56-B!K56)/(I!L85+H!L67)</f>
        <v>-1.2118888250876432E-2</v>
      </c>
      <c r="M53" s="160">
        <f>+(A!K56-B!L56)/(I!M85+H!M67)</f>
        <v>-5.4868306557590181E-3</v>
      </c>
      <c r="N53" s="161">
        <f>+(A!L56-B!M56)/(I!N85+H!N67)</f>
        <v>-1.9004678117974932E-2</v>
      </c>
      <c r="O53" s="160">
        <f>+(A!M56-B!N56)/(I!O85+H!O67)</f>
        <v>-3.8764197766602934E-2</v>
      </c>
      <c r="P53" s="161">
        <f>+(A!N56-B!O56)/(I!P85+H!P67)</f>
        <v>-5.7817711509450746E-2</v>
      </c>
      <c r="Q53" s="160">
        <f>+(A!O56-B!P56)/(I!Q85+H!Q67)</f>
        <v>-8.2371667959590417E-2</v>
      </c>
      <c r="R53" s="161">
        <f>+(A!P56-B!Q56)/(I!R85+H!R67)</f>
        <v>-0.1186987943203613</v>
      </c>
      <c r="S53" s="160">
        <f>+(A!Q56-B!R56)/(I!S85+H!S67)</f>
        <v>-0.10404833750445981</v>
      </c>
      <c r="T53" s="161">
        <f>+(A!R56-B!S56)/(I!T85+H!T67)</f>
        <v>-7.0425871817750299E-2</v>
      </c>
      <c r="U53" s="160">
        <f>+(A!S56-B!T56)/(I!U85+H!U67)</f>
        <v>-7.4248521200057233E-2</v>
      </c>
      <c r="V53" s="161">
        <f>+(A!T56-B!U56)/(I!V85+H!V67)</f>
        <v>-7.9754795711200061E-2</v>
      </c>
      <c r="W53" s="160">
        <f>+(A!U56-B!V56)/(I!W85+H!W67)</f>
        <v>-6.2161927956776324E-2</v>
      </c>
      <c r="X53" s="161">
        <f>+(A!V56-B!W56)/(I!X85+H!X67)</f>
        <v>-8.751451420411023E-2</v>
      </c>
      <c r="Y53" s="160">
        <f>+(A!W56-B!X56)/(I!Y85+H!Y67)</f>
        <v>-0.1294767303500601</v>
      </c>
      <c r="Z53" s="161">
        <f>+(A!X56-B!Y56)/(I!Z85+H!Z67)</f>
        <v>-0.13013259640587982</v>
      </c>
      <c r="AA53" s="160">
        <f>+(A!Y56-B!Z56)/(I!AA85+H!AA67)</f>
        <v>-0.10095505265969848</v>
      </c>
      <c r="AB53" s="160">
        <f>+(A!Z56-B!AA56)/(I!AB85+H!AB67)</f>
        <v>-7.1661912706737677E-2</v>
      </c>
      <c r="AC53" s="160">
        <f>+(A!AA56-B!AB56)/(I!AC85+H!AC67)</f>
        <v>-9.7142810008021802E-2</v>
      </c>
      <c r="AD53" s="160">
        <f>+(A!AB56-B!AC56)/(I!AD85+H!AD67)</f>
        <v>-8.4744157889412045E-2</v>
      </c>
    </row>
    <row r="54" spans="4:30" x14ac:dyDescent="0.25">
      <c r="D54" s="1" t="s">
        <v>53</v>
      </c>
    </row>
    <row r="55" spans="4:30" ht="15.75" thickBot="1" x14ac:dyDescent="0.3"/>
    <row r="56" spans="4:30" ht="15.75" thickBot="1" x14ac:dyDescent="0.3">
      <c r="D56" s="6" t="s">
        <v>15</v>
      </c>
      <c r="E56" s="7"/>
      <c r="F56" s="12">
        <v>1995</v>
      </c>
      <c r="G56" s="8">
        <v>1996</v>
      </c>
      <c r="H56" s="12">
        <v>1997</v>
      </c>
      <c r="I56" s="8">
        <v>1998</v>
      </c>
      <c r="J56" s="12">
        <v>1999</v>
      </c>
      <c r="K56" s="8">
        <v>2000</v>
      </c>
      <c r="L56" s="12">
        <v>2001</v>
      </c>
      <c r="M56" s="8">
        <v>2002</v>
      </c>
      <c r="N56" s="12">
        <v>2003</v>
      </c>
      <c r="O56" s="8">
        <v>2004</v>
      </c>
      <c r="P56" s="12">
        <v>2005</v>
      </c>
      <c r="Q56" s="8">
        <v>2006</v>
      </c>
      <c r="R56" s="12">
        <v>2007</v>
      </c>
      <c r="S56" s="8">
        <v>2008</v>
      </c>
      <c r="T56" s="12">
        <v>2009</v>
      </c>
      <c r="U56" s="8">
        <v>2010</v>
      </c>
      <c r="V56" s="12">
        <v>2011</v>
      </c>
      <c r="W56" s="8">
        <v>2012</v>
      </c>
      <c r="X56" s="12">
        <v>2013</v>
      </c>
      <c r="Y56" s="8">
        <v>2014</v>
      </c>
      <c r="Z56" s="12">
        <v>2015</v>
      </c>
      <c r="AA56" s="9">
        <v>2016</v>
      </c>
      <c r="AB56" s="9">
        <v>2017</v>
      </c>
      <c r="AC56" s="9">
        <v>2018</v>
      </c>
      <c r="AD56" s="9">
        <v>2019</v>
      </c>
    </row>
    <row r="57" spans="4:30" ht="15.75" thickBot="1" x14ac:dyDescent="0.3">
      <c r="D57" s="200" t="s">
        <v>16</v>
      </c>
      <c r="E57" s="209"/>
      <c r="F57" s="75">
        <v>13883488</v>
      </c>
      <c r="G57" s="76">
        <v>13680470</v>
      </c>
      <c r="H57" s="75">
        <v>15378804</v>
      </c>
      <c r="I57" s="76">
        <v>14677125</v>
      </c>
      <c r="J57" s="75">
        <v>10659187</v>
      </c>
      <c r="K57" s="76">
        <v>11757001</v>
      </c>
      <c r="L57" s="75">
        <v>12820352</v>
      </c>
      <c r="M57" s="76">
        <v>12689965</v>
      </c>
      <c r="N57" s="75">
        <v>13880613</v>
      </c>
      <c r="O57" s="76">
        <v>17099537</v>
      </c>
      <c r="P57" s="75">
        <v>21204162</v>
      </c>
      <c r="Q57" s="76">
        <v>26162440</v>
      </c>
      <c r="R57" s="75">
        <v>32897045</v>
      </c>
      <c r="S57" s="76">
        <v>39668840</v>
      </c>
      <c r="T57" s="75">
        <v>32897671</v>
      </c>
      <c r="U57" s="76">
        <v>40682508</v>
      </c>
      <c r="V57" s="75">
        <v>54674822</v>
      </c>
      <c r="W57" s="76">
        <v>58087854</v>
      </c>
      <c r="X57" s="75">
        <v>59381197</v>
      </c>
      <c r="Y57" s="76">
        <v>64027610</v>
      </c>
      <c r="Z57" s="75">
        <v>54035534</v>
      </c>
      <c r="AA57" s="77">
        <v>44831143</v>
      </c>
      <c r="AB57" s="77">
        <v>46050189</v>
      </c>
      <c r="AC57" s="77">
        <v>51230566.648000002</v>
      </c>
      <c r="AD57" s="77">
        <v>51230566.648000002</v>
      </c>
    </row>
    <row r="58" spans="4:30" x14ac:dyDescent="0.25">
      <c r="D58" s="193" t="s">
        <v>17</v>
      </c>
      <c r="E58" s="208"/>
      <c r="F58" s="78">
        <v>1059003</v>
      </c>
      <c r="G58" s="79">
        <v>1388221</v>
      </c>
      <c r="H58" s="78">
        <v>1385155</v>
      </c>
      <c r="I58" s="79">
        <v>1402806</v>
      </c>
      <c r="J58" s="78">
        <v>1075103</v>
      </c>
      <c r="K58" s="79">
        <v>1115048</v>
      </c>
      <c r="L58" s="78">
        <v>1201349</v>
      </c>
      <c r="M58" s="79">
        <v>1206033</v>
      </c>
      <c r="N58" s="78">
        <v>1197609</v>
      </c>
      <c r="O58" s="79">
        <v>1374286</v>
      </c>
      <c r="P58" s="78">
        <v>1485159</v>
      </c>
      <c r="Q58" s="79">
        <v>1890250</v>
      </c>
      <c r="R58" s="78">
        <v>2513325</v>
      </c>
      <c r="S58" s="79">
        <v>3344757</v>
      </c>
      <c r="T58" s="78">
        <v>2808656</v>
      </c>
      <c r="U58" s="79">
        <v>3183462</v>
      </c>
      <c r="V58" s="78">
        <v>4121231</v>
      </c>
      <c r="W58" s="79">
        <v>4825275</v>
      </c>
      <c r="X58" s="78">
        <v>4847604</v>
      </c>
      <c r="Y58" s="79">
        <v>4888452</v>
      </c>
      <c r="Z58" s="78">
        <v>4460744</v>
      </c>
      <c r="AA58" s="80">
        <v>4538960</v>
      </c>
      <c r="AB58" s="80">
        <v>4493170</v>
      </c>
      <c r="AC58" s="80">
        <v>4986376.4749999996</v>
      </c>
      <c r="AD58" s="80">
        <v>5385321.6160000004</v>
      </c>
    </row>
    <row r="59" spans="4:30" x14ac:dyDescent="0.25">
      <c r="D59" s="191" t="s">
        <v>18</v>
      </c>
      <c r="E59" s="207"/>
      <c r="F59" s="81">
        <v>64571.41</v>
      </c>
      <c r="G59" s="82">
        <v>85870.33</v>
      </c>
      <c r="H59" s="81">
        <v>100703.8</v>
      </c>
      <c r="I59" s="82">
        <v>90012.24</v>
      </c>
      <c r="J59" s="81">
        <v>102118.3</v>
      </c>
      <c r="K59" s="82">
        <v>76908.66</v>
      </c>
      <c r="L59" s="81">
        <v>98757.85</v>
      </c>
      <c r="M59" s="82">
        <v>83622.98</v>
      </c>
      <c r="N59" s="81">
        <v>91223.02</v>
      </c>
      <c r="O59" s="82">
        <v>118649.3</v>
      </c>
      <c r="P59" s="81">
        <v>93744.35</v>
      </c>
      <c r="Q59" s="82">
        <v>104619.5</v>
      </c>
      <c r="R59" s="81">
        <v>129444.4</v>
      </c>
      <c r="S59" s="82">
        <v>130126.9</v>
      </c>
      <c r="T59" s="81">
        <v>114201.5</v>
      </c>
      <c r="U59" s="82">
        <v>126803.3</v>
      </c>
      <c r="V59" s="81">
        <v>159474.70000000001</v>
      </c>
      <c r="W59" s="82">
        <v>243603.20000000001</v>
      </c>
      <c r="X59" s="81">
        <v>264352.5</v>
      </c>
      <c r="Y59" s="82">
        <v>277838.40000000002</v>
      </c>
      <c r="Z59" s="81">
        <v>362455</v>
      </c>
      <c r="AA59" s="83">
        <v>480807</v>
      </c>
      <c r="AB59" s="83">
        <v>498498.6</v>
      </c>
      <c r="AC59" s="83">
        <v>516926.76799999998</v>
      </c>
      <c r="AD59" s="83">
        <v>378303.29399999999</v>
      </c>
    </row>
    <row r="60" spans="4:30" x14ac:dyDescent="0.25">
      <c r="D60" s="193" t="s">
        <v>19</v>
      </c>
      <c r="E60" s="208"/>
      <c r="F60" s="78">
        <v>493431.4</v>
      </c>
      <c r="G60" s="79">
        <v>482098.5</v>
      </c>
      <c r="H60" s="78">
        <v>529412.30000000005</v>
      </c>
      <c r="I60" s="79">
        <v>442458.9</v>
      </c>
      <c r="J60" s="78">
        <v>359748.2</v>
      </c>
      <c r="K60" s="79">
        <v>487214.4</v>
      </c>
      <c r="L60" s="78">
        <v>439788.5</v>
      </c>
      <c r="M60" s="79">
        <v>479874.9</v>
      </c>
      <c r="N60" s="78">
        <v>524661.69999999995</v>
      </c>
      <c r="O60" s="79">
        <v>557112.80000000005</v>
      </c>
      <c r="P60" s="78">
        <v>564595.9</v>
      </c>
      <c r="Q60" s="79">
        <v>681088.9</v>
      </c>
      <c r="R60" s="78">
        <v>778156.4</v>
      </c>
      <c r="S60" s="79">
        <v>920157.4</v>
      </c>
      <c r="T60" s="78">
        <v>669918.5</v>
      </c>
      <c r="U60" s="79">
        <v>861231.9</v>
      </c>
      <c r="V60" s="78">
        <v>1009259</v>
      </c>
      <c r="W60" s="79">
        <v>936071.6</v>
      </c>
      <c r="X60" s="78">
        <v>913587.9</v>
      </c>
      <c r="Y60" s="79">
        <v>942299.8</v>
      </c>
      <c r="Z60" s="78">
        <v>866797</v>
      </c>
      <c r="AA60" s="80">
        <v>784473.1</v>
      </c>
      <c r="AB60" s="80">
        <v>813467.6</v>
      </c>
      <c r="AC60" s="80">
        <v>914370.43599999999</v>
      </c>
      <c r="AD60" s="80">
        <v>868557.67500000005</v>
      </c>
    </row>
    <row r="61" spans="4:30" x14ac:dyDescent="0.25">
      <c r="D61" s="191" t="s">
        <v>20</v>
      </c>
      <c r="E61" s="207"/>
      <c r="F61" s="81">
        <v>387031.9</v>
      </c>
      <c r="G61" s="82">
        <v>360688.9</v>
      </c>
      <c r="H61" s="81">
        <v>451595.7</v>
      </c>
      <c r="I61" s="82">
        <v>313823.3</v>
      </c>
      <c r="J61" s="81">
        <v>262833.7</v>
      </c>
      <c r="K61" s="82">
        <v>241248.8</v>
      </c>
      <c r="L61" s="81">
        <v>196857</v>
      </c>
      <c r="M61" s="82">
        <v>195922.2</v>
      </c>
      <c r="N61" s="81">
        <v>244247.3</v>
      </c>
      <c r="O61" s="82">
        <v>267989.90000000002</v>
      </c>
      <c r="P61" s="81">
        <v>551262.30000000005</v>
      </c>
      <c r="Q61" s="82">
        <v>687232.4</v>
      </c>
      <c r="R61" s="81">
        <v>913700.5</v>
      </c>
      <c r="S61" s="82">
        <v>1814456</v>
      </c>
      <c r="T61" s="81">
        <v>1238419</v>
      </c>
      <c r="U61" s="82">
        <v>2080267</v>
      </c>
      <c r="V61" s="81">
        <v>3853231</v>
      </c>
      <c r="W61" s="82">
        <v>5659974</v>
      </c>
      <c r="X61" s="81">
        <v>6386700</v>
      </c>
      <c r="Y61" s="82">
        <v>7554373</v>
      </c>
      <c r="Z61" s="81">
        <v>5132630</v>
      </c>
      <c r="AA61" s="83">
        <v>3832058</v>
      </c>
      <c r="AB61" s="83">
        <v>3715684</v>
      </c>
      <c r="AC61" s="83">
        <v>3534498.54</v>
      </c>
      <c r="AD61" s="83">
        <v>4525149.7920000004</v>
      </c>
    </row>
    <row r="62" spans="4:30" x14ac:dyDescent="0.25">
      <c r="D62" s="193" t="s">
        <v>21</v>
      </c>
      <c r="E62" s="208"/>
      <c r="F62" s="78">
        <v>122775.7</v>
      </c>
      <c r="G62" s="79">
        <v>140226.4</v>
      </c>
      <c r="H62" s="78">
        <v>119647.5</v>
      </c>
      <c r="I62" s="79">
        <v>166770.4</v>
      </c>
      <c r="J62" s="78">
        <v>128109.4</v>
      </c>
      <c r="K62" s="79">
        <v>117547.1</v>
      </c>
      <c r="L62" s="78">
        <v>105652.5</v>
      </c>
      <c r="M62" s="79">
        <v>115282.7</v>
      </c>
      <c r="N62" s="78">
        <v>149218.4</v>
      </c>
      <c r="O62" s="79">
        <v>173374.8</v>
      </c>
      <c r="P62" s="78">
        <v>163269.6</v>
      </c>
      <c r="Q62" s="79">
        <v>171002.4</v>
      </c>
      <c r="R62" s="78">
        <v>236318</v>
      </c>
      <c r="S62" s="79">
        <v>407619.8</v>
      </c>
      <c r="T62" s="78">
        <v>289370.7</v>
      </c>
      <c r="U62" s="79">
        <v>454537.2</v>
      </c>
      <c r="V62" s="78">
        <v>611455.1</v>
      </c>
      <c r="W62" s="79">
        <v>602641.6</v>
      </c>
      <c r="X62" s="78">
        <v>500826.3</v>
      </c>
      <c r="Y62" s="79">
        <v>555650.1</v>
      </c>
      <c r="Z62" s="78">
        <v>482593.2</v>
      </c>
      <c r="AA62" s="80">
        <v>588183.80000000005</v>
      </c>
      <c r="AB62" s="80">
        <v>585841</v>
      </c>
      <c r="AC62" s="80">
        <v>642580.56299999997</v>
      </c>
      <c r="AD62" s="80">
        <v>539524.33200000005</v>
      </c>
    </row>
    <row r="63" spans="4:30" x14ac:dyDescent="0.25">
      <c r="D63" s="191" t="s">
        <v>22</v>
      </c>
      <c r="E63" s="207"/>
      <c r="F63" s="81">
        <v>2514865</v>
      </c>
      <c r="G63" s="82">
        <v>2488250</v>
      </c>
      <c r="H63" s="81">
        <v>2735845</v>
      </c>
      <c r="I63" s="82">
        <v>2733054</v>
      </c>
      <c r="J63" s="81">
        <v>2357074</v>
      </c>
      <c r="K63" s="82">
        <v>2732466</v>
      </c>
      <c r="L63" s="81">
        <v>2783668</v>
      </c>
      <c r="M63" s="82">
        <v>2836600</v>
      </c>
      <c r="N63" s="81">
        <v>3055469</v>
      </c>
      <c r="O63" s="82">
        <v>3693447</v>
      </c>
      <c r="P63" s="81">
        <v>4401428</v>
      </c>
      <c r="Q63" s="82">
        <v>5230207</v>
      </c>
      <c r="R63" s="81">
        <v>6088977</v>
      </c>
      <c r="S63" s="82">
        <v>7407699</v>
      </c>
      <c r="T63" s="81">
        <v>6123263</v>
      </c>
      <c r="U63" s="82">
        <v>7456062</v>
      </c>
      <c r="V63" s="81">
        <v>9202692</v>
      </c>
      <c r="W63" s="82">
        <v>9833209</v>
      </c>
      <c r="X63" s="81">
        <v>10318549</v>
      </c>
      <c r="Y63" s="82">
        <v>10785268</v>
      </c>
      <c r="Z63" s="81">
        <v>10043319</v>
      </c>
      <c r="AA63" s="83">
        <v>8954309</v>
      </c>
      <c r="AB63" s="83">
        <v>9325518</v>
      </c>
      <c r="AC63" s="83">
        <v>10400618.523</v>
      </c>
      <c r="AD63" s="83">
        <v>10372424.319</v>
      </c>
    </row>
    <row r="64" spans="4:30" x14ac:dyDescent="0.25">
      <c r="D64" s="193" t="s">
        <v>23</v>
      </c>
      <c r="E64" s="208"/>
      <c r="F64" s="78">
        <v>2405515</v>
      </c>
      <c r="G64" s="79">
        <v>2256822</v>
      </c>
      <c r="H64" s="78">
        <v>2487905</v>
      </c>
      <c r="I64" s="79">
        <v>2341007</v>
      </c>
      <c r="J64" s="78">
        <v>1652494</v>
      </c>
      <c r="K64" s="79">
        <v>2106017</v>
      </c>
      <c r="L64" s="78">
        <v>2093493</v>
      </c>
      <c r="M64" s="79">
        <v>2041621</v>
      </c>
      <c r="N64" s="78">
        <v>2186468</v>
      </c>
      <c r="O64" s="79">
        <v>2944837</v>
      </c>
      <c r="P64" s="78">
        <v>3659480</v>
      </c>
      <c r="Q64" s="79">
        <v>4609382</v>
      </c>
      <c r="R64" s="78">
        <v>5793731</v>
      </c>
      <c r="S64" s="79">
        <v>6713759</v>
      </c>
      <c r="T64" s="78">
        <v>4930121</v>
      </c>
      <c r="U64" s="79">
        <v>6389495</v>
      </c>
      <c r="V64" s="78">
        <v>8551983</v>
      </c>
      <c r="W64" s="79">
        <v>8651595</v>
      </c>
      <c r="X64" s="78">
        <v>8321243</v>
      </c>
      <c r="Y64" s="79">
        <v>9041364</v>
      </c>
      <c r="Z64" s="78">
        <v>7581940</v>
      </c>
      <c r="AA64" s="80">
        <v>6493446</v>
      </c>
      <c r="AB64" s="80">
        <v>6843142</v>
      </c>
      <c r="AC64" s="80">
        <v>7975492.574</v>
      </c>
      <c r="AD64" s="80">
        <v>7532558.0779999997</v>
      </c>
    </row>
    <row r="65" spans="4:30" x14ac:dyDescent="0.25">
      <c r="D65" s="191" t="s">
        <v>24</v>
      </c>
      <c r="E65" s="207"/>
      <c r="F65" s="81">
        <v>5184310</v>
      </c>
      <c r="G65" s="82">
        <v>5124889</v>
      </c>
      <c r="H65" s="81">
        <v>6015036</v>
      </c>
      <c r="I65" s="82">
        <v>5669701</v>
      </c>
      <c r="J65" s="81">
        <v>3675118</v>
      </c>
      <c r="K65" s="82">
        <v>3867023</v>
      </c>
      <c r="L65" s="81">
        <v>4745504</v>
      </c>
      <c r="M65" s="82">
        <v>4667370</v>
      </c>
      <c r="N65" s="81">
        <v>5263917</v>
      </c>
      <c r="O65" s="82">
        <v>6656392</v>
      </c>
      <c r="P65" s="81">
        <v>8563776</v>
      </c>
      <c r="Q65" s="82">
        <v>10508883</v>
      </c>
      <c r="R65" s="81">
        <v>13598247</v>
      </c>
      <c r="S65" s="82">
        <v>15562938</v>
      </c>
      <c r="T65" s="81">
        <v>13737790</v>
      </c>
      <c r="U65" s="82">
        <v>16272903</v>
      </c>
      <c r="V65" s="81">
        <v>22262263</v>
      </c>
      <c r="W65" s="82">
        <v>21860260</v>
      </c>
      <c r="X65" s="81">
        <v>22097770</v>
      </c>
      <c r="Y65" s="82">
        <v>23715197</v>
      </c>
      <c r="Z65" s="81">
        <v>19890561</v>
      </c>
      <c r="AA65" s="83">
        <v>14740059</v>
      </c>
      <c r="AB65" s="83">
        <v>15342044</v>
      </c>
      <c r="AC65" s="83">
        <v>17364015.932</v>
      </c>
      <c r="AD65" s="83">
        <v>18086132.991</v>
      </c>
    </row>
    <row r="66" spans="4:30" x14ac:dyDescent="0.25">
      <c r="D66" s="193" t="s">
        <v>25</v>
      </c>
      <c r="E66" s="208"/>
      <c r="F66" s="78">
        <v>992083.6</v>
      </c>
      <c r="G66" s="79">
        <v>1046624</v>
      </c>
      <c r="H66" s="78">
        <v>1251799</v>
      </c>
      <c r="I66" s="79">
        <v>1257483</v>
      </c>
      <c r="J66" s="78">
        <v>928736.1</v>
      </c>
      <c r="K66" s="79">
        <v>991960.3</v>
      </c>
      <c r="L66" s="78">
        <v>1033912</v>
      </c>
      <c r="M66" s="79">
        <v>1052854</v>
      </c>
      <c r="N66" s="78">
        <v>1093196</v>
      </c>
      <c r="O66" s="79">
        <v>1199895</v>
      </c>
      <c r="P66" s="78">
        <v>1566451</v>
      </c>
      <c r="Q66" s="79">
        <v>2024033</v>
      </c>
      <c r="R66" s="78">
        <v>2545160</v>
      </c>
      <c r="S66" s="79">
        <v>3044257</v>
      </c>
      <c r="T66" s="78">
        <v>2717236</v>
      </c>
      <c r="U66" s="79">
        <v>3520190</v>
      </c>
      <c r="V66" s="78">
        <v>4399797</v>
      </c>
      <c r="W66" s="79">
        <v>4917367</v>
      </c>
      <c r="X66" s="78">
        <v>5078035</v>
      </c>
      <c r="Y66" s="79">
        <v>5604403</v>
      </c>
      <c r="Z66" s="78">
        <v>4597375</v>
      </c>
      <c r="AA66" s="80">
        <v>3903629</v>
      </c>
      <c r="AB66" s="80">
        <v>4017558</v>
      </c>
      <c r="AC66" s="80">
        <v>4465154.1619999995</v>
      </c>
      <c r="AD66" s="80">
        <v>4547018.9689999996</v>
      </c>
    </row>
    <row r="67" spans="4:30" ht="15.75" thickBot="1" x14ac:dyDescent="0.3">
      <c r="D67" s="195" t="s">
        <v>26</v>
      </c>
      <c r="E67" s="231"/>
      <c r="F67" s="84">
        <v>659901.1</v>
      </c>
      <c r="G67" s="85">
        <v>306779.8</v>
      </c>
      <c r="H67" s="84">
        <v>301704.7</v>
      </c>
      <c r="I67" s="85">
        <v>260009.8</v>
      </c>
      <c r="J67" s="84">
        <v>117851.6</v>
      </c>
      <c r="K67" s="85">
        <v>21567.97</v>
      </c>
      <c r="L67" s="84">
        <v>121369.5</v>
      </c>
      <c r="M67" s="85">
        <v>10784.55</v>
      </c>
      <c r="N67" s="84">
        <v>74602.61</v>
      </c>
      <c r="O67" s="85">
        <v>113553.3</v>
      </c>
      <c r="P67" s="84">
        <v>154996.6</v>
      </c>
      <c r="Q67" s="85">
        <v>255741.8</v>
      </c>
      <c r="R67" s="84">
        <v>299986.40000000002</v>
      </c>
      <c r="S67" s="85">
        <v>323071</v>
      </c>
      <c r="T67" s="84">
        <v>268695.90000000002</v>
      </c>
      <c r="U67" s="85">
        <v>337555.5</v>
      </c>
      <c r="V67" s="84">
        <v>503436.6</v>
      </c>
      <c r="W67" s="85">
        <v>557859.4</v>
      </c>
      <c r="X67" s="84">
        <v>652529.1</v>
      </c>
      <c r="Y67" s="85">
        <v>662764.69999999995</v>
      </c>
      <c r="Z67" s="84">
        <v>617120.1</v>
      </c>
      <c r="AA67" s="86">
        <v>515219.1</v>
      </c>
      <c r="AB67" s="86">
        <v>415266.1</v>
      </c>
      <c r="AC67" s="86">
        <v>430532.67499999999</v>
      </c>
      <c r="AD67" s="86">
        <v>460890.63900000002</v>
      </c>
    </row>
    <row r="68" spans="4:30" x14ac:dyDescent="0.25">
      <c r="D68" s="1" t="s">
        <v>52</v>
      </c>
    </row>
  </sheetData>
  <mergeCells count="27">
    <mergeCell ref="L6:O15"/>
    <mergeCell ref="F3:J3"/>
    <mergeCell ref="B7:E15"/>
    <mergeCell ref="C16:E16"/>
    <mergeCell ref="G16:I16"/>
    <mergeCell ref="D44:E44"/>
    <mergeCell ref="D45:E45"/>
    <mergeCell ref="D46:E46"/>
    <mergeCell ref="D47:E47"/>
    <mergeCell ref="L16:N16"/>
    <mergeCell ref="D48:E48"/>
    <mergeCell ref="D49:E49"/>
    <mergeCell ref="D50:E50"/>
    <mergeCell ref="D51:E51"/>
    <mergeCell ref="D52:E52"/>
    <mergeCell ref="D53:E53"/>
    <mergeCell ref="D57:E57"/>
    <mergeCell ref="D58:E58"/>
    <mergeCell ref="D59:E59"/>
    <mergeCell ref="D60:E60"/>
    <mergeCell ref="D66:E66"/>
    <mergeCell ref="D67:E67"/>
    <mergeCell ref="D61:E61"/>
    <mergeCell ref="D62:E62"/>
    <mergeCell ref="D63:E63"/>
    <mergeCell ref="D64:E64"/>
    <mergeCell ref="D65:E6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86"/>
  <sheetViews>
    <sheetView showGridLines="0" topLeftCell="A65" workbookViewId="0">
      <selection activeCell="G59" sqref="G59"/>
    </sheetView>
  </sheetViews>
  <sheetFormatPr baseColWidth="10" defaultRowHeight="15" x14ac:dyDescent="0.25"/>
  <cols>
    <col min="5" max="5" width="29.140625" customWidth="1"/>
    <col min="6" max="27" width="17.85546875" customWidth="1"/>
    <col min="28" max="28" width="17" customWidth="1"/>
    <col min="29" max="29" width="15.42578125" customWidth="1"/>
    <col min="30" max="30" width="18" customWidth="1"/>
  </cols>
  <sheetData>
    <row r="7" spans="2:5" x14ac:dyDescent="0.25">
      <c r="B7" s="197" t="s">
        <v>44</v>
      </c>
      <c r="C7" s="213"/>
      <c r="D7" s="213"/>
      <c r="E7" s="213"/>
    </row>
    <row r="8" spans="2:5" x14ac:dyDescent="0.25">
      <c r="B8" s="213"/>
      <c r="C8" s="213"/>
      <c r="D8" s="213"/>
      <c r="E8" s="213"/>
    </row>
    <row r="9" spans="2:5" x14ac:dyDescent="0.25">
      <c r="B9" s="213"/>
      <c r="C9" s="213"/>
      <c r="D9" s="213"/>
      <c r="E9" s="213"/>
    </row>
    <row r="10" spans="2:5" x14ac:dyDescent="0.25">
      <c r="B10" s="213"/>
      <c r="C10" s="213"/>
      <c r="D10" s="213"/>
      <c r="E10" s="213"/>
    </row>
    <row r="11" spans="2:5" x14ac:dyDescent="0.25">
      <c r="B11" s="213"/>
      <c r="C11" s="213"/>
      <c r="D11" s="213"/>
      <c r="E11" s="213"/>
    </row>
    <row r="12" spans="2:5" x14ac:dyDescent="0.25">
      <c r="B12" s="213"/>
      <c r="C12" s="213"/>
      <c r="D12" s="213"/>
      <c r="E12" s="213"/>
    </row>
    <row r="13" spans="2:5" x14ac:dyDescent="0.25">
      <c r="B13" s="213"/>
      <c r="C13" s="213"/>
      <c r="D13" s="213"/>
      <c r="E13" s="213"/>
    </row>
    <row r="14" spans="2:5" x14ac:dyDescent="0.25">
      <c r="B14" s="213"/>
      <c r="C14" s="213"/>
      <c r="D14" s="213"/>
      <c r="E14" s="213"/>
    </row>
    <row r="15" spans="2:5" x14ac:dyDescent="0.25">
      <c r="B15" s="213"/>
      <c r="C15" s="213"/>
      <c r="D15" s="213"/>
      <c r="E15" s="213"/>
    </row>
    <row r="16" spans="2:5" x14ac:dyDescent="0.25">
      <c r="B16" s="213"/>
      <c r="C16" s="213"/>
      <c r="D16" s="213"/>
      <c r="E16" s="213"/>
    </row>
    <row r="17" spans="2:15" x14ac:dyDescent="0.25">
      <c r="B17" s="198" t="s">
        <v>3</v>
      </c>
      <c r="C17" s="198"/>
      <c r="D17" s="198"/>
      <c r="G17" s="198" t="s">
        <v>3</v>
      </c>
      <c r="H17" s="198"/>
      <c r="I17" s="198"/>
      <c r="M17" s="198" t="s">
        <v>3</v>
      </c>
      <c r="N17" s="198"/>
      <c r="O17" s="198"/>
    </row>
    <row r="44" spans="4:30" ht="15.75" thickBot="1" x14ac:dyDescent="0.3"/>
    <row r="45" spans="4:30" ht="15.75" thickBot="1" x14ac:dyDescent="0.3">
      <c r="D45" s="6" t="s">
        <v>15</v>
      </c>
      <c r="E45" s="7"/>
      <c r="F45" s="12">
        <v>1995</v>
      </c>
      <c r="G45" s="8">
        <v>1996</v>
      </c>
      <c r="H45" s="12">
        <v>1997</v>
      </c>
      <c r="I45" s="8">
        <v>1998</v>
      </c>
      <c r="J45" s="12">
        <v>1999</v>
      </c>
      <c r="K45" s="8">
        <v>2000</v>
      </c>
      <c r="L45" s="12">
        <v>2001</v>
      </c>
      <c r="M45" s="8">
        <v>2002</v>
      </c>
      <c r="N45" s="12">
        <v>2003</v>
      </c>
      <c r="O45" s="8">
        <v>2004</v>
      </c>
      <c r="P45" s="12">
        <v>2005</v>
      </c>
      <c r="Q45" s="8">
        <v>2006</v>
      </c>
      <c r="R45" s="12">
        <v>2007</v>
      </c>
      <c r="S45" s="8">
        <v>2008</v>
      </c>
      <c r="T45" s="12">
        <v>2009</v>
      </c>
      <c r="U45" s="8">
        <v>2010</v>
      </c>
      <c r="V45" s="12">
        <v>2011</v>
      </c>
      <c r="W45" s="8">
        <v>2012</v>
      </c>
      <c r="X45" s="12">
        <v>2013</v>
      </c>
      <c r="Y45" s="8">
        <v>2014</v>
      </c>
      <c r="Z45" s="12">
        <v>2015</v>
      </c>
      <c r="AA45" s="9">
        <v>2016</v>
      </c>
      <c r="AB45" s="9">
        <v>2017</v>
      </c>
      <c r="AC45" s="9">
        <v>2018</v>
      </c>
      <c r="AD45" s="9">
        <v>2019</v>
      </c>
    </row>
    <row r="46" spans="4:30" ht="15.75" thickBot="1" x14ac:dyDescent="0.3">
      <c r="D46" s="239" t="s">
        <v>27</v>
      </c>
      <c r="E46" s="240"/>
      <c r="F46" s="49"/>
      <c r="G46" s="64"/>
      <c r="H46" s="49"/>
      <c r="I46" s="64"/>
      <c r="J46" s="49"/>
      <c r="K46" s="64"/>
      <c r="L46" s="49"/>
      <c r="M46" s="64"/>
      <c r="N46" s="49"/>
      <c r="O46" s="64"/>
      <c r="P46" s="49"/>
      <c r="Q46" s="64"/>
      <c r="R46" s="49"/>
      <c r="S46" s="64"/>
      <c r="T46" s="49"/>
      <c r="U46" s="64"/>
      <c r="V46" s="49"/>
      <c r="W46" s="64"/>
      <c r="X46" s="49"/>
      <c r="Y46" s="64"/>
      <c r="Z46" s="49"/>
      <c r="AA46" s="65"/>
      <c r="AB46" s="65"/>
      <c r="AC46" s="65"/>
      <c r="AD46" s="65"/>
    </row>
    <row r="47" spans="4:30" x14ac:dyDescent="0.25">
      <c r="D47" s="235" t="s">
        <v>17</v>
      </c>
      <c r="E47" s="236"/>
      <c r="F47" s="89">
        <f>+(A!D47/A!$D$46)/(I!F76/I!$F$75)</f>
        <v>0</v>
      </c>
      <c r="G47" s="89">
        <f>+(A!E47/A!$D$46)/(I!G76/I!$F$75)</f>
        <v>0</v>
      </c>
      <c r="H47" s="89">
        <f>+(A!F47/A!$D$46)/(I!H76/I!$F$75)</f>
        <v>3.7068524268525451E-3</v>
      </c>
      <c r="I47" s="89">
        <f>+(A!G47/A!$D$46)/(I!I76/I!$F$75)</f>
        <v>4.0202332921185066E-2</v>
      </c>
      <c r="J47" s="89">
        <f>+(A!H47/A!$D$46)/(I!J76/I!$F$75)</f>
        <v>0</v>
      </c>
      <c r="K47" s="89">
        <f>+(A!I47/A!$D$46)/(I!K76/I!$F$75)</f>
        <v>0</v>
      </c>
      <c r="L47" s="89">
        <f>+(A!J47/A!$D$46)/(I!L76/I!$F$75)</f>
        <v>6.8274463452088527E-2</v>
      </c>
      <c r="M47" s="89">
        <f>+(A!K47/A!$D$46)/(I!M76/I!$F$75)</f>
        <v>5.3189880143128601E-3</v>
      </c>
      <c r="N47" s="89">
        <f>+(A!L47/A!$D$46)/(I!N76/I!$F$75)</f>
        <v>2.9409446891345708E-2</v>
      </c>
      <c r="O47" s="89">
        <f>+(A!M47/A!$D$46)/(I!O76/I!$F$75)</f>
        <v>0</v>
      </c>
      <c r="P47" s="89">
        <f>+(A!N47/A!$D$46)/(I!P76/I!$F$75)</f>
        <v>0.20455277173965591</v>
      </c>
      <c r="Q47" s="89">
        <f>+(A!O47/A!$D$46)/(I!Q76/I!$F$75)</f>
        <v>1.0135569042344463E-3</v>
      </c>
      <c r="R47" s="89">
        <f>+(A!P47/A!$D$46)/(I!R76/I!$F$75)</f>
        <v>1.1833089565305465E-2</v>
      </c>
      <c r="S47" s="89">
        <f>+(A!Q47/A!$D$46)/(I!S76/I!$F$75)</f>
        <v>4.3142973959387626E-2</v>
      </c>
      <c r="T47" s="89">
        <f>+(A!R47/A!$D$46)/(I!T76/I!$F$75)</f>
        <v>0.61272192556752991</v>
      </c>
      <c r="U47" s="89">
        <f>+(A!S47/A!$D$46)/(I!U76/I!$F$75)</f>
        <v>2.2834643142218023</v>
      </c>
      <c r="V47" s="89">
        <f>+(A!T47/A!$D$46)/(I!V76/I!$F$75)</f>
        <v>0.51290760120104428</v>
      </c>
      <c r="W47" s="89">
        <f>+(A!U47/A!$D$46)/(I!W76/I!$F$75)</f>
        <v>0.85247962552332968</v>
      </c>
      <c r="X47" s="89">
        <f>+(A!V47/A!$D$46)/(I!X76/I!$F$75)</f>
        <v>0.82132825608745941</v>
      </c>
      <c r="Y47" s="89">
        <f>+(A!W47/A!$D$46)/(I!Y76/I!$F$75)</f>
        <v>0.73140985769225886</v>
      </c>
      <c r="Z47" s="89">
        <f>+(A!X47/A!$D$46)/(I!Z76/I!$F$75)</f>
        <v>1.3553792440038772</v>
      </c>
      <c r="AA47" s="89">
        <f>+(A!Y47/A!$D$46)/(I!AA76/I!$F$75)</f>
        <v>1.0257869398135742</v>
      </c>
      <c r="AB47" s="89">
        <f>+(A!Z47/A!$D$46)/(I!AB76/I!$F$75)</f>
        <v>0.69367180635971415</v>
      </c>
      <c r="AC47" s="89">
        <f>+(A!AA47/A!$D$46)/(I!AC76/I!$F$75)</f>
        <v>0.84563829579804628</v>
      </c>
      <c r="AD47" s="89">
        <f>+(A!AB47/A!$D$46)/(I!AD76/I!$F$75)</f>
        <v>0.21235252329974608</v>
      </c>
    </row>
    <row r="48" spans="4:30" x14ac:dyDescent="0.25">
      <c r="D48" s="237" t="s">
        <v>18</v>
      </c>
      <c r="E48" s="238"/>
      <c r="F48" s="74">
        <f>+(A!D48/A!$D$46)/(I!F77/I!$F$75)</f>
        <v>0</v>
      </c>
      <c r="G48" s="74">
        <f>+(A!E48/A!$D$46)/(I!G77/I!$F$75)</f>
        <v>0</v>
      </c>
      <c r="H48" s="74">
        <f>+(A!F48/A!$D$46)/(I!H77/I!$F$75)</f>
        <v>0</v>
      </c>
      <c r="I48" s="74">
        <f>+(A!G48/A!$D$46)/(I!I77/I!$F$75)</f>
        <v>0</v>
      </c>
      <c r="J48" s="74">
        <f>+(A!H48/A!$D$46)/(I!J77/I!$F$75)</f>
        <v>0</v>
      </c>
      <c r="K48" s="74">
        <f>+(A!I48/A!$D$46)/(I!K77/I!$F$75)</f>
        <v>0</v>
      </c>
      <c r="L48" s="74">
        <f>+(A!J48/A!$D$46)/(I!L77/I!$F$75)</f>
        <v>0</v>
      </c>
      <c r="M48" s="74">
        <f>+(A!K48/A!$D$46)/(I!M77/I!$F$75)</f>
        <v>0</v>
      </c>
      <c r="N48" s="74">
        <f>+(A!L48/A!$D$46)/(I!N77/I!$F$75)</f>
        <v>0</v>
      </c>
      <c r="O48" s="74">
        <f>+(A!M48/A!$D$46)/(I!O77/I!$F$75)</f>
        <v>0</v>
      </c>
      <c r="P48" s="74">
        <f>+(A!N48/A!$D$46)/(I!P77/I!$F$75)</f>
        <v>0</v>
      </c>
      <c r="Q48" s="74">
        <f>+(A!O48/A!$D$46)/(I!Q77/I!$F$75)</f>
        <v>1.7980180896993729</v>
      </c>
      <c r="R48" s="74">
        <f>+(A!P48/A!$D$46)/(I!R77/I!$F$75)</f>
        <v>0</v>
      </c>
      <c r="S48" s="74">
        <f>+(A!Q48/A!$D$46)/(I!S77/I!$F$75)</f>
        <v>2.1347933552981986E-2</v>
      </c>
      <c r="T48" s="74">
        <f>+(A!R48/A!$D$46)/(I!T77/I!$F$75)</f>
        <v>2.5730894427130925E-2</v>
      </c>
      <c r="U48" s="74">
        <f>+(A!S48/A!$D$46)/(I!U77/I!$F$75)</f>
        <v>0.13061503557960438</v>
      </c>
      <c r="V48" s="74">
        <f>+(A!T48/A!$D$46)/(I!V77/I!$F$75)</f>
        <v>0</v>
      </c>
      <c r="W48" s="74">
        <f>+(A!U48/A!$D$46)/(I!W77/I!$F$75)</f>
        <v>0</v>
      </c>
      <c r="X48" s="74">
        <f>+(A!V48/A!$D$46)/(I!X77/I!$F$75)</f>
        <v>0</v>
      </c>
      <c r="Y48" s="74">
        <f>+(A!W48/A!$D$46)/(I!Y77/I!$F$75)</f>
        <v>0</v>
      </c>
      <c r="Z48" s="74">
        <f>+(A!X48/A!$D$46)/(I!Z77/I!$F$75)</f>
        <v>0</v>
      </c>
      <c r="AA48" s="74">
        <f>+(A!Y48/A!$D$46)/(I!AA77/I!$F$75)</f>
        <v>0</v>
      </c>
      <c r="AB48" s="74">
        <f>+(A!Z48/A!$D$46)/(I!AB77/I!$F$75)</f>
        <v>0</v>
      </c>
      <c r="AC48" s="74">
        <f>+(A!AA48/A!$D$46)/(I!AC77/I!$F$75)</f>
        <v>0</v>
      </c>
      <c r="AD48" s="74">
        <f>+(A!AB48/A!$D$46)/(I!AD77/I!$F$75)</f>
        <v>0</v>
      </c>
    </row>
    <row r="49" spans="4:30" x14ac:dyDescent="0.25">
      <c r="D49" s="235" t="s">
        <v>19</v>
      </c>
      <c r="E49" s="236"/>
      <c r="F49" s="74">
        <f>+(A!D49/A!$D$46)/(I!F78/I!$F$75)</f>
        <v>2.7048507222118894</v>
      </c>
      <c r="G49" s="74">
        <f>+(A!E49/A!$D$46)/(I!G78/I!$F$75)</f>
        <v>3.4706761406105167</v>
      </c>
      <c r="H49" s="74">
        <f>+(A!F49/A!$D$46)/(I!H78/I!$F$75)</f>
        <v>7.6689522483646302</v>
      </c>
      <c r="I49" s="74">
        <f>+(A!G49/A!$D$46)/(I!I78/I!$F$75)</f>
        <v>5.4947324764995003</v>
      </c>
      <c r="J49" s="74">
        <f>+(A!H49/A!$D$46)/(I!J78/I!$F$75)</f>
        <v>6.0672884347598188</v>
      </c>
      <c r="K49" s="74">
        <f>+(A!I49/A!$D$46)/(I!K78/I!$F$75)</f>
        <v>6.4449418796457776</v>
      </c>
      <c r="L49" s="74">
        <f>+(A!J49/A!$D$46)/(I!L78/I!$F$75)</f>
        <v>6.1883284828929463</v>
      </c>
      <c r="M49" s="74">
        <f>+(A!K49/A!$D$46)/(I!M78/I!$F$75)</f>
        <v>7.9339118617143445</v>
      </c>
      <c r="N49" s="74">
        <f>+(A!L49/A!$D$46)/(I!N78/I!$F$75)</f>
        <v>15.431568330835887</v>
      </c>
      <c r="O49" s="74">
        <f>+(A!M49/A!$D$46)/(I!O78/I!$F$75)</f>
        <v>10.171292973339003</v>
      </c>
      <c r="P49" s="74">
        <f>+(A!N49/A!$D$46)/(I!P78/I!$F$75)</f>
        <v>5.9455557356834881</v>
      </c>
      <c r="Q49" s="74">
        <f>+(A!O49/A!$D$46)/(I!Q78/I!$F$75)</f>
        <v>4.9943942582578895</v>
      </c>
      <c r="R49" s="74">
        <f>+(A!P49/A!$D$46)/(I!R78/I!$F$75)</f>
        <v>3.5205080443541656</v>
      </c>
      <c r="S49" s="74">
        <f>+(A!Q49/A!$D$46)/(I!S78/I!$F$75)</f>
        <v>4.0581265155623836</v>
      </c>
      <c r="T49" s="74">
        <f>+(A!R49/A!$D$46)/(I!T78/I!$F$75)</f>
        <v>5.1012322963597878</v>
      </c>
      <c r="U49" s="74">
        <f>+(A!S49/A!$D$46)/(I!U78/I!$F$75)</f>
        <v>6.579088853141382</v>
      </c>
      <c r="V49" s="74">
        <f>+(A!T49/A!$D$46)/(I!V78/I!$F$75)</f>
        <v>9.8804940480549917</v>
      </c>
      <c r="W49" s="74">
        <f>+(A!U49/A!$D$46)/(I!W78/I!$F$75)</f>
        <v>14.691152324304957</v>
      </c>
      <c r="X49" s="74">
        <f>+(A!V49/A!$D$46)/(I!X78/I!$F$75)</f>
        <v>19.293606071443918</v>
      </c>
      <c r="Y49" s="74">
        <f>+(A!W49/A!$D$46)/(I!Y78/I!$F$75)</f>
        <v>20.338510390480714</v>
      </c>
      <c r="Z49" s="74">
        <f>+(A!X49/A!$D$46)/(I!Z78/I!$F$75)</f>
        <v>18.358560759445965</v>
      </c>
      <c r="AA49" s="74">
        <f>+(A!Y49/A!$D$46)/(I!AA78/I!$F$75)</f>
        <v>13.542050762437388</v>
      </c>
      <c r="AB49" s="74">
        <f>+(A!Z49/A!$D$46)/(I!AB78/I!$F$75)</f>
        <v>12.691268275551376</v>
      </c>
      <c r="AC49" s="74">
        <f>+(A!AA49/A!$D$46)/(I!AC78/I!$F$75)</f>
        <v>17.157805025234619</v>
      </c>
      <c r="AD49" s="74">
        <f>+(A!AB49/A!$D$46)/(I!AD78/I!$F$75)</f>
        <v>28.526178158933011</v>
      </c>
    </row>
    <row r="50" spans="4:30" x14ac:dyDescent="0.25">
      <c r="D50" s="237" t="s">
        <v>20</v>
      </c>
      <c r="E50" s="238"/>
      <c r="F50" s="74">
        <f>+(A!D50/A!$D$46)/(I!F79/I!$F$75)</f>
        <v>0</v>
      </c>
      <c r="G50" s="74">
        <f>+(A!E50/A!$D$46)/(I!G79/I!$F$75)</f>
        <v>0</v>
      </c>
      <c r="H50" s="74">
        <f>+(A!F50/A!$D$46)/(I!H79/I!$F$75)</f>
        <v>0</v>
      </c>
      <c r="I50" s="74">
        <f>+(A!G50/A!$D$46)/(I!I79/I!$F$75)</f>
        <v>0</v>
      </c>
      <c r="J50" s="74">
        <f>+(A!H50/A!$D$46)/(I!J79/I!$F$75)</f>
        <v>0</v>
      </c>
      <c r="K50" s="74">
        <f>+(A!I50/A!$D$46)/(I!K79/I!$F$75)</f>
        <v>0</v>
      </c>
      <c r="L50" s="74">
        <f>+(A!J50/A!$D$46)/(I!L79/I!$F$75)</f>
        <v>0</v>
      </c>
      <c r="M50" s="74">
        <f>+(A!K50/A!$D$46)/(I!M79/I!$F$75)</f>
        <v>0</v>
      </c>
      <c r="N50" s="74">
        <f>+(A!L50/A!$D$46)/(I!N79/I!$F$75)</f>
        <v>0</v>
      </c>
      <c r="O50" s="74">
        <f>+(A!M50/A!$D$46)/(I!O79/I!$F$75)</f>
        <v>1.0388864768557768</v>
      </c>
      <c r="P50" s="74">
        <f>+(A!N50/A!$D$46)/(I!P79/I!$F$75)</f>
        <v>0</v>
      </c>
      <c r="Q50" s="74">
        <f>+(A!O50/A!$D$46)/(I!Q79/I!$F$75)</f>
        <v>0.19466621766472297</v>
      </c>
      <c r="R50" s="74">
        <f>+(A!P50/A!$D$46)/(I!R79/I!$F$75)</f>
        <v>1.5007620123162207E-2</v>
      </c>
      <c r="S50" s="74">
        <f>+(A!Q50/A!$D$46)/(I!S79/I!$F$75)</f>
        <v>4.776546163361816E-2</v>
      </c>
      <c r="T50" s="74">
        <f>+(A!R50/A!$D$46)/(I!T79/I!$F$75)</f>
        <v>67.914671293578053</v>
      </c>
      <c r="U50" s="74">
        <f>+(A!S50/A!$D$46)/(I!U79/I!$F$75)</f>
        <v>36.163376891470243</v>
      </c>
      <c r="V50" s="74">
        <f>+(A!T50/A!$D$46)/(I!V79/I!$F$75)</f>
        <v>48.112467874745626</v>
      </c>
      <c r="W50" s="74">
        <f>+(A!U50/A!$D$46)/(I!W79/I!$F$75)</f>
        <v>79.553514444343051</v>
      </c>
      <c r="X50" s="74">
        <f>+(A!V50/A!$D$46)/(I!X79/I!$F$75)</f>
        <v>178.6456595187197</v>
      </c>
      <c r="Y50" s="74">
        <f>+(A!W50/A!$D$46)/(I!Y79/I!$F$75)</f>
        <v>180.63149349171914</v>
      </c>
      <c r="Z50" s="74">
        <f>+(A!X50/A!$D$46)/(I!Z79/I!$F$75)</f>
        <v>58.633474917647462</v>
      </c>
      <c r="AA50" s="74">
        <f>+(A!Y50/A!$D$46)/(I!AA79/I!$F$75)</f>
        <v>15.323768666255482</v>
      </c>
      <c r="AB50" s="74">
        <f>+(A!Z50/A!$D$46)/(I!AB79/I!$F$75)</f>
        <v>17.895458000113717</v>
      </c>
      <c r="AC50" s="74">
        <f>+(A!AA50/A!$D$46)/(I!AC79/I!$F$75)</f>
        <v>44.646871841093088</v>
      </c>
      <c r="AD50" s="74">
        <f>+(A!AB50/A!$D$46)/(I!AD79/I!$F$75)</f>
        <v>23.048861304039203</v>
      </c>
    </row>
    <row r="51" spans="4:30" x14ac:dyDescent="0.25">
      <c r="D51" s="235" t="s">
        <v>21</v>
      </c>
      <c r="E51" s="236"/>
      <c r="F51" s="74">
        <f>+(A!D51/A!$D$46)/(I!F80/I!$F$75)</f>
        <v>0</v>
      </c>
      <c r="G51" s="74">
        <f>+(A!E51/A!$D$46)/(I!G80/I!$F$75)</f>
        <v>0</v>
      </c>
      <c r="H51" s="74">
        <f>+(A!F51/A!$D$46)/(I!H80/I!$F$75)</f>
        <v>0</v>
      </c>
      <c r="I51" s="74">
        <f>+(A!G51/A!$D$46)/(I!I80/I!$F$75)</f>
        <v>0</v>
      </c>
      <c r="J51" s="74">
        <f>+(A!H51/A!$D$46)/(I!J80/I!$F$75)</f>
        <v>0</v>
      </c>
      <c r="K51" s="74">
        <f>+(A!I51/A!$D$46)/(I!K80/I!$F$75)</f>
        <v>0</v>
      </c>
      <c r="L51" s="74">
        <f>+(A!J51/A!$D$46)/(I!L80/I!$F$75)</f>
        <v>0</v>
      </c>
      <c r="M51" s="74">
        <f>+(A!K51/A!$D$46)/(I!M80/I!$F$75)</f>
        <v>0</v>
      </c>
      <c r="N51" s="74">
        <f>+(A!L51/A!$D$46)/(I!N80/I!$F$75)</f>
        <v>0</v>
      </c>
      <c r="O51" s="74">
        <f>+(A!M51/A!$D$46)/(I!O80/I!$F$75)</f>
        <v>0</v>
      </c>
      <c r="P51" s="74">
        <f>+(A!N51/A!$D$46)/(I!P80/I!$F$75)</f>
        <v>0</v>
      </c>
      <c r="Q51" s="74">
        <f>+(A!O51/A!$D$46)/(I!Q80/I!$F$75)</f>
        <v>0</v>
      </c>
      <c r="R51" s="74">
        <f>+(A!P51/A!$D$46)/(I!R80/I!$F$75)</f>
        <v>0</v>
      </c>
      <c r="S51" s="74">
        <f>+(A!Q51/A!$D$46)/(I!S80/I!$F$75)</f>
        <v>0</v>
      </c>
      <c r="T51" s="74">
        <f>+(A!R51/A!$D$46)/(I!T80/I!$F$75)</f>
        <v>0</v>
      </c>
      <c r="U51" s="74">
        <f>+(A!S51/A!$D$46)/(I!U80/I!$F$75)</f>
        <v>0</v>
      </c>
      <c r="V51" s="74">
        <f>+(A!T51/A!$D$46)/(I!V80/I!$F$75)</f>
        <v>0</v>
      </c>
      <c r="W51" s="74">
        <f>+(A!U51/A!$D$46)/(I!W80/I!$F$75)</f>
        <v>0</v>
      </c>
      <c r="X51" s="74">
        <f>+(A!V51/A!$D$46)/(I!X80/I!$F$75)</f>
        <v>0</v>
      </c>
      <c r="Y51" s="74">
        <f>+(A!W51/A!$D$46)/(I!Y80/I!$F$75)</f>
        <v>0</v>
      </c>
      <c r="Z51" s="74">
        <f>+(A!X51/A!$D$46)/(I!Z80/I!$F$75)</f>
        <v>0</v>
      </c>
      <c r="AA51" s="74">
        <f>+(A!Y51/A!$D$46)/(I!AA80/I!$F$75)</f>
        <v>0</v>
      </c>
      <c r="AB51" s="74">
        <f>+(A!Z51/A!$D$46)/(I!AB80/I!$F$75)</f>
        <v>0</v>
      </c>
      <c r="AC51" s="74">
        <f>+(A!AA51/A!$D$46)/(I!AC80/I!$F$75)</f>
        <v>0</v>
      </c>
      <c r="AD51" s="74">
        <f>+(A!AB51/A!$D$46)/(I!AD80/I!$F$75)</f>
        <v>0</v>
      </c>
    </row>
    <row r="52" spans="4:30" x14ac:dyDescent="0.25">
      <c r="D52" s="237" t="s">
        <v>22</v>
      </c>
      <c r="E52" s="238"/>
      <c r="F52" s="74">
        <f>+(A!D52/A!$D$46)/(I!F81/I!$F$75)</f>
        <v>1.3615131617372298</v>
      </c>
      <c r="G52" s="74">
        <f>+(A!E52/A!$D$46)/(I!G81/I!$F$75)</f>
        <v>0.55334483896512199</v>
      </c>
      <c r="H52" s="74">
        <f>+(A!F52/A!$D$46)/(I!H81/I!$F$75)</f>
        <v>2.5192904809768946</v>
      </c>
      <c r="I52" s="74">
        <f>+(A!G52/A!$D$46)/(I!I81/I!$F$75)</f>
        <v>0.85775912931232479</v>
      </c>
      <c r="J52" s="74">
        <f>+(A!H52/A!$D$46)/(I!J81/I!$F$75)</f>
        <v>9.8265999205634391E-2</v>
      </c>
      <c r="K52" s="74">
        <f>+(A!I52/A!$D$46)/(I!K81/I!$F$75)</f>
        <v>0.39076121158236438</v>
      </c>
      <c r="L52" s="74">
        <f>+(A!J52/A!$D$46)/(I!L81/I!$F$75)</f>
        <v>5.9840476472349545E-2</v>
      </c>
      <c r="M52" s="74">
        <f>+(A!K52/A!$D$46)/(I!M81/I!$F$75)</f>
        <v>0.60556588163796754</v>
      </c>
      <c r="N52" s="74">
        <f>+(A!L52/A!$D$46)/(I!N81/I!$F$75)</f>
        <v>0.16069169402654804</v>
      </c>
      <c r="O52" s="74">
        <f>+(A!M52/A!$D$46)/(I!O81/I!$F$75)</f>
        <v>0.38132619470214291</v>
      </c>
      <c r="P52" s="74">
        <f>+(A!N52/A!$D$46)/(I!P81/I!$F$75)</f>
        <v>0.34434299991418627</v>
      </c>
      <c r="Q52" s="74">
        <f>+(A!O52/A!$D$46)/(I!Q81/I!$F$75)</f>
        <v>0.39579962182558004</v>
      </c>
      <c r="R52" s="74">
        <f>+(A!P52/A!$D$46)/(I!R81/I!$F$75)</f>
        <v>1.4946404257385897</v>
      </c>
      <c r="S52" s="74">
        <f>+(A!Q52/A!$D$46)/(I!S81/I!$F$75)</f>
        <v>2.0027371248650891</v>
      </c>
      <c r="T52" s="74">
        <f>+(A!R52/A!$D$46)/(I!T81/I!$F$75)</f>
        <v>6.2540712601581081</v>
      </c>
      <c r="U52" s="74">
        <f>+(A!S52/A!$D$46)/(I!U81/I!$F$75)</f>
        <v>2.8546655778392855</v>
      </c>
      <c r="V52" s="74">
        <f>+(A!T52/A!$D$46)/(I!V81/I!$F$75)</f>
        <v>2.1793016710582123</v>
      </c>
      <c r="W52" s="74">
        <f>+(A!U52/A!$D$46)/(I!W81/I!$F$75)</f>
        <v>2.3191909252584888</v>
      </c>
      <c r="X52" s="74">
        <f>+(A!V52/A!$D$46)/(I!X81/I!$F$75)</f>
        <v>0.54069458835933204</v>
      </c>
      <c r="Y52" s="74">
        <f>+(A!W52/A!$D$46)/(I!Y81/I!$F$75)</f>
        <v>10.433257452370775</v>
      </c>
      <c r="Z52" s="74">
        <f>+(A!X52/A!$D$46)/(I!Z81/I!$F$75)</f>
        <v>17.530624982619766</v>
      </c>
      <c r="AA52" s="74">
        <f>+(A!Y52/A!$D$46)/(I!AA81/I!$F$75)</f>
        <v>43.743847156544142</v>
      </c>
      <c r="AB52" s="74">
        <f>+(A!Z52/A!$D$46)/(I!AB81/I!$F$75)</f>
        <v>46.42113909600701</v>
      </c>
      <c r="AC52" s="74">
        <f>+(A!AA52/A!$D$46)/(I!AC81/I!$F$75)</f>
        <v>44.814018825257619</v>
      </c>
      <c r="AD52" s="74">
        <f>+(A!AB52/A!$D$46)/(I!AD81/I!$F$75)</f>
        <v>56.172762263901689</v>
      </c>
    </row>
    <row r="53" spans="4:30" x14ac:dyDescent="0.25">
      <c r="D53" s="235" t="s">
        <v>23</v>
      </c>
      <c r="E53" s="236"/>
      <c r="F53" s="74">
        <f>+(A!D53/A!$D$46)/(I!F82/I!$F$75)</f>
        <v>0.17506295151352608</v>
      </c>
      <c r="G53" s="74">
        <f>+(A!E53/A!$D$46)/(I!G82/I!$F$75)</f>
        <v>0.61199734960591146</v>
      </c>
      <c r="H53" s="74">
        <f>+(A!F53/A!$D$46)/(I!H82/I!$F$75)</f>
        <v>0.37831632427992257</v>
      </c>
      <c r="I53" s="74">
        <f>+(A!G53/A!$D$46)/(I!I82/I!$F$75)</f>
        <v>0.56348966361510133</v>
      </c>
      <c r="J53" s="74">
        <f>+(A!H53/A!$D$46)/(I!J82/I!$F$75)</f>
        <v>1.1402156256334433</v>
      </c>
      <c r="K53" s="74">
        <f>+(A!I53/A!$D$46)/(I!K82/I!$F$75)</f>
        <v>1.4543872181561934</v>
      </c>
      <c r="L53" s="74">
        <f>+(A!J53/A!$D$46)/(I!L82/I!$F$75)</f>
        <v>1.174216947658784</v>
      </c>
      <c r="M53" s="74">
        <f>+(A!K53/A!$D$46)/(I!M82/I!$F$75)</f>
        <v>2.0003328715670934</v>
      </c>
      <c r="N53" s="74">
        <f>+(A!L53/A!$D$46)/(I!N82/I!$F$75)</f>
        <v>1.5101708093741699</v>
      </c>
      <c r="O53" s="74">
        <f>+(A!M53/A!$D$46)/(I!O82/I!$F$75)</f>
        <v>1.4413979210127443</v>
      </c>
      <c r="P53" s="74">
        <f>+(A!N53/A!$D$46)/(I!P82/I!$F$75)</f>
        <v>1.1252951126091111</v>
      </c>
      <c r="Q53" s="74">
        <f>+(A!O53/A!$D$46)/(I!Q82/I!$F$75)</f>
        <v>41.167682149180258</v>
      </c>
      <c r="R53" s="74">
        <f>+(A!P53/A!$D$46)/(I!R82/I!$F$75)</f>
        <v>37.350449222763039</v>
      </c>
      <c r="S53" s="74">
        <f>+(A!Q53/A!$D$46)/(I!S82/I!$F$75)</f>
        <v>4.924446141488124</v>
      </c>
      <c r="T53" s="74">
        <f>+(A!R53/A!$D$46)/(I!T82/I!$F$75)</f>
        <v>1.0810851104578609</v>
      </c>
      <c r="U53" s="74">
        <f>+(A!S53/A!$D$46)/(I!U82/I!$F$75)</f>
        <v>14.926490947452249</v>
      </c>
      <c r="V53" s="74">
        <f>+(A!T53/A!$D$46)/(I!V82/I!$F$75)</f>
        <v>4.0202637369338392</v>
      </c>
      <c r="W53" s="74">
        <f>+(A!U53/A!$D$46)/(I!W82/I!$F$75)</f>
        <v>16.716045974909825</v>
      </c>
      <c r="X53" s="74">
        <f>+(A!V53/A!$D$46)/(I!X82/I!$F$75)</f>
        <v>26.120464394059809</v>
      </c>
      <c r="Y53" s="74">
        <f>+(A!W53/A!$D$46)/(I!Y82/I!$F$75)</f>
        <v>22.921796261846328</v>
      </c>
      <c r="Z53" s="74">
        <f>+(A!X53/A!$D$46)/(I!Z82/I!$F$75)</f>
        <v>14.956300684720654</v>
      </c>
      <c r="AA53" s="74">
        <f>+(A!Y53/A!$D$46)/(I!AA82/I!$F$75)</f>
        <v>48.653128942635242</v>
      </c>
      <c r="AB53" s="74">
        <f>+(A!Z53/A!$D$46)/(I!AB82/I!$F$75)</f>
        <v>26.816774813621418</v>
      </c>
      <c r="AC53" s="74">
        <f>+(A!AA53/A!$D$46)/(I!AC82/I!$F$75)</f>
        <v>9.8189110178127983</v>
      </c>
      <c r="AD53" s="74">
        <f>+(A!AB53/A!$D$46)/(I!AD82/I!$F$75)</f>
        <v>16.341334504814277</v>
      </c>
    </row>
    <row r="54" spans="4:30" x14ac:dyDescent="0.25">
      <c r="D54" s="237" t="s">
        <v>24</v>
      </c>
      <c r="E54" s="238"/>
      <c r="F54" s="74">
        <f>+(A!D54/A!$D$46)/(I!F83/I!$F$75)</f>
        <v>27.490845281329047</v>
      </c>
      <c r="G54" s="74">
        <f>+(A!E54/A!$D$46)/(I!G83/I!$F$75)</f>
        <v>0.54590153700382882</v>
      </c>
      <c r="H54" s="74">
        <f>+(A!F54/A!$D$46)/(I!H83/I!$F$75)</f>
        <v>0.30558819254895225</v>
      </c>
      <c r="I54" s="74">
        <f>+(A!G54/A!$D$46)/(I!I83/I!$F$75)</f>
        <v>0.58636054712218288</v>
      </c>
      <c r="J54" s="74">
        <f>+(A!H54/A!$D$46)/(I!J83/I!$F$75)</f>
        <v>8.0061224863879718E-2</v>
      </c>
      <c r="K54" s="74">
        <f>+(A!I54/A!$D$46)/(I!K83/I!$F$75)</f>
        <v>0.12916537187396729</v>
      </c>
      <c r="L54" s="74">
        <f>+(A!J54/A!$D$46)/(I!L83/I!$F$75)</f>
        <v>0.88189953723302916</v>
      </c>
      <c r="M54" s="74">
        <f>+(A!K54/A!$D$46)/(I!M83/I!$F$75)</f>
        <v>1.9106516165901217E-2</v>
      </c>
      <c r="N54" s="74">
        <f>+(A!L54/A!$D$46)/(I!N83/I!$F$75)</f>
        <v>0.41286864737590606</v>
      </c>
      <c r="O54" s="74">
        <f>+(A!M54/A!$D$46)/(I!O83/I!$F$75)</f>
        <v>0.66876407553482176</v>
      </c>
      <c r="P54" s="74">
        <f>+(A!N54/A!$D$46)/(I!P83/I!$F$75)</f>
        <v>1.4034892686597822</v>
      </c>
      <c r="Q54" s="74">
        <f>+(A!O54/A!$D$46)/(I!Q83/I!$F$75)</f>
        <v>0.2817928642747477</v>
      </c>
      <c r="R54" s="74">
        <f>+(A!P54/A!$D$46)/(I!R83/I!$F$75)</f>
        <v>0.44195942478260619</v>
      </c>
      <c r="S54" s="74">
        <f>+(A!Q54/A!$D$46)/(I!S83/I!$F$75)</f>
        <v>0.4996266226465057</v>
      </c>
      <c r="T54" s="74">
        <f>+(A!R54/A!$D$46)/(I!T83/I!$F$75)</f>
        <v>0.20030127680256213</v>
      </c>
      <c r="U54" s="74">
        <f>+(A!S54/A!$D$46)/(I!U83/I!$F$75)</f>
        <v>0.93656669178206109</v>
      </c>
      <c r="V54" s="74">
        <f>+(A!T54/A!$D$46)/(I!V83/I!$F$75)</f>
        <v>0.28451750214230198</v>
      </c>
      <c r="W54" s="74">
        <f>+(A!U54/A!$D$46)/(I!W83/I!$F$75)</f>
        <v>3.0013391579701563</v>
      </c>
      <c r="X54" s="74">
        <f>+(A!V54/A!$D$46)/(I!X83/I!$F$75)</f>
        <v>1.6023408331230145</v>
      </c>
      <c r="Y54" s="74">
        <f>+(A!W54/A!$D$46)/(I!Y83/I!$F$75)</f>
        <v>3.5687862599634732</v>
      </c>
      <c r="Z54" s="74">
        <f>+(A!X54/A!$D$46)/(I!Z83/I!$F$75)</f>
        <v>1.2020154708804525</v>
      </c>
      <c r="AA54" s="74">
        <f>+(A!Y54/A!$D$46)/(I!AA83/I!$F$75)</f>
        <v>3.2750324268045401</v>
      </c>
      <c r="AB54" s="74">
        <f>+(A!Z54/A!$D$46)/(I!AB83/I!$F$75)</f>
        <v>2.1913021948446043</v>
      </c>
      <c r="AC54" s="74">
        <f>+(A!AA54/A!$D$46)/(I!AC83/I!$F$75)</f>
        <v>2.8000545047984571</v>
      </c>
      <c r="AD54" s="74">
        <f>+(A!AB54/A!$D$46)/(I!AD83/I!$F$75)</f>
        <v>3.7843493544072482</v>
      </c>
    </row>
    <row r="55" spans="4:30" x14ac:dyDescent="0.25">
      <c r="D55" s="235" t="s">
        <v>25</v>
      </c>
      <c r="E55" s="236"/>
      <c r="F55" s="74">
        <f>+(A!D55/A!$D$46)/(I!F84/I!$F$75)</f>
        <v>0</v>
      </c>
      <c r="G55" s="74">
        <f>+(A!E55/A!$D$46)/(I!G84/I!$F$75)</f>
        <v>0</v>
      </c>
      <c r="H55" s="74">
        <f>+(A!F55/A!$D$46)/(I!H84/I!$F$75)</f>
        <v>5.1568357470714005E-2</v>
      </c>
      <c r="I55" s="74">
        <f>+(A!G55/A!$D$46)/(I!I84/I!$F$75)</f>
        <v>0</v>
      </c>
      <c r="J55" s="74">
        <f>+(A!H55/A!$D$46)/(I!J84/I!$F$75)</f>
        <v>0</v>
      </c>
      <c r="K55" s="74">
        <f>+(A!I55/A!$D$46)/(I!K84/I!$F$75)</f>
        <v>8.8864918470098414E-4</v>
      </c>
      <c r="L55" s="74">
        <f>+(A!J55/A!$D$46)/(I!L84/I!$F$75)</f>
        <v>1.8974608357611444E-2</v>
      </c>
      <c r="M55" s="74">
        <f>+(A!K55/A!$D$46)/(I!M84/I!$F$75)</f>
        <v>5.3218761871625081E-2</v>
      </c>
      <c r="N55" s="74">
        <f>+(A!L55/A!$D$46)/(I!N84/I!$F$75)</f>
        <v>0.26101307488308928</v>
      </c>
      <c r="O55" s="74">
        <f>+(A!M55/A!$D$46)/(I!O84/I!$F$75)</f>
        <v>0.12873707546132712</v>
      </c>
      <c r="P55" s="74">
        <f>+(A!N55/A!$D$46)/(I!P84/I!$F$75)</f>
        <v>0.10632718982373825</v>
      </c>
      <c r="Q55" s="74">
        <f>+(A!O55/A!$D$46)/(I!Q84/I!$F$75)</f>
        <v>0.19219709889933226</v>
      </c>
      <c r="R55" s="74">
        <f>+(A!P55/A!$D$46)/(I!R84/I!$F$75)</f>
        <v>0.15074126555231046</v>
      </c>
      <c r="S55" s="74">
        <f>+(A!Q55/A!$D$46)/(I!S84/I!$F$75)</f>
        <v>3.4251407761379055E-2</v>
      </c>
      <c r="T55" s="74">
        <f>+(A!R55/A!$D$46)/(I!T84/I!$F$75)</f>
        <v>5.5136104159350788E-2</v>
      </c>
      <c r="U55" s="74">
        <f>+(A!S55/A!$D$46)/(I!U84/I!$F$75)</f>
        <v>9.2942812951504056E-2</v>
      </c>
      <c r="V55" s="74">
        <f>+(A!T55/A!$D$46)/(I!V84/I!$F$75)</f>
        <v>8.0497512459271892E-2</v>
      </c>
      <c r="W55" s="74">
        <f>+(A!U55/A!$D$46)/(I!W84/I!$F$75)</f>
        <v>0.26013582128696544</v>
      </c>
      <c r="X55" s="74">
        <f>+(A!V55/A!$D$46)/(I!X84/I!$F$75)</f>
        <v>0.18509907496716205</v>
      </c>
      <c r="Y55" s="74">
        <f>+(A!W55/A!$D$46)/(I!Y84/I!$F$75)</f>
        <v>0.27203345379467259</v>
      </c>
      <c r="Z55" s="74">
        <f>+(A!X55/A!$D$46)/(I!Z84/I!$F$75)</f>
        <v>0.28622340829788961</v>
      </c>
      <c r="AA55" s="74">
        <f>+(A!Y55/A!$D$46)/(I!AA84/I!$F$75)</f>
        <v>2.0923543803851872</v>
      </c>
      <c r="AB55" s="74">
        <f>+(A!Z55/A!$D$46)/(I!AB84/I!$F$75)</f>
        <v>0.44100252687051672</v>
      </c>
      <c r="AC55" s="74">
        <f>+(A!AA55/A!$D$46)/(I!AC84/I!$F$75)</f>
        <v>0.58378835412177399</v>
      </c>
      <c r="AD55" s="74">
        <f>+(A!AB55/A!$D$46)/(I!AD84/I!$F$75)</f>
        <v>4.4336036345969188</v>
      </c>
    </row>
    <row r="56" spans="4:30" ht="15.75" thickBot="1" x14ac:dyDescent="0.3">
      <c r="D56" s="233" t="s">
        <v>26</v>
      </c>
      <c r="E56" s="234"/>
      <c r="F56" s="90">
        <f>+(A!D56/A!$D$46)/(I!F85/I!$F$75)</f>
        <v>0</v>
      </c>
      <c r="G56" s="90">
        <f>+(A!E56/A!$D$46)/(I!G85/I!$F$75)</f>
        <v>0</v>
      </c>
      <c r="H56" s="90">
        <f>+(A!F56/A!$D$46)/(I!H85/I!$F$75)</f>
        <v>0</v>
      </c>
      <c r="I56" s="90">
        <f>+(A!G56/A!$D$46)/(I!I85/I!$F$75)</f>
        <v>0</v>
      </c>
      <c r="J56" s="90">
        <f>+(A!H56/A!$D$46)/(I!J85/I!$F$75)</f>
        <v>0</v>
      </c>
      <c r="K56" s="90">
        <f>+(A!I56/A!$D$46)/(I!K85/I!$F$75)</f>
        <v>0</v>
      </c>
      <c r="L56" s="90">
        <f>+(A!J56/A!$D$46)/(I!L85/I!$F$75)</f>
        <v>0</v>
      </c>
      <c r="M56" s="90">
        <f>+(A!K56/A!$D$46)/(I!M85/I!$F$75)</f>
        <v>0</v>
      </c>
      <c r="N56" s="90">
        <f>+(A!L56/A!$D$46)/(I!N85/I!$F$75)</f>
        <v>0</v>
      </c>
      <c r="O56" s="90">
        <f>+(A!M56/A!$D$46)/(I!O85/I!$F$75)</f>
        <v>0</v>
      </c>
      <c r="P56" s="90">
        <f>+(A!N56/A!$D$46)/(I!P85/I!$F$75)</f>
        <v>9.3121108392876812E-3</v>
      </c>
      <c r="Q56" s="90">
        <f>+(A!O56/A!$D$46)/(I!Q85/I!$F$75)</f>
        <v>1.85662897624491E-2</v>
      </c>
      <c r="R56" s="90">
        <f>+(A!P56/A!$D$46)/(I!R85/I!$F$75)</f>
        <v>3.7024278802658517E-2</v>
      </c>
      <c r="S56" s="90">
        <f>+(A!Q56/A!$D$46)/(I!S85/I!$F$75)</f>
        <v>1.6650913889450471E-2</v>
      </c>
      <c r="T56" s="90">
        <f>+(A!R56/A!$D$46)/(I!T85/I!$F$75)</f>
        <v>1.1601564686620092E-2</v>
      </c>
      <c r="U56" s="90">
        <f>+(A!S56/A!$D$46)/(I!U85/I!$F$75)</f>
        <v>1.1536802127090094E-2</v>
      </c>
      <c r="V56" s="90">
        <f>+(A!T56/A!$D$46)/(I!V85/I!$F$75)</f>
        <v>7.0262152864008862E-3</v>
      </c>
      <c r="W56" s="90">
        <f>+(A!U56/A!$D$46)/(I!W85/I!$F$75)</f>
        <v>27.117965267954489</v>
      </c>
      <c r="X56" s="90">
        <f>+(A!V56/A!$D$46)/(I!X85/I!$F$75)</f>
        <v>92.805199082932376</v>
      </c>
      <c r="Y56" s="90">
        <f>+(A!W56/A!$D$46)/(I!Y85/I!$F$75)</f>
        <v>52.29257689690531</v>
      </c>
      <c r="Z56" s="90">
        <f>+(A!X56/A!$D$46)/(I!Z85/I!$F$75)</f>
        <v>100.66419031206378</v>
      </c>
      <c r="AA56" s="90">
        <f>+(A!Y56/A!$D$46)/(I!AA85/I!$F$75)</f>
        <v>39.794109641692366</v>
      </c>
      <c r="AB56" s="90">
        <f>+(A!Z56/A!$D$46)/(I!AB85/I!$F$75)</f>
        <v>50.961952006427651</v>
      </c>
      <c r="AC56" s="90">
        <f>+(A!AA56/A!$D$46)/(I!AC85/I!$F$75)</f>
        <v>36.815864496380115</v>
      </c>
      <c r="AD56" s="90">
        <f>+(A!AB56/A!$D$46)/(I!AD85/I!$F$75)</f>
        <v>38.394605296190171</v>
      </c>
    </row>
    <row r="57" spans="4:30" s="1" customFormat="1" x14ac:dyDescent="0.25">
      <c r="D57" s="1" t="s">
        <v>53</v>
      </c>
      <c r="E57" s="115"/>
      <c r="F57" s="91"/>
      <c r="G57" s="91"/>
      <c r="H57" s="91"/>
      <c r="I57" s="91"/>
      <c r="J57" s="91"/>
      <c r="K57" s="91"/>
      <c r="L57" s="91"/>
      <c r="M57" s="91"/>
      <c r="N57" s="91"/>
      <c r="O57" s="91"/>
      <c r="P57" s="91"/>
      <c r="Q57" s="91"/>
      <c r="R57" s="91"/>
      <c r="S57" s="91"/>
      <c r="T57" s="91"/>
      <c r="U57" s="91"/>
      <c r="V57" s="91"/>
      <c r="W57" s="91"/>
      <c r="X57" s="91"/>
      <c r="Y57" s="91"/>
      <c r="Z57" s="91"/>
      <c r="AA57" s="91"/>
    </row>
    <row r="58" spans="4:30" ht="15.75" thickBot="1" x14ac:dyDescent="0.3"/>
    <row r="59" spans="4:30" ht="15.75" thickBot="1" x14ac:dyDescent="0.3">
      <c r="D59" s="6" t="s">
        <v>15</v>
      </c>
      <c r="E59" s="7"/>
      <c r="F59" s="12">
        <v>1995</v>
      </c>
      <c r="G59" s="8">
        <v>1996</v>
      </c>
      <c r="H59" s="12">
        <v>1997</v>
      </c>
      <c r="I59" s="8">
        <v>1998</v>
      </c>
      <c r="J59" s="12">
        <v>1999</v>
      </c>
      <c r="K59" s="8">
        <v>2000</v>
      </c>
      <c r="L59" s="12">
        <v>2001</v>
      </c>
      <c r="M59" s="8">
        <v>2002</v>
      </c>
      <c r="N59" s="12">
        <v>2003</v>
      </c>
      <c r="O59" s="8">
        <v>2004</v>
      </c>
      <c r="P59" s="12">
        <v>2005</v>
      </c>
      <c r="Q59" s="8">
        <v>2006</v>
      </c>
      <c r="R59" s="12">
        <v>2007</v>
      </c>
      <c r="S59" s="8">
        <v>2008</v>
      </c>
      <c r="T59" s="12">
        <v>2009</v>
      </c>
      <c r="U59" s="8">
        <v>2010</v>
      </c>
      <c r="V59" s="12">
        <v>2011</v>
      </c>
      <c r="W59" s="8">
        <v>2012</v>
      </c>
      <c r="X59" s="12">
        <v>2013</v>
      </c>
      <c r="Y59" s="8">
        <v>2014</v>
      </c>
      <c r="Z59" s="12">
        <v>2015</v>
      </c>
      <c r="AA59" s="9">
        <v>2016</v>
      </c>
      <c r="AB59" s="9">
        <v>2017</v>
      </c>
      <c r="AC59" s="9">
        <v>2018</v>
      </c>
      <c r="AD59" s="9">
        <v>2019</v>
      </c>
    </row>
    <row r="60" spans="4:30" ht="15.75" thickBot="1" x14ac:dyDescent="0.3">
      <c r="D60" s="239" t="s">
        <v>27</v>
      </c>
      <c r="E60" s="240"/>
      <c r="F60" s="99"/>
      <c r="G60" s="92"/>
      <c r="H60" s="93"/>
      <c r="I60" s="92"/>
      <c r="J60" s="92"/>
      <c r="K60" s="92"/>
      <c r="L60" s="92"/>
      <c r="M60" s="92"/>
      <c r="N60" s="92"/>
      <c r="O60" s="92"/>
      <c r="P60" s="92"/>
      <c r="Q60" s="92"/>
      <c r="R60" s="92"/>
      <c r="S60" s="92"/>
      <c r="T60" s="92"/>
      <c r="U60" s="92"/>
      <c r="V60" s="92"/>
      <c r="W60" s="92"/>
      <c r="X60" s="92"/>
      <c r="Y60" s="92"/>
      <c r="Z60" s="92"/>
      <c r="AA60" s="92"/>
      <c r="AB60" s="92"/>
      <c r="AC60" s="92"/>
      <c r="AD60" s="92"/>
    </row>
    <row r="61" spans="4:30" x14ac:dyDescent="0.25">
      <c r="D61" s="235" t="s">
        <v>17</v>
      </c>
      <c r="E61" s="236"/>
      <c r="F61" s="94" t="str">
        <f>+IF(F47&gt; 0.33,"VENTAJA","INTRAPRODUCTO")</f>
        <v>INTRAPRODUCTO</v>
      </c>
      <c r="G61" s="89" t="str">
        <f t="shared" ref="G61:AA61" si="0">+IF(G47&gt; 0.33,"VENTAJA","INTRAPRODUCTO")</f>
        <v>INTRAPRODUCTO</v>
      </c>
      <c r="H61" s="95" t="str">
        <f t="shared" si="0"/>
        <v>INTRAPRODUCTO</v>
      </c>
      <c r="I61" s="89" t="str">
        <f t="shared" si="0"/>
        <v>INTRAPRODUCTO</v>
      </c>
      <c r="J61" s="95" t="str">
        <f t="shared" si="0"/>
        <v>INTRAPRODUCTO</v>
      </c>
      <c r="K61" s="89" t="str">
        <f t="shared" si="0"/>
        <v>INTRAPRODUCTO</v>
      </c>
      <c r="L61" s="95" t="str">
        <f t="shared" si="0"/>
        <v>INTRAPRODUCTO</v>
      </c>
      <c r="M61" s="89" t="str">
        <f t="shared" si="0"/>
        <v>INTRAPRODUCTO</v>
      </c>
      <c r="N61" s="95" t="str">
        <f t="shared" si="0"/>
        <v>INTRAPRODUCTO</v>
      </c>
      <c r="O61" s="89" t="str">
        <f t="shared" si="0"/>
        <v>INTRAPRODUCTO</v>
      </c>
      <c r="P61" s="95" t="str">
        <f t="shared" si="0"/>
        <v>INTRAPRODUCTO</v>
      </c>
      <c r="Q61" s="89" t="str">
        <f t="shared" si="0"/>
        <v>INTRAPRODUCTO</v>
      </c>
      <c r="R61" s="95" t="str">
        <f t="shared" si="0"/>
        <v>INTRAPRODUCTO</v>
      </c>
      <c r="S61" s="89" t="str">
        <f t="shared" si="0"/>
        <v>INTRAPRODUCTO</v>
      </c>
      <c r="T61" s="95" t="str">
        <f t="shared" si="0"/>
        <v>VENTAJA</v>
      </c>
      <c r="U61" s="89" t="str">
        <f t="shared" si="0"/>
        <v>VENTAJA</v>
      </c>
      <c r="V61" s="95" t="str">
        <f t="shared" si="0"/>
        <v>VENTAJA</v>
      </c>
      <c r="W61" s="89" t="str">
        <f t="shared" si="0"/>
        <v>VENTAJA</v>
      </c>
      <c r="X61" s="95" t="str">
        <f t="shared" si="0"/>
        <v>VENTAJA</v>
      </c>
      <c r="Y61" s="89" t="str">
        <f t="shared" si="0"/>
        <v>VENTAJA</v>
      </c>
      <c r="Z61" s="95" t="str">
        <f t="shared" si="0"/>
        <v>VENTAJA</v>
      </c>
      <c r="AA61" s="89" t="str">
        <f t="shared" si="0"/>
        <v>VENTAJA</v>
      </c>
      <c r="AB61" s="89" t="str">
        <f t="shared" ref="AB61:AC61" si="1">+IF(AB47&gt; 0.33,"VENTAJA","INTRAPRODUCTO")</f>
        <v>VENTAJA</v>
      </c>
      <c r="AC61" s="89" t="str">
        <f t="shared" si="1"/>
        <v>VENTAJA</v>
      </c>
      <c r="AD61" s="89" t="str">
        <f t="shared" ref="AD61" si="2">+IF(AD47&gt; 0.33,"VENTAJA","INTRAPRODUCTO")</f>
        <v>INTRAPRODUCTO</v>
      </c>
    </row>
    <row r="62" spans="4:30" x14ac:dyDescent="0.25">
      <c r="D62" s="237" t="s">
        <v>18</v>
      </c>
      <c r="E62" s="238"/>
      <c r="F62" s="96" t="str">
        <f t="shared" ref="F62:AA62" si="3">+IF(F48&gt; 0.33,"VENTAJA","INTRAPRODUCTO")</f>
        <v>INTRAPRODUCTO</v>
      </c>
      <c r="G62" s="74" t="str">
        <f t="shared" si="3"/>
        <v>INTRAPRODUCTO</v>
      </c>
      <c r="H62" s="91" t="str">
        <f t="shared" si="3"/>
        <v>INTRAPRODUCTO</v>
      </c>
      <c r="I62" s="74" t="str">
        <f t="shared" si="3"/>
        <v>INTRAPRODUCTO</v>
      </c>
      <c r="J62" s="91" t="str">
        <f t="shared" si="3"/>
        <v>INTRAPRODUCTO</v>
      </c>
      <c r="K62" s="74" t="str">
        <f t="shared" si="3"/>
        <v>INTRAPRODUCTO</v>
      </c>
      <c r="L62" s="91" t="str">
        <f t="shared" si="3"/>
        <v>INTRAPRODUCTO</v>
      </c>
      <c r="M62" s="74" t="str">
        <f t="shared" si="3"/>
        <v>INTRAPRODUCTO</v>
      </c>
      <c r="N62" s="91" t="str">
        <f t="shared" si="3"/>
        <v>INTRAPRODUCTO</v>
      </c>
      <c r="O62" s="74" t="str">
        <f t="shared" si="3"/>
        <v>INTRAPRODUCTO</v>
      </c>
      <c r="P62" s="91" t="str">
        <f t="shared" si="3"/>
        <v>INTRAPRODUCTO</v>
      </c>
      <c r="Q62" s="74" t="str">
        <f t="shared" si="3"/>
        <v>VENTAJA</v>
      </c>
      <c r="R62" s="91" t="str">
        <f t="shared" si="3"/>
        <v>INTRAPRODUCTO</v>
      </c>
      <c r="S62" s="74" t="str">
        <f t="shared" si="3"/>
        <v>INTRAPRODUCTO</v>
      </c>
      <c r="T62" s="91" t="str">
        <f t="shared" si="3"/>
        <v>INTRAPRODUCTO</v>
      </c>
      <c r="U62" s="74" t="str">
        <f t="shared" si="3"/>
        <v>INTRAPRODUCTO</v>
      </c>
      <c r="V62" s="91" t="str">
        <f t="shared" si="3"/>
        <v>INTRAPRODUCTO</v>
      </c>
      <c r="W62" s="74" t="str">
        <f t="shared" si="3"/>
        <v>INTRAPRODUCTO</v>
      </c>
      <c r="X62" s="91" t="str">
        <f t="shared" si="3"/>
        <v>INTRAPRODUCTO</v>
      </c>
      <c r="Y62" s="74" t="str">
        <f t="shared" si="3"/>
        <v>INTRAPRODUCTO</v>
      </c>
      <c r="Z62" s="91" t="str">
        <f t="shared" si="3"/>
        <v>INTRAPRODUCTO</v>
      </c>
      <c r="AA62" s="74" t="str">
        <f t="shared" si="3"/>
        <v>INTRAPRODUCTO</v>
      </c>
      <c r="AB62" s="74" t="str">
        <f t="shared" ref="AB62:AC62" si="4">+IF(AB48&gt; 0.33,"VENTAJA","INTRAPRODUCTO")</f>
        <v>INTRAPRODUCTO</v>
      </c>
      <c r="AC62" s="74" t="str">
        <f t="shared" si="4"/>
        <v>INTRAPRODUCTO</v>
      </c>
      <c r="AD62" s="74" t="str">
        <f t="shared" ref="AD62" si="5">+IF(AD48&gt; 0.33,"VENTAJA","INTRAPRODUCTO")</f>
        <v>INTRAPRODUCTO</v>
      </c>
    </row>
    <row r="63" spans="4:30" x14ac:dyDescent="0.25">
      <c r="D63" s="235" t="s">
        <v>19</v>
      </c>
      <c r="E63" s="236"/>
      <c r="F63" s="96" t="str">
        <f t="shared" ref="F63:AA63" si="6">+IF(F49&gt; 0.33,"VENTAJA","INTRAPRODUCTO")</f>
        <v>VENTAJA</v>
      </c>
      <c r="G63" s="74" t="str">
        <f t="shared" si="6"/>
        <v>VENTAJA</v>
      </c>
      <c r="H63" s="91" t="str">
        <f t="shared" si="6"/>
        <v>VENTAJA</v>
      </c>
      <c r="I63" s="74" t="str">
        <f t="shared" si="6"/>
        <v>VENTAJA</v>
      </c>
      <c r="J63" s="91" t="str">
        <f t="shared" si="6"/>
        <v>VENTAJA</v>
      </c>
      <c r="K63" s="74" t="str">
        <f t="shared" si="6"/>
        <v>VENTAJA</v>
      </c>
      <c r="L63" s="91" t="str">
        <f t="shared" si="6"/>
        <v>VENTAJA</v>
      </c>
      <c r="M63" s="74" t="str">
        <f t="shared" si="6"/>
        <v>VENTAJA</v>
      </c>
      <c r="N63" s="91" t="str">
        <f t="shared" si="6"/>
        <v>VENTAJA</v>
      </c>
      <c r="O63" s="74" t="str">
        <f t="shared" si="6"/>
        <v>VENTAJA</v>
      </c>
      <c r="P63" s="91" t="str">
        <f t="shared" si="6"/>
        <v>VENTAJA</v>
      </c>
      <c r="Q63" s="74" t="str">
        <f t="shared" si="6"/>
        <v>VENTAJA</v>
      </c>
      <c r="R63" s="91" t="str">
        <f t="shared" si="6"/>
        <v>VENTAJA</v>
      </c>
      <c r="S63" s="74" t="str">
        <f t="shared" si="6"/>
        <v>VENTAJA</v>
      </c>
      <c r="T63" s="91" t="str">
        <f t="shared" si="6"/>
        <v>VENTAJA</v>
      </c>
      <c r="U63" s="74" t="str">
        <f t="shared" si="6"/>
        <v>VENTAJA</v>
      </c>
      <c r="V63" s="91" t="str">
        <f t="shared" si="6"/>
        <v>VENTAJA</v>
      </c>
      <c r="W63" s="74" t="str">
        <f t="shared" si="6"/>
        <v>VENTAJA</v>
      </c>
      <c r="X63" s="91" t="str">
        <f t="shared" si="6"/>
        <v>VENTAJA</v>
      </c>
      <c r="Y63" s="74" t="str">
        <f t="shared" si="6"/>
        <v>VENTAJA</v>
      </c>
      <c r="Z63" s="91" t="str">
        <f t="shared" si="6"/>
        <v>VENTAJA</v>
      </c>
      <c r="AA63" s="74" t="str">
        <f t="shared" si="6"/>
        <v>VENTAJA</v>
      </c>
      <c r="AB63" s="74" t="str">
        <f t="shared" ref="AB63:AC63" si="7">+IF(AB49&gt; 0.33,"VENTAJA","INTRAPRODUCTO")</f>
        <v>VENTAJA</v>
      </c>
      <c r="AC63" s="74" t="str">
        <f t="shared" si="7"/>
        <v>VENTAJA</v>
      </c>
      <c r="AD63" s="74" t="str">
        <f t="shared" ref="AD63" si="8">+IF(AD49&gt; 0.33,"VENTAJA","INTRAPRODUCTO")</f>
        <v>VENTAJA</v>
      </c>
    </row>
    <row r="64" spans="4:30" x14ac:dyDescent="0.25">
      <c r="D64" s="237" t="s">
        <v>20</v>
      </c>
      <c r="E64" s="238"/>
      <c r="F64" s="96" t="str">
        <f t="shared" ref="F64:AA64" si="9">+IF(F50&gt; 0.33,"VENTAJA","INTRAPRODUCTO")</f>
        <v>INTRAPRODUCTO</v>
      </c>
      <c r="G64" s="74" t="str">
        <f t="shared" si="9"/>
        <v>INTRAPRODUCTO</v>
      </c>
      <c r="H64" s="91" t="str">
        <f t="shared" si="9"/>
        <v>INTRAPRODUCTO</v>
      </c>
      <c r="I64" s="74" t="str">
        <f t="shared" si="9"/>
        <v>INTRAPRODUCTO</v>
      </c>
      <c r="J64" s="91" t="str">
        <f t="shared" si="9"/>
        <v>INTRAPRODUCTO</v>
      </c>
      <c r="K64" s="74" t="str">
        <f t="shared" si="9"/>
        <v>INTRAPRODUCTO</v>
      </c>
      <c r="L64" s="91" t="str">
        <f t="shared" si="9"/>
        <v>INTRAPRODUCTO</v>
      </c>
      <c r="M64" s="74" t="str">
        <f t="shared" si="9"/>
        <v>INTRAPRODUCTO</v>
      </c>
      <c r="N64" s="91" t="str">
        <f t="shared" si="9"/>
        <v>INTRAPRODUCTO</v>
      </c>
      <c r="O64" s="74" t="str">
        <f t="shared" si="9"/>
        <v>VENTAJA</v>
      </c>
      <c r="P64" s="91" t="str">
        <f t="shared" si="9"/>
        <v>INTRAPRODUCTO</v>
      </c>
      <c r="Q64" s="74" t="str">
        <f t="shared" si="9"/>
        <v>INTRAPRODUCTO</v>
      </c>
      <c r="R64" s="91" t="str">
        <f t="shared" si="9"/>
        <v>INTRAPRODUCTO</v>
      </c>
      <c r="S64" s="74" t="str">
        <f t="shared" si="9"/>
        <v>INTRAPRODUCTO</v>
      </c>
      <c r="T64" s="91" t="str">
        <f t="shared" si="9"/>
        <v>VENTAJA</v>
      </c>
      <c r="U64" s="74" t="str">
        <f t="shared" si="9"/>
        <v>VENTAJA</v>
      </c>
      <c r="V64" s="91" t="str">
        <f t="shared" si="9"/>
        <v>VENTAJA</v>
      </c>
      <c r="W64" s="74" t="str">
        <f t="shared" si="9"/>
        <v>VENTAJA</v>
      </c>
      <c r="X64" s="91" t="str">
        <f t="shared" si="9"/>
        <v>VENTAJA</v>
      </c>
      <c r="Y64" s="74" t="str">
        <f t="shared" si="9"/>
        <v>VENTAJA</v>
      </c>
      <c r="Z64" s="91" t="str">
        <f t="shared" si="9"/>
        <v>VENTAJA</v>
      </c>
      <c r="AA64" s="74" t="str">
        <f t="shared" si="9"/>
        <v>VENTAJA</v>
      </c>
      <c r="AB64" s="74" t="str">
        <f t="shared" ref="AB64:AC64" si="10">+IF(AB50&gt; 0.33,"VENTAJA","INTRAPRODUCTO")</f>
        <v>VENTAJA</v>
      </c>
      <c r="AC64" s="74" t="str">
        <f t="shared" si="10"/>
        <v>VENTAJA</v>
      </c>
      <c r="AD64" s="74" t="str">
        <f t="shared" ref="AD64" si="11">+IF(AD50&gt; 0.33,"VENTAJA","INTRAPRODUCTO")</f>
        <v>VENTAJA</v>
      </c>
    </row>
    <row r="65" spans="4:30" x14ac:dyDescent="0.25">
      <c r="D65" s="235" t="s">
        <v>21</v>
      </c>
      <c r="E65" s="236"/>
      <c r="F65" s="96" t="str">
        <f t="shared" ref="F65:AA65" si="12">+IF(F51&gt; 0.33,"VENTAJA","INTRAPRODUCTO")</f>
        <v>INTRAPRODUCTO</v>
      </c>
      <c r="G65" s="74" t="str">
        <f t="shared" si="12"/>
        <v>INTRAPRODUCTO</v>
      </c>
      <c r="H65" s="91" t="str">
        <f t="shared" si="12"/>
        <v>INTRAPRODUCTO</v>
      </c>
      <c r="I65" s="74" t="str">
        <f t="shared" si="12"/>
        <v>INTRAPRODUCTO</v>
      </c>
      <c r="J65" s="91" t="str">
        <f t="shared" si="12"/>
        <v>INTRAPRODUCTO</v>
      </c>
      <c r="K65" s="74" t="str">
        <f t="shared" si="12"/>
        <v>INTRAPRODUCTO</v>
      </c>
      <c r="L65" s="91" t="str">
        <f t="shared" si="12"/>
        <v>INTRAPRODUCTO</v>
      </c>
      <c r="M65" s="74" t="str">
        <f t="shared" si="12"/>
        <v>INTRAPRODUCTO</v>
      </c>
      <c r="N65" s="91" t="str">
        <f t="shared" si="12"/>
        <v>INTRAPRODUCTO</v>
      </c>
      <c r="O65" s="74" t="str">
        <f t="shared" si="12"/>
        <v>INTRAPRODUCTO</v>
      </c>
      <c r="P65" s="91" t="str">
        <f t="shared" si="12"/>
        <v>INTRAPRODUCTO</v>
      </c>
      <c r="Q65" s="74" t="str">
        <f t="shared" si="12"/>
        <v>INTRAPRODUCTO</v>
      </c>
      <c r="R65" s="91" t="str">
        <f t="shared" si="12"/>
        <v>INTRAPRODUCTO</v>
      </c>
      <c r="S65" s="74" t="str">
        <f t="shared" si="12"/>
        <v>INTRAPRODUCTO</v>
      </c>
      <c r="T65" s="91" t="str">
        <f t="shared" si="12"/>
        <v>INTRAPRODUCTO</v>
      </c>
      <c r="U65" s="74" t="str">
        <f t="shared" si="12"/>
        <v>INTRAPRODUCTO</v>
      </c>
      <c r="V65" s="91" t="str">
        <f t="shared" si="12"/>
        <v>INTRAPRODUCTO</v>
      </c>
      <c r="W65" s="74" t="str">
        <f t="shared" si="12"/>
        <v>INTRAPRODUCTO</v>
      </c>
      <c r="X65" s="91" t="str">
        <f t="shared" si="12"/>
        <v>INTRAPRODUCTO</v>
      </c>
      <c r="Y65" s="74" t="str">
        <f t="shared" si="12"/>
        <v>INTRAPRODUCTO</v>
      </c>
      <c r="Z65" s="91" t="str">
        <f t="shared" si="12"/>
        <v>INTRAPRODUCTO</v>
      </c>
      <c r="AA65" s="74" t="str">
        <f t="shared" si="12"/>
        <v>INTRAPRODUCTO</v>
      </c>
      <c r="AB65" s="74" t="str">
        <f t="shared" ref="AB65:AC65" si="13">+IF(AB51&gt; 0.33,"VENTAJA","INTRAPRODUCTO")</f>
        <v>INTRAPRODUCTO</v>
      </c>
      <c r="AC65" s="74" t="str">
        <f t="shared" si="13"/>
        <v>INTRAPRODUCTO</v>
      </c>
      <c r="AD65" s="74" t="str">
        <f t="shared" ref="AD65" si="14">+IF(AD51&gt; 0.33,"VENTAJA","INTRAPRODUCTO")</f>
        <v>INTRAPRODUCTO</v>
      </c>
    </row>
    <row r="66" spans="4:30" x14ac:dyDescent="0.25">
      <c r="D66" s="237" t="s">
        <v>22</v>
      </c>
      <c r="E66" s="238"/>
      <c r="F66" s="96" t="str">
        <f t="shared" ref="F66:AA66" si="15">+IF(F52&gt; 0.33,"VENTAJA","INTRAPRODUCTO")</f>
        <v>VENTAJA</v>
      </c>
      <c r="G66" s="74" t="str">
        <f t="shared" si="15"/>
        <v>VENTAJA</v>
      </c>
      <c r="H66" s="91" t="str">
        <f t="shared" si="15"/>
        <v>VENTAJA</v>
      </c>
      <c r="I66" s="74" t="str">
        <f t="shared" si="15"/>
        <v>VENTAJA</v>
      </c>
      <c r="J66" s="91" t="str">
        <f t="shared" si="15"/>
        <v>INTRAPRODUCTO</v>
      </c>
      <c r="K66" s="74" t="str">
        <f t="shared" si="15"/>
        <v>VENTAJA</v>
      </c>
      <c r="L66" s="91" t="str">
        <f t="shared" si="15"/>
        <v>INTRAPRODUCTO</v>
      </c>
      <c r="M66" s="74" t="str">
        <f t="shared" si="15"/>
        <v>VENTAJA</v>
      </c>
      <c r="N66" s="91" t="str">
        <f t="shared" si="15"/>
        <v>INTRAPRODUCTO</v>
      </c>
      <c r="O66" s="74" t="str">
        <f t="shared" si="15"/>
        <v>VENTAJA</v>
      </c>
      <c r="P66" s="91" t="str">
        <f t="shared" si="15"/>
        <v>VENTAJA</v>
      </c>
      <c r="Q66" s="74" t="str">
        <f t="shared" si="15"/>
        <v>VENTAJA</v>
      </c>
      <c r="R66" s="91" t="str">
        <f t="shared" si="15"/>
        <v>VENTAJA</v>
      </c>
      <c r="S66" s="74" t="str">
        <f t="shared" si="15"/>
        <v>VENTAJA</v>
      </c>
      <c r="T66" s="91" t="str">
        <f t="shared" si="15"/>
        <v>VENTAJA</v>
      </c>
      <c r="U66" s="74" t="str">
        <f t="shared" si="15"/>
        <v>VENTAJA</v>
      </c>
      <c r="V66" s="91" t="str">
        <f t="shared" si="15"/>
        <v>VENTAJA</v>
      </c>
      <c r="W66" s="74" t="str">
        <f t="shared" si="15"/>
        <v>VENTAJA</v>
      </c>
      <c r="X66" s="91" t="str">
        <f t="shared" si="15"/>
        <v>VENTAJA</v>
      </c>
      <c r="Y66" s="74" t="str">
        <f t="shared" si="15"/>
        <v>VENTAJA</v>
      </c>
      <c r="Z66" s="91" t="str">
        <f t="shared" si="15"/>
        <v>VENTAJA</v>
      </c>
      <c r="AA66" s="74" t="str">
        <f t="shared" si="15"/>
        <v>VENTAJA</v>
      </c>
      <c r="AB66" s="74" t="str">
        <f t="shared" ref="AB66:AC66" si="16">+IF(AB52&gt; 0.33,"VENTAJA","INTRAPRODUCTO")</f>
        <v>VENTAJA</v>
      </c>
      <c r="AC66" s="74" t="str">
        <f t="shared" si="16"/>
        <v>VENTAJA</v>
      </c>
      <c r="AD66" s="74" t="str">
        <f t="shared" ref="AD66" si="17">+IF(AD52&gt; 0.33,"VENTAJA","INTRAPRODUCTO")</f>
        <v>VENTAJA</v>
      </c>
    </row>
    <row r="67" spans="4:30" x14ac:dyDescent="0.25">
      <c r="D67" s="235" t="s">
        <v>23</v>
      </c>
      <c r="E67" s="236"/>
      <c r="F67" s="96" t="str">
        <f t="shared" ref="F67:AA67" si="18">+IF(F53&gt; 0.33,"VENTAJA","INTRAPRODUCTO")</f>
        <v>INTRAPRODUCTO</v>
      </c>
      <c r="G67" s="74" t="str">
        <f t="shared" si="18"/>
        <v>VENTAJA</v>
      </c>
      <c r="H67" s="91" t="str">
        <f t="shared" si="18"/>
        <v>VENTAJA</v>
      </c>
      <c r="I67" s="74" t="str">
        <f t="shared" si="18"/>
        <v>VENTAJA</v>
      </c>
      <c r="J67" s="91" t="str">
        <f t="shared" si="18"/>
        <v>VENTAJA</v>
      </c>
      <c r="K67" s="74" t="str">
        <f t="shared" si="18"/>
        <v>VENTAJA</v>
      </c>
      <c r="L67" s="91" t="str">
        <f t="shared" si="18"/>
        <v>VENTAJA</v>
      </c>
      <c r="M67" s="74" t="str">
        <f t="shared" si="18"/>
        <v>VENTAJA</v>
      </c>
      <c r="N67" s="91" t="str">
        <f t="shared" si="18"/>
        <v>VENTAJA</v>
      </c>
      <c r="O67" s="74" t="str">
        <f t="shared" si="18"/>
        <v>VENTAJA</v>
      </c>
      <c r="P67" s="91" t="str">
        <f t="shared" si="18"/>
        <v>VENTAJA</v>
      </c>
      <c r="Q67" s="74" t="str">
        <f t="shared" si="18"/>
        <v>VENTAJA</v>
      </c>
      <c r="R67" s="91" t="str">
        <f t="shared" si="18"/>
        <v>VENTAJA</v>
      </c>
      <c r="S67" s="74" t="str">
        <f t="shared" si="18"/>
        <v>VENTAJA</v>
      </c>
      <c r="T67" s="91" t="str">
        <f t="shared" si="18"/>
        <v>VENTAJA</v>
      </c>
      <c r="U67" s="74" t="str">
        <f t="shared" si="18"/>
        <v>VENTAJA</v>
      </c>
      <c r="V67" s="91" t="str">
        <f t="shared" si="18"/>
        <v>VENTAJA</v>
      </c>
      <c r="W67" s="74" t="str">
        <f t="shared" si="18"/>
        <v>VENTAJA</v>
      </c>
      <c r="X67" s="91" t="str">
        <f t="shared" si="18"/>
        <v>VENTAJA</v>
      </c>
      <c r="Y67" s="74" t="str">
        <f t="shared" si="18"/>
        <v>VENTAJA</v>
      </c>
      <c r="Z67" s="91" t="str">
        <f t="shared" si="18"/>
        <v>VENTAJA</v>
      </c>
      <c r="AA67" s="74" t="str">
        <f t="shared" si="18"/>
        <v>VENTAJA</v>
      </c>
      <c r="AB67" s="74" t="str">
        <f t="shared" ref="AB67:AC67" si="19">+IF(AB53&gt; 0.33,"VENTAJA","INTRAPRODUCTO")</f>
        <v>VENTAJA</v>
      </c>
      <c r="AC67" s="74" t="str">
        <f t="shared" si="19"/>
        <v>VENTAJA</v>
      </c>
      <c r="AD67" s="74" t="str">
        <f t="shared" ref="AD67" si="20">+IF(AD53&gt; 0.33,"VENTAJA","INTRAPRODUCTO")</f>
        <v>VENTAJA</v>
      </c>
    </row>
    <row r="68" spans="4:30" x14ac:dyDescent="0.25">
      <c r="D68" s="237" t="s">
        <v>24</v>
      </c>
      <c r="E68" s="238"/>
      <c r="F68" s="96" t="str">
        <f t="shared" ref="F68:AA68" si="21">+IF(F54&gt; 0.33,"VENTAJA","INTRAPRODUCTO")</f>
        <v>VENTAJA</v>
      </c>
      <c r="G68" s="74" t="str">
        <f t="shared" si="21"/>
        <v>VENTAJA</v>
      </c>
      <c r="H68" s="91" t="str">
        <f t="shared" si="21"/>
        <v>INTRAPRODUCTO</v>
      </c>
      <c r="I68" s="74" t="str">
        <f t="shared" si="21"/>
        <v>VENTAJA</v>
      </c>
      <c r="J68" s="91" t="str">
        <f t="shared" si="21"/>
        <v>INTRAPRODUCTO</v>
      </c>
      <c r="K68" s="74" t="str">
        <f t="shared" si="21"/>
        <v>INTRAPRODUCTO</v>
      </c>
      <c r="L68" s="91" t="str">
        <f t="shared" si="21"/>
        <v>VENTAJA</v>
      </c>
      <c r="M68" s="74" t="str">
        <f t="shared" si="21"/>
        <v>INTRAPRODUCTO</v>
      </c>
      <c r="N68" s="91" t="str">
        <f t="shared" si="21"/>
        <v>VENTAJA</v>
      </c>
      <c r="O68" s="74" t="str">
        <f t="shared" si="21"/>
        <v>VENTAJA</v>
      </c>
      <c r="P68" s="91" t="str">
        <f t="shared" si="21"/>
        <v>VENTAJA</v>
      </c>
      <c r="Q68" s="74" t="str">
        <f t="shared" si="21"/>
        <v>INTRAPRODUCTO</v>
      </c>
      <c r="R68" s="91" t="str">
        <f t="shared" si="21"/>
        <v>VENTAJA</v>
      </c>
      <c r="S68" s="74" t="str">
        <f t="shared" si="21"/>
        <v>VENTAJA</v>
      </c>
      <c r="T68" s="91" t="str">
        <f t="shared" si="21"/>
        <v>INTRAPRODUCTO</v>
      </c>
      <c r="U68" s="74" t="str">
        <f t="shared" si="21"/>
        <v>VENTAJA</v>
      </c>
      <c r="V68" s="91" t="str">
        <f t="shared" si="21"/>
        <v>INTRAPRODUCTO</v>
      </c>
      <c r="W68" s="74" t="str">
        <f t="shared" si="21"/>
        <v>VENTAJA</v>
      </c>
      <c r="X68" s="91" t="str">
        <f t="shared" si="21"/>
        <v>VENTAJA</v>
      </c>
      <c r="Y68" s="74" t="str">
        <f t="shared" si="21"/>
        <v>VENTAJA</v>
      </c>
      <c r="Z68" s="91" t="str">
        <f t="shared" si="21"/>
        <v>VENTAJA</v>
      </c>
      <c r="AA68" s="74" t="str">
        <f t="shared" si="21"/>
        <v>VENTAJA</v>
      </c>
      <c r="AB68" s="74" t="str">
        <f t="shared" ref="AB68:AC68" si="22">+IF(AB54&gt; 0.33,"VENTAJA","INTRAPRODUCTO")</f>
        <v>VENTAJA</v>
      </c>
      <c r="AC68" s="74" t="str">
        <f t="shared" si="22"/>
        <v>VENTAJA</v>
      </c>
      <c r="AD68" s="74" t="str">
        <f t="shared" ref="AD68" si="23">+IF(AD54&gt; 0.33,"VENTAJA","INTRAPRODUCTO")</f>
        <v>VENTAJA</v>
      </c>
    </row>
    <row r="69" spans="4:30" x14ac:dyDescent="0.25">
      <c r="D69" s="235" t="s">
        <v>25</v>
      </c>
      <c r="E69" s="236"/>
      <c r="F69" s="96" t="str">
        <f t="shared" ref="F69:AA69" si="24">+IF(F55&gt; 0.33,"VENTAJA","INTRAPRODUCTO")</f>
        <v>INTRAPRODUCTO</v>
      </c>
      <c r="G69" s="74" t="str">
        <f t="shared" si="24"/>
        <v>INTRAPRODUCTO</v>
      </c>
      <c r="H69" s="91" t="str">
        <f t="shared" si="24"/>
        <v>INTRAPRODUCTO</v>
      </c>
      <c r="I69" s="74" t="str">
        <f t="shared" si="24"/>
        <v>INTRAPRODUCTO</v>
      </c>
      <c r="J69" s="91" t="str">
        <f t="shared" si="24"/>
        <v>INTRAPRODUCTO</v>
      </c>
      <c r="K69" s="74" t="str">
        <f t="shared" si="24"/>
        <v>INTRAPRODUCTO</v>
      </c>
      <c r="L69" s="91" t="str">
        <f t="shared" si="24"/>
        <v>INTRAPRODUCTO</v>
      </c>
      <c r="M69" s="74" t="str">
        <f t="shared" si="24"/>
        <v>INTRAPRODUCTO</v>
      </c>
      <c r="N69" s="91" t="str">
        <f t="shared" si="24"/>
        <v>INTRAPRODUCTO</v>
      </c>
      <c r="O69" s="74" t="str">
        <f t="shared" si="24"/>
        <v>INTRAPRODUCTO</v>
      </c>
      <c r="P69" s="91" t="str">
        <f t="shared" si="24"/>
        <v>INTRAPRODUCTO</v>
      </c>
      <c r="Q69" s="74" t="str">
        <f t="shared" si="24"/>
        <v>INTRAPRODUCTO</v>
      </c>
      <c r="R69" s="91" t="str">
        <f t="shared" si="24"/>
        <v>INTRAPRODUCTO</v>
      </c>
      <c r="S69" s="74" t="str">
        <f t="shared" si="24"/>
        <v>INTRAPRODUCTO</v>
      </c>
      <c r="T69" s="91" t="str">
        <f t="shared" si="24"/>
        <v>INTRAPRODUCTO</v>
      </c>
      <c r="U69" s="74" t="str">
        <f t="shared" si="24"/>
        <v>INTRAPRODUCTO</v>
      </c>
      <c r="V69" s="91" t="str">
        <f t="shared" si="24"/>
        <v>INTRAPRODUCTO</v>
      </c>
      <c r="W69" s="74" t="str">
        <f t="shared" si="24"/>
        <v>INTRAPRODUCTO</v>
      </c>
      <c r="X69" s="91" t="str">
        <f t="shared" si="24"/>
        <v>INTRAPRODUCTO</v>
      </c>
      <c r="Y69" s="74" t="str">
        <f t="shared" si="24"/>
        <v>INTRAPRODUCTO</v>
      </c>
      <c r="Z69" s="91" t="str">
        <f t="shared" si="24"/>
        <v>INTRAPRODUCTO</v>
      </c>
      <c r="AA69" s="74" t="str">
        <f t="shared" si="24"/>
        <v>VENTAJA</v>
      </c>
      <c r="AB69" s="74" t="str">
        <f t="shared" ref="AB69:AC69" si="25">+IF(AB55&gt; 0.33,"VENTAJA","INTRAPRODUCTO")</f>
        <v>VENTAJA</v>
      </c>
      <c r="AC69" s="74" t="str">
        <f t="shared" si="25"/>
        <v>VENTAJA</v>
      </c>
      <c r="AD69" s="74" t="str">
        <f t="shared" ref="AD69" si="26">+IF(AD55&gt; 0.33,"VENTAJA","INTRAPRODUCTO")</f>
        <v>VENTAJA</v>
      </c>
    </row>
    <row r="70" spans="4:30" ht="15.75" thickBot="1" x14ac:dyDescent="0.3">
      <c r="D70" s="233" t="s">
        <v>26</v>
      </c>
      <c r="E70" s="234"/>
      <c r="F70" s="97" t="str">
        <f t="shared" ref="F70:AA70" si="27">+IF(F56&gt; 0.33,"VENTAJA","INTRAPRODUCTO")</f>
        <v>INTRAPRODUCTO</v>
      </c>
      <c r="G70" s="90" t="str">
        <f t="shared" si="27"/>
        <v>INTRAPRODUCTO</v>
      </c>
      <c r="H70" s="98" t="str">
        <f t="shared" si="27"/>
        <v>INTRAPRODUCTO</v>
      </c>
      <c r="I70" s="90" t="str">
        <f t="shared" si="27"/>
        <v>INTRAPRODUCTO</v>
      </c>
      <c r="J70" s="98" t="str">
        <f t="shared" si="27"/>
        <v>INTRAPRODUCTO</v>
      </c>
      <c r="K70" s="90" t="str">
        <f t="shared" si="27"/>
        <v>INTRAPRODUCTO</v>
      </c>
      <c r="L70" s="98" t="str">
        <f t="shared" si="27"/>
        <v>INTRAPRODUCTO</v>
      </c>
      <c r="M70" s="90" t="str">
        <f t="shared" si="27"/>
        <v>INTRAPRODUCTO</v>
      </c>
      <c r="N70" s="98" t="str">
        <f t="shared" si="27"/>
        <v>INTRAPRODUCTO</v>
      </c>
      <c r="O70" s="90" t="str">
        <f t="shared" si="27"/>
        <v>INTRAPRODUCTO</v>
      </c>
      <c r="P70" s="98" t="str">
        <f t="shared" si="27"/>
        <v>INTRAPRODUCTO</v>
      </c>
      <c r="Q70" s="90" t="str">
        <f t="shared" si="27"/>
        <v>INTRAPRODUCTO</v>
      </c>
      <c r="R70" s="98" t="str">
        <f t="shared" si="27"/>
        <v>INTRAPRODUCTO</v>
      </c>
      <c r="S70" s="90" t="str">
        <f t="shared" si="27"/>
        <v>INTRAPRODUCTO</v>
      </c>
      <c r="T70" s="98" t="str">
        <f t="shared" si="27"/>
        <v>INTRAPRODUCTO</v>
      </c>
      <c r="U70" s="90" t="str">
        <f t="shared" si="27"/>
        <v>INTRAPRODUCTO</v>
      </c>
      <c r="V70" s="98" t="str">
        <f t="shared" si="27"/>
        <v>INTRAPRODUCTO</v>
      </c>
      <c r="W70" s="90" t="str">
        <f t="shared" si="27"/>
        <v>VENTAJA</v>
      </c>
      <c r="X70" s="98" t="str">
        <f t="shared" si="27"/>
        <v>VENTAJA</v>
      </c>
      <c r="Y70" s="90" t="str">
        <f t="shared" si="27"/>
        <v>VENTAJA</v>
      </c>
      <c r="Z70" s="98" t="str">
        <f t="shared" si="27"/>
        <v>VENTAJA</v>
      </c>
      <c r="AA70" s="90" t="str">
        <f t="shared" si="27"/>
        <v>VENTAJA</v>
      </c>
      <c r="AB70" s="90" t="str">
        <f t="shared" ref="AB70:AC70" si="28">+IF(AB56&gt; 0.33,"VENTAJA","INTRAPRODUCTO")</f>
        <v>VENTAJA</v>
      </c>
      <c r="AC70" s="90" t="str">
        <f t="shared" si="28"/>
        <v>VENTAJA</v>
      </c>
      <c r="AD70" s="90" t="str">
        <f t="shared" ref="AD70" si="29">+IF(AD56&gt; 0.33,"VENTAJA","INTRAPRODUCTO")</f>
        <v>VENTAJA</v>
      </c>
    </row>
    <row r="71" spans="4:30" s="1" customFormat="1" x14ac:dyDescent="0.25">
      <c r="D71" s="1" t="s">
        <v>53</v>
      </c>
      <c r="E71" s="115"/>
      <c r="F71" s="91"/>
      <c r="G71" s="91"/>
      <c r="H71" s="91"/>
      <c r="I71" s="91"/>
      <c r="J71" s="91"/>
      <c r="K71" s="91"/>
      <c r="L71" s="91"/>
      <c r="M71" s="91"/>
      <c r="N71" s="91"/>
      <c r="O71" s="91"/>
      <c r="P71" s="91"/>
      <c r="Q71" s="91"/>
      <c r="R71" s="91"/>
      <c r="S71" s="91"/>
      <c r="T71" s="91"/>
      <c r="U71" s="91"/>
      <c r="V71" s="91"/>
      <c r="W71" s="91"/>
      <c r="X71" s="91"/>
      <c r="Y71" s="91"/>
      <c r="Z71" s="91"/>
      <c r="AA71" s="91"/>
    </row>
    <row r="73" spans="4:30" ht="15.75" thickBot="1" x14ac:dyDescent="0.3">
      <c r="D73" s="1" t="s">
        <v>55</v>
      </c>
      <c r="E73" s="3"/>
    </row>
    <row r="74" spans="4:30" ht="15.75" thickBot="1" x14ac:dyDescent="0.3">
      <c r="D74" s="87" t="s">
        <v>15</v>
      </c>
      <c r="E74" s="88"/>
      <c r="F74" s="12">
        <v>1995</v>
      </c>
      <c r="G74" s="8">
        <v>1996</v>
      </c>
      <c r="H74" s="12">
        <v>1997</v>
      </c>
      <c r="I74" s="8">
        <v>1998</v>
      </c>
      <c r="J74" s="12">
        <v>1999</v>
      </c>
      <c r="K74" s="8">
        <v>2000</v>
      </c>
      <c r="L74" s="12">
        <v>2001</v>
      </c>
      <c r="M74" s="8">
        <v>2002</v>
      </c>
      <c r="N74" s="12">
        <v>2003</v>
      </c>
      <c r="O74" s="8">
        <v>2004</v>
      </c>
      <c r="P74" s="12">
        <v>2005</v>
      </c>
      <c r="Q74" s="8">
        <v>2006</v>
      </c>
      <c r="R74" s="12">
        <v>2007</v>
      </c>
      <c r="S74" s="8">
        <v>2008</v>
      </c>
      <c r="T74" s="12">
        <v>2009</v>
      </c>
      <c r="U74" s="8">
        <v>2010</v>
      </c>
      <c r="V74" s="12">
        <v>2011</v>
      </c>
      <c r="W74" s="8">
        <v>2012</v>
      </c>
      <c r="X74" s="12">
        <v>2013</v>
      </c>
      <c r="Y74" s="8">
        <v>2014</v>
      </c>
      <c r="Z74" s="12">
        <v>2015</v>
      </c>
      <c r="AA74" s="9">
        <v>2016</v>
      </c>
      <c r="AB74" s="9">
        <v>2017</v>
      </c>
      <c r="AC74" s="9">
        <v>2018</v>
      </c>
      <c r="AD74" s="9">
        <v>2019</v>
      </c>
    </row>
    <row r="75" spans="4:30" ht="15.75" thickBot="1" x14ac:dyDescent="0.3">
      <c r="D75" s="239" t="s">
        <v>16</v>
      </c>
      <c r="E75" s="240"/>
      <c r="F75" s="75">
        <v>10201048.063999999</v>
      </c>
      <c r="G75" s="76">
        <v>10647555.072000001</v>
      </c>
      <c r="H75" s="75">
        <v>11549019.136</v>
      </c>
      <c r="I75" s="76">
        <v>10821222.4</v>
      </c>
      <c r="J75" s="75">
        <v>11617030.143999999</v>
      </c>
      <c r="K75" s="76">
        <v>13158400.846999999</v>
      </c>
      <c r="L75" s="75">
        <v>12301486.486</v>
      </c>
      <c r="M75" s="76">
        <v>11897488.380999999</v>
      </c>
      <c r="N75" s="75">
        <v>13092218.069</v>
      </c>
      <c r="O75" s="76">
        <v>16729677.706</v>
      </c>
      <c r="P75" s="75">
        <v>21190438.734999999</v>
      </c>
      <c r="Q75" s="76">
        <v>24390975.103</v>
      </c>
      <c r="R75" s="75">
        <v>29991332</v>
      </c>
      <c r="S75" s="76">
        <v>37625882.064999998</v>
      </c>
      <c r="T75" s="75">
        <v>32852985.837000001</v>
      </c>
      <c r="U75" s="76">
        <v>39819528.641999997</v>
      </c>
      <c r="V75" s="75">
        <v>56953516.086000003</v>
      </c>
      <c r="W75" s="76">
        <v>60273618.167999998</v>
      </c>
      <c r="X75" s="75">
        <v>58821869.987000003</v>
      </c>
      <c r="Y75" s="76">
        <v>54794812.015000001</v>
      </c>
      <c r="Z75" s="75">
        <v>35690766.593000002</v>
      </c>
      <c r="AA75" s="77">
        <v>31044991.243000001</v>
      </c>
      <c r="AB75" s="77">
        <v>37766321.060000002</v>
      </c>
      <c r="AC75" s="77">
        <v>41831520.221000001</v>
      </c>
      <c r="AD75" s="77">
        <v>39489359.461999997</v>
      </c>
    </row>
    <row r="76" spans="4:30" x14ac:dyDescent="0.25">
      <c r="D76" s="235" t="s">
        <v>17</v>
      </c>
      <c r="E76" s="236"/>
      <c r="F76" s="78">
        <v>3098921.09</v>
      </c>
      <c r="G76" s="79">
        <v>2785849.662</v>
      </c>
      <c r="H76" s="78">
        <v>3607707.88</v>
      </c>
      <c r="I76" s="79">
        <v>3335956.557</v>
      </c>
      <c r="J76" s="78">
        <v>2695929.8470000001</v>
      </c>
      <c r="K76" s="79">
        <v>2405215.0010000002</v>
      </c>
      <c r="L76" s="78">
        <v>2138679.7719999999</v>
      </c>
      <c r="M76" s="79">
        <v>2078652.2009999999</v>
      </c>
      <c r="N76" s="78">
        <v>2115649.7719999999</v>
      </c>
      <c r="O76" s="79">
        <v>2562060.0449999999</v>
      </c>
      <c r="P76" s="78">
        <v>3414451.378</v>
      </c>
      <c r="Q76" s="79">
        <v>3636147.1490000002</v>
      </c>
      <c r="R76" s="78">
        <v>4207719.53</v>
      </c>
      <c r="S76" s="79">
        <v>4920759.6100000003</v>
      </c>
      <c r="T76" s="78">
        <v>4598395.335</v>
      </c>
      <c r="U76" s="79">
        <v>4252563.568</v>
      </c>
      <c r="V76" s="78">
        <v>5361940.517</v>
      </c>
      <c r="W76" s="79">
        <v>4891277.0719999997</v>
      </c>
      <c r="X76" s="78">
        <v>4827988.8420000002</v>
      </c>
      <c r="Y76" s="79">
        <v>5397566.3509999998</v>
      </c>
      <c r="Z76" s="78">
        <v>5065806.5839999998</v>
      </c>
      <c r="AA76" s="80">
        <v>5017400.301</v>
      </c>
      <c r="AB76" s="80">
        <v>5287654.5549999997</v>
      </c>
      <c r="AC76" s="80">
        <v>5056430.5199999996</v>
      </c>
      <c r="AD76" s="80">
        <v>5180742.5949999997</v>
      </c>
    </row>
    <row r="77" spans="4:30" x14ac:dyDescent="0.25">
      <c r="D77" s="237" t="s">
        <v>18</v>
      </c>
      <c r="E77" s="238"/>
      <c r="F77" s="81">
        <v>30803.01</v>
      </c>
      <c r="G77" s="82">
        <v>35173.404000000002</v>
      </c>
      <c r="H77" s="81">
        <v>39259.262000000002</v>
      </c>
      <c r="I77" s="82">
        <v>35104.345999999998</v>
      </c>
      <c r="J77" s="81">
        <v>39624.252</v>
      </c>
      <c r="K77" s="82">
        <v>46419.232000000004</v>
      </c>
      <c r="L77" s="81">
        <v>53188.722000000002</v>
      </c>
      <c r="M77" s="82">
        <v>74104.146999999997</v>
      </c>
      <c r="N77" s="81">
        <v>91780.876000000004</v>
      </c>
      <c r="O77" s="82">
        <v>123835.197</v>
      </c>
      <c r="P77" s="81">
        <v>96874.676000000007</v>
      </c>
      <c r="Q77" s="82">
        <v>94055.032999999996</v>
      </c>
      <c r="R77" s="81">
        <v>105375.874</v>
      </c>
      <c r="S77" s="82">
        <v>94489.955000000002</v>
      </c>
      <c r="T77" s="81">
        <v>70182.815000000002</v>
      </c>
      <c r="U77" s="82">
        <v>53309.548000000003</v>
      </c>
      <c r="V77" s="81">
        <v>64346.038</v>
      </c>
      <c r="W77" s="82">
        <v>70258.634000000005</v>
      </c>
      <c r="X77" s="81">
        <v>97455.774999999994</v>
      </c>
      <c r="Y77" s="82">
        <v>83701.375</v>
      </c>
      <c r="Z77" s="81">
        <v>73863.785999999993</v>
      </c>
      <c r="AA77" s="83">
        <v>54157.362999999998</v>
      </c>
      <c r="AB77" s="83">
        <v>67241.414999999994</v>
      </c>
      <c r="AC77" s="83">
        <v>74247.701000000001</v>
      </c>
      <c r="AD77" s="83">
        <v>79792.514999999999</v>
      </c>
    </row>
    <row r="78" spans="4:30" x14ac:dyDescent="0.25">
      <c r="D78" s="235" t="s">
        <v>19</v>
      </c>
      <c r="E78" s="236"/>
      <c r="F78" s="78">
        <v>579990.24399999995</v>
      </c>
      <c r="G78" s="79">
        <v>605765.80500000005</v>
      </c>
      <c r="H78" s="78">
        <v>616942.38699999999</v>
      </c>
      <c r="I78" s="79">
        <v>617456.18000000005</v>
      </c>
      <c r="J78" s="78">
        <v>620240.06799999997</v>
      </c>
      <c r="K78" s="79">
        <v>659124.23800000001</v>
      </c>
      <c r="L78" s="78">
        <v>688855.61499999999</v>
      </c>
      <c r="M78" s="79">
        <v>757827.40099999995</v>
      </c>
      <c r="N78" s="78">
        <v>789590.94900000002</v>
      </c>
      <c r="O78" s="79">
        <v>875534.74</v>
      </c>
      <c r="P78" s="78">
        <v>1139266.4569999999</v>
      </c>
      <c r="Q78" s="79">
        <v>1479351.7949999999</v>
      </c>
      <c r="R78" s="78">
        <v>1801174.3359999999</v>
      </c>
      <c r="S78" s="79">
        <v>1883633.2490000001</v>
      </c>
      <c r="T78" s="78">
        <v>1536759.11</v>
      </c>
      <c r="U78" s="79">
        <v>1790755.2039999999</v>
      </c>
      <c r="V78" s="78">
        <v>1862520.5719999999</v>
      </c>
      <c r="W78" s="79">
        <v>1903899.7069999999</v>
      </c>
      <c r="X78" s="78">
        <v>1983921.308</v>
      </c>
      <c r="Y78" s="79">
        <v>1921493.327</v>
      </c>
      <c r="Z78" s="78">
        <v>1777427.3</v>
      </c>
      <c r="AA78" s="80">
        <v>1737163.1470000001</v>
      </c>
      <c r="AB78" s="80">
        <v>1879180.273</v>
      </c>
      <c r="AC78" s="80">
        <v>2002077.676</v>
      </c>
      <c r="AD78" s="80">
        <v>1958958.048</v>
      </c>
    </row>
    <row r="79" spans="4:30" x14ac:dyDescent="0.25">
      <c r="D79" s="237" t="s">
        <v>20</v>
      </c>
      <c r="E79" s="238"/>
      <c r="F79" s="81">
        <v>2777924.2829999998</v>
      </c>
      <c r="G79" s="82">
        <v>3827695.986</v>
      </c>
      <c r="H79" s="81">
        <v>3622565.1490000002</v>
      </c>
      <c r="I79" s="82">
        <v>3273865.3459999999</v>
      </c>
      <c r="J79" s="81">
        <v>4702466.4309999999</v>
      </c>
      <c r="K79" s="82">
        <v>5668573.9000000004</v>
      </c>
      <c r="L79" s="81">
        <v>4465281.6239999998</v>
      </c>
      <c r="M79" s="82">
        <v>4273429.8509999998</v>
      </c>
      <c r="N79" s="81">
        <v>4869042.2489999998</v>
      </c>
      <c r="O79" s="82">
        <v>6174538.5109999999</v>
      </c>
      <c r="P79" s="81">
        <v>8316319.8449999997</v>
      </c>
      <c r="Q79" s="82">
        <v>9373867.7410000004</v>
      </c>
      <c r="R79" s="81">
        <v>10872100.037</v>
      </c>
      <c r="S79" s="82">
        <v>17295009.647999998</v>
      </c>
      <c r="T79" s="81">
        <v>15780856.358999999</v>
      </c>
      <c r="U79" s="82">
        <v>22564428.982000001</v>
      </c>
      <c r="V79" s="81">
        <v>36481785.703000002</v>
      </c>
      <c r="W79" s="82">
        <v>39611602.737000003</v>
      </c>
      <c r="X79" s="81">
        <v>39276186.884999998</v>
      </c>
      <c r="Y79" s="82">
        <v>35930632.399999999</v>
      </c>
      <c r="Z79" s="81">
        <v>18839854.679000001</v>
      </c>
      <c r="AA79" s="83">
        <v>14745528.085000001</v>
      </c>
      <c r="AB79" s="83">
        <v>20445576.850000001</v>
      </c>
      <c r="AC79" s="83">
        <v>24211578.954</v>
      </c>
      <c r="AD79" s="83">
        <v>21598659.598000001</v>
      </c>
    </row>
    <row r="80" spans="4:30" x14ac:dyDescent="0.25">
      <c r="D80" s="235" t="s">
        <v>21</v>
      </c>
      <c r="E80" s="236"/>
      <c r="F80" s="78">
        <v>15458.19</v>
      </c>
      <c r="G80" s="79">
        <v>20060.937999999998</v>
      </c>
      <c r="H80" s="78">
        <v>39520.923999999999</v>
      </c>
      <c r="I80" s="79">
        <v>47420.091999999997</v>
      </c>
      <c r="J80" s="78">
        <v>59328.618000000002</v>
      </c>
      <c r="K80" s="79">
        <v>49121.404000000002</v>
      </c>
      <c r="L80" s="78">
        <v>40252.230000000003</v>
      </c>
      <c r="M80" s="79">
        <v>47038.563999999998</v>
      </c>
      <c r="N80" s="78">
        <v>70101.479000000007</v>
      </c>
      <c r="O80" s="79">
        <v>132581.01300000001</v>
      </c>
      <c r="P80" s="78">
        <v>122856.924</v>
      </c>
      <c r="Q80" s="79">
        <v>127010.948</v>
      </c>
      <c r="R80" s="78">
        <v>261453.73800000001</v>
      </c>
      <c r="S80" s="79">
        <v>384381.01500000001</v>
      </c>
      <c r="T80" s="78">
        <v>178528.27600000001</v>
      </c>
      <c r="U80" s="79">
        <v>135985.625</v>
      </c>
      <c r="V80" s="78">
        <v>290296.103</v>
      </c>
      <c r="W80" s="79">
        <v>280943.15100000001</v>
      </c>
      <c r="X80" s="78">
        <v>255500.98800000001</v>
      </c>
      <c r="Y80" s="79">
        <v>328909.83600000001</v>
      </c>
      <c r="Z80" s="78">
        <v>363479.42700000003</v>
      </c>
      <c r="AA80" s="80">
        <v>338839.57299999997</v>
      </c>
      <c r="AB80" s="80">
        <v>500779.88900000002</v>
      </c>
      <c r="AC80" s="80">
        <v>585061.14500000002</v>
      </c>
      <c r="AD80" s="80">
        <v>497421.35700000002</v>
      </c>
    </row>
    <row r="81" spans="4:30" x14ac:dyDescent="0.25">
      <c r="D81" s="237" t="s">
        <v>22</v>
      </c>
      <c r="E81" s="238"/>
      <c r="F81" s="81">
        <v>806467.44</v>
      </c>
      <c r="G81" s="82">
        <v>878271.42099999997</v>
      </c>
      <c r="H81" s="81">
        <v>1075389.1259999999</v>
      </c>
      <c r="I81" s="82">
        <v>1092606.466</v>
      </c>
      <c r="J81" s="81">
        <v>1179674.507</v>
      </c>
      <c r="K81" s="82">
        <v>1335680.9410000001</v>
      </c>
      <c r="L81" s="81">
        <v>1361828.9720000001</v>
      </c>
      <c r="M81" s="82">
        <v>1329738.9140000001</v>
      </c>
      <c r="N81" s="81">
        <v>1219370.236</v>
      </c>
      <c r="O81" s="82">
        <v>1541722.7209999999</v>
      </c>
      <c r="P81" s="81">
        <v>1786172.6610000001</v>
      </c>
      <c r="Q81" s="82">
        <v>2024381.6680000001</v>
      </c>
      <c r="R81" s="81">
        <v>2413255.6839999999</v>
      </c>
      <c r="S81" s="82">
        <v>2951475.1740000001</v>
      </c>
      <c r="T81" s="81">
        <v>2715936.733</v>
      </c>
      <c r="U81" s="82">
        <v>2846822.6030000001</v>
      </c>
      <c r="V81" s="81">
        <v>3312122.983</v>
      </c>
      <c r="W81" s="82">
        <v>3428685.415</v>
      </c>
      <c r="X81" s="81">
        <v>3733191.8110000002</v>
      </c>
      <c r="Y81" s="82">
        <v>3684127.247</v>
      </c>
      <c r="Z81" s="81">
        <v>3423007.0780000002</v>
      </c>
      <c r="AA81" s="83">
        <v>3029705.855</v>
      </c>
      <c r="AB81" s="83">
        <v>3053327.361</v>
      </c>
      <c r="AC81" s="83">
        <v>3210970.0660000001</v>
      </c>
      <c r="AD81" s="83">
        <v>3134328.5630000001</v>
      </c>
    </row>
    <row r="82" spans="4:30" x14ac:dyDescent="0.25">
      <c r="D82" s="235" t="s">
        <v>23</v>
      </c>
      <c r="E82" s="236"/>
      <c r="F82" s="78">
        <v>1467892.4750000001</v>
      </c>
      <c r="G82" s="79">
        <v>1145310.274</v>
      </c>
      <c r="H82" s="78">
        <v>1189097.206</v>
      </c>
      <c r="I82" s="79">
        <v>1100459.8259999999</v>
      </c>
      <c r="J82" s="78">
        <v>1195512.314</v>
      </c>
      <c r="K82" s="79">
        <v>1443992.7379999999</v>
      </c>
      <c r="L82" s="78">
        <v>1600065.148</v>
      </c>
      <c r="M82" s="79">
        <v>1560431.6310000001</v>
      </c>
      <c r="N82" s="78">
        <v>1737469.0460000001</v>
      </c>
      <c r="O82" s="79">
        <v>2330093.8820000002</v>
      </c>
      <c r="P82" s="78">
        <v>2753889.4539999999</v>
      </c>
      <c r="Q82" s="79">
        <v>3484528.9249999998</v>
      </c>
      <c r="R82" s="78">
        <v>4748504.3559999997</v>
      </c>
      <c r="S82" s="79">
        <v>4649722.3870000001</v>
      </c>
      <c r="T82" s="78">
        <v>3441238.7110000001</v>
      </c>
      <c r="U82" s="79">
        <v>3337209.6940000001</v>
      </c>
      <c r="V82" s="78">
        <v>3472061.2480000001</v>
      </c>
      <c r="W82" s="79">
        <v>3549539.51</v>
      </c>
      <c r="X82" s="78">
        <v>3048385.906</v>
      </c>
      <c r="Y82" s="79">
        <v>2962845.625</v>
      </c>
      <c r="Z82" s="78">
        <v>2367656.7080000001</v>
      </c>
      <c r="AA82" s="80">
        <v>2028656.209</v>
      </c>
      <c r="AB82" s="80">
        <v>2137856.7110000001</v>
      </c>
      <c r="AC82" s="80">
        <v>2445979.3769999999</v>
      </c>
      <c r="AD82" s="80">
        <v>2402659.0589999999</v>
      </c>
    </row>
    <row r="83" spans="4:30" x14ac:dyDescent="0.25">
      <c r="D83" s="237" t="s">
        <v>24</v>
      </c>
      <c r="E83" s="238"/>
      <c r="F83" s="81">
        <v>264716.17499999999</v>
      </c>
      <c r="G83" s="82">
        <v>290365.29800000001</v>
      </c>
      <c r="H83" s="81">
        <v>438185.76</v>
      </c>
      <c r="I83" s="82">
        <v>427399.25199999998</v>
      </c>
      <c r="J83" s="81">
        <v>306885.30800000002</v>
      </c>
      <c r="K83" s="82">
        <v>565442.83100000001</v>
      </c>
      <c r="L83" s="81">
        <v>828162.73800000001</v>
      </c>
      <c r="M83" s="82">
        <v>663024.73400000005</v>
      </c>
      <c r="N83" s="81">
        <v>430313.315</v>
      </c>
      <c r="O83" s="82">
        <v>910814.52500000002</v>
      </c>
      <c r="P83" s="81">
        <v>1265020.04</v>
      </c>
      <c r="Q83" s="82">
        <v>1519771.098</v>
      </c>
      <c r="R83" s="81">
        <v>2208299.469</v>
      </c>
      <c r="S83" s="82">
        <v>1884343.71</v>
      </c>
      <c r="T83" s="81">
        <v>1427862.03</v>
      </c>
      <c r="U83" s="82">
        <v>1265311.8959999999</v>
      </c>
      <c r="V83" s="81">
        <v>1720984.7679999999</v>
      </c>
      <c r="W83" s="82">
        <v>1492637.152</v>
      </c>
      <c r="X83" s="81">
        <v>1834495.1359999999</v>
      </c>
      <c r="Y83" s="82">
        <v>1529037.4939999999</v>
      </c>
      <c r="Z83" s="81">
        <v>1423523.017</v>
      </c>
      <c r="AA83" s="83">
        <v>1464320.9709999999</v>
      </c>
      <c r="AB83" s="83">
        <v>1526610.9469999999</v>
      </c>
      <c r="AC83" s="83">
        <v>1571426.105</v>
      </c>
      <c r="AD83" s="83">
        <v>1631002.3049999999</v>
      </c>
    </row>
    <row r="84" spans="4:30" x14ac:dyDescent="0.25">
      <c r="D84" s="235" t="s">
        <v>25</v>
      </c>
      <c r="E84" s="236"/>
      <c r="F84" s="78">
        <v>985174.973</v>
      </c>
      <c r="G84" s="79">
        <v>854746.38600000006</v>
      </c>
      <c r="H84" s="78">
        <v>844979.59499999997</v>
      </c>
      <c r="I84" s="79">
        <v>870562.44400000002</v>
      </c>
      <c r="J84" s="78">
        <v>807029.93</v>
      </c>
      <c r="K84" s="79">
        <v>975983.973</v>
      </c>
      <c r="L84" s="78">
        <v>1113974.9620000001</v>
      </c>
      <c r="M84" s="79">
        <v>999796.94099999999</v>
      </c>
      <c r="N84" s="78">
        <v>1176477.253</v>
      </c>
      <c r="O84" s="79">
        <v>1501711.953</v>
      </c>
      <c r="P84" s="78">
        <v>1662357.4920000001</v>
      </c>
      <c r="Q84" s="79">
        <v>1818153.287</v>
      </c>
      <c r="R84" s="78">
        <v>2568492.432</v>
      </c>
      <c r="S84" s="79">
        <v>2529167.3969999999</v>
      </c>
      <c r="T84" s="78">
        <v>1535642.514</v>
      </c>
      <c r="U84" s="79">
        <v>1443255.895</v>
      </c>
      <c r="V84" s="78">
        <v>1590328.8319999999</v>
      </c>
      <c r="W84" s="79">
        <v>1631760.6129999999</v>
      </c>
      <c r="X84" s="78">
        <v>1499523.801</v>
      </c>
      <c r="Y84" s="79">
        <v>1360366.0090000001</v>
      </c>
      <c r="Z84" s="78">
        <v>1254999.4099999999</v>
      </c>
      <c r="AA84" s="80">
        <v>1085000.3689999999</v>
      </c>
      <c r="AB84" s="80">
        <v>1086945.68</v>
      </c>
      <c r="AC84" s="80">
        <v>1207352.51</v>
      </c>
      <c r="AD84" s="80">
        <v>1211819.1680000001</v>
      </c>
    </row>
    <row r="85" spans="4:30" ht="15.75" thickBot="1" x14ac:dyDescent="0.3">
      <c r="D85" s="233" t="s">
        <v>26</v>
      </c>
      <c r="E85" s="234"/>
      <c r="F85" s="84">
        <v>173700.736</v>
      </c>
      <c r="G85" s="85">
        <v>204315.77</v>
      </c>
      <c r="H85" s="84">
        <v>75372.135999999999</v>
      </c>
      <c r="I85" s="85">
        <v>20392.142</v>
      </c>
      <c r="J85" s="84">
        <v>10338.969999999999</v>
      </c>
      <c r="K85" s="85">
        <v>8846.5889999999999</v>
      </c>
      <c r="L85" s="84">
        <v>11196.703</v>
      </c>
      <c r="M85" s="85">
        <v>113443.997</v>
      </c>
      <c r="N85" s="84">
        <v>592422.89399999997</v>
      </c>
      <c r="O85" s="85">
        <v>576785.11899999995</v>
      </c>
      <c r="P85" s="84">
        <v>633229.92799999996</v>
      </c>
      <c r="Q85" s="85">
        <v>833707.58499999996</v>
      </c>
      <c r="R85" s="84">
        <v>804956.70200000005</v>
      </c>
      <c r="S85" s="85">
        <v>1032900.036</v>
      </c>
      <c r="T85" s="84">
        <v>1567584.0730000001</v>
      </c>
      <c r="U85" s="85">
        <v>2129885.764</v>
      </c>
      <c r="V85" s="84">
        <v>2797129.4870000002</v>
      </c>
      <c r="W85" s="85">
        <v>3413014.27</v>
      </c>
      <c r="X85" s="84">
        <v>2265219.588</v>
      </c>
      <c r="Y85" s="85">
        <v>1596132.41</v>
      </c>
      <c r="Z85" s="84">
        <v>1101148.7209999999</v>
      </c>
      <c r="AA85" s="86">
        <v>1544219.487</v>
      </c>
      <c r="AB85" s="86">
        <v>1781147.379</v>
      </c>
      <c r="AC85" s="86">
        <v>1466396.166</v>
      </c>
      <c r="AD85" s="86">
        <v>1793976.254</v>
      </c>
    </row>
    <row r="86" spans="4:30" x14ac:dyDescent="0.25">
      <c r="D86" s="1" t="s">
        <v>52</v>
      </c>
    </row>
  </sheetData>
  <mergeCells count="37">
    <mergeCell ref="D85:E85"/>
    <mergeCell ref="D80:E80"/>
    <mergeCell ref="D81:E81"/>
    <mergeCell ref="D82:E82"/>
    <mergeCell ref="D83:E83"/>
    <mergeCell ref="D84:E84"/>
    <mergeCell ref="D75:E75"/>
    <mergeCell ref="D76:E76"/>
    <mergeCell ref="D77:E77"/>
    <mergeCell ref="D78:E78"/>
    <mergeCell ref="D79:E79"/>
    <mergeCell ref="D52:E52"/>
    <mergeCell ref="D53:E53"/>
    <mergeCell ref="D54:E54"/>
    <mergeCell ref="D55:E55"/>
    <mergeCell ref="D56:E56"/>
    <mergeCell ref="D47:E47"/>
    <mergeCell ref="D48:E48"/>
    <mergeCell ref="D49:E49"/>
    <mergeCell ref="D50:E50"/>
    <mergeCell ref="D51:E51"/>
    <mergeCell ref="B17:D17"/>
    <mergeCell ref="G17:I17"/>
    <mergeCell ref="M17:O17"/>
    <mergeCell ref="B7:E16"/>
    <mergeCell ref="D46:E46"/>
    <mergeCell ref="D60:E60"/>
    <mergeCell ref="D61:E61"/>
    <mergeCell ref="D62:E62"/>
    <mergeCell ref="D63:E63"/>
    <mergeCell ref="D64:E64"/>
    <mergeCell ref="D70:E70"/>
    <mergeCell ref="D65:E65"/>
    <mergeCell ref="D66:E66"/>
    <mergeCell ref="D67:E67"/>
    <mergeCell ref="D68:E68"/>
    <mergeCell ref="D69:E6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69"/>
  <sheetViews>
    <sheetView showGridLines="0" topLeftCell="A4" workbookViewId="0">
      <selection activeCell="AD59" sqref="AD59"/>
    </sheetView>
  </sheetViews>
  <sheetFormatPr baseColWidth="10" defaultRowHeight="15" x14ac:dyDescent="0.25"/>
  <cols>
    <col min="5" max="5" width="24.42578125" customWidth="1"/>
    <col min="6" max="27" width="27.7109375" bestFit="1" customWidth="1"/>
    <col min="28" max="28" width="29.85546875" customWidth="1"/>
    <col min="29" max="29" width="30.28515625" customWidth="1"/>
    <col min="30" max="30" width="27.7109375" bestFit="1" customWidth="1"/>
  </cols>
  <sheetData>
    <row r="7" spans="2:16" ht="15" customHeight="1" x14ac:dyDescent="0.25">
      <c r="C7" s="113"/>
      <c r="D7" s="211" t="s">
        <v>47</v>
      </c>
      <c r="E7" s="211"/>
      <c r="I7" s="242" t="s">
        <v>46</v>
      </c>
      <c r="J7" s="242"/>
      <c r="K7" s="242"/>
      <c r="M7" s="62"/>
      <c r="N7" s="62"/>
      <c r="O7" s="62"/>
      <c r="P7" s="62"/>
    </row>
    <row r="8" spans="2:16" x14ac:dyDescent="0.25">
      <c r="B8" s="113"/>
      <c r="C8" s="113"/>
      <c r="D8" s="211"/>
      <c r="E8" s="211"/>
      <c r="I8" s="242"/>
      <c r="J8" s="242"/>
      <c r="K8" s="242"/>
      <c r="L8" s="62"/>
      <c r="M8" s="62"/>
      <c r="N8" s="62"/>
      <c r="O8" s="62"/>
      <c r="P8" s="62"/>
    </row>
    <row r="9" spans="2:16" x14ac:dyDescent="0.25">
      <c r="B9" s="113"/>
      <c r="C9" s="113"/>
      <c r="D9" s="211"/>
      <c r="E9" s="211"/>
      <c r="I9" s="242"/>
      <c r="J9" s="242"/>
      <c r="K9" s="242"/>
      <c r="L9" s="62"/>
      <c r="M9" s="62"/>
      <c r="N9" s="62"/>
      <c r="O9" s="62"/>
      <c r="P9" s="62"/>
    </row>
    <row r="10" spans="2:16" x14ac:dyDescent="0.25">
      <c r="B10" s="113"/>
      <c r="C10" s="113"/>
      <c r="D10" s="211"/>
      <c r="E10" s="211"/>
      <c r="I10" s="242"/>
      <c r="J10" s="242"/>
      <c r="K10" s="242"/>
      <c r="L10" s="62"/>
      <c r="M10" s="62"/>
      <c r="N10" s="62"/>
      <c r="O10" s="62"/>
      <c r="P10" s="62"/>
    </row>
    <row r="11" spans="2:16" x14ac:dyDescent="0.25">
      <c r="B11" s="113"/>
      <c r="C11" s="113"/>
      <c r="D11" s="211"/>
      <c r="E11" s="211"/>
      <c r="I11" s="242"/>
      <c r="J11" s="242"/>
      <c r="K11" s="242"/>
      <c r="L11" s="62"/>
      <c r="M11" s="62"/>
      <c r="N11" s="62"/>
      <c r="O11" s="62"/>
      <c r="P11" s="62"/>
    </row>
    <row r="12" spans="2:16" x14ac:dyDescent="0.25">
      <c r="B12" s="113"/>
      <c r="C12" s="113"/>
      <c r="D12" s="211"/>
      <c r="E12" s="211"/>
      <c r="I12" s="242"/>
      <c r="J12" s="242"/>
      <c r="K12" s="242"/>
      <c r="L12" s="62"/>
      <c r="M12" s="62"/>
      <c r="N12" s="62"/>
      <c r="O12" s="62"/>
      <c r="P12" s="62"/>
    </row>
    <row r="13" spans="2:16" x14ac:dyDescent="0.25">
      <c r="B13" s="113"/>
      <c r="C13" s="113"/>
      <c r="D13" s="211"/>
      <c r="E13" s="211"/>
      <c r="I13" s="242"/>
      <c r="J13" s="242"/>
      <c r="K13" s="242"/>
      <c r="L13" s="62"/>
      <c r="M13" s="62"/>
      <c r="N13" s="62"/>
      <c r="O13" s="62"/>
      <c r="P13" s="62"/>
    </row>
    <row r="14" spans="2:16" x14ac:dyDescent="0.25">
      <c r="B14" s="113"/>
      <c r="C14" s="113"/>
      <c r="D14" s="211"/>
      <c r="E14" s="211"/>
      <c r="I14" s="242"/>
      <c r="J14" s="242"/>
      <c r="K14" s="242"/>
      <c r="L14" s="62"/>
      <c r="M14" s="62"/>
      <c r="N14" s="62"/>
      <c r="O14" s="62"/>
      <c r="P14" s="62"/>
    </row>
    <row r="15" spans="2:16" ht="17.25" customHeight="1" x14ac:dyDescent="0.25">
      <c r="B15" s="113"/>
      <c r="C15" s="113"/>
      <c r="D15" s="113"/>
      <c r="E15" s="113"/>
      <c r="G15" s="241" t="s">
        <v>48</v>
      </c>
      <c r="H15" s="241"/>
      <c r="I15" s="242"/>
      <c r="J15" s="242"/>
      <c r="K15" s="242"/>
      <c r="L15" s="62"/>
      <c r="M15" s="62"/>
      <c r="N15" s="62"/>
      <c r="O15" s="62"/>
      <c r="P15" s="62"/>
    </row>
    <row r="16" spans="2:16" x14ac:dyDescent="0.25">
      <c r="B16" s="113"/>
      <c r="C16" s="113"/>
      <c r="D16" s="113"/>
      <c r="E16" s="113"/>
      <c r="G16" s="241"/>
      <c r="H16" s="241"/>
      <c r="I16" s="63"/>
      <c r="J16" s="63" t="s">
        <v>3</v>
      </c>
      <c r="L16" s="62"/>
      <c r="M16" s="62"/>
      <c r="N16" s="62"/>
      <c r="O16" s="62"/>
      <c r="P16" s="62"/>
    </row>
    <row r="17" spans="3:15" x14ac:dyDescent="0.25">
      <c r="C17" s="63"/>
      <c r="D17" s="63"/>
      <c r="E17" s="63" t="s">
        <v>3</v>
      </c>
      <c r="G17" s="63" t="s">
        <v>3</v>
      </c>
      <c r="H17" s="63"/>
      <c r="I17" s="63"/>
      <c r="N17" s="63"/>
      <c r="O17" s="63"/>
    </row>
    <row r="44" spans="4:30" ht="15.75" thickBot="1" x14ac:dyDescent="0.3"/>
    <row r="45" spans="4:30" ht="15.75" thickBot="1" x14ac:dyDescent="0.3">
      <c r="D45" s="6" t="s">
        <v>15</v>
      </c>
      <c r="E45" s="7"/>
      <c r="F45" s="100">
        <v>1995</v>
      </c>
      <c r="G45" s="12">
        <v>1996</v>
      </c>
      <c r="H45" s="8">
        <v>1997</v>
      </c>
      <c r="I45" s="12">
        <v>1998</v>
      </c>
      <c r="J45" s="8">
        <v>1999</v>
      </c>
      <c r="K45" s="12">
        <v>2000</v>
      </c>
      <c r="L45" s="8">
        <v>2001</v>
      </c>
      <c r="M45" s="12">
        <v>2002</v>
      </c>
      <c r="N45" s="8">
        <v>2003</v>
      </c>
      <c r="O45" s="12">
        <v>2004</v>
      </c>
      <c r="P45" s="8">
        <v>2005</v>
      </c>
      <c r="Q45" s="12">
        <v>2006</v>
      </c>
      <c r="R45" s="8">
        <v>2007</v>
      </c>
      <c r="S45" s="12">
        <v>2008</v>
      </c>
      <c r="T45" s="8">
        <v>2009</v>
      </c>
      <c r="U45" s="12">
        <v>2010</v>
      </c>
      <c r="V45" s="8">
        <v>2011</v>
      </c>
      <c r="W45" s="12">
        <v>2012</v>
      </c>
      <c r="X45" s="8">
        <v>2013</v>
      </c>
      <c r="Y45" s="12">
        <v>2014</v>
      </c>
      <c r="Z45" s="8">
        <v>2015</v>
      </c>
      <c r="AA45" s="12">
        <v>2016</v>
      </c>
      <c r="AB45" s="12">
        <v>2017</v>
      </c>
      <c r="AC45" s="12">
        <v>2018</v>
      </c>
      <c r="AD45" s="12">
        <v>2019</v>
      </c>
    </row>
    <row r="46" spans="4:30" x14ac:dyDescent="0.25">
      <c r="D46" s="235" t="s">
        <v>17</v>
      </c>
      <c r="E46" s="236"/>
      <c r="F46" s="101">
        <f>+(A!D47-B!E47)/(A!D47+B!E47)</f>
        <v>-1</v>
      </c>
      <c r="G46" s="102">
        <f>+(A!E47-B!F47)/(A!E47+B!F47)</f>
        <v>-1</v>
      </c>
      <c r="H46" s="103">
        <f>+(A!F47-B!G47)/(A!F47+B!G47)</f>
        <v>-0.95772197323349617</v>
      </c>
      <c r="I46" s="102">
        <f>+(A!G47-B!H47)/(A!G47+B!H47)</f>
        <v>-0.89952833444539027</v>
      </c>
      <c r="J46" s="103">
        <f>+(A!H47-B!I47)/(A!H47+B!I47)</f>
        <v>-1</v>
      </c>
      <c r="K46" s="102">
        <f>+(A!I47-B!J47)/(A!I47+B!J47)</f>
        <v>-1</v>
      </c>
      <c r="L46" s="103">
        <f>+(A!J47-B!K47)/(A!J47+B!K47)</f>
        <v>-0.86552579684959741</v>
      </c>
      <c r="M46" s="102">
        <f>+(A!K47-B!L47)/(A!K47+B!L47)</f>
        <v>-0.98164886946840857</v>
      </c>
      <c r="N46" s="103">
        <f>+(A!L47-B!M47)/(A!L47+B!M47)</f>
        <v>-0.93927549750498174</v>
      </c>
      <c r="O46" s="102">
        <f>+(A!M47-B!N47)/(A!M47+B!N47)</f>
        <v>-1</v>
      </c>
      <c r="P46" s="103">
        <f>+(A!N47-B!O47)/(A!N47+B!O47)</f>
        <v>-0.52812441123034282</v>
      </c>
      <c r="Q46" s="102">
        <f>+(A!O47-B!P47)/(A!O47+B!P47)</f>
        <v>-0.99723636537829097</v>
      </c>
      <c r="R46" s="103">
        <f>+(A!P47-B!Q47)/(A!P47+B!Q47)</f>
        <v>-0.96839790722879338</v>
      </c>
      <c r="S46" s="102">
        <f>+(A!Q47-B!R47)/(A!Q47+B!R47)</f>
        <v>-0.96486093991271971</v>
      </c>
      <c r="T46" s="103">
        <f>+(A!R47-B!S47)/(A!R47+B!S47)</f>
        <v>-0.38900026027604173</v>
      </c>
      <c r="U46" s="102">
        <f>+(A!S47-B!T47)/(A!S47+B!T47)</f>
        <v>0.19958466621918022</v>
      </c>
      <c r="V46" s="103">
        <f>+(A!T47-B!U47)/(A!T47+B!U47)</f>
        <v>-0.56948782011242971</v>
      </c>
      <c r="W46" s="102">
        <f>+(A!U47-B!V47)/(A!U47+B!V47)</f>
        <v>-0.44577692376020872</v>
      </c>
      <c r="X46" s="103">
        <f>+(A!V47-B!W47)/(A!V47+B!W47)</f>
        <v>-0.52398227627155181</v>
      </c>
      <c r="Y46" s="102">
        <f>+(A!W47-B!X47)/(A!W47+B!X47)</f>
        <v>-0.51416920195663307</v>
      </c>
      <c r="Z46" s="103">
        <f>+(A!X47-B!Y47)/(A!X47+B!Y47)</f>
        <v>-0.34636374640163781</v>
      </c>
      <c r="AA46" s="102">
        <f>+(A!Y47-B!Z47)/(A!Y47+B!Z47)</f>
        <v>-0.54912278322798458</v>
      </c>
      <c r="AB46" s="102">
        <f>+(A!Z47-B!AA47)/(A!Z47+B!AA47)</f>
        <v>-0.700964515577855</v>
      </c>
      <c r="AC46" s="102">
        <f>+(A!AA47-B!AB47)/(A!AA47+B!AB47)</f>
        <v>-0.71138448546810318</v>
      </c>
      <c r="AD46" s="102">
        <f>+(A!AB47-B!AC47)/(A!AB47+B!AC47)</f>
        <v>-0.90688229136035803</v>
      </c>
    </row>
    <row r="47" spans="4:30" x14ac:dyDescent="0.25">
      <c r="D47" s="237" t="s">
        <v>18</v>
      </c>
      <c r="E47" s="238"/>
      <c r="F47" s="104" t="e">
        <f>+(A!D48-B!E48)/(A!D48+B!E48)</f>
        <v>#DIV/0!</v>
      </c>
      <c r="G47" s="105" t="e">
        <f>+(A!E48-B!F48)/(A!E48+B!F48)</f>
        <v>#DIV/0!</v>
      </c>
      <c r="H47" s="106" t="e">
        <f>+(A!F48-B!G48)/(A!F48+B!G48)</f>
        <v>#DIV/0!</v>
      </c>
      <c r="I47" s="105" t="e">
        <f>+(A!G48-B!H48)/(A!G48+B!H48)</f>
        <v>#DIV/0!</v>
      </c>
      <c r="J47" s="106" t="e">
        <f>+(A!H48-B!I48)/(A!H48+B!I48)</f>
        <v>#DIV/0!</v>
      </c>
      <c r="K47" s="105" t="e">
        <f>+(A!I48-B!J48)/(A!I48+B!J48)</f>
        <v>#DIV/0!</v>
      </c>
      <c r="L47" s="106" t="e">
        <f>+(A!J48-B!K48)/(A!J48+B!K48)</f>
        <v>#DIV/0!</v>
      </c>
      <c r="M47" s="105">
        <f>+(A!K48-B!L48)/(A!K48+B!L48)</f>
        <v>-1</v>
      </c>
      <c r="N47" s="106">
        <f>+(A!L48-B!M48)/(A!L48+B!M48)</f>
        <v>-1</v>
      </c>
      <c r="O47" s="105">
        <f>+(A!M48-B!N48)/(A!M48+B!N48)</f>
        <v>-1</v>
      </c>
      <c r="P47" s="106" t="e">
        <f>+(A!N48-B!O48)/(A!N48+B!O48)</f>
        <v>#DIV/0!</v>
      </c>
      <c r="Q47" s="105">
        <f>+(A!O48-B!P48)/(A!O48+B!P48)</f>
        <v>1</v>
      </c>
      <c r="R47" s="106" t="e">
        <f>+(A!P48-B!Q48)/(A!P48+B!Q48)</f>
        <v>#DIV/0!</v>
      </c>
      <c r="S47" s="105">
        <f>+(A!Q48-B!R48)/(A!Q48+B!R48)</f>
        <v>-0.99865913649043281</v>
      </c>
      <c r="T47" s="106">
        <f>+(A!R48-B!S48)/(A!R48+B!S48)</f>
        <v>-0.98958466182034588</v>
      </c>
      <c r="U47" s="105">
        <f>+(A!S48-B!T48)/(A!S48+B!T48)</f>
        <v>1</v>
      </c>
      <c r="V47" s="106">
        <f>+(A!T48-B!U48)/(A!T48+B!U48)</f>
        <v>-1</v>
      </c>
      <c r="W47" s="105">
        <f>+(A!U48-B!V48)/(A!U48+B!V48)</f>
        <v>-1</v>
      </c>
      <c r="X47" s="106">
        <f>+(A!V48-B!W48)/(A!V48+B!W48)</f>
        <v>-1</v>
      </c>
      <c r="Y47" s="105">
        <f>+(A!W48-B!X48)/(A!W48+B!X48)</f>
        <v>-1</v>
      </c>
      <c r="Z47" s="106">
        <f>+(A!X48-B!Y48)/(A!X48+B!Y48)</f>
        <v>-1</v>
      </c>
      <c r="AA47" s="105">
        <f>+(A!Y48-B!Z48)/(A!Y48+B!Z48)</f>
        <v>-1</v>
      </c>
      <c r="AB47" s="105">
        <f>+(A!Z48-B!AA48)/(A!Z48+B!AA48)</f>
        <v>-1</v>
      </c>
      <c r="AC47" s="105">
        <f>+(A!AA48-B!AB48)/(A!AA48+B!AB48)</f>
        <v>-1</v>
      </c>
      <c r="AD47" s="105">
        <f>+(A!AB48-B!AC48)/(A!AB48+B!AC48)</f>
        <v>-1</v>
      </c>
    </row>
    <row r="48" spans="4:30" x14ac:dyDescent="0.25">
      <c r="D48" s="235" t="s">
        <v>19</v>
      </c>
      <c r="E48" s="236"/>
      <c r="F48" s="104">
        <f>+(A!D49-B!E49)/(A!D49+B!E49)</f>
        <v>-0.51760404830403983</v>
      </c>
      <c r="G48" s="105">
        <f>+(A!E49-B!F49)/(A!E49+B!F49)</f>
        <v>0.55628850604502278</v>
      </c>
      <c r="H48" s="106">
        <f>+(A!F49-B!G49)/(A!F49+B!G49)</f>
        <v>0.63303533418475944</v>
      </c>
      <c r="I48" s="105">
        <f>+(A!G49-B!H49)/(A!G49+B!H49)</f>
        <v>0.45711950675047175</v>
      </c>
      <c r="J48" s="106">
        <f>+(A!H49-B!I49)/(A!H49+B!I49)</f>
        <v>0.30224550153615415</v>
      </c>
      <c r="K48" s="105">
        <f>+(A!I49-B!J49)/(A!I49+B!J49)</f>
        <v>0.58278444580134225</v>
      </c>
      <c r="L48" s="106">
        <f>+(A!J49-B!K49)/(A!J49+B!K49)</f>
        <v>0.1150306437977037</v>
      </c>
      <c r="M48" s="105">
        <f>+(A!K49-B!L49)/(A!K49+B!L49)</f>
        <v>0.15113977110732751</v>
      </c>
      <c r="N48" s="106">
        <f>+(A!L49-B!M49)/(A!L49+B!M49)</f>
        <v>0.60619349004692846</v>
      </c>
      <c r="O48" s="105">
        <f>+(A!M49-B!N49)/(A!M49+B!N49)</f>
        <v>0.19155747559288966</v>
      </c>
      <c r="P48" s="106">
        <f>+(A!N49-B!O49)/(A!N49+B!O49)</f>
        <v>0.34900928025256883</v>
      </c>
      <c r="Q48" s="105">
        <f>+(A!O49-B!P49)/(A!O49+B!P49)</f>
        <v>-0.13936190444436275</v>
      </c>
      <c r="R48" s="106">
        <f>+(A!P49-B!Q49)/(A!P49+B!Q49)</f>
        <v>-4.3737191078963584E-3</v>
      </c>
      <c r="S48" s="105">
        <f>+(A!Q49-B!R49)/(A!Q49+B!R49)</f>
        <v>-0.46304580258728484</v>
      </c>
      <c r="T48" s="106">
        <f>+(A!R49-B!S49)/(A!R49+B!S49)</f>
        <v>-0.41925101413906524</v>
      </c>
      <c r="U48" s="105">
        <f>+(A!S49-B!T49)/(A!S49+B!T49)</f>
        <v>-0.33578808508793362</v>
      </c>
      <c r="V48" s="106">
        <f>+(A!T49-B!U49)/(A!T49+B!U49)</f>
        <v>-0.38920249261068873</v>
      </c>
      <c r="W48" s="105">
        <f>+(A!U49-B!V49)/(A!U49+B!V49)</f>
        <v>-1.2451343876883106E-2</v>
      </c>
      <c r="X48" s="106">
        <f>+(A!V49-B!W49)/(A!V49+B!W49)</f>
        <v>0.14184959942725009</v>
      </c>
      <c r="Y48" s="105">
        <f>+(A!W49-B!X49)/(A!W49+B!X49)</f>
        <v>3.3157329294052539E-2</v>
      </c>
      <c r="Z48" s="106">
        <f>+(A!X49-B!Y49)/(A!X49+B!Y49)</f>
        <v>0.18302109549491383</v>
      </c>
      <c r="AA48" s="105">
        <f>+(A!Y49-B!Z49)/(A!Y49+B!Z49)</f>
        <v>0.26045668371281483</v>
      </c>
      <c r="AB48" s="105">
        <f>+(A!Z49-B!AA49)/(A!Z49+B!AA49)</f>
        <v>0.4178032940467119</v>
      </c>
      <c r="AC48" s="105">
        <f>+(A!AA49-B!AB49)/(A!AA49+B!AB49)</f>
        <v>0.31335525766380101</v>
      </c>
      <c r="AD48" s="105">
        <f>+(A!AB49-B!AC49)/(A!AB49+B!AC49)</f>
        <v>0.55067262363528513</v>
      </c>
    </row>
    <row r="49" spans="4:30" x14ac:dyDescent="0.25">
      <c r="D49" s="237" t="s">
        <v>20</v>
      </c>
      <c r="E49" s="238"/>
      <c r="F49" s="104" t="e">
        <f>+(A!D50-B!E50)/(A!D50+B!E50)</f>
        <v>#DIV/0!</v>
      </c>
      <c r="G49" s="105" t="e">
        <f>+(A!E50-B!F50)/(A!E50+B!F50)</f>
        <v>#DIV/0!</v>
      </c>
      <c r="H49" s="106" t="e">
        <f>+(A!F50-B!G50)/(A!F50+B!G50)</f>
        <v>#DIV/0!</v>
      </c>
      <c r="I49" s="105" t="e">
        <f>+(A!G50-B!H50)/(A!G50+B!H50)</f>
        <v>#DIV/0!</v>
      </c>
      <c r="J49" s="106" t="e">
        <f>+(A!H50-B!I50)/(A!H50+B!I50)</f>
        <v>#DIV/0!</v>
      </c>
      <c r="K49" s="105" t="e">
        <f>+(A!I50-B!J50)/(A!I50+B!J50)</f>
        <v>#DIV/0!</v>
      </c>
      <c r="L49" s="106">
        <f>+(A!J50-B!K50)/(A!J50+B!K50)</f>
        <v>-1</v>
      </c>
      <c r="M49" s="105">
        <f>+(A!K50-B!L50)/(A!K50+B!L50)</f>
        <v>-1</v>
      </c>
      <c r="N49" s="106">
        <f>+(A!L50-B!M50)/(A!L50+B!M50)</f>
        <v>-1</v>
      </c>
      <c r="O49" s="105">
        <f>+(A!M50-B!N50)/(A!M50+B!N50)</f>
        <v>1</v>
      </c>
      <c r="P49" s="106">
        <f>+(A!N50-B!O50)/(A!N50+B!O50)</f>
        <v>-1</v>
      </c>
      <c r="Q49" s="105">
        <f>+(A!O50-B!P50)/(A!O50+B!P50)</f>
        <v>1</v>
      </c>
      <c r="R49" s="106">
        <f>+(A!P50-B!Q50)/(A!P50+B!Q50)</f>
        <v>-0.1002770608517758</v>
      </c>
      <c r="S49" s="105">
        <f>+(A!Q50-B!R50)/(A!Q50+B!R50)</f>
        <v>0.43915901031333804</v>
      </c>
      <c r="T49" s="106">
        <f>+(A!R50-B!S50)/(A!R50+B!S50)</f>
        <v>0.9987856584974083</v>
      </c>
      <c r="U49" s="105">
        <f>+(A!S50-B!T50)/(A!S50+B!T50)</f>
        <v>0.99659295683027194</v>
      </c>
      <c r="V49" s="106">
        <f>+(A!T50-B!U50)/(A!T50+B!U50)</f>
        <v>0.99829913674610116</v>
      </c>
      <c r="W49" s="105">
        <f>+(A!U50-B!V50)/(A!U50+B!V50)</f>
        <v>0.9531229131535438</v>
      </c>
      <c r="X49" s="106">
        <f>+(A!V50-B!W50)/(A!V50+B!W50)</f>
        <v>0.9990041887738158</v>
      </c>
      <c r="Y49" s="105">
        <f>+(A!W50-B!X50)/(A!W50+B!X50)</f>
        <v>0.99884477064515764</v>
      </c>
      <c r="Z49" s="106">
        <f>+(A!X50-B!Y50)/(A!X50+B!Y50)</f>
        <v>0.99619572931325173</v>
      </c>
      <c r="AA49" s="105">
        <f>+(A!Y50-B!Z50)/(A!Y50+B!Z50)</f>
        <v>0.98633780817362571</v>
      </c>
      <c r="AB49" s="105">
        <f>+(A!Z50-B!AA50)/(A!Z50+B!AA50)</f>
        <v>0.9818829027702084</v>
      </c>
      <c r="AC49" s="105">
        <f>+(A!AA50-B!AB50)/(A!AA50+B!AB50)</f>
        <v>0.98761354615852048</v>
      </c>
      <c r="AD49" s="105">
        <f>+(A!AB50-B!AC50)/(A!AB50+B!AC50)</f>
        <v>0.96587283428484083</v>
      </c>
    </row>
    <row r="50" spans="4:30" x14ac:dyDescent="0.25">
      <c r="D50" s="235" t="s">
        <v>21</v>
      </c>
      <c r="E50" s="236"/>
      <c r="F50" s="104">
        <f>+(A!D51-B!E51)/(A!D51+B!E51)</f>
        <v>-1</v>
      </c>
      <c r="G50" s="105">
        <f>+(A!E51-B!F51)/(A!E51+B!F51)</f>
        <v>-1</v>
      </c>
      <c r="H50" s="106">
        <f>+(A!F51-B!G51)/(A!F51+B!G51)</f>
        <v>-1</v>
      </c>
      <c r="I50" s="105" t="e">
        <f>+(A!G51-B!H51)/(A!G51+B!H51)</f>
        <v>#DIV/0!</v>
      </c>
      <c r="J50" s="106">
        <f>+(A!H51-B!I51)/(A!H51+B!I51)</f>
        <v>-1</v>
      </c>
      <c r="K50" s="105" t="e">
        <f>+(A!I51-B!J51)/(A!I51+B!J51)</f>
        <v>#DIV/0!</v>
      </c>
      <c r="L50" s="106">
        <f>+(A!J51-B!K51)/(A!J51+B!K51)</f>
        <v>-1</v>
      </c>
      <c r="M50" s="105">
        <f>+(A!K51-B!L51)/(A!K51+B!L51)</f>
        <v>-1</v>
      </c>
      <c r="N50" s="106">
        <f>+(A!L51-B!M51)/(A!L51+B!M51)</f>
        <v>-1</v>
      </c>
      <c r="O50" s="105">
        <f>+(A!M51-B!N51)/(A!M51+B!N51)</f>
        <v>-1</v>
      </c>
      <c r="P50" s="106">
        <f>+(A!N51-B!O51)/(A!N51+B!O51)</f>
        <v>-1</v>
      </c>
      <c r="Q50" s="105">
        <f>+(A!O51-B!P51)/(A!O51+B!P51)</f>
        <v>-1</v>
      </c>
      <c r="R50" s="106">
        <f>+(A!P51-B!Q51)/(A!P51+B!Q51)</f>
        <v>-1</v>
      </c>
      <c r="S50" s="105">
        <f>+(A!Q51-B!R51)/(A!Q51+B!R51)</f>
        <v>-1</v>
      </c>
      <c r="T50" s="106">
        <f>+(A!R51-B!S51)/(A!R51+B!S51)</f>
        <v>-1</v>
      </c>
      <c r="U50" s="105">
        <f>+(A!S51-B!T51)/(A!S51+B!T51)</f>
        <v>-1</v>
      </c>
      <c r="V50" s="106">
        <f>+(A!T51-B!U51)/(A!T51+B!U51)</f>
        <v>-1</v>
      </c>
      <c r="W50" s="105">
        <f>+(A!U51-B!V51)/(A!U51+B!V51)</f>
        <v>-1</v>
      </c>
      <c r="X50" s="106">
        <f>+(A!V51-B!W51)/(A!V51+B!W51)</f>
        <v>-1</v>
      </c>
      <c r="Y50" s="105">
        <f>+(A!W51-B!X51)/(A!W51+B!X51)</f>
        <v>-1</v>
      </c>
      <c r="Z50" s="106">
        <f>+(A!X51-B!Y51)/(A!X51+B!Y51)</f>
        <v>-1</v>
      </c>
      <c r="AA50" s="105">
        <f>+(A!Y51-B!Z51)/(A!Y51+B!Z51)</f>
        <v>-1</v>
      </c>
      <c r="AB50" s="105">
        <f>+(A!Z51-B!AA51)/(A!Z51+B!AA51)</f>
        <v>-1</v>
      </c>
      <c r="AC50" s="105">
        <f>+(A!AA51-B!AB51)/(A!AA51+B!AB51)</f>
        <v>-1</v>
      </c>
      <c r="AD50" s="105">
        <f>+(A!AB51-B!AC51)/(A!AB51+B!AC51)</f>
        <v>-1</v>
      </c>
    </row>
    <row r="51" spans="4:30" x14ac:dyDescent="0.25">
      <c r="D51" s="237" t="s">
        <v>22</v>
      </c>
      <c r="E51" s="238"/>
      <c r="F51" s="104">
        <f>+(A!D52-B!E52)/(A!D52+B!E52)</f>
        <v>-0.82198020630219559</v>
      </c>
      <c r="G51" s="105">
        <f>+(A!E52-B!F52)/(A!E52+B!F52)</f>
        <v>-0.93977877987484759</v>
      </c>
      <c r="H51" s="106">
        <f>+(A!F52-B!G52)/(A!F52+B!G52)</f>
        <v>-0.85771872405823513</v>
      </c>
      <c r="I51" s="105">
        <f>+(A!G52-B!H52)/(A!G52+B!H52)</f>
        <v>-0.94803803193657732</v>
      </c>
      <c r="J51" s="106">
        <f>+(A!H52-B!I52)/(A!H52+B!I52)</f>
        <v>-0.99489667003420168</v>
      </c>
      <c r="K51" s="105">
        <f>+(A!I52-B!J52)/(A!I52+B!J52)</f>
        <v>-0.98383959579742764</v>
      </c>
      <c r="L51" s="106">
        <f>+(A!J52-B!K52)/(A!J52+B!K52)</f>
        <v>-0.99757575438638024</v>
      </c>
      <c r="M51" s="105">
        <f>+(A!K52-B!L52)/(A!K52+B!L52)</f>
        <v>-0.98136752656189175</v>
      </c>
      <c r="N51" s="106">
        <f>+(A!L52-B!M52)/(A!L52+B!M52)</f>
        <v>-0.99671314106602993</v>
      </c>
      <c r="O51" s="105">
        <f>+(A!M52-B!N52)/(A!M52+B!N52)</f>
        <v>-0.9935963676630043</v>
      </c>
      <c r="P51" s="106">
        <f>+(A!N52-B!O52)/(A!N52+B!O52)</f>
        <v>-0.9931190347451474</v>
      </c>
      <c r="Q51" s="105">
        <f>+(A!O52-B!P52)/(A!O52+B!P52)</f>
        <v>-0.99320079639211922</v>
      </c>
      <c r="R51" s="106">
        <f>+(A!P52-B!Q52)/(A!P52+B!Q52)</f>
        <v>-0.96963672323115402</v>
      </c>
      <c r="S51" s="105">
        <f>+(A!Q52-B!R52)/(A!Q52+B!R52)</f>
        <v>-0.96108041365336927</v>
      </c>
      <c r="T51" s="106">
        <f>+(A!R52-B!S52)/(A!R52+B!S52)</f>
        <v>-0.91665185457423959</v>
      </c>
      <c r="U51" s="105">
        <f>+(A!S52-B!T52)/(A!S52+B!T52)</f>
        <v>-0.96372331947837386</v>
      </c>
      <c r="V51" s="106">
        <f>+(A!T52-B!U52)/(A!T52+B!U52)</f>
        <v>-0.97197584950252913</v>
      </c>
      <c r="W51" s="105">
        <f>+(A!U52-B!V52)/(A!U52+B!V52)</f>
        <v>-0.97145593921770945</v>
      </c>
      <c r="X51" s="106">
        <f>+(A!V52-B!W52)/(A!V52+B!W52)</f>
        <v>-0.9935740191858411</v>
      </c>
      <c r="Y51" s="105">
        <f>+(A!W52-B!X52)/(A!W52+B!X52)</f>
        <v>-0.89069984694397386</v>
      </c>
      <c r="Z51" s="106">
        <f>+(A!X52-B!Y52)/(A!X52+B!Y52)</f>
        <v>-0.83104776881026354</v>
      </c>
      <c r="AA51" s="105">
        <f>+(A!Y52-B!Z52)/(A!Y52+B!Z52)</f>
        <v>-0.62735271872630627</v>
      </c>
      <c r="AB51" s="105">
        <f>+(A!Z52-B!AA52)/(A!Z52+B!AA52)</f>
        <v>-0.64607192595126717</v>
      </c>
      <c r="AC51" s="105">
        <f>+(A!AA52-B!AB52)/(A!AA52+B!AB52)</f>
        <v>-0.69845835412486301</v>
      </c>
      <c r="AD51" s="105">
        <f>+(A!AB52-B!AC52)/(A!AB52+B!AC52)</f>
        <v>-0.63707314815584126</v>
      </c>
    </row>
    <row r="52" spans="4:30" x14ac:dyDescent="0.25">
      <c r="D52" s="235" t="s">
        <v>23</v>
      </c>
      <c r="E52" s="236"/>
      <c r="F52" s="104">
        <f>+(A!D53-B!E53)/(A!D53+B!E53)</f>
        <v>-0.98020956779126556</v>
      </c>
      <c r="G52" s="105">
        <f>+(A!E53-B!F53)/(A!E53+B!F53)</f>
        <v>-0.95967074948929676</v>
      </c>
      <c r="H52" s="106">
        <f>+(A!F53-B!G53)/(A!F53+B!G53)</f>
        <v>-0.98758723036001261</v>
      </c>
      <c r="I52" s="105">
        <f>+(A!G53-B!H53)/(A!G53+B!H53)</f>
        <v>-0.98256245071412307</v>
      </c>
      <c r="J52" s="106">
        <f>+(A!H53-B!I53)/(A!H53+B!I53)</f>
        <v>-0.95456924973770008</v>
      </c>
      <c r="K52" s="105">
        <f>+(A!I53-B!J53)/(A!I53+B!J53)</f>
        <v>-0.94095610744729186</v>
      </c>
      <c r="L52" s="106">
        <f>+(A!J53-B!K53)/(A!J53+B!K53)</f>
        <v>-0.95300038244725371</v>
      </c>
      <c r="M52" s="105">
        <f>+(A!K53-B!L53)/(A!K53+B!L53)</f>
        <v>-0.91698632871557828</v>
      </c>
      <c r="N52" s="106">
        <f>+(A!L53-B!M53)/(A!L53+B!M53)</f>
        <v>-0.92851860073605552</v>
      </c>
      <c r="O52" s="105">
        <f>+(A!M53-B!N53)/(A!M53+B!N53)</f>
        <v>-0.93690555139942588</v>
      </c>
      <c r="P52" s="106">
        <f>+(A!N53-B!O53)/(A!N53+B!O53)</f>
        <v>-0.94135884090249322</v>
      </c>
      <c r="Q52" s="105">
        <f>+(A!O53-B!P53)/(A!O53+B!P53)</f>
        <v>-0.14192986336849778</v>
      </c>
      <c r="R52" s="106">
        <f>+(A!P53-B!Q53)/(A!P53+B!Q53)</f>
        <v>-0.1417652188233815</v>
      </c>
      <c r="S52" s="105">
        <f>+(A!Q53-B!R53)/(A!Q53+B!R53)</f>
        <v>-0.86714745768168833</v>
      </c>
      <c r="T52" s="106">
        <f>+(A!R53-B!S53)/(A!R53+B!S53)</f>
        <v>-0.97094140776084348</v>
      </c>
      <c r="U52" s="105">
        <f>+(A!S53-B!T53)/(A!S53+B!T53)</f>
        <v>-0.79360283301633139</v>
      </c>
      <c r="V52" s="106">
        <f>+(A!T53-B!U53)/(A!T53+B!U53)</f>
        <v>-0.95870384265730302</v>
      </c>
      <c r="W52" s="105">
        <f>+(A!U53-B!V53)/(A!U53+B!V53)</f>
        <v>-0.85634473988322191</v>
      </c>
      <c r="X52" s="106">
        <f>+(A!V53-B!W53)/(A!V53+B!W53)</f>
        <v>-0.7817011431916675</v>
      </c>
      <c r="Y52" s="105">
        <f>+(A!W53-B!X53)/(A!W53+B!X53)</f>
        <v>-0.87627677204172683</v>
      </c>
      <c r="Z52" s="106">
        <f>+(A!X53-B!Y53)/(A!X53+B!Y53)</f>
        <v>-0.91526041875420183</v>
      </c>
      <c r="AA52" s="105">
        <f>+(A!Y53-B!Z53)/(A!Y53+B!Z53)</f>
        <v>-0.72849934063110644</v>
      </c>
      <c r="AB52" s="105">
        <f>+(A!Z53-B!AA53)/(A!Z53+B!AA53)</f>
        <v>-0.87230962569457893</v>
      </c>
      <c r="AC52" s="105">
        <f>+(A!AA53-B!AB53)/(A!AA53+B!AB53)</f>
        <v>-0.94927859294093919</v>
      </c>
      <c r="AD52" s="105">
        <f>+(A!AB53-B!AC53)/(A!AB53+B!AC53)</f>
        <v>-0.91035053685172285</v>
      </c>
    </row>
    <row r="53" spans="4:30" x14ac:dyDescent="0.25">
      <c r="D53" s="237" t="s">
        <v>24</v>
      </c>
      <c r="E53" s="238"/>
      <c r="F53" s="104">
        <f>+(A!D54-B!E54)/(A!D54+B!E54)</f>
        <v>-0.44345533200938075</v>
      </c>
      <c r="G53" s="105">
        <f>+(A!E54-B!F54)/(A!E54+B!F54)</f>
        <v>-0.98273856545345206</v>
      </c>
      <c r="H53" s="106">
        <f>+(A!F54-B!G54)/(A!F54+B!G54)</f>
        <v>-0.98658407379399438</v>
      </c>
      <c r="I53" s="105">
        <f>+(A!G54-B!H54)/(A!G54+B!H54)</f>
        <v>-0.97491570632145108</v>
      </c>
      <c r="J53" s="106">
        <f>+(A!H54-B!I54)/(A!H54+B!I54)</f>
        <v>-0.99571387087821717</v>
      </c>
      <c r="K53" s="105">
        <f>+(A!I54-B!J54)/(A!I54+B!J54)</f>
        <v>-0.9926136453993194</v>
      </c>
      <c r="L53" s="106">
        <f>+(A!J54-B!K54)/(A!J54+B!K54)</f>
        <v>-0.92273449098168336</v>
      </c>
      <c r="M53" s="105">
        <f>+(A!K54-B!L54)/(A!K54+B!L54)</f>
        <v>-0.99940795075289357</v>
      </c>
      <c r="N53" s="106">
        <f>+(A!L54-B!M54)/(A!L54+B!M54)</f>
        <v>-0.99171803855527352</v>
      </c>
      <c r="O53" s="105">
        <f>+(A!M54-B!N54)/(A!M54+B!N54)</f>
        <v>-0.98517572065325965</v>
      </c>
      <c r="P53" s="106">
        <f>+(A!N54-B!O54)/(A!N54+B!O54)</f>
        <v>-0.98160132087492502</v>
      </c>
      <c r="Q53" s="105">
        <f>+(A!O54-B!P54)/(A!O54+B!P54)</f>
        <v>-0.99488626392930546</v>
      </c>
      <c r="R53" s="106">
        <f>+(A!P54-B!Q54)/(A!P54+B!Q54)</f>
        <v>-0.99426095822984428</v>
      </c>
      <c r="S53" s="105">
        <f>+(A!Q54-B!R54)/(A!Q54+B!R54)</f>
        <v>-0.99266754874712182</v>
      </c>
      <c r="T53" s="106">
        <f>+(A!R54-B!S54)/(A!R54+B!S54)</f>
        <v>-0.99736493766200396</v>
      </c>
      <c r="U53" s="105">
        <f>+(A!S54-B!T54)/(A!S54+B!T54)</f>
        <v>-0.99149604529424373</v>
      </c>
      <c r="V53" s="106">
        <f>+(A!T54-B!U54)/(A!T54+B!U54)</f>
        <v>-0.99775837936624268</v>
      </c>
      <c r="W53" s="105">
        <f>+(A!U54-B!V54)/(A!U54+B!V54)</f>
        <v>-0.98260639882697365</v>
      </c>
      <c r="X53" s="106">
        <f>+(A!V54-B!W54)/(A!V54+B!W54)</f>
        <v>-0.98849959065290371</v>
      </c>
      <c r="Y53" s="105">
        <f>+(A!W54-B!X54)/(A!W54+B!X54)</f>
        <v>-0.98390152604133074</v>
      </c>
      <c r="Z53" s="106">
        <f>+(A!X54-B!Y54)/(A!X54+B!Y54)</f>
        <v>-0.99483393767242834</v>
      </c>
      <c r="AA53" s="105">
        <f>+(A!Y54-B!Z54)/(A!Y54+B!Z54)</f>
        <v>-0.97615464651472383</v>
      </c>
      <c r="AB53" s="105">
        <f>+(A!Z54-B!AA54)/(A!Z54+B!AA54)</f>
        <v>-0.98407975442655271</v>
      </c>
      <c r="AC53" s="105">
        <f>+(A!AA54-B!AB54)/(A!AA54+B!AB54)</f>
        <v>-0.98212853459785643</v>
      </c>
      <c r="AD53" s="105">
        <f>+(A!AB54-B!AC54)/(A!AB54+B!AC54)</f>
        <v>-0.97607219884614338</v>
      </c>
    </row>
    <row r="54" spans="4:30" x14ac:dyDescent="0.25">
      <c r="D54" s="235" t="s">
        <v>25</v>
      </c>
      <c r="E54" s="236"/>
      <c r="F54" s="104">
        <f>+(A!D55-B!E55)/(A!D55+B!E55)</f>
        <v>-1</v>
      </c>
      <c r="G54" s="105">
        <f>+(A!E55-B!F55)/(A!E55+B!F55)</f>
        <v>-1</v>
      </c>
      <c r="H54" s="106">
        <f>+(A!F55-B!G55)/(A!F55+B!G55)</f>
        <v>-0.99107275216203239</v>
      </c>
      <c r="I54" s="105">
        <f>+(A!G55-B!H55)/(A!G55+B!H55)</f>
        <v>-1</v>
      </c>
      <c r="J54" s="106">
        <f>+(A!H55-B!I55)/(A!H55+B!I55)</f>
        <v>-1</v>
      </c>
      <c r="K54" s="105">
        <f>+(A!I55-B!J55)/(A!I55+B!J55)</f>
        <v>-0.99962867531232558</v>
      </c>
      <c r="L54" s="106">
        <f>+(A!J55-B!K55)/(A!J55+B!K55)</f>
        <v>-0.99291461214028454</v>
      </c>
      <c r="M54" s="105">
        <f>+(A!K55-B!L55)/(A!K55+B!L55)</f>
        <v>-0.98793182954879499</v>
      </c>
      <c r="N54" s="106">
        <f>+(A!L55-B!M55)/(A!L55+B!M55)</f>
        <v>-0.93175981564852661</v>
      </c>
      <c r="O54" s="105">
        <f>+(A!M55-B!N55)/(A!M55+B!N55)</f>
        <v>-0.96696725755610591</v>
      </c>
      <c r="P54" s="106">
        <f>+(A!N55-B!O55)/(A!N55+B!O55)</f>
        <v>-0.98193558884857846</v>
      </c>
      <c r="Q54" s="105">
        <f>+(A!O55-B!P55)/(A!O55+B!P55)</f>
        <v>-0.97247550801900995</v>
      </c>
      <c r="R54" s="106">
        <f>+(A!P55-B!Q55)/(A!P55+B!Q55)</f>
        <v>-0.97200518063332797</v>
      </c>
      <c r="S54" s="105">
        <f>+(A!Q55-B!R55)/(A!Q55+B!R55)</f>
        <v>-0.99557983510696346</v>
      </c>
      <c r="T54" s="106">
        <f>+(A!R55-B!S55)/(A!R55+B!S55)</f>
        <v>-0.99479056124253762</v>
      </c>
      <c r="U54" s="105">
        <f>+(A!S55-B!T55)/(A!S55+B!T55)</f>
        <v>-0.99492128767999222</v>
      </c>
      <c r="V54" s="106">
        <f>+(A!T55-B!U55)/(A!T55+B!U55)</f>
        <v>-0.99709443083070759</v>
      </c>
      <c r="W54" s="105">
        <f>+(A!U55-B!V55)/(A!U55+B!V55)</f>
        <v>-0.99253585224162044</v>
      </c>
      <c r="X54" s="106">
        <f>+(A!V55-B!W55)/(A!V55+B!W55)</f>
        <v>-0.99591980572078864</v>
      </c>
      <c r="Y54" s="105">
        <f>+(A!W55-B!X55)/(A!W55+B!X55)</f>
        <v>-0.99463961463192785</v>
      </c>
      <c r="Z54" s="106">
        <f>+(A!X55-B!Y55)/(A!X55+B!Y55)</f>
        <v>-0.99464044741620194</v>
      </c>
      <c r="AA54" s="105">
        <f>+(A!Y55-B!Z55)/(A!Y55+B!Z55)</f>
        <v>-0.95983733317760689</v>
      </c>
      <c r="AB54" s="105">
        <f>+(A!Z55-B!AA55)/(A!Z55+B!AA55)</f>
        <v>-0.99229541286668055</v>
      </c>
      <c r="AC54" s="105">
        <f>+(A!AA55-B!AB55)/(A!AA55+B!AB55)</f>
        <v>-0.98856845608924937</v>
      </c>
      <c r="AD54" s="105">
        <f>+(A!AB55-B!AC55)/(A!AB55+B!AC55)</f>
        <v>-0.92426211457616159</v>
      </c>
    </row>
    <row r="55" spans="4:30" ht="15.75" thickBot="1" x14ac:dyDescent="0.3">
      <c r="D55" s="233" t="s">
        <v>26</v>
      </c>
      <c r="E55" s="234"/>
      <c r="F55" s="107">
        <f>+(A!D56-B!E56)/(A!D56+B!E56)</f>
        <v>-1</v>
      </c>
      <c r="G55" s="108">
        <f>+(A!E56-B!F56)/(A!E56+B!F56)</f>
        <v>-1</v>
      </c>
      <c r="H55" s="109">
        <f>+(A!F56-B!G56)/(A!F56+B!G56)</f>
        <v>-1</v>
      </c>
      <c r="I55" s="108">
        <f>+(A!G56-B!H56)/(A!G56+B!H56)</f>
        <v>-1</v>
      </c>
      <c r="J55" s="109">
        <f>+(A!H56-B!I56)/(A!H56+B!I56)</f>
        <v>-1</v>
      </c>
      <c r="K55" s="108"/>
      <c r="L55" s="109">
        <f>+(A!J56-B!K56)/(A!J56+B!K56)</f>
        <v>-1</v>
      </c>
      <c r="M55" s="108">
        <f>+(A!K56-B!L56)/(A!K56+B!L56)</f>
        <v>-1</v>
      </c>
      <c r="N55" s="109">
        <f>+(A!L56-B!M56)/(A!L56+B!M56)</f>
        <v>-1</v>
      </c>
      <c r="O55" s="108">
        <f>+(A!M56-B!N56)/(A!M56+B!N56)</f>
        <v>-1</v>
      </c>
      <c r="P55" s="109">
        <f>+(A!N56-B!O56)/(A!N56+B!O56)</f>
        <v>-0.99989468661963221</v>
      </c>
      <c r="Q55" s="108">
        <f>+(A!O56-B!P56)/(A!O56+B!P56)</f>
        <v>-0.99985961372404197</v>
      </c>
      <c r="R55" s="109">
        <f>+(A!P56-B!Q56)/(A!P56+B!Q56)</f>
        <v>-0.9998150628122463</v>
      </c>
      <c r="S55" s="108">
        <f>+(A!Q56-B!R56)/(A!Q56+B!R56)</f>
        <v>-0.99990077996304083</v>
      </c>
      <c r="T55" s="109">
        <f>+(A!R56-B!S56)/(A!R56+B!S56)</f>
        <v>-0.99988553881597242</v>
      </c>
      <c r="U55" s="108">
        <f>+(A!S56-B!T56)/(A!S56+B!T56)</f>
        <v>-0.99989083299939319</v>
      </c>
      <c r="V55" s="109">
        <f>+(A!T56-B!U56)/(A!T56+B!U56)</f>
        <v>-0.99993922932512724</v>
      </c>
      <c r="W55" s="108">
        <f>+(A!U56-B!V56)/(A!U56+B!V56)</f>
        <v>-0.76615298763012796</v>
      </c>
      <c r="X55" s="109">
        <f>+(A!V56-B!W56)/(A!V56+B!W56)</f>
        <v>-0.59874070874878871</v>
      </c>
      <c r="Y55" s="108">
        <f>+(A!W56-B!X56)/(A!W56+B!X56)</f>
        <v>-0.81148956548028495</v>
      </c>
      <c r="Z55" s="109">
        <f>+(A!X56-B!Y56)/(A!X56+B!Y56)</f>
        <v>-0.71248940300711072</v>
      </c>
      <c r="AA55" s="108">
        <f>+(A!Y56-B!Z56)/(A!Y56+B!Z56)</f>
        <v>-0.80606627660577823</v>
      </c>
      <c r="AB55" s="108">
        <f>+(A!Z56-B!AA56)/(A!Z56+B!AA56)</f>
        <v>-0.68053386642958247</v>
      </c>
      <c r="AC55" s="108">
        <f>+(A!AA56-B!AB56)/(A!AA56+B!AB56)</f>
        <v>-0.80743983209801318</v>
      </c>
      <c r="AD55" s="108">
        <f>+(A!AB56-B!AC56)/(A!AB56+B!AC56)</f>
        <v>-0.7731448049203471</v>
      </c>
    </row>
    <row r="56" spans="4:30" s="1" customFormat="1" x14ac:dyDescent="0.25">
      <c r="D56" s="1" t="s">
        <v>53</v>
      </c>
      <c r="E56" s="115"/>
      <c r="F56" s="106"/>
      <c r="G56" s="106"/>
      <c r="H56" s="106"/>
      <c r="I56" s="106"/>
      <c r="J56" s="106"/>
      <c r="K56" s="106"/>
      <c r="L56" s="106"/>
      <c r="M56" s="106"/>
      <c r="N56" s="106"/>
      <c r="O56" s="106"/>
      <c r="P56" s="106"/>
      <c r="Q56" s="106"/>
      <c r="R56" s="106"/>
      <c r="S56" s="106"/>
      <c r="T56" s="106"/>
      <c r="U56" s="106"/>
      <c r="V56" s="106"/>
      <c r="W56" s="106"/>
      <c r="X56" s="106"/>
      <c r="Y56" s="106"/>
      <c r="Z56" s="106"/>
      <c r="AA56" s="106"/>
      <c r="AB56" s="106"/>
    </row>
    <row r="57" spans="4:30" ht="15.75" thickBot="1" x14ac:dyDescent="0.3"/>
    <row r="58" spans="4:30" ht="15.75" thickBot="1" x14ac:dyDescent="0.3">
      <c r="D58" s="6" t="s">
        <v>15</v>
      </c>
      <c r="E58" s="7"/>
      <c r="F58" s="12">
        <v>1995</v>
      </c>
      <c r="G58" s="8">
        <v>1996</v>
      </c>
      <c r="H58" s="12">
        <v>1997</v>
      </c>
      <c r="I58" s="8">
        <v>1998</v>
      </c>
      <c r="J58" s="12">
        <v>1999</v>
      </c>
      <c r="K58" s="8">
        <v>2000</v>
      </c>
      <c r="L58" s="12">
        <v>2001</v>
      </c>
      <c r="M58" s="8">
        <v>2002</v>
      </c>
      <c r="N58" s="12">
        <v>2003</v>
      </c>
      <c r="O58" s="8">
        <v>2004</v>
      </c>
      <c r="P58" s="12">
        <v>2005</v>
      </c>
      <c r="Q58" s="8">
        <v>2006</v>
      </c>
      <c r="R58" s="12">
        <v>2007</v>
      </c>
      <c r="S58" s="8">
        <v>2008</v>
      </c>
      <c r="T58" s="12">
        <v>2009</v>
      </c>
      <c r="U58" s="8">
        <v>2010</v>
      </c>
      <c r="V58" s="12">
        <v>2011</v>
      </c>
      <c r="W58" s="8">
        <v>2012</v>
      </c>
      <c r="X58" s="12">
        <v>2013</v>
      </c>
      <c r="Y58" s="8">
        <v>2014</v>
      </c>
      <c r="Z58" s="12">
        <v>2015</v>
      </c>
      <c r="AA58" s="9">
        <v>2016</v>
      </c>
      <c r="AB58" s="9">
        <v>2017</v>
      </c>
      <c r="AC58" s="9">
        <v>2018</v>
      </c>
      <c r="AD58" s="9">
        <v>2019</v>
      </c>
    </row>
    <row r="59" spans="4:30" x14ac:dyDescent="0.25">
      <c r="D59" s="235" t="s">
        <v>17</v>
      </c>
      <c r="E59" s="236"/>
      <c r="F59" s="110" t="str">
        <f>+IF(F46&gt;0.33, "COMERCIO INTRAINDUSTRIAL", "INDICIO DE COMERCIO INTRAINDUSTRIAL")</f>
        <v>INDICIO DE COMERCIO INTRAINDUSTRIAL</v>
      </c>
      <c r="G59" s="141" t="str">
        <f t="shared" ref="G59:AA59" si="0">+IF(G46&gt;0.33, "COMERCIO INTRAINDUSTRIAL", "INDICIO DE COMERCIO INTRAINDUSTRIAL")</f>
        <v>INDICIO DE COMERCIO INTRAINDUSTRIAL</v>
      </c>
      <c r="H59" s="110" t="str">
        <f t="shared" si="0"/>
        <v>INDICIO DE COMERCIO INTRAINDUSTRIAL</v>
      </c>
      <c r="I59" s="141" t="str">
        <f t="shared" si="0"/>
        <v>INDICIO DE COMERCIO INTRAINDUSTRIAL</v>
      </c>
      <c r="J59" s="110" t="str">
        <f t="shared" si="0"/>
        <v>INDICIO DE COMERCIO INTRAINDUSTRIAL</v>
      </c>
      <c r="K59" s="141" t="str">
        <f t="shared" si="0"/>
        <v>INDICIO DE COMERCIO INTRAINDUSTRIAL</v>
      </c>
      <c r="L59" s="110" t="str">
        <f t="shared" si="0"/>
        <v>INDICIO DE COMERCIO INTRAINDUSTRIAL</v>
      </c>
      <c r="M59" s="141" t="str">
        <f t="shared" si="0"/>
        <v>INDICIO DE COMERCIO INTRAINDUSTRIAL</v>
      </c>
      <c r="N59" s="110" t="str">
        <f t="shared" si="0"/>
        <v>INDICIO DE COMERCIO INTRAINDUSTRIAL</v>
      </c>
      <c r="O59" s="141" t="str">
        <f t="shared" si="0"/>
        <v>INDICIO DE COMERCIO INTRAINDUSTRIAL</v>
      </c>
      <c r="P59" s="110" t="str">
        <f t="shared" si="0"/>
        <v>INDICIO DE COMERCIO INTRAINDUSTRIAL</v>
      </c>
      <c r="Q59" s="141" t="str">
        <f t="shared" si="0"/>
        <v>INDICIO DE COMERCIO INTRAINDUSTRIAL</v>
      </c>
      <c r="R59" s="110" t="str">
        <f t="shared" si="0"/>
        <v>INDICIO DE COMERCIO INTRAINDUSTRIAL</v>
      </c>
      <c r="S59" s="141" t="str">
        <f t="shared" si="0"/>
        <v>INDICIO DE COMERCIO INTRAINDUSTRIAL</v>
      </c>
      <c r="T59" s="110" t="str">
        <f t="shared" si="0"/>
        <v>INDICIO DE COMERCIO INTRAINDUSTRIAL</v>
      </c>
      <c r="U59" s="141" t="str">
        <f t="shared" si="0"/>
        <v>INDICIO DE COMERCIO INTRAINDUSTRIAL</v>
      </c>
      <c r="V59" s="110" t="str">
        <f t="shared" si="0"/>
        <v>INDICIO DE COMERCIO INTRAINDUSTRIAL</v>
      </c>
      <c r="W59" s="141" t="str">
        <f t="shared" si="0"/>
        <v>INDICIO DE COMERCIO INTRAINDUSTRIAL</v>
      </c>
      <c r="X59" s="110" t="str">
        <f t="shared" si="0"/>
        <v>INDICIO DE COMERCIO INTRAINDUSTRIAL</v>
      </c>
      <c r="Y59" s="141" t="str">
        <f t="shared" si="0"/>
        <v>INDICIO DE COMERCIO INTRAINDUSTRIAL</v>
      </c>
      <c r="Z59" s="110" t="str">
        <f t="shared" si="0"/>
        <v>INDICIO DE COMERCIO INTRAINDUSTRIAL</v>
      </c>
      <c r="AA59" s="142" t="str">
        <f t="shared" si="0"/>
        <v>INDICIO DE COMERCIO INTRAINDUSTRIAL</v>
      </c>
      <c r="AB59" s="142" t="str">
        <f t="shared" ref="AB59:AC59" si="1">+IF(AB46&gt;0.33, "COMERCIO INTRAINDUSTRIAL", "INDICIO DE COMERCIO INTRAINDUSTRIAL")</f>
        <v>INDICIO DE COMERCIO INTRAINDUSTRIAL</v>
      </c>
      <c r="AC59" s="142" t="str">
        <f t="shared" si="1"/>
        <v>INDICIO DE COMERCIO INTRAINDUSTRIAL</v>
      </c>
      <c r="AD59" s="142" t="str">
        <f t="shared" ref="AD59" si="2">+IF(AD46&gt;0.33, "COMERCIO INTRAINDUSTRIAL", "INDICIO DE COMERCIO INTRAINDUSTRIAL")</f>
        <v>INDICIO DE COMERCIO INTRAINDUSTRIAL</v>
      </c>
    </row>
    <row r="60" spans="4:30" x14ac:dyDescent="0.25">
      <c r="D60" s="237" t="s">
        <v>18</v>
      </c>
      <c r="E60" s="238"/>
      <c r="F60" s="111" t="e">
        <f t="shared" ref="F60:AA60" si="3">+IF(F47&gt;0.33, "COMERCIO INTRAINDUSTRIAL", "INDICIO DE COMERCIO INTRAINDUSTRIAL")</f>
        <v>#DIV/0!</v>
      </c>
      <c r="G60" s="140" t="e">
        <f t="shared" si="3"/>
        <v>#DIV/0!</v>
      </c>
      <c r="H60" s="111" t="e">
        <f t="shared" si="3"/>
        <v>#DIV/0!</v>
      </c>
      <c r="I60" s="140" t="e">
        <f t="shared" si="3"/>
        <v>#DIV/0!</v>
      </c>
      <c r="J60" s="111" t="e">
        <f t="shared" si="3"/>
        <v>#DIV/0!</v>
      </c>
      <c r="K60" s="140" t="e">
        <f t="shared" si="3"/>
        <v>#DIV/0!</v>
      </c>
      <c r="L60" s="111" t="e">
        <f t="shared" si="3"/>
        <v>#DIV/0!</v>
      </c>
      <c r="M60" s="140" t="str">
        <f t="shared" si="3"/>
        <v>INDICIO DE COMERCIO INTRAINDUSTRIAL</v>
      </c>
      <c r="N60" s="111" t="str">
        <f t="shared" si="3"/>
        <v>INDICIO DE COMERCIO INTRAINDUSTRIAL</v>
      </c>
      <c r="O60" s="140" t="str">
        <f t="shared" si="3"/>
        <v>INDICIO DE COMERCIO INTRAINDUSTRIAL</v>
      </c>
      <c r="P60" s="111" t="e">
        <f t="shared" si="3"/>
        <v>#DIV/0!</v>
      </c>
      <c r="Q60" s="140" t="str">
        <f t="shared" si="3"/>
        <v>COMERCIO INTRAINDUSTRIAL</v>
      </c>
      <c r="R60" s="111" t="e">
        <f t="shared" si="3"/>
        <v>#DIV/0!</v>
      </c>
      <c r="S60" s="140" t="str">
        <f t="shared" si="3"/>
        <v>INDICIO DE COMERCIO INTRAINDUSTRIAL</v>
      </c>
      <c r="T60" s="111" t="str">
        <f t="shared" si="3"/>
        <v>INDICIO DE COMERCIO INTRAINDUSTRIAL</v>
      </c>
      <c r="U60" s="140" t="str">
        <f t="shared" si="3"/>
        <v>COMERCIO INTRAINDUSTRIAL</v>
      </c>
      <c r="V60" s="111" t="str">
        <f t="shared" si="3"/>
        <v>INDICIO DE COMERCIO INTRAINDUSTRIAL</v>
      </c>
      <c r="W60" s="140" t="str">
        <f t="shared" si="3"/>
        <v>INDICIO DE COMERCIO INTRAINDUSTRIAL</v>
      </c>
      <c r="X60" s="111" t="str">
        <f t="shared" si="3"/>
        <v>INDICIO DE COMERCIO INTRAINDUSTRIAL</v>
      </c>
      <c r="Y60" s="140" t="str">
        <f t="shared" si="3"/>
        <v>INDICIO DE COMERCIO INTRAINDUSTRIAL</v>
      </c>
      <c r="Z60" s="111" t="str">
        <f t="shared" si="3"/>
        <v>INDICIO DE COMERCIO INTRAINDUSTRIAL</v>
      </c>
      <c r="AA60" s="143" t="str">
        <f t="shared" si="3"/>
        <v>INDICIO DE COMERCIO INTRAINDUSTRIAL</v>
      </c>
      <c r="AB60" s="143" t="str">
        <f t="shared" ref="AB60:AC60" si="4">+IF(AB47&gt;0.33, "COMERCIO INTRAINDUSTRIAL", "INDICIO DE COMERCIO INTRAINDUSTRIAL")</f>
        <v>INDICIO DE COMERCIO INTRAINDUSTRIAL</v>
      </c>
      <c r="AC60" s="143" t="str">
        <f t="shared" si="4"/>
        <v>INDICIO DE COMERCIO INTRAINDUSTRIAL</v>
      </c>
      <c r="AD60" s="143" t="str">
        <f t="shared" ref="AD60" si="5">+IF(AD47&gt;0.33, "COMERCIO INTRAINDUSTRIAL", "INDICIO DE COMERCIO INTRAINDUSTRIAL")</f>
        <v>INDICIO DE COMERCIO INTRAINDUSTRIAL</v>
      </c>
    </row>
    <row r="61" spans="4:30" x14ac:dyDescent="0.25">
      <c r="D61" s="235" t="s">
        <v>19</v>
      </c>
      <c r="E61" s="236"/>
      <c r="F61" s="111" t="str">
        <f t="shared" ref="F61:AA61" si="6">+IF(F48&gt;0.33, "COMERCIO INTRAINDUSTRIAL", "INDICIO DE COMERCIO INTRAINDUSTRIAL")</f>
        <v>INDICIO DE COMERCIO INTRAINDUSTRIAL</v>
      </c>
      <c r="G61" s="140" t="str">
        <f t="shared" si="6"/>
        <v>COMERCIO INTRAINDUSTRIAL</v>
      </c>
      <c r="H61" s="111" t="str">
        <f t="shared" si="6"/>
        <v>COMERCIO INTRAINDUSTRIAL</v>
      </c>
      <c r="I61" s="140" t="str">
        <f t="shared" si="6"/>
        <v>COMERCIO INTRAINDUSTRIAL</v>
      </c>
      <c r="J61" s="111" t="str">
        <f t="shared" si="6"/>
        <v>INDICIO DE COMERCIO INTRAINDUSTRIAL</v>
      </c>
      <c r="K61" s="140" t="str">
        <f t="shared" si="6"/>
        <v>COMERCIO INTRAINDUSTRIAL</v>
      </c>
      <c r="L61" s="111" t="str">
        <f t="shared" si="6"/>
        <v>INDICIO DE COMERCIO INTRAINDUSTRIAL</v>
      </c>
      <c r="M61" s="140" t="str">
        <f t="shared" si="6"/>
        <v>INDICIO DE COMERCIO INTRAINDUSTRIAL</v>
      </c>
      <c r="N61" s="111" t="str">
        <f t="shared" si="6"/>
        <v>COMERCIO INTRAINDUSTRIAL</v>
      </c>
      <c r="O61" s="140" t="str">
        <f t="shared" si="6"/>
        <v>INDICIO DE COMERCIO INTRAINDUSTRIAL</v>
      </c>
      <c r="P61" s="111" t="str">
        <f t="shared" si="6"/>
        <v>COMERCIO INTRAINDUSTRIAL</v>
      </c>
      <c r="Q61" s="140" t="str">
        <f t="shared" si="6"/>
        <v>INDICIO DE COMERCIO INTRAINDUSTRIAL</v>
      </c>
      <c r="R61" s="111" t="str">
        <f t="shared" si="6"/>
        <v>INDICIO DE COMERCIO INTRAINDUSTRIAL</v>
      </c>
      <c r="S61" s="140" t="str">
        <f t="shared" si="6"/>
        <v>INDICIO DE COMERCIO INTRAINDUSTRIAL</v>
      </c>
      <c r="T61" s="111" t="str">
        <f t="shared" si="6"/>
        <v>INDICIO DE COMERCIO INTRAINDUSTRIAL</v>
      </c>
      <c r="U61" s="140" t="str">
        <f t="shared" si="6"/>
        <v>INDICIO DE COMERCIO INTRAINDUSTRIAL</v>
      </c>
      <c r="V61" s="111" t="str">
        <f t="shared" si="6"/>
        <v>INDICIO DE COMERCIO INTRAINDUSTRIAL</v>
      </c>
      <c r="W61" s="140" t="str">
        <f t="shared" si="6"/>
        <v>INDICIO DE COMERCIO INTRAINDUSTRIAL</v>
      </c>
      <c r="X61" s="111" t="str">
        <f t="shared" si="6"/>
        <v>INDICIO DE COMERCIO INTRAINDUSTRIAL</v>
      </c>
      <c r="Y61" s="140" t="str">
        <f t="shared" si="6"/>
        <v>INDICIO DE COMERCIO INTRAINDUSTRIAL</v>
      </c>
      <c r="Z61" s="111" t="str">
        <f t="shared" si="6"/>
        <v>INDICIO DE COMERCIO INTRAINDUSTRIAL</v>
      </c>
      <c r="AA61" s="143" t="str">
        <f t="shared" si="6"/>
        <v>INDICIO DE COMERCIO INTRAINDUSTRIAL</v>
      </c>
      <c r="AB61" s="143" t="str">
        <f t="shared" ref="AB61:AC61" si="7">+IF(AB48&gt;0.33, "COMERCIO INTRAINDUSTRIAL", "INDICIO DE COMERCIO INTRAINDUSTRIAL")</f>
        <v>COMERCIO INTRAINDUSTRIAL</v>
      </c>
      <c r="AC61" s="143" t="str">
        <f t="shared" si="7"/>
        <v>INDICIO DE COMERCIO INTRAINDUSTRIAL</v>
      </c>
      <c r="AD61" s="143" t="str">
        <f t="shared" ref="AD61" si="8">+IF(AD48&gt;0.33, "COMERCIO INTRAINDUSTRIAL", "INDICIO DE COMERCIO INTRAINDUSTRIAL")</f>
        <v>COMERCIO INTRAINDUSTRIAL</v>
      </c>
    </row>
    <row r="62" spans="4:30" x14ac:dyDescent="0.25">
      <c r="D62" s="237" t="s">
        <v>20</v>
      </c>
      <c r="E62" s="238"/>
      <c r="F62" s="111" t="e">
        <f t="shared" ref="F62:AA62" si="9">+IF(F49&gt;0.33, "COMERCIO INTRAINDUSTRIAL", "INDICIO DE COMERCIO INTRAINDUSTRIAL")</f>
        <v>#DIV/0!</v>
      </c>
      <c r="G62" s="140" t="e">
        <f t="shared" si="9"/>
        <v>#DIV/0!</v>
      </c>
      <c r="H62" s="111" t="e">
        <f t="shared" si="9"/>
        <v>#DIV/0!</v>
      </c>
      <c r="I62" s="140" t="e">
        <f t="shared" si="9"/>
        <v>#DIV/0!</v>
      </c>
      <c r="J62" s="111" t="e">
        <f t="shared" si="9"/>
        <v>#DIV/0!</v>
      </c>
      <c r="K62" s="140" t="e">
        <f t="shared" si="9"/>
        <v>#DIV/0!</v>
      </c>
      <c r="L62" s="111" t="str">
        <f t="shared" si="9"/>
        <v>INDICIO DE COMERCIO INTRAINDUSTRIAL</v>
      </c>
      <c r="M62" s="140" t="str">
        <f t="shared" si="9"/>
        <v>INDICIO DE COMERCIO INTRAINDUSTRIAL</v>
      </c>
      <c r="N62" s="111" t="str">
        <f t="shared" si="9"/>
        <v>INDICIO DE COMERCIO INTRAINDUSTRIAL</v>
      </c>
      <c r="O62" s="140" t="str">
        <f t="shared" si="9"/>
        <v>COMERCIO INTRAINDUSTRIAL</v>
      </c>
      <c r="P62" s="111" t="str">
        <f t="shared" si="9"/>
        <v>INDICIO DE COMERCIO INTRAINDUSTRIAL</v>
      </c>
      <c r="Q62" s="140" t="str">
        <f t="shared" si="9"/>
        <v>COMERCIO INTRAINDUSTRIAL</v>
      </c>
      <c r="R62" s="111" t="str">
        <f t="shared" si="9"/>
        <v>INDICIO DE COMERCIO INTRAINDUSTRIAL</v>
      </c>
      <c r="S62" s="140" t="str">
        <f t="shared" si="9"/>
        <v>COMERCIO INTRAINDUSTRIAL</v>
      </c>
      <c r="T62" s="111" t="str">
        <f t="shared" si="9"/>
        <v>COMERCIO INTRAINDUSTRIAL</v>
      </c>
      <c r="U62" s="140" t="str">
        <f t="shared" si="9"/>
        <v>COMERCIO INTRAINDUSTRIAL</v>
      </c>
      <c r="V62" s="111" t="str">
        <f t="shared" si="9"/>
        <v>COMERCIO INTRAINDUSTRIAL</v>
      </c>
      <c r="W62" s="140" t="str">
        <f t="shared" si="9"/>
        <v>COMERCIO INTRAINDUSTRIAL</v>
      </c>
      <c r="X62" s="111" t="str">
        <f t="shared" si="9"/>
        <v>COMERCIO INTRAINDUSTRIAL</v>
      </c>
      <c r="Y62" s="140" t="str">
        <f t="shared" si="9"/>
        <v>COMERCIO INTRAINDUSTRIAL</v>
      </c>
      <c r="Z62" s="111" t="str">
        <f t="shared" si="9"/>
        <v>COMERCIO INTRAINDUSTRIAL</v>
      </c>
      <c r="AA62" s="143" t="str">
        <f t="shared" si="9"/>
        <v>COMERCIO INTRAINDUSTRIAL</v>
      </c>
      <c r="AB62" s="143" t="str">
        <f t="shared" ref="AB62:AC62" si="10">+IF(AB49&gt;0.33, "COMERCIO INTRAINDUSTRIAL", "INDICIO DE COMERCIO INTRAINDUSTRIAL")</f>
        <v>COMERCIO INTRAINDUSTRIAL</v>
      </c>
      <c r="AC62" s="143" t="str">
        <f t="shared" si="10"/>
        <v>COMERCIO INTRAINDUSTRIAL</v>
      </c>
      <c r="AD62" s="143" t="str">
        <f t="shared" ref="AD62" si="11">+IF(AD49&gt;0.33, "COMERCIO INTRAINDUSTRIAL", "INDICIO DE COMERCIO INTRAINDUSTRIAL")</f>
        <v>COMERCIO INTRAINDUSTRIAL</v>
      </c>
    </row>
    <row r="63" spans="4:30" x14ac:dyDescent="0.25">
      <c r="D63" s="235" t="s">
        <v>21</v>
      </c>
      <c r="E63" s="236"/>
      <c r="F63" s="111" t="str">
        <f t="shared" ref="F63:AA63" si="12">+IF(F50&gt;0.33, "COMERCIO INTRAINDUSTRIAL", "INDICIO DE COMERCIO INTRAINDUSTRIAL")</f>
        <v>INDICIO DE COMERCIO INTRAINDUSTRIAL</v>
      </c>
      <c r="G63" s="140" t="str">
        <f t="shared" si="12"/>
        <v>INDICIO DE COMERCIO INTRAINDUSTRIAL</v>
      </c>
      <c r="H63" s="111" t="str">
        <f t="shared" si="12"/>
        <v>INDICIO DE COMERCIO INTRAINDUSTRIAL</v>
      </c>
      <c r="I63" s="140" t="e">
        <f t="shared" si="12"/>
        <v>#DIV/0!</v>
      </c>
      <c r="J63" s="111" t="str">
        <f t="shared" si="12"/>
        <v>INDICIO DE COMERCIO INTRAINDUSTRIAL</v>
      </c>
      <c r="K63" s="140" t="e">
        <f t="shared" si="12"/>
        <v>#DIV/0!</v>
      </c>
      <c r="L63" s="111" t="str">
        <f t="shared" si="12"/>
        <v>INDICIO DE COMERCIO INTRAINDUSTRIAL</v>
      </c>
      <c r="M63" s="140" t="str">
        <f t="shared" si="12"/>
        <v>INDICIO DE COMERCIO INTRAINDUSTRIAL</v>
      </c>
      <c r="N63" s="111" t="str">
        <f t="shared" si="12"/>
        <v>INDICIO DE COMERCIO INTRAINDUSTRIAL</v>
      </c>
      <c r="O63" s="140" t="str">
        <f t="shared" si="12"/>
        <v>INDICIO DE COMERCIO INTRAINDUSTRIAL</v>
      </c>
      <c r="P63" s="111" t="str">
        <f t="shared" si="12"/>
        <v>INDICIO DE COMERCIO INTRAINDUSTRIAL</v>
      </c>
      <c r="Q63" s="140" t="str">
        <f t="shared" si="12"/>
        <v>INDICIO DE COMERCIO INTRAINDUSTRIAL</v>
      </c>
      <c r="R63" s="111" t="str">
        <f t="shared" si="12"/>
        <v>INDICIO DE COMERCIO INTRAINDUSTRIAL</v>
      </c>
      <c r="S63" s="140" t="str">
        <f t="shared" si="12"/>
        <v>INDICIO DE COMERCIO INTRAINDUSTRIAL</v>
      </c>
      <c r="T63" s="111" t="str">
        <f t="shared" si="12"/>
        <v>INDICIO DE COMERCIO INTRAINDUSTRIAL</v>
      </c>
      <c r="U63" s="140" t="str">
        <f t="shared" si="12"/>
        <v>INDICIO DE COMERCIO INTRAINDUSTRIAL</v>
      </c>
      <c r="V63" s="111" t="str">
        <f t="shared" si="12"/>
        <v>INDICIO DE COMERCIO INTRAINDUSTRIAL</v>
      </c>
      <c r="W63" s="140" t="str">
        <f t="shared" si="12"/>
        <v>INDICIO DE COMERCIO INTRAINDUSTRIAL</v>
      </c>
      <c r="X63" s="111" t="str">
        <f t="shared" si="12"/>
        <v>INDICIO DE COMERCIO INTRAINDUSTRIAL</v>
      </c>
      <c r="Y63" s="140" t="str">
        <f t="shared" si="12"/>
        <v>INDICIO DE COMERCIO INTRAINDUSTRIAL</v>
      </c>
      <c r="Z63" s="111" t="str">
        <f t="shared" si="12"/>
        <v>INDICIO DE COMERCIO INTRAINDUSTRIAL</v>
      </c>
      <c r="AA63" s="143" t="str">
        <f t="shared" si="12"/>
        <v>INDICIO DE COMERCIO INTRAINDUSTRIAL</v>
      </c>
      <c r="AB63" s="143" t="str">
        <f t="shared" ref="AB63:AC63" si="13">+IF(AB50&gt;0.33, "COMERCIO INTRAINDUSTRIAL", "INDICIO DE COMERCIO INTRAINDUSTRIAL")</f>
        <v>INDICIO DE COMERCIO INTRAINDUSTRIAL</v>
      </c>
      <c r="AC63" s="143" t="str">
        <f t="shared" si="13"/>
        <v>INDICIO DE COMERCIO INTRAINDUSTRIAL</v>
      </c>
      <c r="AD63" s="143" t="str">
        <f t="shared" ref="AD63" si="14">+IF(AD50&gt;0.33, "COMERCIO INTRAINDUSTRIAL", "INDICIO DE COMERCIO INTRAINDUSTRIAL")</f>
        <v>INDICIO DE COMERCIO INTRAINDUSTRIAL</v>
      </c>
    </row>
    <row r="64" spans="4:30" x14ac:dyDescent="0.25">
      <c r="D64" s="237" t="s">
        <v>22</v>
      </c>
      <c r="E64" s="238"/>
      <c r="F64" s="111" t="str">
        <f t="shared" ref="F64:AA64" si="15">+IF(F51&gt;0.33, "COMERCIO INTRAINDUSTRIAL", "INDICIO DE COMERCIO INTRAINDUSTRIAL")</f>
        <v>INDICIO DE COMERCIO INTRAINDUSTRIAL</v>
      </c>
      <c r="G64" s="140" t="str">
        <f t="shared" si="15"/>
        <v>INDICIO DE COMERCIO INTRAINDUSTRIAL</v>
      </c>
      <c r="H64" s="111" t="str">
        <f t="shared" si="15"/>
        <v>INDICIO DE COMERCIO INTRAINDUSTRIAL</v>
      </c>
      <c r="I64" s="140" t="str">
        <f t="shared" si="15"/>
        <v>INDICIO DE COMERCIO INTRAINDUSTRIAL</v>
      </c>
      <c r="J64" s="111" t="str">
        <f t="shared" si="15"/>
        <v>INDICIO DE COMERCIO INTRAINDUSTRIAL</v>
      </c>
      <c r="K64" s="140" t="str">
        <f t="shared" si="15"/>
        <v>INDICIO DE COMERCIO INTRAINDUSTRIAL</v>
      </c>
      <c r="L64" s="111" t="str">
        <f t="shared" si="15"/>
        <v>INDICIO DE COMERCIO INTRAINDUSTRIAL</v>
      </c>
      <c r="M64" s="140" t="str">
        <f t="shared" si="15"/>
        <v>INDICIO DE COMERCIO INTRAINDUSTRIAL</v>
      </c>
      <c r="N64" s="111" t="str">
        <f t="shared" si="15"/>
        <v>INDICIO DE COMERCIO INTRAINDUSTRIAL</v>
      </c>
      <c r="O64" s="140" t="str">
        <f t="shared" si="15"/>
        <v>INDICIO DE COMERCIO INTRAINDUSTRIAL</v>
      </c>
      <c r="P64" s="111" t="str">
        <f t="shared" si="15"/>
        <v>INDICIO DE COMERCIO INTRAINDUSTRIAL</v>
      </c>
      <c r="Q64" s="140" t="str">
        <f t="shared" si="15"/>
        <v>INDICIO DE COMERCIO INTRAINDUSTRIAL</v>
      </c>
      <c r="R64" s="111" t="str">
        <f t="shared" si="15"/>
        <v>INDICIO DE COMERCIO INTRAINDUSTRIAL</v>
      </c>
      <c r="S64" s="140" t="str">
        <f t="shared" si="15"/>
        <v>INDICIO DE COMERCIO INTRAINDUSTRIAL</v>
      </c>
      <c r="T64" s="111" t="str">
        <f t="shared" si="15"/>
        <v>INDICIO DE COMERCIO INTRAINDUSTRIAL</v>
      </c>
      <c r="U64" s="140" t="str">
        <f t="shared" si="15"/>
        <v>INDICIO DE COMERCIO INTRAINDUSTRIAL</v>
      </c>
      <c r="V64" s="111" t="str">
        <f t="shared" si="15"/>
        <v>INDICIO DE COMERCIO INTRAINDUSTRIAL</v>
      </c>
      <c r="W64" s="140" t="str">
        <f t="shared" si="15"/>
        <v>INDICIO DE COMERCIO INTRAINDUSTRIAL</v>
      </c>
      <c r="X64" s="111" t="str">
        <f t="shared" si="15"/>
        <v>INDICIO DE COMERCIO INTRAINDUSTRIAL</v>
      </c>
      <c r="Y64" s="140" t="str">
        <f t="shared" si="15"/>
        <v>INDICIO DE COMERCIO INTRAINDUSTRIAL</v>
      </c>
      <c r="Z64" s="111" t="str">
        <f t="shared" si="15"/>
        <v>INDICIO DE COMERCIO INTRAINDUSTRIAL</v>
      </c>
      <c r="AA64" s="143" t="str">
        <f t="shared" si="15"/>
        <v>INDICIO DE COMERCIO INTRAINDUSTRIAL</v>
      </c>
      <c r="AB64" s="143" t="str">
        <f t="shared" ref="AB64:AC64" si="16">+IF(AB51&gt;0.33, "COMERCIO INTRAINDUSTRIAL", "INDICIO DE COMERCIO INTRAINDUSTRIAL")</f>
        <v>INDICIO DE COMERCIO INTRAINDUSTRIAL</v>
      </c>
      <c r="AC64" s="143" t="str">
        <f t="shared" si="16"/>
        <v>INDICIO DE COMERCIO INTRAINDUSTRIAL</v>
      </c>
      <c r="AD64" s="143" t="str">
        <f t="shared" ref="AD64" si="17">+IF(AD51&gt;0.33, "COMERCIO INTRAINDUSTRIAL", "INDICIO DE COMERCIO INTRAINDUSTRIAL")</f>
        <v>INDICIO DE COMERCIO INTRAINDUSTRIAL</v>
      </c>
    </row>
    <row r="65" spans="4:30" x14ac:dyDescent="0.25">
      <c r="D65" s="235" t="s">
        <v>23</v>
      </c>
      <c r="E65" s="236"/>
      <c r="F65" s="111" t="str">
        <f t="shared" ref="F65:AA65" si="18">+IF(F52&gt;0.33, "COMERCIO INTRAINDUSTRIAL", "INDICIO DE COMERCIO INTRAINDUSTRIAL")</f>
        <v>INDICIO DE COMERCIO INTRAINDUSTRIAL</v>
      </c>
      <c r="G65" s="140" t="str">
        <f t="shared" si="18"/>
        <v>INDICIO DE COMERCIO INTRAINDUSTRIAL</v>
      </c>
      <c r="H65" s="111" t="str">
        <f t="shared" si="18"/>
        <v>INDICIO DE COMERCIO INTRAINDUSTRIAL</v>
      </c>
      <c r="I65" s="140" t="str">
        <f t="shared" si="18"/>
        <v>INDICIO DE COMERCIO INTRAINDUSTRIAL</v>
      </c>
      <c r="J65" s="111" t="str">
        <f t="shared" si="18"/>
        <v>INDICIO DE COMERCIO INTRAINDUSTRIAL</v>
      </c>
      <c r="K65" s="140" t="str">
        <f t="shared" si="18"/>
        <v>INDICIO DE COMERCIO INTRAINDUSTRIAL</v>
      </c>
      <c r="L65" s="111" t="str">
        <f t="shared" si="18"/>
        <v>INDICIO DE COMERCIO INTRAINDUSTRIAL</v>
      </c>
      <c r="M65" s="140" t="str">
        <f t="shared" si="18"/>
        <v>INDICIO DE COMERCIO INTRAINDUSTRIAL</v>
      </c>
      <c r="N65" s="111" t="str">
        <f t="shared" si="18"/>
        <v>INDICIO DE COMERCIO INTRAINDUSTRIAL</v>
      </c>
      <c r="O65" s="140" t="str">
        <f t="shared" si="18"/>
        <v>INDICIO DE COMERCIO INTRAINDUSTRIAL</v>
      </c>
      <c r="P65" s="111" t="str">
        <f t="shared" si="18"/>
        <v>INDICIO DE COMERCIO INTRAINDUSTRIAL</v>
      </c>
      <c r="Q65" s="140" t="str">
        <f t="shared" si="18"/>
        <v>INDICIO DE COMERCIO INTRAINDUSTRIAL</v>
      </c>
      <c r="R65" s="111" t="str">
        <f t="shared" si="18"/>
        <v>INDICIO DE COMERCIO INTRAINDUSTRIAL</v>
      </c>
      <c r="S65" s="140" t="str">
        <f t="shared" si="18"/>
        <v>INDICIO DE COMERCIO INTRAINDUSTRIAL</v>
      </c>
      <c r="T65" s="111" t="str">
        <f t="shared" si="18"/>
        <v>INDICIO DE COMERCIO INTRAINDUSTRIAL</v>
      </c>
      <c r="U65" s="140" t="str">
        <f t="shared" si="18"/>
        <v>INDICIO DE COMERCIO INTRAINDUSTRIAL</v>
      </c>
      <c r="V65" s="111" t="str">
        <f t="shared" si="18"/>
        <v>INDICIO DE COMERCIO INTRAINDUSTRIAL</v>
      </c>
      <c r="W65" s="140" t="str">
        <f t="shared" si="18"/>
        <v>INDICIO DE COMERCIO INTRAINDUSTRIAL</v>
      </c>
      <c r="X65" s="111" t="str">
        <f t="shared" si="18"/>
        <v>INDICIO DE COMERCIO INTRAINDUSTRIAL</v>
      </c>
      <c r="Y65" s="140" t="str">
        <f t="shared" si="18"/>
        <v>INDICIO DE COMERCIO INTRAINDUSTRIAL</v>
      </c>
      <c r="Z65" s="111" t="str">
        <f t="shared" si="18"/>
        <v>INDICIO DE COMERCIO INTRAINDUSTRIAL</v>
      </c>
      <c r="AA65" s="143" t="str">
        <f t="shared" si="18"/>
        <v>INDICIO DE COMERCIO INTRAINDUSTRIAL</v>
      </c>
      <c r="AB65" s="143" t="str">
        <f t="shared" ref="AB65:AC65" si="19">+IF(AB52&gt;0.33, "COMERCIO INTRAINDUSTRIAL", "INDICIO DE COMERCIO INTRAINDUSTRIAL")</f>
        <v>INDICIO DE COMERCIO INTRAINDUSTRIAL</v>
      </c>
      <c r="AC65" s="143" t="str">
        <f t="shared" si="19"/>
        <v>INDICIO DE COMERCIO INTRAINDUSTRIAL</v>
      </c>
      <c r="AD65" s="143" t="str">
        <f t="shared" ref="AD65" si="20">+IF(AD52&gt;0.33, "COMERCIO INTRAINDUSTRIAL", "INDICIO DE COMERCIO INTRAINDUSTRIAL")</f>
        <v>INDICIO DE COMERCIO INTRAINDUSTRIAL</v>
      </c>
    </row>
    <row r="66" spans="4:30" x14ac:dyDescent="0.25">
      <c r="D66" s="237" t="s">
        <v>24</v>
      </c>
      <c r="E66" s="238"/>
      <c r="F66" s="111" t="str">
        <f t="shared" ref="F66:AA66" si="21">+IF(F53&gt;0.33, "COMERCIO INTRAINDUSTRIAL", "INDICIO DE COMERCIO INTRAINDUSTRIAL")</f>
        <v>INDICIO DE COMERCIO INTRAINDUSTRIAL</v>
      </c>
      <c r="G66" s="140" t="str">
        <f t="shared" si="21"/>
        <v>INDICIO DE COMERCIO INTRAINDUSTRIAL</v>
      </c>
      <c r="H66" s="111" t="str">
        <f t="shared" si="21"/>
        <v>INDICIO DE COMERCIO INTRAINDUSTRIAL</v>
      </c>
      <c r="I66" s="140" t="str">
        <f t="shared" si="21"/>
        <v>INDICIO DE COMERCIO INTRAINDUSTRIAL</v>
      </c>
      <c r="J66" s="111" t="str">
        <f t="shared" si="21"/>
        <v>INDICIO DE COMERCIO INTRAINDUSTRIAL</v>
      </c>
      <c r="K66" s="140" t="str">
        <f t="shared" si="21"/>
        <v>INDICIO DE COMERCIO INTRAINDUSTRIAL</v>
      </c>
      <c r="L66" s="111" t="str">
        <f t="shared" si="21"/>
        <v>INDICIO DE COMERCIO INTRAINDUSTRIAL</v>
      </c>
      <c r="M66" s="140" t="str">
        <f t="shared" si="21"/>
        <v>INDICIO DE COMERCIO INTRAINDUSTRIAL</v>
      </c>
      <c r="N66" s="111" t="str">
        <f t="shared" si="21"/>
        <v>INDICIO DE COMERCIO INTRAINDUSTRIAL</v>
      </c>
      <c r="O66" s="140" t="str">
        <f t="shared" si="21"/>
        <v>INDICIO DE COMERCIO INTRAINDUSTRIAL</v>
      </c>
      <c r="P66" s="111" t="str">
        <f t="shared" si="21"/>
        <v>INDICIO DE COMERCIO INTRAINDUSTRIAL</v>
      </c>
      <c r="Q66" s="140" t="str">
        <f t="shared" si="21"/>
        <v>INDICIO DE COMERCIO INTRAINDUSTRIAL</v>
      </c>
      <c r="R66" s="111" t="str">
        <f t="shared" si="21"/>
        <v>INDICIO DE COMERCIO INTRAINDUSTRIAL</v>
      </c>
      <c r="S66" s="140" t="str">
        <f t="shared" si="21"/>
        <v>INDICIO DE COMERCIO INTRAINDUSTRIAL</v>
      </c>
      <c r="T66" s="111" t="str">
        <f t="shared" si="21"/>
        <v>INDICIO DE COMERCIO INTRAINDUSTRIAL</v>
      </c>
      <c r="U66" s="140" t="str">
        <f t="shared" si="21"/>
        <v>INDICIO DE COMERCIO INTRAINDUSTRIAL</v>
      </c>
      <c r="V66" s="111" t="str">
        <f t="shared" si="21"/>
        <v>INDICIO DE COMERCIO INTRAINDUSTRIAL</v>
      </c>
      <c r="W66" s="140" t="str">
        <f t="shared" si="21"/>
        <v>INDICIO DE COMERCIO INTRAINDUSTRIAL</v>
      </c>
      <c r="X66" s="111" t="str">
        <f t="shared" si="21"/>
        <v>INDICIO DE COMERCIO INTRAINDUSTRIAL</v>
      </c>
      <c r="Y66" s="140" t="str">
        <f t="shared" si="21"/>
        <v>INDICIO DE COMERCIO INTRAINDUSTRIAL</v>
      </c>
      <c r="Z66" s="111" t="str">
        <f t="shared" si="21"/>
        <v>INDICIO DE COMERCIO INTRAINDUSTRIAL</v>
      </c>
      <c r="AA66" s="143" t="str">
        <f t="shared" si="21"/>
        <v>INDICIO DE COMERCIO INTRAINDUSTRIAL</v>
      </c>
      <c r="AB66" s="143" t="str">
        <f t="shared" ref="AB66:AC66" si="22">+IF(AB53&gt;0.33, "COMERCIO INTRAINDUSTRIAL", "INDICIO DE COMERCIO INTRAINDUSTRIAL")</f>
        <v>INDICIO DE COMERCIO INTRAINDUSTRIAL</v>
      </c>
      <c r="AC66" s="143" t="str">
        <f t="shared" si="22"/>
        <v>INDICIO DE COMERCIO INTRAINDUSTRIAL</v>
      </c>
      <c r="AD66" s="143" t="str">
        <f t="shared" ref="AD66" si="23">+IF(AD53&gt;0.33, "COMERCIO INTRAINDUSTRIAL", "INDICIO DE COMERCIO INTRAINDUSTRIAL")</f>
        <v>INDICIO DE COMERCIO INTRAINDUSTRIAL</v>
      </c>
    </row>
    <row r="67" spans="4:30" x14ac:dyDescent="0.25">
      <c r="D67" s="235" t="s">
        <v>25</v>
      </c>
      <c r="E67" s="236"/>
      <c r="F67" s="111" t="str">
        <f t="shared" ref="F67:AA67" si="24">+IF(F54&gt;0.33, "COMERCIO INTRAINDUSTRIAL", "INDICIO DE COMERCIO INTRAINDUSTRIAL")</f>
        <v>INDICIO DE COMERCIO INTRAINDUSTRIAL</v>
      </c>
      <c r="G67" s="140" t="str">
        <f t="shared" si="24"/>
        <v>INDICIO DE COMERCIO INTRAINDUSTRIAL</v>
      </c>
      <c r="H67" s="111" t="str">
        <f t="shared" si="24"/>
        <v>INDICIO DE COMERCIO INTRAINDUSTRIAL</v>
      </c>
      <c r="I67" s="140" t="str">
        <f t="shared" si="24"/>
        <v>INDICIO DE COMERCIO INTRAINDUSTRIAL</v>
      </c>
      <c r="J67" s="111" t="str">
        <f t="shared" si="24"/>
        <v>INDICIO DE COMERCIO INTRAINDUSTRIAL</v>
      </c>
      <c r="K67" s="140" t="str">
        <f t="shared" si="24"/>
        <v>INDICIO DE COMERCIO INTRAINDUSTRIAL</v>
      </c>
      <c r="L67" s="111" t="str">
        <f t="shared" si="24"/>
        <v>INDICIO DE COMERCIO INTRAINDUSTRIAL</v>
      </c>
      <c r="M67" s="140" t="str">
        <f t="shared" si="24"/>
        <v>INDICIO DE COMERCIO INTRAINDUSTRIAL</v>
      </c>
      <c r="N67" s="111" t="str">
        <f t="shared" si="24"/>
        <v>INDICIO DE COMERCIO INTRAINDUSTRIAL</v>
      </c>
      <c r="O67" s="140" t="str">
        <f t="shared" si="24"/>
        <v>INDICIO DE COMERCIO INTRAINDUSTRIAL</v>
      </c>
      <c r="P67" s="111" t="str">
        <f t="shared" si="24"/>
        <v>INDICIO DE COMERCIO INTRAINDUSTRIAL</v>
      </c>
      <c r="Q67" s="140" t="str">
        <f t="shared" si="24"/>
        <v>INDICIO DE COMERCIO INTRAINDUSTRIAL</v>
      </c>
      <c r="R67" s="111" t="str">
        <f t="shared" si="24"/>
        <v>INDICIO DE COMERCIO INTRAINDUSTRIAL</v>
      </c>
      <c r="S67" s="140" t="str">
        <f t="shared" si="24"/>
        <v>INDICIO DE COMERCIO INTRAINDUSTRIAL</v>
      </c>
      <c r="T67" s="111" t="str">
        <f t="shared" si="24"/>
        <v>INDICIO DE COMERCIO INTRAINDUSTRIAL</v>
      </c>
      <c r="U67" s="140" t="str">
        <f t="shared" si="24"/>
        <v>INDICIO DE COMERCIO INTRAINDUSTRIAL</v>
      </c>
      <c r="V67" s="111" t="str">
        <f t="shared" si="24"/>
        <v>INDICIO DE COMERCIO INTRAINDUSTRIAL</v>
      </c>
      <c r="W67" s="140" t="str">
        <f t="shared" si="24"/>
        <v>INDICIO DE COMERCIO INTRAINDUSTRIAL</v>
      </c>
      <c r="X67" s="111" t="str">
        <f t="shared" si="24"/>
        <v>INDICIO DE COMERCIO INTRAINDUSTRIAL</v>
      </c>
      <c r="Y67" s="140" t="str">
        <f t="shared" si="24"/>
        <v>INDICIO DE COMERCIO INTRAINDUSTRIAL</v>
      </c>
      <c r="Z67" s="111" t="str">
        <f t="shared" si="24"/>
        <v>INDICIO DE COMERCIO INTRAINDUSTRIAL</v>
      </c>
      <c r="AA67" s="143" t="str">
        <f t="shared" si="24"/>
        <v>INDICIO DE COMERCIO INTRAINDUSTRIAL</v>
      </c>
      <c r="AB67" s="143" t="str">
        <f t="shared" ref="AB67:AC67" si="25">+IF(AB54&gt;0.33, "COMERCIO INTRAINDUSTRIAL", "INDICIO DE COMERCIO INTRAINDUSTRIAL")</f>
        <v>INDICIO DE COMERCIO INTRAINDUSTRIAL</v>
      </c>
      <c r="AC67" s="143" t="str">
        <f t="shared" si="25"/>
        <v>INDICIO DE COMERCIO INTRAINDUSTRIAL</v>
      </c>
      <c r="AD67" s="143" t="str">
        <f t="shared" ref="AD67" si="26">+IF(AD54&gt;0.33, "COMERCIO INTRAINDUSTRIAL", "INDICIO DE COMERCIO INTRAINDUSTRIAL")</f>
        <v>INDICIO DE COMERCIO INTRAINDUSTRIAL</v>
      </c>
    </row>
    <row r="68" spans="4:30" ht="15.75" thickBot="1" x14ac:dyDescent="0.3">
      <c r="D68" s="233" t="s">
        <v>26</v>
      </c>
      <c r="E68" s="234"/>
      <c r="F68" s="112" t="str">
        <f t="shared" ref="F68:AA68" si="27">+IF(F55&gt;0.33, "COMERCIO INTRAINDUSTRIAL", "INDICIO DE COMERCIO INTRAINDUSTRIAL")</f>
        <v>INDICIO DE COMERCIO INTRAINDUSTRIAL</v>
      </c>
      <c r="G68" s="144" t="str">
        <f t="shared" si="27"/>
        <v>INDICIO DE COMERCIO INTRAINDUSTRIAL</v>
      </c>
      <c r="H68" s="112" t="str">
        <f t="shared" si="27"/>
        <v>INDICIO DE COMERCIO INTRAINDUSTRIAL</v>
      </c>
      <c r="I68" s="144" t="str">
        <f t="shared" si="27"/>
        <v>INDICIO DE COMERCIO INTRAINDUSTRIAL</v>
      </c>
      <c r="J68" s="112" t="str">
        <f t="shared" si="27"/>
        <v>INDICIO DE COMERCIO INTRAINDUSTRIAL</v>
      </c>
      <c r="K68" s="144" t="str">
        <f t="shared" si="27"/>
        <v>INDICIO DE COMERCIO INTRAINDUSTRIAL</v>
      </c>
      <c r="L68" s="112" t="str">
        <f t="shared" si="27"/>
        <v>INDICIO DE COMERCIO INTRAINDUSTRIAL</v>
      </c>
      <c r="M68" s="144" t="str">
        <f t="shared" si="27"/>
        <v>INDICIO DE COMERCIO INTRAINDUSTRIAL</v>
      </c>
      <c r="N68" s="112" t="str">
        <f t="shared" si="27"/>
        <v>INDICIO DE COMERCIO INTRAINDUSTRIAL</v>
      </c>
      <c r="O68" s="144" t="str">
        <f t="shared" si="27"/>
        <v>INDICIO DE COMERCIO INTRAINDUSTRIAL</v>
      </c>
      <c r="P68" s="112" t="str">
        <f t="shared" si="27"/>
        <v>INDICIO DE COMERCIO INTRAINDUSTRIAL</v>
      </c>
      <c r="Q68" s="144" t="str">
        <f t="shared" si="27"/>
        <v>INDICIO DE COMERCIO INTRAINDUSTRIAL</v>
      </c>
      <c r="R68" s="112" t="str">
        <f t="shared" si="27"/>
        <v>INDICIO DE COMERCIO INTRAINDUSTRIAL</v>
      </c>
      <c r="S68" s="144" t="str">
        <f t="shared" si="27"/>
        <v>INDICIO DE COMERCIO INTRAINDUSTRIAL</v>
      </c>
      <c r="T68" s="112" t="str">
        <f t="shared" si="27"/>
        <v>INDICIO DE COMERCIO INTRAINDUSTRIAL</v>
      </c>
      <c r="U68" s="144" t="str">
        <f t="shared" si="27"/>
        <v>INDICIO DE COMERCIO INTRAINDUSTRIAL</v>
      </c>
      <c r="V68" s="112" t="str">
        <f t="shared" si="27"/>
        <v>INDICIO DE COMERCIO INTRAINDUSTRIAL</v>
      </c>
      <c r="W68" s="144" t="str">
        <f t="shared" si="27"/>
        <v>INDICIO DE COMERCIO INTRAINDUSTRIAL</v>
      </c>
      <c r="X68" s="112" t="str">
        <f t="shared" si="27"/>
        <v>INDICIO DE COMERCIO INTRAINDUSTRIAL</v>
      </c>
      <c r="Y68" s="144" t="str">
        <f t="shared" si="27"/>
        <v>INDICIO DE COMERCIO INTRAINDUSTRIAL</v>
      </c>
      <c r="Z68" s="112" t="str">
        <f t="shared" si="27"/>
        <v>INDICIO DE COMERCIO INTRAINDUSTRIAL</v>
      </c>
      <c r="AA68" s="145" t="str">
        <f t="shared" si="27"/>
        <v>INDICIO DE COMERCIO INTRAINDUSTRIAL</v>
      </c>
      <c r="AB68" s="145" t="str">
        <f t="shared" ref="AB68:AC68" si="28">+IF(AB55&gt;0.33, "COMERCIO INTRAINDUSTRIAL", "INDICIO DE COMERCIO INTRAINDUSTRIAL")</f>
        <v>INDICIO DE COMERCIO INTRAINDUSTRIAL</v>
      </c>
      <c r="AC68" s="145" t="str">
        <f t="shared" si="28"/>
        <v>INDICIO DE COMERCIO INTRAINDUSTRIAL</v>
      </c>
      <c r="AD68" s="145" t="str">
        <f t="shared" ref="AD68" si="29">+IF(AD55&gt;0.33, "COMERCIO INTRAINDUSTRIAL", "INDICIO DE COMERCIO INTRAINDUSTRIAL")</f>
        <v>INDICIO DE COMERCIO INTRAINDUSTRIAL</v>
      </c>
    </row>
    <row r="69" spans="4:30" x14ac:dyDescent="0.25">
      <c r="D69" s="1" t="s">
        <v>53</v>
      </c>
    </row>
  </sheetData>
  <mergeCells count="23">
    <mergeCell ref="D52:E52"/>
    <mergeCell ref="D53:E53"/>
    <mergeCell ref="D54:E54"/>
    <mergeCell ref="D46:E46"/>
    <mergeCell ref="D47:E47"/>
    <mergeCell ref="D48:E48"/>
    <mergeCell ref="D49:E49"/>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topLeftCell="A8"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showGridLines="0" topLeftCell="A10" workbookViewId="0">
      <selection activeCell="P8" sqref="P8"/>
    </sheetView>
  </sheetViews>
  <sheetFormatPr baseColWidth="10" defaultRowHeight="15" x14ac:dyDescent="0.25"/>
  <sheetData>
    <row r="1" spans="2:13" ht="24" customHeight="1" x14ac:dyDescent="0.25">
      <c r="B1" s="1"/>
      <c r="C1" s="1"/>
      <c r="D1" s="1"/>
      <c r="E1" s="1"/>
      <c r="F1" s="1"/>
      <c r="G1" s="1"/>
      <c r="H1" s="1"/>
      <c r="I1" s="1"/>
      <c r="J1" s="1"/>
    </row>
    <row r="2" spans="2:13" ht="23.25" x14ac:dyDescent="0.25">
      <c r="B2" s="190" t="s">
        <v>13</v>
      </c>
      <c r="C2" s="190"/>
      <c r="D2" s="190"/>
      <c r="E2" s="190"/>
      <c r="F2" s="190"/>
      <c r="G2" s="190"/>
      <c r="H2" s="190"/>
      <c r="I2" s="190"/>
      <c r="J2" s="190"/>
      <c r="K2" s="190"/>
      <c r="L2" s="190"/>
      <c r="M2" s="190"/>
    </row>
    <row r="3" spans="2:13" x14ac:dyDescent="0.25">
      <c r="B3" s="1"/>
      <c r="C3" s="1"/>
      <c r="D3" s="1"/>
      <c r="E3" s="1"/>
      <c r="F3" s="1"/>
      <c r="G3" s="1"/>
      <c r="H3" s="1"/>
      <c r="I3" s="1"/>
      <c r="J3" s="1"/>
    </row>
    <row r="4" spans="2:13" x14ac:dyDescent="0.25">
      <c r="B4" s="1"/>
      <c r="C4" s="1"/>
      <c r="D4" s="1"/>
      <c r="E4" s="1"/>
      <c r="F4" s="1"/>
      <c r="G4" s="1"/>
      <c r="H4" s="1"/>
      <c r="I4" s="1"/>
      <c r="J4" s="1"/>
    </row>
    <row r="5" spans="2:13" x14ac:dyDescent="0.25">
      <c r="B5" s="1"/>
      <c r="C5" s="1"/>
      <c r="D5" s="1"/>
      <c r="E5" s="1"/>
      <c r="F5" s="1"/>
      <c r="G5" s="1"/>
      <c r="H5" s="1"/>
      <c r="I5" s="1"/>
      <c r="J5" s="1"/>
    </row>
    <row r="6" spans="2:13" x14ac:dyDescent="0.25">
      <c r="B6" s="1"/>
      <c r="C6" s="1"/>
      <c r="D6" s="1"/>
      <c r="E6" s="1"/>
      <c r="F6" s="1"/>
      <c r="G6" s="1"/>
      <c r="H6" s="1"/>
      <c r="I6" s="1"/>
      <c r="J6" s="1"/>
    </row>
    <row r="7" spans="2:13" x14ac:dyDescent="0.25">
      <c r="B7" s="1"/>
      <c r="C7" s="1"/>
      <c r="D7" s="1"/>
      <c r="E7" s="1"/>
      <c r="F7" s="1"/>
      <c r="G7" s="1"/>
      <c r="H7" s="1"/>
      <c r="I7" s="1"/>
      <c r="J7" s="1"/>
    </row>
    <row r="8" spans="2:13" x14ac:dyDescent="0.25">
      <c r="B8" s="1"/>
      <c r="C8" s="1"/>
      <c r="D8" s="1"/>
      <c r="E8" s="1"/>
      <c r="F8" s="1"/>
      <c r="G8" s="1"/>
      <c r="H8" s="1"/>
      <c r="I8" s="1"/>
      <c r="J8" s="1"/>
    </row>
    <row r="9" spans="2:13" x14ac:dyDescent="0.25">
      <c r="B9" s="1"/>
      <c r="C9" s="1"/>
      <c r="D9" s="1"/>
      <c r="E9" s="1"/>
      <c r="F9" s="1"/>
      <c r="G9" s="1"/>
      <c r="H9" s="1"/>
      <c r="I9" s="1"/>
      <c r="J9" s="1"/>
    </row>
    <row r="10" spans="2:13" x14ac:dyDescent="0.25">
      <c r="B10" s="1"/>
      <c r="C10" s="1"/>
      <c r="D10" s="1"/>
      <c r="E10" s="1"/>
      <c r="F10" s="1"/>
      <c r="G10" s="1"/>
      <c r="H10" s="1"/>
      <c r="I10" s="1"/>
      <c r="J10" s="1"/>
    </row>
    <row r="11" spans="2:13" x14ac:dyDescent="0.25">
      <c r="B11" s="1"/>
      <c r="C11" s="1"/>
      <c r="D11" s="1"/>
      <c r="E11" s="1"/>
      <c r="F11" s="1"/>
      <c r="G11" s="1"/>
      <c r="H11" s="1"/>
      <c r="I11" s="1"/>
      <c r="J11" s="1"/>
    </row>
    <row r="12" spans="2:13" x14ac:dyDescent="0.25">
      <c r="B12" s="1"/>
      <c r="C12" s="1"/>
      <c r="D12" s="1"/>
      <c r="E12" s="1"/>
      <c r="F12" s="1"/>
      <c r="G12" s="1"/>
      <c r="H12" s="1"/>
      <c r="I12" s="1"/>
      <c r="J12" s="1"/>
    </row>
    <row r="13" spans="2:13" x14ac:dyDescent="0.25">
      <c r="B13" s="1"/>
      <c r="C13" s="1"/>
      <c r="D13" s="1"/>
      <c r="E13" s="1"/>
      <c r="F13" s="1"/>
      <c r="G13" s="1"/>
      <c r="H13" s="1"/>
      <c r="I13" s="1"/>
      <c r="J13" s="1"/>
    </row>
    <row r="14" spans="2:13" x14ac:dyDescent="0.25">
      <c r="B14" s="1"/>
      <c r="C14" s="1"/>
      <c r="D14" s="1"/>
      <c r="E14" s="1"/>
      <c r="F14" s="1"/>
      <c r="G14" s="1"/>
      <c r="H14" s="1"/>
      <c r="I14" s="1"/>
      <c r="J14" s="1"/>
    </row>
    <row r="15" spans="2:13" x14ac:dyDescent="0.25">
      <c r="B15" s="1"/>
      <c r="C15" s="1"/>
      <c r="D15" s="1"/>
      <c r="E15" s="1"/>
      <c r="F15" s="1"/>
      <c r="G15" s="1"/>
      <c r="H15" s="1"/>
      <c r="I15" s="1"/>
      <c r="J15" s="1"/>
    </row>
    <row r="16" spans="2:13"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58"/>
  <sheetViews>
    <sheetView showGridLines="0" topLeftCell="A37" workbookViewId="0">
      <selection activeCell="G56" sqref="G56"/>
    </sheetView>
  </sheetViews>
  <sheetFormatPr baseColWidth="10" defaultRowHeight="15" x14ac:dyDescent="0.25"/>
  <cols>
    <col min="1" max="1" width="7.140625" customWidth="1"/>
    <col min="2" max="2" width="14.28515625" customWidth="1"/>
    <col min="3" max="3" width="29.28515625" customWidth="1"/>
    <col min="4" max="4" width="17.85546875" bestFit="1" customWidth="1"/>
    <col min="5" max="5" width="12.42578125" bestFit="1" customWidth="1"/>
    <col min="6" max="6" width="15.42578125" customWidth="1"/>
    <col min="7" max="10" width="12.42578125" bestFit="1" customWidth="1"/>
    <col min="11" max="11" width="12.140625" customWidth="1"/>
    <col min="12" max="13" width="12.42578125" bestFit="1" customWidth="1"/>
    <col min="14" max="27" width="13.42578125" bestFit="1" customWidth="1"/>
  </cols>
  <sheetData>
    <row r="7" spans="2:16" ht="15" customHeight="1" x14ac:dyDescent="0.25">
      <c r="B7" s="197" t="s">
        <v>49</v>
      </c>
      <c r="C7" s="197"/>
      <c r="D7" s="197"/>
      <c r="E7" s="197"/>
      <c r="M7" s="197" t="s">
        <v>4</v>
      </c>
      <c r="N7" s="197"/>
      <c r="O7" s="197"/>
      <c r="P7" s="197"/>
    </row>
    <row r="8" spans="2:16" x14ac:dyDescent="0.25">
      <c r="B8" s="197"/>
      <c r="C8" s="197"/>
      <c r="D8" s="197"/>
      <c r="E8" s="197"/>
      <c r="G8" s="199" t="s">
        <v>0</v>
      </c>
      <c r="H8" s="199"/>
      <c r="I8" s="199"/>
      <c r="J8" s="199"/>
      <c r="M8" s="197"/>
      <c r="N8" s="197"/>
      <c r="O8" s="197"/>
      <c r="P8" s="197"/>
    </row>
    <row r="9" spans="2:16" x14ac:dyDescent="0.25">
      <c r="B9" s="197"/>
      <c r="C9" s="197"/>
      <c r="D9" s="197"/>
      <c r="E9" s="197"/>
      <c r="G9" s="199"/>
      <c r="H9" s="199"/>
      <c r="I9" s="199"/>
      <c r="J9" s="199"/>
      <c r="M9" s="197"/>
      <c r="N9" s="197"/>
      <c r="O9" s="197"/>
      <c r="P9" s="197"/>
    </row>
    <row r="10" spans="2:16" x14ac:dyDescent="0.25">
      <c r="B10" s="197"/>
      <c r="C10" s="197"/>
      <c r="D10" s="197"/>
      <c r="E10" s="197"/>
      <c r="G10" s="199"/>
      <c r="H10" s="199"/>
      <c r="I10" s="199"/>
      <c r="J10" s="199"/>
      <c r="M10" s="197"/>
      <c r="N10" s="197"/>
      <c r="O10" s="197"/>
      <c r="P10" s="197"/>
    </row>
    <row r="11" spans="2:16" x14ac:dyDescent="0.25">
      <c r="B11" s="197"/>
      <c r="C11" s="197"/>
      <c r="D11" s="197"/>
      <c r="E11" s="197"/>
      <c r="G11" s="199"/>
      <c r="H11" s="199"/>
      <c r="I11" s="199"/>
      <c r="J11" s="199"/>
      <c r="M11" s="197"/>
      <c r="N11" s="197"/>
      <c r="O11" s="197"/>
      <c r="P11" s="197"/>
    </row>
    <row r="12" spans="2:16" x14ac:dyDescent="0.25">
      <c r="B12" s="197"/>
      <c r="C12" s="197"/>
      <c r="D12" s="197"/>
      <c r="E12" s="197"/>
      <c r="G12" s="199"/>
      <c r="H12" s="199"/>
      <c r="I12" s="199"/>
      <c r="J12" s="199"/>
      <c r="M12" s="197"/>
      <c r="N12" s="197"/>
      <c r="O12" s="197"/>
      <c r="P12" s="197"/>
    </row>
    <row r="13" spans="2:16" x14ac:dyDescent="0.25">
      <c r="B13" s="197"/>
      <c r="C13" s="197"/>
      <c r="D13" s="197"/>
      <c r="E13" s="197"/>
      <c r="G13" s="199"/>
      <c r="H13" s="199"/>
      <c r="I13" s="199"/>
      <c r="J13" s="199"/>
      <c r="M13" s="197"/>
      <c r="N13" s="197"/>
      <c r="O13" s="197"/>
      <c r="P13" s="197"/>
    </row>
    <row r="14" spans="2:16" x14ac:dyDescent="0.25">
      <c r="B14" s="197"/>
      <c r="C14" s="197"/>
      <c r="D14" s="197"/>
      <c r="E14" s="197"/>
      <c r="G14" s="199"/>
      <c r="H14" s="199"/>
      <c r="I14" s="199"/>
      <c r="J14" s="199"/>
      <c r="M14" s="197"/>
      <c r="N14" s="197"/>
      <c r="O14" s="197"/>
      <c r="P14" s="197"/>
    </row>
    <row r="15" spans="2:16" x14ac:dyDescent="0.25">
      <c r="B15" s="197"/>
      <c r="C15" s="197"/>
      <c r="D15" s="197"/>
      <c r="E15" s="197"/>
      <c r="G15" s="199"/>
      <c r="H15" s="199"/>
      <c r="I15" s="199"/>
      <c r="J15" s="199"/>
      <c r="M15" s="197"/>
      <c r="N15" s="197"/>
      <c r="O15" s="197"/>
      <c r="P15" s="197"/>
    </row>
    <row r="16" spans="2:16" x14ac:dyDescent="0.25">
      <c r="B16" s="197"/>
      <c r="C16" s="197"/>
      <c r="D16" s="197"/>
      <c r="E16" s="197"/>
      <c r="G16" s="199"/>
      <c r="H16" s="199"/>
      <c r="I16" s="199"/>
      <c r="J16" s="199"/>
      <c r="M16" s="197"/>
      <c r="N16" s="197"/>
      <c r="O16" s="197"/>
      <c r="P16" s="197"/>
    </row>
    <row r="17" spans="3:15" x14ac:dyDescent="0.25">
      <c r="C17" s="198" t="s">
        <v>3</v>
      </c>
      <c r="D17" s="198"/>
      <c r="E17" s="198"/>
      <c r="M17" s="198" t="s">
        <v>3</v>
      </c>
      <c r="N17" s="198"/>
      <c r="O17" s="198"/>
    </row>
    <row r="43" spans="2:28" x14ac:dyDescent="0.25">
      <c r="C43" s="4" t="s">
        <v>57</v>
      </c>
      <c r="D43" s="5"/>
      <c r="E43" s="5"/>
      <c r="F43" s="5"/>
      <c r="G43" s="5"/>
      <c r="H43" s="5"/>
      <c r="I43" s="5"/>
    </row>
    <row r="44" spans="2:28" ht="15.75" thickBot="1" x14ac:dyDescent="0.3"/>
    <row r="45" spans="2:28" ht="15.75" thickBot="1" x14ac:dyDescent="0.3">
      <c r="B45" s="6" t="s">
        <v>15</v>
      </c>
      <c r="C45" s="7"/>
      <c r="D45" s="12">
        <v>1995</v>
      </c>
      <c r="E45" s="8">
        <v>1996</v>
      </c>
      <c r="F45" s="12">
        <v>1997</v>
      </c>
      <c r="G45" s="8">
        <v>1998</v>
      </c>
      <c r="H45" s="12">
        <v>1999</v>
      </c>
      <c r="I45" s="8">
        <v>2000</v>
      </c>
      <c r="J45" s="12">
        <v>2001</v>
      </c>
      <c r="K45" s="8">
        <v>2002</v>
      </c>
      <c r="L45" s="12">
        <v>2003</v>
      </c>
      <c r="M45" s="8">
        <v>2004</v>
      </c>
      <c r="N45" s="12">
        <v>2005</v>
      </c>
      <c r="O45" s="8">
        <v>2006</v>
      </c>
      <c r="P45" s="12">
        <v>2007</v>
      </c>
      <c r="Q45" s="8">
        <v>2008</v>
      </c>
      <c r="R45" s="12">
        <v>2009</v>
      </c>
      <c r="S45" s="8">
        <v>2010</v>
      </c>
      <c r="T45" s="12">
        <v>2011</v>
      </c>
      <c r="U45" s="8">
        <v>2012</v>
      </c>
      <c r="V45" s="12">
        <v>2013</v>
      </c>
      <c r="W45" s="8">
        <v>2014</v>
      </c>
      <c r="X45" s="12">
        <v>2015</v>
      </c>
      <c r="Y45" s="9">
        <v>2016</v>
      </c>
      <c r="Z45" s="9">
        <v>2017</v>
      </c>
      <c r="AA45" s="9">
        <v>2018</v>
      </c>
      <c r="AB45" s="9">
        <v>2019</v>
      </c>
    </row>
    <row r="46" spans="2:28" ht="15.75" thickBot="1" x14ac:dyDescent="0.3">
      <c r="B46" s="200" t="s">
        <v>27</v>
      </c>
      <c r="C46" s="201"/>
      <c r="D46" s="179">
        <v>4151.8959999999997</v>
      </c>
      <c r="E46" s="178">
        <v>1403.2950000000001</v>
      </c>
      <c r="F46" s="179">
        <v>3289.114</v>
      </c>
      <c r="G46" s="178">
        <v>2171.288</v>
      </c>
      <c r="H46" s="179">
        <v>2143.627</v>
      </c>
      <c r="I46" s="178">
        <v>2826.2460000000001</v>
      </c>
      <c r="J46" s="179">
        <v>2898.17</v>
      </c>
      <c r="K46" s="178">
        <v>4076.6190000000001</v>
      </c>
      <c r="L46" s="179">
        <v>6329.5269999999991</v>
      </c>
      <c r="M46" s="178">
        <v>8168.1800000000012</v>
      </c>
      <c r="N46" s="179">
        <v>5349.735999999999</v>
      </c>
      <c r="O46" s="178">
        <v>62854.24500000001</v>
      </c>
      <c r="P46" s="179">
        <v>76888.748000000007</v>
      </c>
      <c r="Q46" s="178">
        <v>15685.257</v>
      </c>
      <c r="R46" s="179">
        <v>449134.11700000009</v>
      </c>
      <c r="S46" s="178">
        <v>364998.96100000001</v>
      </c>
      <c r="T46" s="179">
        <v>731877.84299999999</v>
      </c>
      <c r="U46" s="178">
        <v>1362710.4140000001</v>
      </c>
      <c r="V46" s="179">
        <v>2993066.048</v>
      </c>
      <c r="W46" s="178">
        <v>2738698.2859999998</v>
      </c>
      <c r="X46" s="179">
        <v>550468.01</v>
      </c>
      <c r="Y46" s="180">
        <v>225635.13200000001</v>
      </c>
      <c r="Z46" s="180">
        <v>279640.03200000001</v>
      </c>
      <c r="AA46" s="180">
        <v>548076.71699999995</v>
      </c>
      <c r="AB46" s="180">
        <v>346182.41</v>
      </c>
    </row>
    <row r="47" spans="2:28" x14ac:dyDescent="0.25">
      <c r="B47" s="202" t="s">
        <v>17</v>
      </c>
      <c r="C47" s="203"/>
      <c r="D47" s="182">
        <v>0</v>
      </c>
      <c r="E47" s="181">
        <v>0</v>
      </c>
      <c r="F47" s="182">
        <v>5.4429999999999996</v>
      </c>
      <c r="G47" s="181">
        <v>54.585000000000001</v>
      </c>
      <c r="H47" s="182">
        <v>0</v>
      </c>
      <c r="I47" s="181">
        <v>0</v>
      </c>
      <c r="J47" s="182">
        <v>59.43</v>
      </c>
      <c r="K47" s="181">
        <v>4.5</v>
      </c>
      <c r="L47" s="182">
        <v>25.324000000000002</v>
      </c>
      <c r="M47" s="181">
        <v>0</v>
      </c>
      <c r="N47" s="182">
        <v>284.26799999999997</v>
      </c>
      <c r="O47" s="181">
        <v>1.5</v>
      </c>
      <c r="P47" s="182">
        <v>20.265000000000001</v>
      </c>
      <c r="Q47" s="181">
        <v>86.406000000000006</v>
      </c>
      <c r="R47" s="182">
        <v>1146.7570000000001</v>
      </c>
      <c r="S47" s="181">
        <v>3952.2710000000002</v>
      </c>
      <c r="T47" s="182">
        <v>1119.3420000000001</v>
      </c>
      <c r="U47" s="181">
        <v>1697.1020000000001</v>
      </c>
      <c r="V47" s="182">
        <v>1613.93</v>
      </c>
      <c r="W47" s="181">
        <v>1606.7950000000001</v>
      </c>
      <c r="X47" s="182">
        <v>2794.5450000000001</v>
      </c>
      <c r="Y47" s="183">
        <v>2094.7759999999998</v>
      </c>
      <c r="Z47" s="183">
        <v>1492.8589999999999</v>
      </c>
      <c r="AA47" s="183">
        <v>1740.325</v>
      </c>
      <c r="AB47" s="183">
        <v>447.76600000000002</v>
      </c>
    </row>
    <row r="48" spans="2:28" x14ac:dyDescent="0.25">
      <c r="B48" s="191" t="s">
        <v>18</v>
      </c>
      <c r="C48" s="192"/>
      <c r="D48" s="185">
        <v>0</v>
      </c>
      <c r="E48" s="184">
        <v>0</v>
      </c>
      <c r="F48" s="185">
        <v>0</v>
      </c>
      <c r="G48" s="184">
        <v>0</v>
      </c>
      <c r="H48" s="185">
        <v>0</v>
      </c>
      <c r="I48" s="184">
        <v>0</v>
      </c>
      <c r="J48" s="185">
        <v>0</v>
      </c>
      <c r="K48" s="184">
        <v>0</v>
      </c>
      <c r="L48" s="185">
        <v>0</v>
      </c>
      <c r="M48" s="184">
        <v>0</v>
      </c>
      <c r="N48" s="185">
        <v>0</v>
      </c>
      <c r="O48" s="184">
        <v>68.83</v>
      </c>
      <c r="P48" s="185">
        <v>0</v>
      </c>
      <c r="Q48" s="184">
        <v>0.82099999999999995</v>
      </c>
      <c r="R48" s="185">
        <v>0.73499999999999999</v>
      </c>
      <c r="S48" s="184">
        <v>2.8340000000000001</v>
      </c>
      <c r="T48" s="185">
        <v>0</v>
      </c>
      <c r="U48" s="184">
        <v>0</v>
      </c>
      <c r="V48" s="185">
        <v>0</v>
      </c>
      <c r="W48" s="184">
        <v>0</v>
      </c>
      <c r="X48" s="185">
        <v>0</v>
      </c>
      <c r="Y48" s="186">
        <v>0</v>
      </c>
      <c r="Z48" s="186">
        <v>0</v>
      </c>
      <c r="AA48" s="186">
        <v>0</v>
      </c>
      <c r="AB48" s="186">
        <v>0</v>
      </c>
    </row>
    <row r="49" spans="2:28" s="1" customFormat="1" x14ac:dyDescent="0.25">
      <c r="B49" s="193" t="s">
        <v>19</v>
      </c>
      <c r="C49" s="194"/>
      <c r="D49" s="182">
        <v>638.50699999999995</v>
      </c>
      <c r="E49" s="181">
        <v>855.69799999999998</v>
      </c>
      <c r="F49" s="182">
        <v>1925.672</v>
      </c>
      <c r="G49" s="181">
        <v>1380.875</v>
      </c>
      <c r="H49" s="182">
        <v>1531.6379999999999</v>
      </c>
      <c r="I49" s="181">
        <v>1728.972</v>
      </c>
      <c r="J49" s="182">
        <v>1735.0150000000001</v>
      </c>
      <c r="K49" s="181">
        <v>2447.143</v>
      </c>
      <c r="L49" s="182">
        <v>4959.2259999999997</v>
      </c>
      <c r="M49" s="181">
        <v>3624.5259999999998</v>
      </c>
      <c r="N49" s="182">
        <v>2756.89</v>
      </c>
      <c r="O49" s="181">
        <v>3007.1559999999999</v>
      </c>
      <c r="P49" s="182">
        <v>2580.85</v>
      </c>
      <c r="Q49" s="181">
        <v>3111.1689999999999</v>
      </c>
      <c r="R49" s="182">
        <v>3190.6750000000002</v>
      </c>
      <c r="S49" s="181">
        <v>4795.1660000000002</v>
      </c>
      <c r="T49" s="182">
        <v>7489.9930000000004</v>
      </c>
      <c r="U49" s="181">
        <v>11384.175999999999</v>
      </c>
      <c r="V49" s="182">
        <v>15578.998</v>
      </c>
      <c r="W49" s="181">
        <v>15905.953</v>
      </c>
      <c r="X49" s="182">
        <v>13281.041999999999</v>
      </c>
      <c r="Y49" s="183">
        <v>9574.7340000000004</v>
      </c>
      <c r="Z49" s="183">
        <v>9706.7790000000005</v>
      </c>
      <c r="AA49" s="183">
        <v>13981.196</v>
      </c>
      <c r="AB49" s="183">
        <v>22744.186000000002</v>
      </c>
    </row>
    <row r="50" spans="2:28" x14ac:dyDescent="0.25">
      <c r="B50" s="191" t="s">
        <v>20</v>
      </c>
      <c r="C50" s="192"/>
      <c r="D50" s="185">
        <v>0</v>
      </c>
      <c r="E50" s="184">
        <v>0</v>
      </c>
      <c r="F50" s="185">
        <v>0</v>
      </c>
      <c r="G50" s="184">
        <v>0</v>
      </c>
      <c r="H50" s="185">
        <v>0</v>
      </c>
      <c r="I50" s="184">
        <v>0</v>
      </c>
      <c r="J50" s="185">
        <v>0</v>
      </c>
      <c r="K50" s="184">
        <v>0</v>
      </c>
      <c r="L50" s="185">
        <v>0</v>
      </c>
      <c r="M50" s="184">
        <v>2610.8040000000001</v>
      </c>
      <c r="N50" s="185">
        <v>0</v>
      </c>
      <c r="O50" s="184">
        <v>742.69600000000003</v>
      </c>
      <c r="P50" s="185">
        <v>66.409000000000006</v>
      </c>
      <c r="Q50" s="184">
        <v>336.23</v>
      </c>
      <c r="R50" s="185">
        <v>436210.22600000002</v>
      </c>
      <c r="S50" s="184">
        <v>332119.97600000002</v>
      </c>
      <c r="T50" s="185">
        <v>714390.04599999997</v>
      </c>
      <c r="U50" s="184">
        <v>1282577.03</v>
      </c>
      <c r="V50" s="185">
        <v>2855771.5269999998</v>
      </c>
      <c r="W50" s="184">
        <v>2641557.122</v>
      </c>
      <c r="X50" s="185">
        <v>449598.50099999999</v>
      </c>
      <c r="Y50" s="186">
        <v>91966.062000000005</v>
      </c>
      <c r="Z50" s="186">
        <v>148916.856</v>
      </c>
      <c r="AA50" s="186">
        <v>439962.66200000001</v>
      </c>
      <c r="AB50" s="186">
        <v>202617.96400000001</v>
      </c>
    </row>
    <row r="51" spans="2:28" s="1" customFormat="1" x14ac:dyDescent="0.25">
      <c r="B51" s="193" t="s">
        <v>21</v>
      </c>
      <c r="C51" s="194"/>
      <c r="D51" s="182">
        <v>0</v>
      </c>
      <c r="E51" s="181">
        <v>0</v>
      </c>
      <c r="F51" s="182">
        <v>0</v>
      </c>
      <c r="G51" s="181">
        <v>0</v>
      </c>
      <c r="H51" s="182">
        <v>0</v>
      </c>
      <c r="I51" s="181">
        <v>0</v>
      </c>
      <c r="J51" s="182">
        <v>0</v>
      </c>
      <c r="K51" s="181">
        <v>0</v>
      </c>
      <c r="L51" s="182">
        <v>0</v>
      </c>
      <c r="M51" s="181">
        <v>0</v>
      </c>
      <c r="N51" s="182">
        <v>0</v>
      </c>
      <c r="O51" s="181">
        <v>0</v>
      </c>
      <c r="P51" s="182">
        <v>0</v>
      </c>
      <c r="Q51" s="181">
        <v>0</v>
      </c>
      <c r="R51" s="182">
        <v>0</v>
      </c>
      <c r="S51" s="181">
        <v>0</v>
      </c>
      <c r="T51" s="182">
        <v>0</v>
      </c>
      <c r="U51" s="181">
        <v>0</v>
      </c>
      <c r="V51" s="182">
        <v>0</v>
      </c>
      <c r="W51" s="181">
        <v>0</v>
      </c>
      <c r="X51" s="182">
        <v>0</v>
      </c>
      <c r="Y51" s="183">
        <v>0</v>
      </c>
      <c r="Z51" s="183">
        <v>0</v>
      </c>
      <c r="AA51" s="183">
        <v>0</v>
      </c>
      <c r="AB51" s="183">
        <v>0</v>
      </c>
    </row>
    <row r="52" spans="2:28" x14ac:dyDescent="0.25">
      <c r="B52" s="191" t="s">
        <v>22</v>
      </c>
      <c r="C52" s="192"/>
      <c r="D52" s="185">
        <v>446.9</v>
      </c>
      <c r="E52" s="184">
        <v>197.8</v>
      </c>
      <c r="F52" s="185">
        <v>1102.67</v>
      </c>
      <c r="G52" s="184">
        <v>381.44400000000002</v>
      </c>
      <c r="H52" s="185">
        <v>47.180999999999997</v>
      </c>
      <c r="I52" s="184">
        <v>212.43</v>
      </c>
      <c r="J52" s="185">
        <v>33.167999999999999</v>
      </c>
      <c r="K52" s="184">
        <v>327.74</v>
      </c>
      <c r="L52" s="185">
        <v>79.75</v>
      </c>
      <c r="M52" s="184">
        <v>239.279</v>
      </c>
      <c r="N52" s="185">
        <v>250.33199999999999</v>
      </c>
      <c r="O52" s="184">
        <v>326.11399999999998</v>
      </c>
      <c r="P52" s="185">
        <v>1468.0530000000001</v>
      </c>
      <c r="Q52" s="184">
        <v>2405.8290000000002</v>
      </c>
      <c r="R52" s="185">
        <v>6913.28</v>
      </c>
      <c r="S52" s="184">
        <v>3307.6329999999998</v>
      </c>
      <c r="T52" s="185">
        <v>2937.8220000000001</v>
      </c>
      <c r="U52" s="184">
        <v>3236.4270000000001</v>
      </c>
      <c r="V52" s="185">
        <v>821.55</v>
      </c>
      <c r="W52" s="184">
        <v>15644.303</v>
      </c>
      <c r="X52" s="185">
        <v>24423.441999999999</v>
      </c>
      <c r="Y52" s="186">
        <v>53941.014999999999</v>
      </c>
      <c r="Z52" s="186">
        <v>57688.711000000003</v>
      </c>
      <c r="AA52" s="186">
        <v>58566.843999999997</v>
      </c>
      <c r="AB52" s="186">
        <v>71659.202999999994</v>
      </c>
    </row>
    <row r="53" spans="2:28" s="1" customFormat="1" x14ac:dyDescent="0.25">
      <c r="B53" s="193" t="s">
        <v>23</v>
      </c>
      <c r="C53" s="194"/>
      <c r="D53" s="182">
        <v>104.59</v>
      </c>
      <c r="E53" s="181">
        <v>285.28199999999998</v>
      </c>
      <c r="F53" s="182">
        <v>183.09399999999999</v>
      </c>
      <c r="G53" s="181">
        <v>252.38399999999999</v>
      </c>
      <c r="H53" s="182">
        <v>554.80799999999999</v>
      </c>
      <c r="I53" s="181">
        <v>854.76499999999999</v>
      </c>
      <c r="J53" s="182">
        <v>764.69399999999996</v>
      </c>
      <c r="K53" s="181">
        <v>1270.424</v>
      </c>
      <c r="L53" s="182">
        <v>1067.9349999999999</v>
      </c>
      <c r="M53" s="181">
        <v>1366.97</v>
      </c>
      <c r="N53" s="182">
        <v>1261.289</v>
      </c>
      <c r="O53" s="181">
        <v>58385.118000000002</v>
      </c>
      <c r="P53" s="182">
        <v>72186.226999999999</v>
      </c>
      <c r="Q53" s="181">
        <v>9319.36</v>
      </c>
      <c r="R53" s="182">
        <v>1514.1759999999999</v>
      </c>
      <c r="S53" s="181">
        <v>20274.161</v>
      </c>
      <c r="T53" s="182">
        <v>5681.2460000000001</v>
      </c>
      <c r="U53" s="181">
        <v>24149.45</v>
      </c>
      <c r="V53" s="182">
        <v>32408.021000000001</v>
      </c>
      <c r="W53" s="181">
        <v>27641.356</v>
      </c>
      <c r="X53" s="182">
        <v>14412.674999999999</v>
      </c>
      <c r="Y53" s="183">
        <v>40171.764000000003</v>
      </c>
      <c r="Z53" s="183">
        <v>23333.871999999999</v>
      </c>
      <c r="AA53" s="183">
        <v>9775.0229999999992</v>
      </c>
      <c r="AB53" s="183">
        <v>15980.168</v>
      </c>
    </row>
    <row r="54" spans="2:28" x14ac:dyDescent="0.25">
      <c r="B54" s="191" t="s">
        <v>24</v>
      </c>
      <c r="C54" s="192"/>
      <c r="D54" s="185">
        <v>2961.8989999999999</v>
      </c>
      <c r="E54" s="184">
        <v>64.515000000000001</v>
      </c>
      <c r="F54" s="185">
        <v>54.5</v>
      </c>
      <c r="G54" s="184">
        <v>102</v>
      </c>
      <c r="H54" s="185">
        <v>10</v>
      </c>
      <c r="I54" s="184">
        <v>29.725999999999999</v>
      </c>
      <c r="J54" s="185">
        <v>297.26</v>
      </c>
      <c r="K54" s="184">
        <v>5.1559999999999997</v>
      </c>
      <c r="L54" s="185">
        <v>72.31</v>
      </c>
      <c r="M54" s="184">
        <v>247.916</v>
      </c>
      <c r="N54" s="185">
        <v>722.61699999999996</v>
      </c>
      <c r="O54" s="184">
        <v>174.30500000000001</v>
      </c>
      <c r="P54" s="185">
        <v>397.23</v>
      </c>
      <c r="Q54" s="184">
        <v>383.18400000000003</v>
      </c>
      <c r="R54" s="185">
        <v>116.405</v>
      </c>
      <c r="S54" s="184">
        <v>482.32299999999998</v>
      </c>
      <c r="T54" s="185">
        <v>199.291</v>
      </c>
      <c r="U54" s="184">
        <v>1823.354</v>
      </c>
      <c r="V54" s="185">
        <v>1196.3910000000001</v>
      </c>
      <c r="W54" s="184">
        <v>2220.9580000000001</v>
      </c>
      <c r="X54" s="185">
        <v>696.428</v>
      </c>
      <c r="Y54" s="186">
        <v>1951.8820000000001</v>
      </c>
      <c r="Z54" s="186">
        <v>1361.546</v>
      </c>
      <c r="AA54" s="186">
        <v>1790.8620000000001</v>
      </c>
      <c r="AB54" s="186">
        <v>2512.1610000000001</v>
      </c>
    </row>
    <row r="55" spans="2:28" s="1" customFormat="1" x14ac:dyDescent="0.25">
      <c r="B55" s="193" t="s">
        <v>25</v>
      </c>
      <c r="C55" s="194"/>
      <c r="D55" s="182">
        <v>0</v>
      </c>
      <c r="E55" s="181">
        <v>0</v>
      </c>
      <c r="F55" s="182">
        <v>17.734999999999999</v>
      </c>
      <c r="G55" s="181">
        <v>0</v>
      </c>
      <c r="H55" s="182">
        <v>0</v>
      </c>
      <c r="I55" s="181">
        <v>0.35299999999999998</v>
      </c>
      <c r="J55" s="182">
        <v>8.6029999999999998</v>
      </c>
      <c r="K55" s="181">
        <v>21.655999999999999</v>
      </c>
      <c r="L55" s="182">
        <v>124.982</v>
      </c>
      <c r="M55" s="181">
        <v>78.685000000000002</v>
      </c>
      <c r="N55" s="182">
        <v>71.94</v>
      </c>
      <c r="O55" s="181">
        <v>142.226</v>
      </c>
      <c r="P55" s="182">
        <v>157.584</v>
      </c>
      <c r="Q55" s="181">
        <v>35.258000000000003</v>
      </c>
      <c r="R55" s="182">
        <v>34.460999999999999</v>
      </c>
      <c r="S55" s="181">
        <v>54.595999999999997</v>
      </c>
      <c r="T55" s="182">
        <v>52.103999999999999</v>
      </c>
      <c r="U55" s="181">
        <v>172.76599999999999</v>
      </c>
      <c r="V55" s="182">
        <v>112.96899999999999</v>
      </c>
      <c r="W55" s="181">
        <v>150.619</v>
      </c>
      <c r="X55" s="182">
        <v>146.20099999999999</v>
      </c>
      <c r="Y55" s="183">
        <v>923.98900000000003</v>
      </c>
      <c r="Z55" s="183">
        <v>195.09700000000001</v>
      </c>
      <c r="AA55" s="183">
        <v>286.87400000000002</v>
      </c>
      <c r="AB55" s="183">
        <v>2186.7359999999999</v>
      </c>
    </row>
    <row r="56" spans="2:28" ht="15.75" thickBot="1" x14ac:dyDescent="0.3">
      <c r="B56" s="195" t="s">
        <v>26</v>
      </c>
      <c r="C56" s="196"/>
      <c r="D56" s="188">
        <v>0</v>
      </c>
      <c r="E56" s="187">
        <v>0</v>
      </c>
      <c r="F56" s="188">
        <v>0</v>
      </c>
      <c r="G56" s="187">
        <v>0</v>
      </c>
      <c r="H56" s="188">
        <v>0</v>
      </c>
      <c r="I56" s="187">
        <v>0</v>
      </c>
      <c r="J56" s="188">
        <v>0</v>
      </c>
      <c r="K56" s="187">
        <v>0</v>
      </c>
      <c r="L56" s="188">
        <v>0</v>
      </c>
      <c r="M56" s="187">
        <v>0</v>
      </c>
      <c r="N56" s="188">
        <v>2.4</v>
      </c>
      <c r="O56" s="187">
        <v>6.3</v>
      </c>
      <c r="P56" s="188">
        <v>12.13</v>
      </c>
      <c r="Q56" s="187">
        <v>7</v>
      </c>
      <c r="R56" s="188">
        <v>7.4020000000000001</v>
      </c>
      <c r="S56" s="187">
        <v>10.000999999999999</v>
      </c>
      <c r="T56" s="188">
        <v>7.9989999999999997</v>
      </c>
      <c r="U56" s="187">
        <v>37670.108999999997</v>
      </c>
      <c r="V56" s="188">
        <v>85562.661999999997</v>
      </c>
      <c r="W56" s="187">
        <v>33971.18</v>
      </c>
      <c r="X56" s="188">
        <v>45115.175999999999</v>
      </c>
      <c r="Y56" s="189">
        <v>25010.91</v>
      </c>
      <c r="Z56" s="189">
        <v>36944.311999999998</v>
      </c>
      <c r="AA56" s="189">
        <v>21972.931</v>
      </c>
      <c r="AB56" s="189">
        <v>28034.225999999999</v>
      </c>
    </row>
    <row r="57" spans="2:28" x14ac:dyDescent="0.25">
      <c r="B57" t="s">
        <v>52</v>
      </c>
    </row>
    <row r="58" spans="2:28" x14ac:dyDescent="0.25">
      <c r="J58" t="s">
        <v>58</v>
      </c>
    </row>
  </sheetData>
  <mergeCells count="16">
    <mergeCell ref="B51:C51"/>
    <mergeCell ref="B7:E16"/>
    <mergeCell ref="C17:E17"/>
    <mergeCell ref="G8:J16"/>
    <mergeCell ref="M7:P16"/>
    <mergeCell ref="M17:O17"/>
    <mergeCell ref="B46:C46"/>
    <mergeCell ref="B47:C47"/>
    <mergeCell ref="B48:C48"/>
    <mergeCell ref="B49:C49"/>
    <mergeCell ref="B50:C50"/>
    <mergeCell ref="B52:C52"/>
    <mergeCell ref="B53:C53"/>
    <mergeCell ref="B54:C54"/>
    <mergeCell ref="B55:C55"/>
    <mergeCell ref="B56:C5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57"/>
  <sheetViews>
    <sheetView showGridLines="0" topLeftCell="A36" workbookViewId="0">
      <selection activeCell="E46" sqref="E46:AC56"/>
    </sheetView>
  </sheetViews>
  <sheetFormatPr baseColWidth="10" defaultRowHeight="15" x14ac:dyDescent="0.25"/>
  <cols>
    <col min="1" max="1" width="8" customWidth="1"/>
    <col min="4" max="4" width="19.140625" customWidth="1"/>
    <col min="5" max="14" width="12.42578125" bestFit="1" customWidth="1"/>
    <col min="15" max="18" width="13.42578125" bestFit="1" customWidth="1"/>
    <col min="19" max="24" width="13.140625" bestFit="1" customWidth="1"/>
    <col min="25" max="25" width="13.140625" customWidth="1"/>
    <col min="26" max="28" width="13.42578125" bestFit="1" customWidth="1"/>
  </cols>
  <sheetData>
    <row r="7" spans="2:16" x14ac:dyDescent="0.25">
      <c r="B7" s="211" t="s">
        <v>5</v>
      </c>
      <c r="C7" s="212"/>
      <c r="D7" s="212"/>
      <c r="E7" s="212"/>
      <c r="M7" s="197" t="s">
        <v>6</v>
      </c>
      <c r="N7" s="213"/>
      <c r="O7" s="213"/>
      <c r="P7" s="213"/>
    </row>
    <row r="8" spans="2:16" x14ac:dyDescent="0.25">
      <c r="B8" s="212"/>
      <c r="C8" s="212"/>
      <c r="D8" s="212"/>
      <c r="E8" s="212"/>
      <c r="G8" s="199" t="s">
        <v>1</v>
      </c>
      <c r="H8" s="199"/>
      <c r="I8" s="199"/>
      <c r="J8" s="199"/>
      <c r="K8" s="199"/>
      <c r="M8" s="213"/>
      <c r="N8" s="213"/>
      <c r="O8" s="213"/>
      <c r="P8" s="213"/>
    </row>
    <row r="9" spans="2:16" x14ac:dyDescent="0.25">
      <c r="B9" s="212"/>
      <c r="C9" s="212"/>
      <c r="D9" s="212"/>
      <c r="E9" s="212"/>
      <c r="G9" s="199"/>
      <c r="H9" s="199"/>
      <c r="I9" s="199"/>
      <c r="J9" s="199"/>
      <c r="K9" s="199"/>
      <c r="M9" s="213"/>
      <c r="N9" s="213"/>
      <c r="O9" s="213"/>
      <c r="P9" s="213"/>
    </row>
    <row r="10" spans="2:16" x14ac:dyDescent="0.25">
      <c r="B10" s="212"/>
      <c r="C10" s="212"/>
      <c r="D10" s="212"/>
      <c r="E10" s="212"/>
      <c r="G10" s="199"/>
      <c r="H10" s="199"/>
      <c r="I10" s="199"/>
      <c r="J10" s="199"/>
      <c r="K10" s="199"/>
      <c r="M10" s="213"/>
      <c r="N10" s="213"/>
      <c r="O10" s="213"/>
      <c r="P10" s="213"/>
    </row>
    <row r="11" spans="2:16" x14ac:dyDescent="0.25">
      <c r="B11" s="212"/>
      <c r="C11" s="212"/>
      <c r="D11" s="212"/>
      <c r="E11" s="212"/>
      <c r="G11" s="199"/>
      <c r="H11" s="199"/>
      <c r="I11" s="199"/>
      <c r="J11" s="199"/>
      <c r="K11" s="199"/>
      <c r="M11" s="213"/>
      <c r="N11" s="213"/>
      <c r="O11" s="213"/>
      <c r="P11" s="213"/>
    </row>
    <row r="12" spans="2:16" x14ac:dyDescent="0.25">
      <c r="B12" s="212"/>
      <c r="C12" s="212"/>
      <c r="D12" s="212"/>
      <c r="E12" s="212"/>
      <c r="G12" s="199"/>
      <c r="H12" s="199"/>
      <c r="I12" s="199"/>
      <c r="J12" s="199"/>
      <c r="K12" s="199"/>
      <c r="M12" s="213"/>
      <c r="N12" s="213"/>
      <c r="O12" s="213"/>
      <c r="P12" s="213"/>
    </row>
    <row r="13" spans="2:16" x14ac:dyDescent="0.25">
      <c r="B13" s="212"/>
      <c r="C13" s="212"/>
      <c r="D13" s="212"/>
      <c r="E13" s="212"/>
      <c r="G13" s="199"/>
      <c r="H13" s="199"/>
      <c r="I13" s="199"/>
      <c r="J13" s="199"/>
      <c r="K13" s="199"/>
      <c r="M13" s="213"/>
      <c r="N13" s="213"/>
      <c r="O13" s="213"/>
      <c r="P13" s="213"/>
    </row>
    <row r="14" spans="2:16" x14ac:dyDescent="0.25">
      <c r="B14" s="212"/>
      <c r="C14" s="212"/>
      <c r="D14" s="212"/>
      <c r="E14" s="212"/>
      <c r="G14" s="199"/>
      <c r="H14" s="199"/>
      <c r="I14" s="199"/>
      <c r="J14" s="199"/>
      <c r="K14" s="199"/>
      <c r="M14" s="213"/>
      <c r="N14" s="213"/>
      <c r="O14" s="213"/>
      <c r="P14" s="213"/>
    </row>
    <row r="15" spans="2:16" x14ac:dyDescent="0.25">
      <c r="B15" s="212"/>
      <c r="C15" s="212"/>
      <c r="D15" s="212"/>
      <c r="E15" s="212"/>
      <c r="G15" s="199"/>
      <c r="H15" s="199"/>
      <c r="I15" s="199"/>
      <c r="J15" s="199"/>
      <c r="K15" s="199"/>
      <c r="M15" s="213"/>
      <c r="N15" s="213"/>
      <c r="O15" s="213"/>
      <c r="P15" s="213"/>
    </row>
    <row r="16" spans="2:16" x14ac:dyDescent="0.25">
      <c r="B16" s="212"/>
      <c r="C16" s="212"/>
      <c r="D16" s="212"/>
      <c r="E16" s="212"/>
      <c r="G16" s="199"/>
      <c r="H16" s="199"/>
      <c r="I16" s="199"/>
      <c r="J16" s="199"/>
      <c r="K16" s="199"/>
      <c r="M16" s="213"/>
      <c r="N16" s="213"/>
      <c r="O16" s="213"/>
      <c r="P16" s="213"/>
    </row>
    <row r="17" spans="3:15" x14ac:dyDescent="0.25">
      <c r="C17" s="198" t="s">
        <v>3</v>
      </c>
      <c r="D17" s="198"/>
      <c r="E17" s="198"/>
      <c r="M17" s="198" t="s">
        <v>3</v>
      </c>
      <c r="N17" s="198"/>
      <c r="O17" s="198"/>
    </row>
    <row r="42" spans="2:29" x14ac:dyDescent="0.25">
      <c r="C42" s="4" t="s">
        <v>56</v>
      </c>
    </row>
    <row r="44" spans="2:29" ht="15.75" thickBot="1" x14ac:dyDescent="0.3"/>
    <row r="45" spans="2:29" ht="15.75" thickBot="1" x14ac:dyDescent="0.3">
      <c r="B45" s="204" t="s">
        <v>15</v>
      </c>
      <c r="C45" s="205"/>
      <c r="D45" s="206"/>
      <c r="E45" s="8">
        <v>1995</v>
      </c>
      <c r="F45" s="12">
        <v>1996</v>
      </c>
      <c r="G45" s="8">
        <v>1997</v>
      </c>
      <c r="H45" s="12">
        <v>1998</v>
      </c>
      <c r="I45" s="8">
        <v>1999</v>
      </c>
      <c r="J45" s="12">
        <v>2000</v>
      </c>
      <c r="K45" s="8">
        <v>2001</v>
      </c>
      <c r="L45" s="12">
        <v>2002</v>
      </c>
      <c r="M45" s="8">
        <v>2003</v>
      </c>
      <c r="N45" s="12">
        <v>2004</v>
      </c>
      <c r="O45" s="8">
        <v>2005</v>
      </c>
      <c r="P45" s="12">
        <v>2006</v>
      </c>
      <c r="Q45" s="8">
        <v>2007</v>
      </c>
      <c r="R45" s="12">
        <v>2008</v>
      </c>
      <c r="S45" s="8">
        <v>2009</v>
      </c>
      <c r="T45" s="12">
        <v>2010</v>
      </c>
      <c r="U45" s="8">
        <v>2011</v>
      </c>
      <c r="V45" s="12">
        <v>2012</v>
      </c>
      <c r="W45" s="8">
        <v>2013</v>
      </c>
      <c r="X45" s="12">
        <v>2014</v>
      </c>
      <c r="Y45" s="9">
        <v>2015</v>
      </c>
      <c r="Z45" s="9">
        <v>2016</v>
      </c>
      <c r="AA45" s="9">
        <v>2017</v>
      </c>
      <c r="AB45" s="9">
        <v>2018</v>
      </c>
      <c r="AC45" s="9">
        <v>2019</v>
      </c>
    </row>
    <row r="46" spans="2:29" ht="15.75" thickBot="1" x14ac:dyDescent="0.3">
      <c r="B46" s="200" t="s">
        <v>16</v>
      </c>
      <c r="C46" s="209"/>
      <c r="D46" s="201"/>
      <c r="E46" s="178">
        <v>35240.803999999996</v>
      </c>
      <c r="F46" s="179">
        <v>41445.240000000013</v>
      </c>
      <c r="G46" s="178">
        <v>59284.728000000003</v>
      </c>
      <c r="H46" s="179">
        <v>54913.022999999986</v>
      </c>
      <c r="I46" s="178">
        <v>50584.126999999993</v>
      </c>
      <c r="J46" s="179">
        <v>65148.364999999998</v>
      </c>
      <c r="K46" s="178">
        <v>72752.81</v>
      </c>
      <c r="L46" s="179">
        <v>88174.148000000001</v>
      </c>
      <c r="M46" s="178">
        <v>112898.86</v>
      </c>
      <c r="N46" s="179">
        <v>184295.89600000001</v>
      </c>
      <c r="O46" s="178">
        <v>247930.42</v>
      </c>
      <c r="P46" s="179">
        <v>346410.67599999998</v>
      </c>
      <c r="Q46" s="178">
        <v>475843.19799999997</v>
      </c>
      <c r="R46" s="179">
        <v>528795.21399999992</v>
      </c>
      <c r="S46" s="178">
        <v>503821.54700000002</v>
      </c>
      <c r="T46" s="179">
        <v>686257.022</v>
      </c>
      <c r="U46" s="178">
        <v>975628.65500000003</v>
      </c>
      <c r="V46" s="179">
        <v>1123795.598</v>
      </c>
      <c r="W46" s="178">
        <v>1143843.03</v>
      </c>
      <c r="X46" s="179">
        <v>1368796.6240000001</v>
      </c>
      <c r="Y46" s="180">
        <v>1199232.253</v>
      </c>
      <c r="Z46" s="180">
        <v>945901.08000000007</v>
      </c>
      <c r="AA46" s="180">
        <v>1042051.507</v>
      </c>
      <c r="AB46" s="180">
        <v>1183434.6599999999</v>
      </c>
      <c r="AC46" s="180">
        <v>1167419.003</v>
      </c>
    </row>
    <row r="47" spans="2:29" x14ac:dyDescent="0.25">
      <c r="B47" s="202" t="s">
        <v>28</v>
      </c>
      <c r="C47" s="210"/>
      <c r="D47" s="203"/>
      <c r="E47" s="181">
        <v>78.585999999999999</v>
      </c>
      <c r="F47" s="182">
        <v>5335.482</v>
      </c>
      <c r="G47" s="181">
        <v>252.04300000000001</v>
      </c>
      <c r="H47" s="182">
        <v>1031.99</v>
      </c>
      <c r="I47" s="181">
        <v>218.80099999999999</v>
      </c>
      <c r="J47" s="182">
        <v>225.72</v>
      </c>
      <c r="K47" s="181">
        <v>824.45699999999999</v>
      </c>
      <c r="L47" s="182">
        <v>485.93299999999999</v>
      </c>
      <c r="M47" s="181">
        <v>808.73800000000006</v>
      </c>
      <c r="N47" s="182">
        <v>686.08500000000004</v>
      </c>
      <c r="O47" s="181">
        <v>920.57500000000005</v>
      </c>
      <c r="P47" s="182">
        <v>1084.027</v>
      </c>
      <c r="Q47" s="181">
        <v>1262.2449999999999</v>
      </c>
      <c r="R47" s="182">
        <v>4831.54</v>
      </c>
      <c r="S47" s="181">
        <v>2606.9499999999998</v>
      </c>
      <c r="T47" s="182">
        <v>2637.1280000000002</v>
      </c>
      <c r="U47" s="181">
        <v>4080.7060000000001</v>
      </c>
      <c r="V47" s="182">
        <v>4427.1540000000014</v>
      </c>
      <c r="W47" s="181">
        <v>5167.0360000000001</v>
      </c>
      <c r="X47" s="182">
        <v>5007.8329999999996</v>
      </c>
      <c r="Y47" s="183">
        <v>5756.22</v>
      </c>
      <c r="Z47" s="183">
        <v>7197.2259999999997</v>
      </c>
      <c r="AA47" s="183">
        <v>8491.6350000000002</v>
      </c>
      <c r="AB47" s="183">
        <v>10319.491</v>
      </c>
      <c r="AC47" s="183">
        <v>9169.4380000000001</v>
      </c>
    </row>
    <row r="48" spans="2:29" x14ac:dyDescent="0.25">
      <c r="B48" s="191" t="s">
        <v>29</v>
      </c>
      <c r="C48" s="207"/>
      <c r="D48" s="192"/>
      <c r="E48" s="184">
        <v>0</v>
      </c>
      <c r="F48" s="185">
        <v>0</v>
      </c>
      <c r="G48" s="184">
        <v>0</v>
      </c>
      <c r="H48" s="185">
        <v>0</v>
      </c>
      <c r="I48" s="184">
        <v>0</v>
      </c>
      <c r="J48" s="185">
        <v>0</v>
      </c>
      <c r="K48" s="184">
        <v>0</v>
      </c>
      <c r="L48" s="185">
        <v>0.156</v>
      </c>
      <c r="M48" s="184">
        <v>7.4999999999999997E-2</v>
      </c>
      <c r="N48" s="185">
        <v>47.311999999999998</v>
      </c>
      <c r="O48" s="184">
        <v>0</v>
      </c>
      <c r="P48" s="185">
        <v>0</v>
      </c>
      <c r="Q48" s="184">
        <v>0</v>
      </c>
      <c r="R48" s="185">
        <v>1223.7629999999999</v>
      </c>
      <c r="S48" s="184">
        <v>140.40299999999999</v>
      </c>
      <c r="T48" s="185">
        <v>0</v>
      </c>
      <c r="U48" s="184">
        <v>3.89</v>
      </c>
      <c r="V48" s="185">
        <v>830.48299999999995</v>
      </c>
      <c r="W48" s="184">
        <v>1298.797</v>
      </c>
      <c r="X48" s="185">
        <v>524.37699999999995</v>
      </c>
      <c r="Y48" s="186">
        <v>239.81299999999999</v>
      </c>
      <c r="Z48" s="186">
        <v>129.78700000000001</v>
      </c>
      <c r="AA48" s="186">
        <v>1169.2660000000001</v>
      </c>
      <c r="AB48" s="186">
        <v>345.84300000000002</v>
      </c>
      <c r="AC48" s="186">
        <v>3.8679999999999999</v>
      </c>
    </row>
    <row r="49" spans="2:29" x14ac:dyDescent="0.25">
      <c r="B49" s="193" t="s">
        <v>30</v>
      </c>
      <c r="C49" s="208"/>
      <c r="D49" s="194"/>
      <c r="E49" s="181">
        <v>2008.7249999999999</v>
      </c>
      <c r="F49" s="182">
        <v>243.96700000000001</v>
      </c>
      <c r="G49" s="181">
        <v>432.72399999999999</v>
      </c>
      <c r="H49" s="182">
        <v>514.47400000000005</v>
      </c>
      <c r="I49" s="181">
        <v>820.66499999999996</v>
      </c>
      <c r="J49" s="182">
        <v>455.75</v>
      </c>
      <c r="K49" s="181">
        <v>1377.0340000000001</v>
      </c>
      <c r="L49" s="182">
        <v>1804.5440000000001</v>
      </c>
      <c r="M49" s="181">
        <v>1215.903</v>
      </c>
      <c r="N49" s="182">
        <v>2459.152</v>
      </c>
      <c r="O49" s="181">
        <v>1330.3910000000001</v>
      </c>
      <c r="P49" s="182">
        <v>3981.0450000000001</v>
      </c>
      <c r="Q49" s="181">
        <v>2603.5250000000001</v>
      </c>
      <c r="R49" s="182">
        <v>8477.0409999999993</v>
      </c>
      <c r="S49" s="181">
        <v>7797.4629999999997</v>
      </c>
      <c r="T49" s="182">
        <v>9643.4969999999994</v>
      </c>
      <c r="U49" s="181">
        <v>17035.296999999999</v>
      </c>
      <c r="V49" s="182">
        <v>11671.246999999999</v>
      </c>
      <c r="W49" s="181">
        <v>11708.305</v>
      </c>
      <c r="X49" s="182">
        <v>14885.007</v>
      </c>
      <c r="Y49" s="183">
        <v>9171.7139999999999</v>
      </c>
      <c r="Z49" s="183">
        <v>5617.75</v>
      </c>
      <c r="AA49" s="183">
        <v>3985.9229999999998</v>
      </c>
      <c r="AB49" s="183">
        <v>7309.61</v>
      </c>
      <c r="AC49" s="183">
        <v>6590.4210000000003</v>
      </c>
    </row>
    <row r="50" spans="2:29" x14ac:dyDescent="0.25">
      <c r="B50" s="191" t="s">
        <v>31</v>
      </c>
      <c r="C50" s="207"/>
      <c r="D50" s="192"/>
      <c r="E50" s="184">
        <v>0</v>
      </c>
      <c r="F50" s="185">
        <v>0</v>
      </c>
      <c r="G50" s="184">
        <v>0</v>
      </c>
      <c r="H50" s="185">
        <v>0</v>
      </c>
      <c r="I50" s="184">
        <v>0</v>
      </c>
      <c r="J50" s="185">
        <v>0</v>
      </c>
      <c r="K50" s="184">
        <v>5.3780000000000001</v>
      </c>
      <c r="L50" s="185">
        <v>1.2010000000000001</v>
      </c>
      <c r="M50" s="184">
        <v>1.0649999999999999</v>
      </c>
      <c r="N50" s="185">
        <v>0</v>
      </c>
      <c r="O50" s="184">
        <v>18.02</v>
      </c>
      <c r="P50" s="185">
        <v>0</v>
      </c>
      <c r="Q50" s="184">
        <v>81.212000000000003</v>
      </c>
      <c r="R50" s="185">
        <v>131.029</v>
      </c>
      <c r="S50" s="184">
        <v>265.01499999999999</v>
      </c>
      <c r="T50" s="185">
        <v>566.73900000000003</v>
      </c>
      <c r="U50" s="184">
        <v>608.05700000000002</v>
      </c>
      <c r="V50" s="185">
        <v>30783.252</v>
      </c>
      <c r="W50" s="184">
        <v>1422.6130000000001</v>
      </c>
      <c r="X50" s="185">
        <v>1526.684</v>
      </c>
      <c r="Y50" s="186">
        <v>856.827</v>
      </c>
      <c r="Z50" s="186">
        <v>632.54999999999995</v>
      </c>
      <c r="AA50" s="186">
        <v>1361.3019999999999</v>
      </c>
      <c r="AB50" s="186">
        <v>2741.7689999999998</v>
      </c>
      <c r="AC50" s="186">
        <v>3517.4079999999999</v>
      </c>
    </row>
    <row r="51" spans="2:29" x14ac:dyDescent="0.25">
      <c r="B51" s="193" t="s">
        <v>32</v>
      </c>
      <c r="C51" s="208"/>
      <c r="D51" s="194"/>
      <c r="E51" s="181">
        <v>86.234999999999999</v>
      </c>
      <c r="F51" s="182">
        <v>0.92500000000000004</v>
      </c>
      <c r="G51" s="181">
        <v>2.3679999999999999</v>
      </c>
      <c r="H51" s="182">
        <v>0</v>
      </c>
      <c r="I51" s="181">
        <v>17.768000000000001</v>
      </c>
      <c r="J51" s="182">
        <v>0</v>
      </c>
      <c r="K51" s="181">
        <v>16.227</v>
      </c>
      <c r="L51" s="182">
        <v>32.228000000000002</v>
      </c>
      <c r="M51" s="181">
        <v>9.7469999999999999</v>
      </c>
      <c r="N51" s="182">
        <v>1.244</v>
      </c>
      <c r="O51" s="181">
        <v>98.046999999999997</v>
      </c>
      <c r="P51" s="182">
        <v>109.667</v>
      </c>
      <c r="Q51" s="181">
        <v>329.42899999999997</v>
      </c>
      <c r="R51" s="182">
        <v>784.33199999999999</v>
      </c>
      <c r="S51" s="181">
        <v>575.34500000000003</v>
      </c>
      <c r="T51" s="182">
        <v>565.95399999999995</v>
      </c>
      <c r="U51" s="181">
        <v>1042.4670000000001</v>
      </c>
      <c r="V51" s="182">
        <v>2026.905</v>
      </c>
      <c r="W51" s="181">
        <v>1831.643</v>
      </c>
      <c r="X51" s="182">
        <v>856.73</v>
      </c>
      <c r="Y51" s="183">
        <v>714.25199999999995</v>
      </c>
      <c r="Z51" s="183">
        <v>1241.115</v>
      </c>
      <c r="AA51" s="183">
        <v>2121.9009999999998</v>
      </c>
      <c r="AB51" s="183">
        <v>2396.7310000000002</v>
      </c>
      <c r="AC51" s="183">
        <v>2232.3560000000002</v>
      </c>
    </row>
    <row r="52" spans="2:29" x14ac:dyDescent="0.25">
      <c r="B52" s="191" t="s">
        <v>33</v>
      </c>
      <c r="C52" s="207"/>
      <c r="D52" s="192"/>
      <c r="E52" s="184">
        <v>4573.8900000000003</v>
      </c>
      <c r="F52" s="185">
        <v>6371.3130000000001</v>
      </c>
      <c r="G52" s="184">
        <v>14397.191000000001</v>
      </c>
      <c r="H52" s="185">
        <v>14300.217000000001</v>
      </c>
      <c r="I52" s="184">
        <v>18443.098999999998</v>
      </c>
      <c r="J52" s="185">
        <v>26077.754000000001</v>
      </c>
      <c r="K52" s="184">
        <v>27330.396000000001</v>
      </c>
      <c r="L52" s="185">
        <v>34851.701000000001</v>
      </c>
      <c r="M52" s="184">
        <v>48446.822999999997</v>
      </c>
      <c r="N52" s="185">
        <v>74492.994000000006</v>
      </c>
      <c r="O52" s="184">
        <v>72510.39</v>
      </c>
      <c r="P52" s="185">
        <v>95601.002999999997</v>
      </c>
      <c r="Q52" s="184">
        <v>95231.194000000003</v>
      </c>
      <c r="R52" s="185">
        <v>121224.93</v>
      </c>
      <c r="S52" s="184">
        <v>158975.954</v>
      </c>
      <c r="T52" s="185">
        <v>179048.247</v>
      </c>
      <c r="U52" s="184">
        <v>206725.76800000001</v>
      </c>
      <c r="V52" s="185">
        <v>223530.677</v>
      </c>
      <c r="W52" s="184">
        <v>254874.82500000001</v>
      </c>
      <c r="X52" s="185">
        <v>270618.84600000002</v>
      </c>
      <c r="Y52" s="186">
        <v>264693.09499999997</v>
      </c>
      <c r="Z52" s="186">
        <v>235560.70800000001</v>
      </c>
      <c r="AA52" s="186">
        <v>268302.44500000001</v>
      </c>
      <c r="AB52" s="186">
        <v>329882.61099999998</v>
      </c>
      <c r="AC52" s="186">
        <v>323236.91800000001</v>
      </c>
    </row>
    <row r="53" spans="2:29" x14ac:dyDescent="0.25">
      <c r="B53" s="193" t="s">
        <v>34</v>
      </c>
      <c r="C53" s="208"/>
      <c r="D53" s="194"/>
      <c r="E53" s="181">
        <v>10465.164000000001</v>
      </c>
      <c r="F53" s="182">
        <v>13862.365</v>
      </c>
      <c r="G53" s="181">
        <v>29317.815999999999</v>
      </c>
      <c r="H53" s="182">
        <v>28694.803</v>
      </c>
      <c r="I53" s="181">
        <v>23869.53</v>
      </c>
      <c r="J53" s="182">
        <v>28098.78</v>
      </c>
      <c r="K53" s="181">
        <v>31775.741000000002</v>
      </c>
      <c r="L53" s="182">
        <v>29337.161</v>
      </c>
      <c r="M53" s="181">
        <v>28812.146000000001</v>
      </c>
      <c r="N53" s="182">
        <v>41963.942000000003</v>
      </c>
      <c r="O53" s="181">
        <v>41755.902999999998</v>
      </c>
      <c r="P53" s="182">
        <v>77699.604000000007</v>
      </c>
      <c r="Q53" s="181">
        <v>96034.005000000005</v>
      </c>
      <c r="R53" s="182">
        <v>130976.939</v>
      </c>
      <c r="S53" s="181">
        <v>102701.196</v>
      </c>
      <c r="T53" s="182">
        <v>176183.584</v>
      </c>
      <c r="U53" s="181">
        <v>269465.22600000002</v>
      </c>
      <c r="V53" s="182">
        <v>312064.48300000001</v>
      </c>
      <c r="W53" s="181">
        <v>264506.23200000002</v>
      </c>
      <c r="X53" s="182">
        <v>419184.29599999997</v>
      </c>
      <c r="Y53" s="183">
        <v>325751.26699999999</v>
      </c>
      <c r="Z53" s="183">
        <v>255752.114</v>
      </c>
      <c r="AA53" s="183">
        <v>342141.946</v>
      </c>
      <c r="AB53" s="183">
        <v>375664.71799999999</v>
      </c>
      <c r="AC53" s="183">
        <v>340523.20500000002</v>
      </c>
    </row>
    <row r="54" spans="2:29" x14ac:dyDescent="0.25">
      <c r="B54" s="15" t="s">
        <v>35</v>
      </c>
      <c r="C54" s="16"/>
      <c r="D54" s="17"/>
      <c r="E54" s="184">
        <v>7681.9870000000001</v>
      </c>
      <c r="F54" s="185">
        <v>7410.53</v>
      </c>
      <c r="G54" s="184">
        <v>8070.1719999999996</v>
      </c>
      <c r="H54" s="185">
        <v>8030.5789999999997</v>
      </c>
      <c r="I54" s="184">
        <v>4656.2150000000001</v>
      </c>
      <c r="J54" s="185">
        <v>8019.17</v>
      </c>
      <c r="K54" s="184">
        <v>7397.2470000000003</v>
      </c>
      <c r="L54" s="185">
        <v>17412.313999999998</v>
      </c>
      <c r="M54" s="184">
        <v>17389.737000000001</v>
      </c>
      <c r="N54" s="185">
        <v>33199.375999999997</v>
      </c>
      <c r="O54" s="184">
        <v>77828.347999999998</v>
      </c>
      <c r="P54" s="185">
        <v>67996.987999999998</v>
      </c>
      <c r="Q54" s="184">
        <v>138033.54500000001</v>
      </c>
      <c r="R54" s="185">
        <v>104134.11500000001</v>
      </c>
      <c r="S54" s="184">
        <v>88234.445999999996</v>
      </c>
      <c r="T54" s="185">
        <v>112952.66499999999</v>
      </c>
      <c r="U54" s="184">
        <v>177610.45699999999</v>
      </c>
      <c r="V54" s="185">
        <v>207834.66699999999</v>
      </c>
      <c r="W54" s="184">
        <v>206864.20300000001</v>
      </c>
      <c r="X54" s="185">
        <v>273700.59899999999</v>
      </c>
      <c r="Y54" s="186">
        <v>268920.141</v>
      </c>
      <c r="Z54" s="186">
        <v>161759.845</v>
      </c>
      <c r="AA54" s="186">
        <v>169684.30799999999</v>
      </c>
      <c r="AB54" s="186">
        <v>198624.93599999999</v>
      </c>
      <c r="AC54" s="186">
        <v>207466.264</v>
      </c>
    </row>
    <row r="55" spans="2:29" x14ac:dyDescent="0.25">
      <c r="B55" s="18" t="s">
        <v>36</v>
      </c>
      <c r="C55" s="19"/>
      <c r="D55" s="20"/>
      <c r="E55" s="181">
        <v>2193.8139999999999</v>
      </c>
      <c r="F55" s="182">
        <v>1930.442</v>
      </c>
      <c r="G55" s="181">
        <v>3955.4940000000001</v>
      </c>
      <c r="H55" s="182">
        <v>1766.346</v>
      </c>
      <c r="I55" s="181">
        <v>2156.0929999999998</v>
      </c>
      <c r="J55" s="182">
        <v>1900.9480000000001</v>
      </c>
      <c r="K55" s="181">
        <v>2419.7750000000001</v>
      </c>
      <c r="L55" s="182">
        <v>3567.2890000000002</v>
      </c>
      <c r="M55" s="181">
        <v>3538.0210000000002</v>
      </c>
      <c r="N55" s="182">
        <v>4685.3760000000002</v>
      </c>
      <c r="O55" s="181">
        <v>7892.8919999999998</v>
      </c>
      <c r="P55" s="182">
        <v>10192.279</v>
      </c>
      <c r="Q55" s="181">
        <v>11100.499</v>
      </c>
      <c r="R55" s="182">
        <v>15917.993</v>
      </c>
      <c r="S55" s="181">
        <v>13195.754999999999</v>
      </c>
      <c r="T55" s="182">
        <v>21445.342000000001</v>
      </c>
      <c r="U55" s="181">
        <v>35812.813999999998</v>
      </c>
      <c r="V55" s="182">
        <v>46119.457999999999</v>
      </c>
      <c r="W55" s="181">
        <v>55261.355000000003</v>
      </c>
      <c r="X55" s="182">
        <v>56046.46</v>
      </c>
      <c r="Y55" s="183">
        <v>54410.964999999997</v>
      </c>
      <c r="Z55" s="183">
        <v>45088.343999999997</v>
      </c>
      <c r="AA55" s="183">
        <v>50449.277999999998</v>
      </c>
      <c r="AB55" s="183">
        <v>49903.021999999997</v>
      </c>
      <c r="AC55" s="183">
        <v>55558.103000000003</v>
      </c>
    </row>
    <row r="56" spans="2:29" ht="15.75" thickBot="1" x14ac:dyDescent="0.3">
      <c r="B56" s="21" t="s">
        <v>37</v>
      </c>
      <c r="C56" s="22"/>
      <c r="D56" s="23"/>
      <c r="E56" s="187">
        <v>8152.4030000000002</v>
      </c>
      <c r="F56" s="188">
        <v>6290.2160000000003</v>
      </c>
      <c r="G56" s="187">
        <v>2856.92</v>
      </c>
      <c r="H56" s="188">
        <v>574.61400000000003</v>
      </c>
      <c r="I56" s="187">
        <v>401.95600000000002</v>
      </c>
      <c r="J56" s="188">
        <v>370.24299999999999</v>
      </c>
      <c r="K56" s="187">
        <v>1606.5550000000001</v>
      </c>
      <c r="L56" s="188">
        <v>681.62099999999998</v>
      </c>
      <c r="M56" s="187">
        <v>12676.605</v>
      </c>
      <c r="N56" s="188">
        <v>26760.415000000001</v>
      </c>
      <c r="O56" s="187">
        <v>45575.853999999999</v>
      </c>
      <c r="P56" s="188">
        <v>89746.062999999995</v>
      </c>
      <c r="Q56" s="187">
        <v>131167.54399999999</v>
      </c>
      <c r="R56" s="188">
        <v>141093.53200000001</v>
      </c>
      <c r="S56" s="187">
        <v>129329.02</v>
      </c>
      <c r="T56" s="188">
        <v>183213.86600000001</v>
      </c>
      <c r="U56" s="187">
        <v>263243.973</v>
      </c>
      <c r="V56" s="188">
        <v>284507.272</v>
      </c>
      <c r="W56" s="187">
        <v>340908.02100000001</v>
      </c>
      <c r="X56" s="188">
        <v>326445.79200000002</v>
      </c>
      <c r="Y56" s="189">
        <v>268717.95899999997</v>
      </c>
      <c r="Z56" s="189">
        <v>232921.641</v>
      </c>
      <c r="AA56" s="189">
        <v>194343.503</v>
      </c>
      <c r="AB56" s="189">
        <v>206245.929</v>
      </c>
      <c r="AC56" s="189">
        <v>219121.022</v>
      </c>
    </row>
    <row r="57" spans="2:29" x14ac:dyDescent="0.25">
      <c r="B57" s="1" t="s">
        <v>52</v>
      </c>
    </row>
  </sheetData>
  <mergeCells count="14">
    <mergeCell ref="B7:E16"/>
    <mergeCell ref="C17:E17"/>
    <mergeCell ref="M17:O17"/>
    <mergeCell ref="M7:P16"/>
    <mergeCell ref="G8:K16"/>
    <mergeCell ref="B45:D45"/>
    <mergeCell ref="B52:D52"/>
    <mergeCell ref="B53:D53"/>
    <mergeCell ref="B46:D46"/>
    <mergeCell ref="B47:D47"/>
    <mergeCell ref="B48:D48"/>
    <mergeCell ref="B49:D49"/>
    <mergeCell ref="B50:D50"/>
    <mergeCell ref="B51:D5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57"/>
  <sheetViews>
    <sheetView showGridLines="0" topLeftCell="A36" workbookViewId="0">
      <selection activeCell="AB47" sqref="AB47"/>
    </sheetView>
  </sheetViews>
  <sheetFormatPr baseColWidth="10" defaultRowHeight="15" x14ac:dyDescent="0.25"/>
  <cols>
    <col min="1" max="1" width="7.140625" customWidth="1"/>
    <col min="3" max="3" width="30.140625" customWidth="1"/>
    <col min="4" max="18" width="13.140625" bestFit="1" customWidth="1"/>
    <col min="19" max="22" width="13.85546875" bestFit="1" customWidth="1"/>
    <col min="23" max="27" width="14.140625" bestFit="1" customWidth="1"/>
    <col min="28" max="28" width="12.42578125" bestFit="1" customWidth="1"/>
  </cols>
  <sheetData>
    <row r="7" spans="2:16" x14ac:dyDescent="0.25">
      <c r="B7" s="211" t="s">
        <v>50</v>
      </c>
      <c r="C7" s="213"/>
      <c r="D7" s="213"/>
      <c r="E7" s="213"/>
      <c r="M7" s="214" t="s">
        <v>7</v>
      </c>
      <c r="N7" s="215"/>
      <c r="O7" s="215"/>
      <c r="P7" s="215"/>
    </row>
    <row r="8" spans="2:16" x14ac:dyDescent="0.25">
      <c r="B8" s="213"/>
      <c r="C8" s="213"/>
      <c r="D8" s="213"/>
      <c r="E8" s="213"/>
      <c r="M8" s="215"/>
      <c r="N8" s="215"/>
      <c r="O8" s="215"/>
      <c r="P8" s="215"/>
    </row>
    <row r="9" spans="2:16" x14ac:dyDescent="0.25">
      <c r="B9" s="213"/>
      <c r="C9" s="213"/>
      <c r="D9" s="213"/>
      <c r="E9" s="213"/>
      <c r="M9" s="215"/>
      <c r="N9" s="215"/>
      <c r="O9" s="215"/>
      <c r="P9" s="215"/>
    </row>
    <row r="10" spans="2:16" x14ac:dyDescent="0.25">
      <c r="B10" s="213"/>
      <c r="C10" s="213"/>
      <c r="D10" s="213"/>
      <c r="E10" s="213"/>
      <c r="M10" s="215"/>
      <c r="N10" s="215"/>
      <c r="O10" s="215"/>
      <c r="P10" s="215"/>
    </row>
    <row r="11" spans="2:16" x14ac:dyDescent="0.25">
      <c r="B11" s="213"/>
      <c r="C11" s="213"/>
      <c r="D11" s="213"/>
      <c r="E11" s="213"/>
      <c r="M11" s="215"/>
      <c r="N11" s="215"/>
      <c r="O11" s="215"/>
      <c r="P11" s="215"/>
    </row>
    <row r="12" spans="2:16" x14ac:dyDescent="0.25">
      <c r="B12" s="213"/>
      <c r="C12" s="213"/>
      <c r="D12" s="213"/>
      <c r="E12" s="213"/>
      <c r="M12" s="215"/>
      <c r="N12" s="215"/>
      <c r="O12" s="215"/>
      <c r="P12" s="215"/>
    </row>
    <row r="13" spans="2:16" x14ac:dyDescent="0.25">
      <c r="B13" s="213"/>
      <c r="C13" s="213"/>
      <c r="D13" s="213"/>
      <c r="E13" s="213"/>
      <c r="M13" s="215"/>
      <c r="N13" s="215"/>
      <c r="O13" s="215"/>
      <c r="P13" s="215"/>
    </row>
    <row r="14" spans="2:16" x14ac:dyDescent="0.25">
      <c r="B14" s="213"/>
      <c r="C14" s="213"/>
      <c r="D14" s="213"/>
      <c r="E14" s="213"/>
      <c r="M14" s="215"/>
      <c r="N14" s="215"/>
      <c r="O14" s="215"/>
      <c r="P14" s="215"/>
    </row>
    <row r="15" spans="2:16" x14ac:dyDescent="0.25">
      <c r="B15" s="213"/>
      <c r="C15" s="213"/>
      <c r="D15" s="213"/>
      <c r="E15" s="213"/>
      <c r="M15" s="215"/>
      <c r="N15" s="215"/>
      <c r="O15" s="215"/>
      <c r="P15" s="215"/>
    </row>
    <row r="16" spans="2:16" x14ac:dyDescent="0.25">
      <c r="B16" s="213"/>
      <c r="C16" s="213"/>
      <c r="D16" s="213"/>
      <c r="E16" s="213"/>
      <c r="M16" s="215"/>
      <c r="N16" s="215"/>
      <c r="O16" s="215"/>
      <c r="P16" s="215"/>
    </row>
    <row r="17" spans="3:15" x14ac:dyDescent="0.25">
      <c r="C17" s="198" t="s">
        <v>3</v>
      </c>
      <c r="D17" s="198"/>
      <c r="E17" s="198"/>
      <c r="M17" s="198" t="s">
        <v>3</v>
      </c>
      <c r="N17" s="198"/>
      <c r="O17" s="198"/>
    </row>
    <row r="44" spans="2:28" ht="15.75" thickBot="1" x14ac:dyDescent="0.3"/>
    <row r="45" spans="2:28" ht="15.75" thickBot="1" x14ac:dyDescent="0.3">
      <c r="B45" s="6" t="s">
        <v>15</v>
      </c>
      <c r="C45" s="33"/>
      <c r="D45" s="9">
        <v>1995</v>
      </c>
      <c r="E45" s="8">
        <v>1996</v>
      </c>
      <c r="F45" s="12">
        <v>1997</v>
      </c>
      <c r="G45" s="8">
        <v>1998</v>
      </c>
      <c r="H45" s="12">
        <v>1999</v>
      </c>
      <c r="I45" s="8">
        <v>2000</v>
      </c>
      <c r="J45" s="12">
        <v>2001</v>
      </c>
      <c r="K45" s="8">
        <v>2002</v>
      </c>
      <c r="L45" s="12">
        <v>2003</v>
      </c>
      <c r="M45" s="8">
        <v>2004</v>
      </c>
      <c r="N45" s="12">
        <v>2005</v>
      </c>
      <c r="O45" s="8">
        <v>2006</v>
      </c>
      <c r="P45" s="12">
        <v>2007</v>
      </c>
      <c r="Q45" s="8">
        <v>2008</v>
      </c>
      <c r="R45" s="12">
        <v>2009</v>
      </c>
      <c r="S45" s="8">
        <v>2010</v>
      </c>
      <c r="T45" s="12">
        <v>2011</v>
      </c>
      <c r="U45" s="8">
        <v>2012</v>
      </c>
      <c r="V45" s="12">
        <v>2013</v>
      </c>
      <c r="W45" s="8">
        <v>2014</v>
      </c>
      <c r="X45" s="12">
        <v>2015</v>
      </c>
      <c r="Y45" s="9">
        <v>2016</v>
      </c>
      <c r="Z45" s="9">
        <v>2017</v>
      </c>
      <c r="AA45" s="9">
        <v>2018</v>
      </c>
      <c r="AB45" s="9">
        <v>2019</v>
      </c>
    </row>
    <row r="46" spans="2:28" ht="15.75" thickBot="1" x14ac:dyDescent="0.3">
      <c r="B46" s="216" t="s">
        <v>27</v>
      </c>
      <c r="C46" s="217"/>
      <c r="D46" s="147">
        <f>+A!D46-B!E46</f>
        <v>-31088.907999999996</v>
      </c>
      <c r="E46" s="148">
        <f>+A!E46-B!F46</f>
        <v>-40041.945000000014</v>
      </c>
      <c r="F46" s="147">
        <f>+A!F46-B!G46</f>
        <v>-55995.614000000001</v>
      </c>
      <c r="G46" s="148">
        <f>+A!G46-B!H46</f>
        <v>-52741.734999999986</v>
      </c>
      <c r="H46" s="147">
        <f>+A!H46-B!I46</f>
        <v>-48440.499999999993</v>
      </c>
      <c r="I46" s="148">
        <f>+A!I46-B!J46</f>
        <v>-62322.118999999999</v>
      </c>
      <c r="J46" s="147">
        <f>+A!J46-B!K46</f>
        <v>-69854.64</v>
      </c>
      <c r="K46" s="148">
        <f>+A!K46-B!L46</f>
        <v>-84097.528999999995</v>
      </c>
      <c r="L46" s="147">
        <f>+A!L46-B!M46</f>
        <v>-106569.333</v>
      </c>
      <c r="M46" s="148">
        <f>+A!M46-B!N46</f>
        <v>-176127.71600000001</v>
      </c>
      <c r="N46" s="147">
        <f>+A!N46-B!O46</f>
        <v>-242580.68400000001</v>
      </c>
      <c r="O46" s="148">
        <f>+A!O46-B!P46</f>
        <v>-283556.43099999998</v>
      </c>
      <c r="P46" s="147">
        <f>+A!P46-B!Q46</f>
        <v>-398954.44999999995</v>
      </c>
      <c r="Q46" s="148">
        <f>+A!Q46-B!R46</f>
        <v>-513109.95699999994</v>
      </c>
      <c r="R46" s="147">
        <f>+A!R46-B!S46</f>
        <v>-54687.429999999935</v>
      </c>
      <c r="S46" s="148">
        <f>+A!S46-B!T46</f>
        <v>-321258.06099999999</v>
      </c>
      <c r="T46" s="147">
        <f>+A!T46-B!U46</f>
        <v>-243750.81200000003</v>
      </c>
      <c r="U46" s="148">
        <f>+A!U46-B!V46</f>
        <v>238914.81600000011</v>
      </c>
      <c r="V46" s="147">
        <f>+A!V46-B!W46</f>
        <v>1849223.0179999999</v>
      </c>
      <c r="W46" s="148">
        <f>+A!W46-B!X46</f>
        <v>1369901.6619999998</v>
      </c>
      <c r="X46" s="149">
        <f>+A!X46-B!Y46</f>
        <v>-648764.24300000002</v>
      </c>
      <c r="Y46" s="149">
        <f>+A!Y46-B!Z46</f>
        <v>-720265.94800000009</v>
      </c>
      <c r="Z46" s="149">
        <f>+A!Z46-B!AA46</f>
        <v>-762411.47499999998</v>
      </c>
      <c r="AA46" s="149">
        <f>+A!AA46-B!AB46</f>
        <v>-635357.94299999997</v>
      </c>
      <c r="AB46" s="149">
        <f>+A!AB46-B!AC46</f>
        <v>-821236.59300000011</v>
      </c>
    </row>
    <row r="47" spans="2:28" x14ac:dyDescent="0.25">
      <c r="B47" s="193" t="s">
        <v>17</v>
      </c>
      <c r="C47" s="194"/>
      <c r="D47" s="24">
        <f>+A!D47-B!E47</f>
        <v>-78.585999999999999</v>
      </c>
      <c r="E47" s="25">
        <f>+A!E47-B!F47</f>
        <v>-5335.482</v>
      </c>
      <c r="F47" s="24">
        <f>+A!F47-B!G47</f>
        <v>-246.6</v>
      </c>
      <c r="G47" s="25">
        <f>+A!G47-B!H47</f>
        <v>-977.40499999999997</v>
      </c>
      <c r="H47" s="24">
        <f>+A!H47-B!I47</f>
        <v>-218.80099999999999</v>
      </c>
      <c r="I47" s="25">
        <f>+A!I47-B!J47</f>
        <v>-225.72</v>
      </c>
      <c r="J47" s="24">
        <f>+A!J47-B!K47</f>
        <v>-765.02700000000004</v>
      </c>
      <c r="K47" s="25">
        <f>+A!K47-B!L47</f>
        <v>-481.43299999999999</v>
      </c>
      <c r="L47" s="24">
        <f>+A!L47-B!M47</f>
        <v>-783.4140000000001</v>
      </c>
      <c r="M47" s="25">
        <f>+A!M47-B!N47</f>
        <v>-686.08500000000004</v>
      </c>
      <c r="N47" s="24">
        <f>+A!N47-B!O47</f>
        <v>-636.30700000000002</v>
      </c>
      <c r="O47" s="25">
        <f>+A!O47-B!P47</f>
        <v>-1082.527</v>
      </c>
      <c r="P47" s="24">
        <f>+A!P47-B!Q47</f>
        <v>-1241.9799999999998</v>
      </c>
      <c r="Q47" s="25">
        <f>+A!Q47-B!R47</f>
        <v>-4745.134</v>
      </c>
      <c r="R47" s="24">
        <f>+A!R47-B!S47</f>
        <v>-1460.1929999999998</v>
      </c>
      <c r="S47" s="25">
        <f>+A!S47-B!T47</f>
        <v>1315.143</v>
      </c>
      <c r="T47" s="24">
        <f>+A!T47-B!U47</f>
        <v>-2961.364</v>
      </c>
      <c r="U47" s="25">
        <f>+A!U47-B!V47</f>
        <v>-2730.0520000000015</v>
      </c>
      <c r="V47" s="24">
        <f>+A!V47-B!W47</f>
        <v>-3553.1059999999998</v>
      </c>
      <c r="W47" s="25">
        <f>+A!W47-B!X47</f>
        <v>-3401.0379999999996</v>
      </c>
      <c r="X47" s="26">
        <f>+A!X47-B!Y47</f>
        <v>-2961.6750000000002</v>
      </c>
      <c r="Y47" s="26">
        <f>+A!Y47-B!Z47</f>
        <v>-5102.45</v>
      </c>
      <c r="Z47" s="26">
        <f>+A!Z47-B!AA47</f>
        <v>-6998.7759999999998</v>
      </c>
      <c r="AA47" s="26">
        <f>+A!AA47-B!AB47</f>
        <v>-8579.1659999999993</v>
      </c>
      <c r="AB47" s="26">
        <f>+A!AB47-B!AC47</f>
        <v>-8721.6720000000005</v>
      </c>
    </row>
    <row r="48" spans="2:28" x14ac:dyDescent="0.25">
      <c r="B48" s="191" t="s">
        <v>18</v>
      </c>
      <c r="C48" s="192"/>
      <c r="D48" s="27">
        <f>+A!D48-B!E48</f>
        <v>0</v>
      </c>
      <c r="E48" s="28">
        <f>+A!E48-B!F48</f>
        <v>0</v>
      </c>
      <c r="F48" s="27">
        <f>+A!F48-B!G48</f>
        <v>0</v>
      </c>
      <c r="G48" s="28">
        <f>+A!G48-B!H48</f>
        <v>0</v>
      </c>
      <c r="H48" s="27">
        <f>+A!H48-B!I48</f>
        <v>0</v>
      </c>
      <c r="I48" s="28">
        <f>+A!I48-B!J48</f>
        <v>0</v>
      </c>
      <c r="J48" s="27">
        <f>+A!J48-B!K48</f>
        <v>0</v>
      </c>
      <c r="K48" s="28">
        <f>+A!K48-B!L48</f>
        <v>-0.156</v>
      </c>
      <c r="L48" s="27">
        <f>+A!L48-B!M48</f>
        <v>-7.4999999999999997E-2</v>
      </c>
      <c r="M48" s="28">
        <f>+A!M48-B!N48</f>
        <v>-47.311999999999998</v>
      </c>
      <c r="N48" s="27">
        <f>+A!N48-B!O48</f>
        <v>0</v>
      </c>
      <c r="O48" s="28">
        <f>+A!O48-B!P48</f>
        <v>68.83</v>
      </c>
      <c r="P48" s="27">
        <f>+A!P48-B!Q48</f>
        <v>0</v>
      </c>
      <c r="Q48" s="28">
        <f>+A!Q48-B!R48</f>
        <v>-1222.942</v>
      </c>
      <c r="R48" s="27">
        <f>+A!R48-B!S48</f>
        <v>-139.66799999999998</v>
      </c>
      <c r="S48" s="28">
        <f>+A!S48-B!T48</f>
        <v>2.8340000000000001</v>
      </c>
      <c r="T48" s="27">
        <f>+A!T48-B!U48</f>
        <v>-3.89</v>
      </c>
      <c r="U48" s="28">
        <f>+A!U48-B!V48</f>
        <v>-830.48299999999995</v>
      </c>
      <c r="V48" s="27">
        <f>+A!V48-B!W48</f>
        <v>-1298.797</v>
      </c>
      <c r="W48" s="28">
        <f>+A!W48-B!X48</f>
        <v>-524.37699999999995</v>
      </c>
      <c r="X48" s="29">
        <f>+A!X48-B!Y48</f>
        <v>-239.81299999999999</v>
      </c>
      <c r="Y48" s="29">
        <f>+A!Y48-B!Z48</f>
        <v>-129.78700000000001</v>
      </c>
      <c r="Z48" s="29">
        <f>+A!Z48-B!AA48</f>
        <v>-1169.2660000000001</v>
      </c>
      <c r="AA48" s="29">
        <f>+A!AA48-B!AB48</f>
        <v>-345.84300000000002</v>
      </c>
      <c r="AB48" s="29">
        <f>+A!AB48-B!AC48</f>
        <v>-3.8679999999999999</v>
      </c>
    </row>
    <row r="49" spans="2:28" x14ac:dyDescent="0.25">
      <c r="B49" s="193" t="s">
        <v>19</v>
      </c>
      <c r="C49" s="194"/>
      <c r="D49" s="24">
        <f>+A!D49-B!E49</f>
        <v>-1370.2179999999998</v>
      </c>
      <c r="E49" s="25">
        <f>+A!E49-B!F49</f>
        <v>611.73099999999999</v>
      </c>
      <c r="F49" s="24">
        <f>+A!F49-B!G49</f>
        <v>1492.9480000000001</v>
      </c>
      <c r="G49" s="25">
        <f>+A!G49-B!H49</f>
        <v>866.40099999999995</v>
      </c>
      <c r="H49" s="24">
        <f>+A!H49-B!I49</f>
        <v>710.97299999999996</v>
      </c>
      <c r="I49" s="25">
        <f>+A!I49-B!J49</f>
        <v>1273.222</v>
      </c>
      <c r="J49" s="24">
        <f>+A!J49-B!K49</f>
        <v>357.98099999999999</v>
      </c>
      <c r="K49" s="25">
        <f>+A!K49-B!L49</f>
        <v>642.59899999999993</v>
      </c>
      <c r="L49" s="24">
        <f>+A!L49-B!M49</f>
        <v>3743.3229999999994</v>
      </c>
      <c r="M49" s="25">
        <f>+A!M49-B!N49</f>
        <v>1165.3739999999998</v>
      </c>
      <c r="N49" s="24">
        <f>+A!N49-B!O49</f>
        <v>1426.4989999999998</v>
      </c>
      <c r="O49" s="25">
        <f>+A!O49-B!P49</f>
        <v>-973.88900000000012</v>
      </c>
      <c r="P49" s="24">
        <f>+A!P49-B!Q49</f>
        <v>-22.675000000000182</v>
      </c>
      <c r="Q49" s="25">
        <f>+A!Q49-B!R49</f>
        <v>-5365.8719999999994</v>
      </c>
      <c r="R49" s="24">
        <f>+A!R49-B!S49</f>
        <v>-4606.7879999999996</v>
      </c>
      <c r="S49" s="25">
        <f>+A!S49-B!T49</f>
        <v>-4848.3309999999992</v>
      </c>
      <c r="T49" s="24">
        <f>+A!T49-B!U49</f>
        <v>-9545.3039999999983</v>
      </c>
      <c r="U49" s="25">
        <f>+A!U49-B!V49</f>
        <v>-287.07099999999991</v>
      </c>
      <c r="V49" s="24">
        <f>+A!V49-B!W49</f>
        <v>3870.6929999999993</v>
      </c>
      <c r="W49" s="25">
        <f>+A!W49-B!X49</f>
        <v>1020.9459999999999</v>
      </c>
      <c r="X49" s="26">
        <f>+A!X49-B!Y49</f>
        <v>4109.3279999999995</v>
      </c>
      <c r="Y49" s="26">
        <f>+A!Y49-B!Z49</f>
        <v>3956.9840000000004</v>
      </c>
      <c r="Z49" s="26">
        <f>+A!Z49-B!AA49</f>
        <v>5720.8560000000007</v>
      </c>
      <c r="AA49" s="26">
        <f>+A!AA49-B!AB49</f>
        <v>6671.5860000000002</v>
      </c>
      <c r="AB49" s="26">
        <f>+A!AB49-B!AC49</f>
        <v>16153.765000000001</v>
      </c>
    </row>
    <row r="50" spans="2:28" x14ac:dyDescent="0.25">
      <c r="B50" s="191" t="s">
        <v>20</v>
      </c>
      <c r="C50" s="192"/>
      <c r="D50" s="27">
        <f>+A!D50-B!E50</f>
        <v>0</v>
      </c>
      <c r="E50" s="28">
        <f>+A!E50-B!F50</f>
        <v>0</v>
      </c>
      <c r="F50" s="27">
        <f>+A!F50-B!G50</f>
        <v>0</v>
      </c>
      <c r="G50" s="28">
        <f>+A!G50-B!H50</f>
        <v>0</v>
      </c>
      <c r="H50" s="27">
        <f>+A!H50-B!I50</f>
        <v>0</v>
      </c>
      <c r="I50" s="28">
        <f>+A!I50-B!J50</f>
        <v>0</v>
      </c>
      <c r="J50" s="27">
        <f>+A!J50-B!K50</f>
        <v>-5.3780000000000001</v>
      </c>
      <c r="K50" s="28">
        <f>+A!K50-B!L50</f>
        <v>-1.2010000000000001</v>
      </c>
      <c r="L50" s="27">
        <f>+A!L50-B!M50</f>
        <v>-1.0649999999999999</v>
      </c>
      <c r="M50" s="28">
        <f>+A!M50-B!N50</f>
        <v>2610.8040000000001</v>
      </c>
      <c r="N50" s="27">
        <f>+A!N50-B!O50</f>
        <v>-18.02</v>
      </c>
      <c r="O50" s="28">
        <f>+A!O50-B!P50</f>
        <v>742.69600000000003</v>
      </c>
      <c r="P50" s="27">
        <f>+A!P50-B!Q50</f>
        <v>-14.802999999999997</v>
      </c>
      <c r="Q50" s="28">
        <f>+A!Q50-B!R50</f>
        <v>205.20100000000002</v>
      </c>
      <c r="R50" s="27">
        <f>+A!R50-B!S50</f>
        <v>435945.21100000001</v>
      </c>
      <c r="S50" s="28">
        <f>+A!S50-B!T50</f>
        <v>331553.23700000002</v>
      </c>
      <c r="T50" s="27">
        <f>+A!T50-B!U50</f>
        <v>713781.98899999994</v>
      </c>
      <c r="U50" s="28">
        <f>+A!U50-B!V50</f>
        <v>1251793.7779999999</v>
      </c>
      <c r="V50" s="27">
        <f>+A!V50-B!W50</f>
        <v>2854348.9139999999</v>
      </c>
      <c r="W50" s="28">
        <f>+A!W50-B!X50</f>
        <v>2640030.4380000001</v>
      </c>
      <c r="X50" s="29">
        <f>+A!X50-B!Y50</f>
        <v>448741.674</v>
      </c>
      <c r="Y50" s="29">
        <f>+A!Y50-B!Z50</f>
        <v>91333.512000000002</v>
      </c>
      <c r="Z50" s="29">
        <f>+A!Z50-B!AA50</f>
        <v>147555.554</v>
      </c>
      <c r="AA50" s="29">
        <f>+A!AA50-B!AB50</f>
        <v>437220.89300000004</v>
      </c>
      <c r="AB50" s="29">
        <f>+A!AB50-B!AC50</f>
        <v>199100.55600000001</v>
      </c>
    </row>
    <row r="51" spans="2:28" x14ac:dyDescent="0.25">
      <c r="B51" s="193" t="s">
        <v>21</v>
      </c>
      <c r="C51" s="194"/>
      <c r="D51" s="24">
        <f>+A!D51-B!E51</f>
        <v>-86.234999999999999</v>
      </c>
      <c r="E51" s="25">
        <f>+A!E51-B!F51</f>
        <v>-0.92500000000000004</v>
      </c>
      <c r="F51" s="24">
        <f>+A!F51-B!G51</f>
        <v>-2.3679999999999999</v>
      </c>
      <c r="G51" s="25">
        <f>+A!G51-B!H51</f>
        <v>0</v>
      </c>
      <c r="H51" s="24">
        <f>+A!H51-B!I51</f>
        <v>-17.768000000000001</v>
      </c>
      <c r="I51" s="25">
        <f>+A!I51-B!J51</f>
        <v>0</v>
      </c>
      <c r="J51" s="24">
        <f>+A!J51-B!K51</f>
        <v>-16.227</v>
      </c>
      <c r="K51" s="25">
        <f>+A!K51-B!L51</f>
        <v>-32.228000000000002</v>
      </c>
      <c r="L51" s="24">
        <f>+A!L51-B!M51</f>
        <v>-9.7469999999999999</v>
      </c>
      <c r="M51" s="25">
        <f>+A!M51-B!N51</f>
        <v>-1.244</v>
      </c>
      <c r="N51" s="24">
        <f>+A!N51-B!O51</f>
        <v>-98.046999999999997</v>
      </c>
      <c r="O51" s="25">
        <f>+A!O51-B!P51</f>
        <v>-109.667</v>
      </c>
      <c r="P51" s="24">
        <f>+A!P51-B!Q51</f>
        <v>-329.42899999999997</v>
      </c>
      <c r="Q51" s="25">
        <f>+A!Q51-B!R51</f>
        <v>-784.33199999999999</v>
      </c>
      <c r="R51" s="24">
        <f>+A!R51-B!S51</f>
        <v>-575.34500000000003</v>
      </c>
      <c r="S51" s="25">
        <f>+A!S51-B!T51</f>
        <v>-565.95399999999995</v>
      </c>
      <c r="T51" s="24">
        <f>+A!T51-B!U51</f>
        <v>-1042.4670000000001</v>
      </c>
      <c r="U51" s="25">
        <f>+A!U51-B!V51</f>
        <v>-2026.905</v>
      </c>
      <c r="V51" s="24">
        <f>+A!V51-B!W51</f>
        <v>-1831.643</v>
      </c>
      <c r="W51" s="25">
        <f>+A!W51-B!X51</f>
        <v>-856.73</v>
      </c>
      <c r="X51" s="26">
        <f>+A!X51-B!Y51</f>
        <v>-714.25199999999995</v>
      </c>
      <c r="Y51" s="26">
        <f>+A!Y51-B!Z51</f>
        <v>-1241.115</v>
      </c>
      <c r="Z51" s="26">
        <f>+A!Z51-B!AA51</f>
        <v>-2121.9009999999998</v>
      </c>
      <c r="AA51" s="26">
        <f>+A!AA51-B!AB51</f>
        <v>-2396.7310000000002</v>
      </c>
      <c r="AB51" s="26">
        <f>+A!AB51-B!AC51</f>
        <v>-2232.3560000000002</v>
      </c>
    </row>
    <row r="52" spans="2:28" x14ac:dyDescent="0.25">
      <c r="B52" s="191" t="s">
        <v>22</v>
      </c>
      <c r="C52" s="192"/>
      <c r="D52" s="27">
        <f>+A!D52-B!E52</f>
        <v>-4126.9900000000007</v>
      </c>
      <c r="E52" s="28">
        <f>+A!E52-B!F52</f>
        <v>-6173.5129999999999</v>
      </c>
      <c r="F52" s="27">
        <f>+A!F52-B!G52</f>
        <v>-13294.521000000001</v>
      </c>
      <c r="G52" s="28">
        <f>+A!G52-B!H52</f>
        <v>-13918.773000000001</v>
      </c>
      <c r="H52" s="27">
        <f>+A!H52-B!I52</f>
        <v>-18395.917999999998</v>
      </c>
      <c r="I52" s="28">
        <f>+A!I52-B!J52</f>
        <v>-25865.324000000001</v>
      </c>
      <c r="J52" s="27">
        <f>+A!J52-B!K52</f>
        <v>-27297.227999999999</v>
      </c>
      <c r="K52" s="28">
        <f>+A!K52-B!L52</f>
        <v>-34523.961000000003</v>
      </c>
      <c r="L52" s="27">
        <f>+A!L52-B!M52</f>
        <v>-48367.072999999997</v>
      </c>
      <c r="M52" s="28">
        <f>+A!M52-B!N52</f>
        <v>-74253.715000000011</v>
      </c>
      <c r="N52" s="27">
        <f>+A!N52-B!O52</f>
        <v>-72260.058000000005</v>
      </c>
      <c r="O52" s="28">
        <f>+A!O52-B!P52</f>
        <v>-95274.888999999996</v>
      </c>
      <c r="P52" s="27">
        <f>+A!P52-B!Q52</f>
        <v>-93763.141000000003</v>
      </c>
      <c r="Q52" s="28">
        <f>+A!Q52-B!R52</f>
        <v>-118819.101</v>
      </c>
      <c r="R52" s="27">
        <f>+A!R52-B!S52</f>
        <v>-152062.674</v>
      </c>
      <c r="S52" s="28">
        <f>+A!S52-B!T52</f>
        <v>-175740.614</v>
      </c>
      <c r="T52" s="27">
        <f>+A!T52-B!U52</f>
        <v>-203787.946</v>
      </c>
      <c r="U52" s="28">
        <f>+A!U52-B!V52</f>
        <v>-220294.25</v>
      </c>
      <c r="V52" s="27">
        <f>+A!V52-B!W52</f>
        <v>-254053.27500000002</v>
      </c>
      <c r="W52" s="28">
        <f>+A!W52-B!X52</f>
        <v>-254974.54300000001</v>
      </c>
      <c r="X52" s="29">
        <f>+A!X52-B!Y52</f>
        <v>-240269.65299999996</v>
      </c>
      <c r="Y52" s="29">
        <f>+A!Y52-B!Z52</f>
        <v>-181619.69300000003</v>
      </c>
      <c r="Z52" s="29">
        <f>+A!Z52-B!AA52</f>
        <v>-210613.734</v>
      </c>
      <c r="AA52" s="29">
        <f>+A!AA52-B!AB52</f>
        <v>-271315.76699999999</v>
      </c>
      <c r="AB52" s="29">
        <f>+A!AB52-B!AC52</f>
        <v>-251577.71500000003</v>
      </c>
    </row>
    <row r="53" spans="2:28" x14ac:dyDescent="0.25">
      <c r="B53" s="193" t="s">
        <v>23</v>
      </c>
      <c r="C53" s="194"/>
      <c r="D53" s="24">
        <f>+A!D53-B!E53</f>
        <v>-10360.574000000001</v>
      </c>
      <c r="E53" s="25">
        <f>+A!E53-B!F53</f>
        <v>-13577.083000000001</v>
      </c>
      <c r="F53" s="24">
        <f>+A!F53-B!G53</f>
        <v>-29134.721999999998</v>
      </c>
      <c r="G53" s="25">
        <f>+A!G53-B!H53</f>
        <v>-28442.419000000002</v>
      </c>
      <c r="H53" s="24">
        <f>+A!H53-B!I53</f>
        <v>-23314.721999999998</v>
      </c>
      <c r="I53" s="25">
        <f>+A!I53-B!J53</f>
        <v>-27244.014999999999</v>
      </c>
      <c r="J53" s="24">
        <f>+A!J53-B!K53</f>
        <v>-31011.047000000002</v>
      </c>
      <c r="K53" s="25">
        <f>+A!K53-B!L53</f>
        <v>-28066.737000000001</v>
      </c>
      <c r="L53" s="24">
        <f>+A!L53-B!M53</f>
        <v>-27744.210999999999</v>
      </c>
      <c r="M53" s="25">
        <f>+A!M53-B!N53</f>
        <v>-40596.972000000002</v>
      </c>
      <c r="N53" s="24">
        <f>+A!N53-B!O53</f>
        <v>-40494.614000000001</v>
      </c>
      <c r="O53" s="25">
        <f>+A!O53-B!P53</f>
        <v>-19314.486000000004</v>
      </c>
      <c r="P53" s="24">
        <f>+A!P53-B!Q53</f>
        <v>-23847.778000000006</v>
      </c>
      <c r="Q53" s="25">
        <f>+A!Q53-B!R53</f>
        <v>-121657.579</v>
      </c>
      <c r="R53" s="24">
        <f>+A!R53-B!S53</f>
        <v>-101187.01999999999</v>
      </c>
      <c r="S53" s="25">
        <f>+A!S53-B!T53</f>
        <v>-155909.42300000001</v>
      </c>
      <c r="T53" s="24">
        <f>+A!T53-B!U53</f>
        <v>-263783.98000000004</v>
      </c>
      <c r="U53" s="25">
        <f>+A!U53-B!V53</f>
        <v>-287915.033</v>
      </c>
      <c r="V53" s="24">
        <f>+A!V53-B!W53</f>
        <v>-232098.21100000001</v>
      </c>
      <c r="W53" s="25">
        <f>+A!W53-B!X53</f>
        <v>-391542.93999999994</v>
      </c>
      <c r="X53" s="26">
        <f>+A!X53-B!Y53</f>
        <v>-311338.592</v>
      </c>
      <c r="Y53" s="26">
        <f>+A!Y53-B!Z53</f>
        <v>-215580.35</v>
      </c>
      <c r="Z53" s="26">
        <f>+A!Z53-B!AA53</f>
        <v>-318808.07400000002</v>
      </c>
      <c r="AA53" s="26">
        <f>+A!AA53-B!AB53</f>
        <v>-365889.69500000001</v>
      </c>
      <c r="AB53" s="26">
        <f>+A!AB53-B!AC53</f>
        <v>-324543.03700000001</v>
      </c>
    </row>
    <row r="54" spans="2:28" x14ac:dyDescent="0.25">
      <c r="B54" s="191" t="s">
        <v>24</v>
      </c>
      <c r="C54" s="192"/>
      <c r="D54" s="27">
        <f>+A!D54-B!E54</f>
        <v>-4720.0879999999997</v>
      </c>
      <c r="E54" s="28">
        <f>+A!E54-B!F54</f>
        <v>-7346.0149999999994</v>
      </c>
      <c r="F54" s="27">
        <f>+A!F54-B!G54</f>
        <v>-8015.6719999999996</v>
      </c>
      <c r="G54" s="28">
        <f>+A!G54-B!H54</f>
        <v>-7928.5789999999997</v>
      </c>
      <c r="H54" s="27">
        <f>+A!H54-B!I54</f>
        <v>-4646.2150000000001</v>
      </c>
      <c r="I54" s="28">
        <f>+A!I54-B!J54</f>
        <v>-7989.4440000000004</v>
      </c>
      <c r="J54" s="27">
        <f>+A!J54-B!K54</f>
        <v>-7099.9870000000001</v>
      </c>
      <c r="K54" s="28">
        <f>+A!K54-B!L54</f>
        <v>-17407.157999999999</v>
      </c>
      <c r="L54" s="27">
        <f>+A!L54-B!M54</f>
        <v>-17317.427</v>
      </c>
      <c r="M54" s="28">
        <f>+A!M54-B!N54</f>
        <v>-32951.46</v>
      </c>
      <c r="N54" s="27">
        <f>+A!N54-B!O54</f>
        <v>-77105.731</v>
      </c>
      <c r="O54" s="28">
        <f>+A!O54-B!P54</f>
        <v>-67822.683000000005</v>
      </c>
      <c r="P54" s="27">
        <f>+A!P54-B!Q54</f>
        <v>-137636.315</v>
      </c>
      <c r="Q54" s="28">
        <f>+A!Q54-B!R54</f>
        <v>-103750.93100000001</v>
      </c>
      <c r="R54" s="27">
        <f>+A!R54-B!S54</f>
        <v>-88118.040999999997</v>
      </c>
      <c r="S54" s="28">
        <f>+A!S54-B!T54</f>
        <v>-112470.34199999999</v>
      </c>
      <c r="T54" s="27">
        <f>+A!T54-B!U54</f>
        <v>-177411.166</v>
      </c>
      <c r="U54" s="28">
        <f>+A!U54-B!V54</f>
        <v>-206011.31299999999</v>
      </c>
      <c r="V54" s="27">
        <f>+A!V54-B!W54</f>
        <v>-205667.81200000001</v>
      </c>
      <c r="W54" s="28">
        <f>+A!W54-B!X54</f>
        <v>-271479.641</v>
      </c>
      <c r="X54" s="29">
        <f>+A!X54-B!Y54</f>
        <v>-268223.71299999999</v>
      </c>
      <c r="Y54" s="29">
        <f>+A!Y54-B!Z54</f>
        <v>-159807.96299999999</v>
      </c>
      <c r="Z54" s="29">
        <f>+A!Z54-B!AA54</f>
        <v>-168322.76199999999</v>
      </c>
      <c r="AA54" s="29">
        <f>+A!AA54-B!AB54</f>
        <v>-196834.07399999999</v>
      </c>
      <c r="AB54" s="29">
        <f>+A!AB54-B!AC54</f>
        <v>-204954.103</v>
      </c>
    </row>
    <row r="55" spans="2:28" x14ac:dyDescent="0.25">
      <c r="B55" s="193" t="s">
        <v>25</v>
      </c>
      <c r="C55" s="194"/>
      <c r="D55" s="24">
        <f>+A!D55-B!E55</f>
        <v>-2193.8139999999999</v>
      </c>
      <c r="E55" s="25">
        <f>+A!E55-B!F55</f>
        <v>-1930.442</v>
      </c>
      <c r="F55" s="24">
        <f>+A!F55-B!G55</f>
        <v>-3937.759</v>
      </c>
      <c r="G55" s="25">
        <f>+A!G55-B!H55</f>
        <v>-1766.346</v>
      </c>
      <c r="H55" s="24">
        <f>+A!H55-B!I55</f>
        <v>-2156.0929999999998</v>
      </c>
      <c r="I55" s="25">
        <f>+A!I55-B!J55</f>
        <v>-1900.595</v>
      </c>
      <c r="J55" s="24">
        <f>+A!J55-B!K55</f>
        <v>-2411.172</v>
      </c>
      <c r="K55" s="25">
        <f>+A!K55-B!L55</f>
        <v>-3545.6330000000003</v>
      </c>
      <c r="L55" s="24">
        <f>+A!L55-B!M55</f>
        <v>-3413.0390000000002</v>
      </c>
      <c r="M55" s="25">
        <f>+A!M55-B!N55</f>
        <v>-4606.6909999999998</v>
      </c>
      <c r="N55" s="24">
        <f>+A!N55-B!O55</f>
        <v>-7820.9520000000002</v>
      </c>
      <c r="O55" s="25">
        <f>+A!O55-B!P55</f>
        <v>-10050.053</v>
      </c>
      <c r="P55" s="24">
        <f>+A!P55-B!Q55</f>
        <v>-10942.914999999999</v>
      </c>
      <c r="Q55" s="25">
        <f>+A!Q55-B!R55</f>
        <v>-15882.735000000001</v>
      </c>
      <c r="R55" s="24">
        <f>+A!R55-B!S55</f>
        <v>-13161.294</v>
      </c>
      <c r="S55" s="25">
        <f>+A!S55-B!T55</f>
        <v>-21390.745999999999</v>
      </c>
      <c r="T55" s="24">
        <f>+A!T55-B!U55</f>
        <v>-35760.71</v>
      </c>
      <c r="U55" s="25">
        <f>+A!U55-B!V55</f>
        <v>-45946.691999999995</v>
      </c>
      <c r="V55" s="24">
        <f>+A!V55-B!W55</f>
        <v>-55148.386000000006</v>
      </c>
      <c r="W55" s="25">
        <f>+A!W55-B!X55</f>
        <v>-55895.841</v>
      </c>
      <c r="X55" s="26">
        <f>+A!X55-B!Y55</f>
        <v>-54264.763999999996</v>
      </c>
      <c r="Y55" s="26">
        <f>+A!Y55-B!Z55</f>
        <v>-44164.354999999996</v>
      </c>
      <c r="Z55" s="26">
        <f>+A!Z55-B!AA55</f>
        <v>-50254.180999999997</v>
      </c>
      <c r="AA55" s="26">
        <f>+A!AA55-B!AB55</f>
        <v>-49616.147999999994</v>
      </c>
      <c r="AB55" s="26">
        <f>+A!AB55-B!AC55</f>
        <v>-53371.367000000006</v>
      </c>
    </row>
    <row r="56" spans="2:28" ht="15.75" thickBot="1" x14ac:dyDescent="0.3">
      <c r="B56" s="195" t="s">
        <v>26</v>
      </c>
      <c r="C56" s="196"/>
      <c r="D56" s="30">
        <f>+A!D56-B!E56</f>
        <v>-8152.4030000000002</v>
      </c>
      <c r="E56" s="31">
        <f>+A!E56-B!F56</f>
        <v>-6290.2160000000003</v>
      </c>
      <c r="F56" s="30">
        <f>+A!F56-B!G56</f>
        <v>-2856.92</v>
      </c>
      <c r="G56" s="31">
        <f>+A!G56-B!H56</f>
        <v>-574.61400000000003</v>
      </c>
      <c r="H56" s="30">
        <f>+A!H56-B!I56</f>
        <v>-401.95600000000002</v>
      </c>
      <c r="I56" s="31">
        <f>+A!I56-B!J56</f>
        <v>-370.24299999999999</v>
      </c>
      <c r="J56" s="30">
        <f>+A!J56-B!K56</f>
        <v>-1606.5550000000001</v>
      </c>
      <c r="K56" s="31">
        <f>+A!K56-B!L56</f>
        <v>-681.62099999999998</v>
      </c>
      <c r="L56" s="30">
        <f>+A!L56-B!M56</f>
        <v>-12676.605</v>
      </c>
      <c r="M56" s="31">
        <f>+A!M56-B!N56</f>
        <v>-26760.415000000001</v>
      </c>
      <c r="N56" s="30">
        <f>+A!N56-B!O56</f>
        <v>-45573.453999999998</v>
      </c>
      <c r="O56" s="31">
        <f>+A!O56-B!P56</f>
        <v>-89739.762999999992</v>
      </c>
      <c r="P56" s="30">
        <f>+A!P56-B!Q56</f>
        <v>-131155.41399999999</v>
      </c>
      <c r="Q56" s="31">
        <f>+A!Q56-B!R56</f>
        <v>-141086.53200000001</v>
      </c>
      <c r="R56" s="30">
        <f>+A!R56-B!S56</f>
        <v>-129321.618</v>
      </c>
      <c r="S56" s="31">
        <f>+A!S56-B!T56</f>
        <v>-183203.86500000002</v>
      </c>
      <c r="T56" s="30">
        <f>+A!T56-B!U56</f>
        <v>-263235.97399999999</v>
      </c>
      <c r="U56" s="31">
        <f>+A!U56-B!V56</f>
        <v>-246837.163</v>
      </c>
      <c r="V56" s="30">
        <f>+A!V56-B!W56</f>
        <v>-255345.359</v>
      </c>
      <c r="W56" s="31">
        <f>+A!W56-B!X56</f>
        <v>-292474.61200000002</v>
      </c>
      <c r="X56" s="32">
        <f>+A!X56-B!Y56</f>
        <v>-223602.78299999997</v>
      </c>
      <c r="Y56" s="32">
        <f>+A!Y56-B!Z56</f>
        <v>-207910.731</v>
      </c>
      <c r="Z56" s="32">
        <f>+A!Z56-B!AA56</f>
        <v>-157399.19099999999</v>
      </c>
      <c r="AA56" s="32">
        <f>+A!AA56-B!AB56</f>
        <v>-184272.99799999999</v>
      </c>
      <c r="AB56" s="32">
        <f>+A!AB56-B!AC56</f>
        <v>-191086.796</v>
      </c>
    </row>
    <row r="57" spans="2:28" x14ac:dyDescent="0.25">
      <c r="B57" t="s">
        <v>53</v>
      </c>
    </row>
  </sheetData>
  <mergeCells count="15">
    <mergeCell ref="B47:C47"/>
    <mergeCell ref="B7:E16"/>
    <mergeCell ref="M7:P16"/>
    <mergeCell ref="C17:E17"/>
    <mergeCell ref="M17:O17"/>
    <mergeCell ref="B46:C46"/>
    <mergeCell ref="B54:C54"/>
    <mergeCell ref="B55:C55"/>
    <mergeCell ref="B56:C56"/>
    <mergeCell ref="B48:C48"/>
    <mergeCell ref="B49:C49"/>
    <mergeCell ref="B50:C50"/>
    <mergeCell ref="B51:C51"/>
    <mergeCell ref="B52:C52"/>
    <mergeCell ref="B53:C5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7:AF151"/>
  <sheetViews>
    <sheetView showGridLines="0" topLeftCell="A150" workbookViewId="0">
      <selection activeCell="G92" sqref="G92:AC92"/>
    </sheetView>
  </sheetViews>
  <sheetFormatPr baseColWidth="10" defaultRowHeight="15" x14ac:dyDescent="0.25"/>
  <cols>
    <col min="4" max="4" width="12.85546875" customWidth="1"/>
    <col min="6" max="6" width="13.140625" customWidth="1"/>
    <col min="7" max="7" width="26.5703125" customWidth="1"/>
    <col min="8" max="8" width="15.28515625" customWidth="1"/>
    <col min="9" max="9" width="15.140625" bestFit="1" customWidth="1"/>
    <col min="10" max="10" width="16.28515625" bestFit="1" customWidth="1"/>
    <col min="11" max="11" width="17.140625" customWidth="1"/>
    <col min="12" max="13" width="15.140625" bestFit="1" customWidth="1"/>
    <col min="14" max="14" width="16.140625" customWidth="1"/>
    <col min="15" max="16" width="15.140625" bestFit="1" customWidth="1"/>
    <col min="17" max="31" width="16.28515625" bestFit="1" customWidth="1"/>
    <col min="32" max="32" width="16.28515625" customWidth="1"/>
  </cols>
  <sheetData>
    <row r="7" spans="2:16" x14ac:dyDescent="0.25">
      <c r="L7" s="197" t="s">
        <v>9</v>
      </c>
      <c r="M7" s="213"/>
      <c r="N7" s="213"/>
      <c r="O7" s="213"/>
      <c r="P7" s="213"/>
    </row>
    <row r="8" spans="2:16" x14ac:dyDescent="0.25">
      <c r="B8" s="197" t="s">
        <v>8</v>
      </c>
      <c r="C8" s="213"/>
      <c r="D8" s="213"/>
      <c r="E8" s="213"/>
      <c r="L8" s="213"/>
      <c r="M8" s="213"/>
      <c r="N8" s="213"/>
      <c r="O8" s="213"/>
      <c r="P8" s="213"/>
    </row>
    <row r="9" spans="2:16" x14ac:dyDescent="0.25">
      <c r="B9" s="213"/>
      <c r="C9" s="213"/>
      <c r="D9" s="213"/>
      <c r="E9" s="213"/>
      <c r="L9" s="213"/>
      <c r="M9" s="213"/>
      <c r="N9" s="213"/>
      <c r="O9" s="213"/>
      <c r="P9" s="213"/>
    </row>
    <row r="10" spans="2:16" x14ac:dyDescent="0.25">
      <c r="B10" s="213"/>
      <c r="C10" s="213"/>
      <c r="D10" s="213"/>
      <c r="E10" s="213"/>
      <c r="L10" s="213"/>
      <c r="M10" s="213"/>
      <c r="N10" s="213"/>
      <c r="O10" s="213"/>
      <c r="P10" s="213"/>
    </row>
    <row r="11" spans="2:16" x14ac:dyDescent="0.25">
      <c r="B11" s="213"/>
      <c r="C11" s="213"/>
      <c r="D11" s="213"/>
      <c r="E11" s="213"/>
      <c r="L11" s="213"/>
      <c r="M11" s="213"/>
      <c r="N11" s="213"/>
      <c r="O11" s="213"/>
      <c r="P11" s="213"/>
    </row>
    <row r="12" spans="2:16" x14ac:dyDescent="0.25">
      <c r="B12" s="213"/>
      <c r="C12" s="213"/>
      <c r="D12" s="213"/>
      <c r="E12" s="213"/>
      <c r="L12" s="213"/>
      <c r="M12" s="213"/>
      <c r="N12" s="213"/>
      <c r="O12" s="213"/>
      <c r="P12" s="213"/>
    </row>
    <row r="13" spans="2:16" x14ac:dyDescent="0.25">
      <c r="B13" s="213"/>
      <c r="C13" s="213"/>
      <c r="D13" s="213"/>
      <c r="E13" s="213"/>
      <c r="L13" s="213"/>
      <c r="M13" s="213"/>
      <c r="N13" s="213"/>
      <c r="O13" s="213"/>
      <c r="P13" s="213"/>
    </row>
    <row r="14" spans="2:16" x14ac:dyDescent="0.25">
      <c r="B14" s="213"/>
      <c r="C14" s="213"/>
      <c r="D14" s="213"/>
      <c r="E14" s="213"/>
      <c r="L14" s="213"/>
      <c r="M14" s="213"/>
      <c r="N14" s="213"/>
      <c r="O14" s="213"/>
      <c r="P14" s="213"/>
    </row>
    <row r="15" spans="2:16" x14ac:dyDescent="0.25">
      <c r="B15" s="213"/>
      <c r="C15" s="213"/>
      <c r="D15" s="213"/>
      <c r="E15" s="213"/>
      <c r="G15" s="218" t="s">
        <v>40</v>
      </c>
      <c r="H15" s="218"/>
      <c r="I15" s="218"/>
      <c r="J15" s="218"/>
      <c r="K15" s="218"/>
      <c r="L15" s="213"/>
      <c r="M15" s="213"/>
      <c r="N15" s="213"/>
      <c r="O15" s="213"/>
      <c r="P15" s="213"/>
    </row>
    <row r="16" spans="2:16" ht="15" customHeight="1" x14ac:dyDescent="0.25">
      <c r="B16" s="213"/>
      <c r="C16" s="213"/>
      <c r="D16" s="213"/>
      <c r="E16" s="213"/>
      <c r="G16" s="218"/>
      <c r="H16" s="218"/>
      <c r="I16" s="218"/>
      <c r="J16" s="218"/>
      <c r="K16" s="218"/>
      <c r="L16" s="213"/>
      <c r="M16" s="213"/>
      <c r="N16" s="213"/>
      <c r="O16" s="213"/>
      <c r="P16" s="213"/>
    </row>
    <row r="17" spans="3:14" x14ac:dyDescent="0.25">
      <c r="C17" s="198" t="s">
        <v>3</v>
      </c>
      <c r="D17" s="198"/>
      <c r="E17" s="198"/>
      <c r="G17" s="218"/>
      <c r="H17" s="218"/>
      <c r="I17" s="218"/>
      <c r="J17" s="218"/>
      <c r="K17" s="218"/>
      <c r="N17" s="3" t="s">
        <v>3</v>
      </c>
    </row>
    <row r="43" spans="6:32" x14ac:dyDescent="0.25">
      <c r="F43" s="4" t="s">
        <v>60</v>
      </c>
    </row>
    <row r="44" spans="6:32" ht="15.75" thickBot="1" x14ac:dyDescent="0.3"/>
    <row r="45" spans="6:32" ht="15.75" thickBot="1" x14ac:dyDescent="0.3">
      <c r="F45" s="6" t="s">
        <v>15</v>
      </c>
      <c r="G45" s="7"/>
      <c r="H45" s="12">
        <v>1995</v>
      </c>
      <c r="I45" s="8">
        <v>1996</v>
      </c>
      <c r="J45" s="12">
        <v>1997</v>
      </c>
      <c r="K45" s="8">
        <v>1998</v>
      </c>
      <c r="L45" s="12">
        <v>1999</v>
      </c>
      <c r="M45" s="8">
        <v>2000</v>
      </c>
      <c r="N45" s="12">
        <v>2001</v>
      </c>
      <c r="O45" s="8">
        <v>2002</v>
      </c>
      <c r="P45" s="12">
        <v>2003</v>
      </c>
      <c r="Q45" s="8">
        <v>2004</v>
      </c>
      <c r="R45" s="12">
        <v>2005</v>
      </c>
      <c r="S45" s="8">
        <v>2006</v>
      </c>
      <c r="T45" s="12">
        <v>2007</v>
      </c>
      <c r="U45" s="8">
        <v>2008</v>
      </c>
      <c r="V45" s="12">
        <v>2009</v>
      </c>
      <c r="W45" s="8">
        <v>2010</v>
      </c>
      <c r="X45" s="12">
        <v>2011</v>
      </c>
      <c r="Y45" s="8">
        <v>2012</v>
      </c>
      <c r="Z45" s="12">
        <v>2013</v>
      </c>
      <c r="AA45" s="8">
        <v>2014</v>
      </c>
      <c r="AB45" s="12">
        <v>2015</v>
      </c>
      <c r="AC45" s="9">
        <v>2016</v>
      </c>
      <c r="AD45" s="9">
        <v>2017</v>
      </c>
      <c r="AE45" s="9">
        <v>2018</v>
      </c>
      <c r="AF45" s="9">
        <v>2019</v>
      </c>
    </row>
    <row r="46" spans="6:32" ht="15.75" thickBot="1" x14ac:dyDescent="0.3">
      <c r="F46" s="200" t="s">
        <v>27</v>
      </c>
      <c r="G46" s="209"/>
      <c r="H46" s="116">
        <f>(A!D46/D!H60)*1000</f>
        <v>0.11074675913576953</v>
      </c>
      <c r="I46" s="127">
        <f>(A!E46/D!I60)*1000</f>
        <v>3.6831889763779525E-2</v>
      </c>
      <c r="J46" s="116">
        <f>(A!F46/D!J60)*1000</f>
        <v>8.5210207253886019E-2</v>
      </c>
      <c r="K46" s="127">
        <f>(A!G46/D!K60)*1000</f>
        <v>5.5390000000000002E-2</v>
      </c>
      <c r="L46" s="116">
        <f>(A!H46/D!L60)*1000</f>
        <v>5.3995642317380348E-2</v>
      </c>
      <c r="M46" s="127">
        <f>(A!I46/D!M60)*1000</f>
        <v>7.0137135199523526E-2</v>
      </c>
      <c r="N46" s="116">
        <f>(A!J46/D!N60)*1000</f>
        <v>7.1009212525113927E-2</v>
      </c>
      <c r="O46" s="127">
        <f>(A!K46/D!O60)*1000</f>
        <v>9.8638220135982002E-2</v>
      </c>
      <c r="P46" s="116">
        <f>(A!L46/D!P60)*1000</f>
        <v>0.15124679203804151</v>
      </c>
      <c r="Q46" s="127">
        <f>(A!M46/D!Q60)*1000</f>
        <v>0.1927912575528701</v>
      </c>
      <c r="R46" s="116">
        <f>(A!N46/D!R60)*1000</f>
        <v>0.12473445405581848</v>
      </c>
      <c r="S46" s="127">
        <f>(A!O46/D!S60)*1000</f>
        <v>1.4480543012486755</v>
      </c>
      <c r="T46" s="116">
        <f>(A!P46/D!T60)*1000</f>
        <v>1.7503755776629408</v>
      </c>
      <c r="U46" s="127">
        <f>(A!Q46/D!U60)*1000</f>
        <v>0.35286623473037726</v>
      </c>
      <c r="V46" s="116">
        <f>(A!R46/D!V60)*1000</f>
        <v>9.9854180172969613</v>
      </c>
      <c r="W46" s="127">
        <f>(A!S46/D!W60)*1000</f>
        <v>8.0201925071412887</v>
      </c>
      <c r="X46" s="116">
        <f>(A!T46/D!X60)*1000</f>
        <v>15.894838592681072</v>
      </c>
      <c r="Y46" s="127">
        <f>(A!U46/D!Y60)*1000</f>
        <v>29.254012579966513</v>
      </c>
      <c r="Z46" s="116">
        <f>(A!V46/D!Z60)*1000</f>
        <v>63.518729398781865</v>
      </c>
      <c r="AA46" s="127">
        <f>(A!W46/D!AA60)*1000</f>
        <v>57.460834333431244</v>
      </c>
      <c r="AB46" s="116">
        <f>(A!X46/D!AB60)*1000</f>
        <v>11.419787357633343</v>
      </c>
      <c r="AC46" s="123">
        <f>(A!Y46/D!AC60)*1000</f>
        <v>4.6286028555017644</v>
      </c>
      <c r="AD46" s="123">
        <f>(A!Z46/D!AD60)*1000</f>
        <v>5.6731321918364035</v>
      </c>
      <c r="AE46" s="123">
        <f>(A!AA46/D!AE60)*1000</f>
        <v>10.998047858891519</v>
      </c>
      <c r="AF46" s="123">
        <f>(A!AB46/D!AF60)*1000</f>
        <v>6.8711288639509682</v>
      </c>
    </row>
    <row r="47" spans="6:32" x14ac:dyDescent="0.25">
      <c r="F47" s="220" t="s">
        <v>17</v>
      </c>
      <c r="G47" s="221"/>
      <c r="H47" s="124">
        <f>(A!D47/D!H$60)*1000</f>
        <v>0</v>
      </c>
      <c r="I47" s="117">
        <f>(A!E47/D!I$60)*1000</f>
        <v>0</v>
      </c>
      <c r="J47" s="124">
        <f>(A!F47/D!J$60)*1000</f>
        <v>1.4101036269430049E-4</v>
      </c>
      <c r="K47" s="117">
        <f>(A!G47/D!K$60)*1000</f>
        <v>1.3924744897959183E-3</v>
      </c>
      <c r="L47" s="124">
        <f>(A!H47/D!L$60)*1000</f>
        <v>0</v>
      </c>
      <c r="M47" s="117">
        <f>(A!I47/D!M$60)*1000</f>
        <v>0</v>
      </c>
      <c r="N47" s="124">
        <f>(A!J47/D!N$60)*1000</f>
        <v>1.4561179987259273E-3</v>
      </c>
      <c r="O47" s="117">
        <f>(A!K47/D!O$60)*1000</f>
        <v>1.0888238283045803E-4</v>
      </c>
      <c r="P47" s="124">
        <f>(A!L47/D!P$60)*1000</f>
        <v>6.0512796004683512E-4</v>
      </c>
      <c r="Q47" s="117">
        <f>(A!M47/D!Q$60)*1000</f>
        <v>0</v>
      </c>
      <c r="R47" s="124">
        <f>(A!N47/D!R$60)*1000</f>
        <v>6.6279931917274824E-3</v>
      </c>
      <c r="S47" s="117">
        <f>(A!O47/D!S$60)*1000</f>
        <v>3.455743445606598E-5</v>
      </c>
      <c r="T47" s="124">
        <f>(A!P47/D!T$60)*1000</f>
        <v>4.6133357616044804E-4</v>
      </c>
      <c r="U47" s="117">
        <f>(A!Q47/D!U$60)*1000</f>
        <v>1.9438482823783492E-3</v>
      </c>
      <c r="V47" s="124">
        <f>(A!R47/D!V$60)*1000</f>
        <v>2.5495386736032372E-2</v>
      </c>
      <c r="W47" s="117">
        <f>(A!S47/D!W$60)*1000</f>
        <v>8.6844012304987922E-2</v>
      </c>
      <c r="X47" s="124">
        <f>(A!T47/D!X$60)*1000</f>
        <v>2.43097404712781E-2</v>
      </c>
      <c r="Y47" s="117">
        <f>(A!U47/D!Y$60)*1000</f>
        <v>3.6432570520802031E-2</v>
      </c>
      <c r="Z47" s="124">
        <f>(A!V47/D!Z$60)*1000</f>
        <v>3.4250758685087326E-2</v>
      </c>
      <c r="AA47" s="117">
        <f>(A!W47/D!AA$60)*1000</f>
        <v>3.3712286517561162E-2</v>
      </c>
      <c r="AB47" s="124">
        <f>(A!X47/D!AB$60)*1000</f>
        <v>5.7974503661597822E-2</v>
      </c>
      <c r="AC47" s="118">
        <f>(A!Y47/D!AC$60)*1000</f>
        <v>4.2971527037006643E-2</v>
      </c>
      <c r="AD47" s="118">
        <f>(A!Z47/D!AD$60)*1000</f>
        <v>3.0286030187454349E-2</v>
      </c>
      <c r="AE47" s="118">
        <f>(A!AA47/D!AE$60)*1000</f>
        <v>3.4922442509130312E-2</v>
      </c>
      <c r="AF47" s="118">
        <f>(A!AB47/D!AF$60)*1000</f>
        <v>8.887389416740929E-3</v>
      </c>
    </row>
    <row r="48" spans="6:32" x14ac:dyDescent="0.25">
      <c r="F48" s="222" t="s">
        <v>18</v>
      </c>
      <c r="G48" s="223"/>
      <c r="H48" s="125">
        <f>(A!D48/D!H$60)*1000</f>
        <v>0</v>
      </c>
      <c r="I48" s="119">
        <f>(A!E48/D!I$60)*1000</f>
        <v>0</v>
      </c>
      <c r="J48" s="125">
        <f>(A!F48/D!J$60)*1000</f>
        <v>0</v>
      </c>
      <c r="K48" s="119">
        <f>(A!G48/D!K$60)*1000</f>
        <v>0</v>
      </c>
      <c r="L48" s="125">
        <f>(A!H48/D!L$60)*1000</f>
        <v>0</v>
      </c>
      <c r="M48" s="119">
        <f>(A!I48/D!M$60)*1000</f>
        <v>0</v>
      </c>
      <c r="N48" s="125">
        <f>(A!J48/D!N$60)*1000</f>
        <v>0</v>
      </c>
      <c r="O48" s="119">
        <f>(A!K48/D!O$60)*1000</f>
        <v>0</v>
      </c>
      <c r="P48" s="125">
        <f>(A!L48/D!P$60)*1000</f>
        <v>0</v>
      </c>
      <c r="Q48" s="119">
        <f>(A!M48/D!Q$60)*1000</f>
        <v>0</v>
      </c>
      <c r="R48" s="125">
        <f>(A!N48/D!R$60)*1000</f>
        <v>0</v>
      </c>
      <c r="S48" s="119">
        <f>(A!O48/D!S$60)*1000</f>
        <v>1.5857254757406811E-3</v>
      </c>
      <c r="T48" s="125">
        <f>(A!P48/D!T$60)*1000</f>
        <v>0</v>
      </c>
      <c r="U48" s="119">
        <f>(A!Q48/D!U$60)*1000</f>
        <v>1.8469775708083056E-5</v>
      </c>
      <c r="V48" s="125">
        <f>(A!R48/D!V$60)*1000</f>
        <v>1.6340959114253316E-5</v>
      </c>
      <c r="W48" s="119">
        <f>(A!S48/D!W$60)*1000</f>
        <v>6.2272028125686665E-5</v>
      </c>
      <c r="X48" s="125">
        <f>(A!T48/D!X$60)*1000</f>
        <v>0</v>
      </c>
      <c r="Y48" s="119">
        <f>(A!U48/D!Y$60)*1000</f>
        <v>0</v>
      </c>
      <c r="Z48" s="125">
        <f>(A!V48/D!Z$60)*1000</f>
        <v>0</v>
      </c>
      <c r="AA48" s="119">
        <f>(A!W48/D!AA$60)*1000</f>
        <v>0</v>
      </c>
      <c r="AB48" s="125">
        <f>(A!X48/D!AB$60)*1000</f>
        <v>0</v>
      </c>
      <c r="AC48" s="120">
        <f>(A!Y48/D!AC$60)*1000</f>
        <v>0</v>
      </c>
      <c r="AD48" s="120">
        <f>(A!Z48/D!AD$60)*1000</f>
        <v>0</v>
      </c>
      <c r="AE48" s="120">
        <f>(A!AA48/D!AE$60)*1000</f>
        <v>0</v>
      </c>
      <c r="AF48" s="120">
        <f>(A!AB48/D!AF$60)*1000</f>
        <v>0</v>
      </c>
    </row>
    <row r="49" spans="6:32" x14ac:dyDescent="0.25">
      <c r="F49" s="220" t="s">
        <v>19</v>
      </c>
      <c r="G49" s="221"/>
      <c r="H49" s="125">
        <f>(A!D49/D!H$60)*1000</f>
        <v>1.703139503867698E-2</v>
      </c>
      <c r="I49" s="119">
        <f>(A!E49/D!I$60)*1000</f>
        <v>2.2459265091863516E-2</v>
      </c>
      <c r="J49" s="125">
        <f>(A!F49/D!J$60)*1000</f>
        <v>4.9887875647668396E-2</v>
      </c>
      <c r="K49" s="119">
        <f>(A!G49/D!K$60)*1000</f>
        <v>3.5226403061224487E-2</v>
      </c>
      <c r="L49" s="125">
        <f>(A!H49/D!L$60)*1000</f>
        <v>3.8580302267002521E-2</v>
      </c>
      <c r="M49" s="119">
        <f>(A!I49/D!M$60)*1000</f>
        <v>4.2906789755807029E-2</v>
      </c>
      <c r="N49" s="125">
        <f>(A!J49/D!N$60)*1000</f>
        <v>4.2510290586563436E-2</v>
      </c>
      <c r="O49" s="119">
        <f>(A!K49/D!O$60)*1000</f>
        <v>5.9211280214861238E-2</v>
      </c>
      <c r="P49" s="125">
        <f>(A!L49/D!P$60)*1000</f>
        <v>0.11850285550431311</v>
      </c>
      <c r="Q49" s="119">
        <f>(A!M49/D!Q$60)*1000</f>
        <v>8.5548668806646522E-2</v>
      </c>
      <c r="R49" s="125">
        <f>(A!N49/D!R$60)*1000</f>
        <v>6.4279652125253564E-2</v>
      </c>
      <c r="S49" s="119">
        <f>(A!O49/D!S$60)*1000</f>
        <v>6.9279730912777032E-2</v>
      </c>
      <c r="T49" s="125">
        <f>(A!P49/D!T$60)*1000</f>
        <v>5.8753158649577704E-2</v>
      </c>
      <c r="U49" s="119">
        <f>(A!Q49/D!U$60)*1000</f>
        <v>6.9990978830622483E-2</v>
      </c>
      <c r="V49" s="125">
        <f>(A!R49/D!V$60)*1000</f>
        <v>7.0936992818871031E-2</v>
      </c>
      <c r="W49" s="119">
        <f>(A!S49/D!W$60)*1000</f>
        <v>0.10536510656998463</v>
      </c>
      <c r="X49" s="125">
        <f>(A!T49/D!X$60)*1000</f>
        <v>0.16266680421326962</v>
      </c>
      <c r="Y49" s="119">
        <f>(A!U49/D!Y$60)*1000</f>
        <v>0.24439002189687004</v>
      </c>
      <c r="Z49" s="125">
        <f>(A!V49/D!Z$60)*1000</f>
        <v>0.33061687994736955</v>
      </c>
      <c r="AA49" s="119">
        <f>(A!W49/D!AA$60)*1000</f>
        <v>0.33372399395745039</v>
      </c>
      <c r="AB49" s="125">
        <f>(A!X49/D!AB$60)*1000</f>
        <v>0.27552314171317138</v>
      </c>
      <c r="AC49" s="120">
        <f>(A!Y49/D!AC$60)*1000</f>
        <v>0.19641285796340363</v>
      </c>
      <c r="AD49" s="120">
        <f>(A!Z49/D!AD$60)*1000</f>
        <v>0.19692402418242311</v>
      </c>
      <c r="AE49" s="120">
        <f>(A!AA49/D!AE$60)*1000</f>
        <v>0.28055536380784202</v>
      </c>
      <c r="AF49" s="120">
        <f>(A!AB49/D!AF$60)*1000</f>
        <v>0.45143319936928489</v>
      </c>
    </row>
    <row r="50" spans="6:32" x14ac:dyDescent="0.25">
      <c r="F50" s="222" t="s">
        <v>20</v>
      </c>
      <c r="G50" s="223"/>
      <c r="H50" s="125">
        <f>(A!D50/D!H$60)*1000</f>
        <v>0</v>
      </c>
      <c r="I50" s="119">
        <f>(A!E50/D!I$60)*1000</f>
        <v>0</v>
      </c>
      <c r="J50" s="125">
        <f>(A!F50/D!J$60)*1000</f>
        <v>0</v>
      </c>
      <c r="K50" s="119">
        <f>(A!G50/D!K$60)*1000</f>
        <v>0</v>
      </c>
      <c r="L50" s="125">
        <f>(A!H50/D!L$60)*1000</f>
        <v>0</v>
      </c>
      <c r="M50" s="119">
        <f>(A!I50/D!M$60)*1000</f>
        <v>0</v>
      </c>
      <c r="N50" s="125">
        <f>(A!J50/D!N$60)*1000</f>
        <v>0</v>
      </c>
      <c r="O50" s="119">
        <f>(A!K50/D!O$60)*1000</f>
        <v>0</v>
      </c>
      <c r="P50" s="125">
        <f>(A!L50/D!P$60)*1000</f>
        <v>0</v>
      </c>
      <c r="Q50" s="119">
        <f>(A!M50/D!Q$60)*1000</f>
        <v>6.1622073262839888E-2</v>
      </c>
      <c r="R50" s="125">
        <f>(A!N50/D!R$60)*1000</f>
        <v>0</v>
      </c>
      <c r="S50" s="119">
        <f>(A!O50/D!S$60)*1000</f>
        <v>1.7110445560521586E-2</v>
      </c>
      <c r="T50" s="125">
        <f>(A!P50/D!T$60)*1000</f>
        <v>1.5118036742777792E-3</v>
      </c>
      <c r="U50" s="119">
        <f>(A!Q50/D!U$60)*1000</f>
        <v>7.5640593012530656E-3</v>
      </c>
      <c r="V50" s="125">
        <f>(A!R50/D!V$60)*1000</f>
        <v>9.6980863514084348</v>
      </c>
      <c r="W50" s="119">
        <f>(A!S50/D!W$60)*1000</f>
        <v>7.2977362337947707</v>
      </c>
      <c r="X50" s="125">
        <f>(A!T50/D!X$60)*1000</f>
        <v>15.515040634162233</v>
      </c>
      <c r="Y50" s="119">
        <f>(A!U50/D!Y$60)*1000</f>
        <v>27.533747584904038</v>
      </c>
      <c r="Z50" s="125">
        <f>(A!V50/D!Z$60)*1000</f>
        <v>60.605070499352721</v>
      </c>
      <c r="AA50" s="119">
        <f>(A!W50/D!AA$60)*1000</f>
        <v>55.422708279132223</v>
      </c>
      <c r="AB50" s="125">
        <f>(A!X50/D!AB$60)*1000</f>
        <v>9.3271891998423335</v>
      </c>
      <c r="AC50" s="120">
        <f>(A!Y50/D!AC$60)*1000</f>
        <v>1.8865607204398132</v>
      </c>
      <c r="AD50" s="120">
        <f>(A!Z50/D!AD$60)*1000</f>
        <v>3.0211161243203764</v>
      </c>
      <c r="AE50" s="120">
        <f>(A!AA50/D!AE$60)*1000</f>
        <v>8.8285640727214361</v>
      </c>
      <c r="AF50" s="120">
        <f>(A!AB50/D!AF$60)*1000</f>
        <v>4.021620107143451</v>
      </c>
    </row>
    <row r="51" spans="6:32" x14ac:dyDescent="0.25">
      <c r="F51" s="220" t="s">
        <v>21</v>
      </c>
      <c r="G51" s="221"/>
      <c r="H51" s="125">
        <f>(A!D51/D!H$60)*1000</f>
        <v>0</v>
      </c>
      <c r="I51" s="119">
        <f>(A!E51/D!I$60)*1000</f>
        <v>0</v>
      </c>
      <c r="J51" s="125">
        <f>(A!F51/D!J$60)*1000</f>
        <v>0</v>
      </c>
      <c r="K51" s="119">
        <f>(A!G51/D!K$60)*1000</f>
        <v>0</v>
      </c>
      <c r="L51" s="125">
        <f>(A!H51/D!L$60)*1000</f>
        <v>0</v>
      </c>
      <c r="M51" s="119">
        <f>(A!I51/D!M$60)*1000</f>
        <v>0</v>
      </c>
      <c r="N51" s="125">
        <f>(A!J51/D!N$60)*1000</f>
        <v>0</v>
      </c>
      <c r="O51" s="119">
        <f>(A!K51/D!O$60)*1000</f>
        <v>0</v>
      </c>
      <c r="P51" s="125">
        <f>(A!L51/D!P$60)*1000</f>
        <v>0</v>
      </c>
      <c r="Q51" s="119">
        <f>(A!M51/D!Q$60)*1000</f>
        <v>0</v>
      </c>
      <c r="R51" s="125">
        <f>(A!N51/D!R$60)*1000</f>
        <v>0</v>
      </c>
      <c r="S51" s="119">
        <f>(A!O51/D!S$60)*1000</f>
        <v>0</v>
      </c>
      <c r="T51" s="125">
        <f>(A!P51/D!T$60)*1000</f>
        <v>0</v>
      </c>
      <c r="U51" s="119">
        <f>(A!Q51/D!U$60)*1000</f>
        <v>0</v>
      </c>
      <c r="V51" s="125">
        <f>(A!R51/D!V$60)*1000</f>
        <v>0</v>
      </c>
      <c r="W51" s="119">
        <f>(A!S51/D!W$60)*1000</f>
        <v>0</v>
      </c>
      <c r="X51" s="125">
        <f>(A!T51/D!X$60)*1000</f>
        <v>0</v>
      </c>
      <c r="Y51" s="119">
        <f>(A!U51/D!Y$60)*1000</f>
        <v>0</v>
      </c>
      <c r="Z51" s="125">
        <f>(A!V51/D!Z$60)*1000</f>
        <v>0</v>
      </c>
      <c r="AA51" s="119">
        <f>(A!W51/D!AA$60)*1000</f>
        <v>0</v>
      </c>
      <c r="AB51" s="125">
        <f>(A!X51/D!AB$60)*1000</f>
        <v>0</v>
      </c>
      <c r="AC51" s="120">
        <f>(A!Y51/D!AC$60)*1000</f>
        <v>0</v>
      </c>
      <c r="AD51" s="120">
        <f>(A!Z51/D!AD$60)*1000</f>
        <v>0</v>
      </c>
      <c r="AE51" s="120">
        <f>(A!AA51/D!AE$60)*1000</f>
        <v>0</v>
      </c>
      <c r="AF51" s="120">
        <f>(A!AB51/D!AF$60)*1000</f>
        <v>0</v>
      </c>
    </row>
    <row r="52" spans="6:32" x14ac:dyDescent="0.25">
      <c r="F52" s="222" t="s">
        <v>22</v>
      </c>
      <c r="G52" s="223"/>
      <c r="H52" s="125">
        <f>(A!D52/D!H$60)*1000</f>
        <v>1.1920512136569751E-2</v>
      </c>
      <c r="I52" s="119">
        <f>(A!E52/D!I$60)*1000</f>
        <v>5.1916010498687668E-3</v>
      </c>
      <c r="J52" s="125">
        <f>(A!F52/D!J$60)*1000</f>
        <v>2.8566580310880833E-2</v>
      </c>
      <c r="K52" s="119">
        <f>(A!G52/D!K$60)*1000</f>
        <v>9.7307142857142852E-3</v>
      </c>
      <c r="L52" s="125">
        <f>(A!H52/D!L$60)*1000</f>
        <v>1.1884382871536524E-3</v>
      </c>
      <c r="M52" s="119">
        <f>(A!I52/D!M$60)*1000</f>
        <v>5.2717391304347829E-3</v>
      </c>
      <c r="N52" s="125">
        <f>(A!J52/D!N$60)*1000</f>
        <v>8.1266232175233985E-4</v>
      </c>
      <c r="O52" s="119">
        <f>(A!K52/D!O$60)*1000</f>
        <v>7.9300249219676246E-3</v>
      </c>
      <c r="P52" s="125">
        <f>(A!L52/D!P$60)*1000</f>
        <v>1.905660828215728E-3</v>
      </c>
      <c r="Q52" s="119">
        <f>(A!M52/D!Q$60)*1000</f>
        <v>5.6476350075528696E-3</v>
      </c>
      <c r="R52" s="125">
        <f>(A!N52/D!R$60)*1000</f>
        <v>5.8367413555923424E-3</v>
      </c>
      <c r="S52" s="119">
        <f>(A!O52/D!S$60)*1000</f>
        <v>7.5131087868036666E-3</v>
      </c>
      <c r="T52" s="125">
        <f>(A!P52/D!T$60)*1000</f>
        <v>3.3420288205431747E-2</v>
      </c>
      <c r="U52" s="119">
        <f>(A!Q52/D!U$60)*1000</f>
        <v>5.4123169332523459E-2</v>
      </c>
      <c r="V52" s="125">
        <f>(A!R52/D!V$60)*1000</f>
        <v>0.15370017119100024</v>
      </c>
      <c r="W52" s="119">
        <f>(A!S52/D!W$60)*1000</f>
        <v>7.267925730608657E-2</v>
      </c>
      <c r="X52" s="125">
        <f>(A!T52/D!X$60)*1000</f>
        <v>6.3803279400586374E-2</v>
      </c>
      <c r="Y52" s="119">
        <f>(A!U52/D!Y$60)*1000</f>
        <v>6.9478060194925084E-2</v>
      </c>
      <c r="Z52" s="125">
        <f>(A!V52/D!Z$60)*1000</f>
        <v>1.7434901636213154E-2</v>
      </c>
      <c r="AA52" s="119">
        <f>(A!W52/D!AA$60)*1000</f>
        <v>0.32823429566530987</v>
      </c>
      <c r="AB52" s="125">
        <f>(A!X52/D!AB$60)*1000</f>
        <v>0.50667887890795171</v>
      </c>
      <c r="AC52" s="120">
        <f>(A!Y52/D!AC$60)*1000</f>
        <v>1.1065277549848198</v>
      </c>
      <c r="AD52" s="120">
        <f>(A!Z52/D!AD$60)*1000</f>
        <v>1.1703463239470908</v>
      </c>
      <c r="AE52" s="120">
        <f>(A!AA52/D!AE$60)*1000</f>
        <v>1.1752386723923425</v>
      </c>
      <c r="AF52" s="120">
        <f>(A!AB52/D!AF$60)*1000</f>
        <v>1.4223126417688923</v>
      </c>
    </row>
    <row r="53" spans="6:32" x14ac:dyDescent="0.25">
      <c r="F53" s="220" t="s">
        <v>23</v>
      </c>
      <c r="G53" s="221"/>
      <c r="H53" s="125">
        <f>(A!D53/D!H$60)*1000</f>
        <v>2.7898106161643108E-3</v>
      </c>
      <c r="I53" s="119">
        <f>(A!E53/D!I$60)*1000</f>
        <v>7.4877165354330696E-3</v>
      </c>
      <c r="J53" s="125">
        <f>(A!F53/D!J$60)*1000</f>
        <v>4.7433678756476682E-3</v>
      </c>
      <c r="K53" s="119">
        <f>(A!G53/D!K$60)*1000</f>
        <v>6.438367346938775E-3</v>
      </c>
      <c r="L53" s="125">
        <f>(A!H53/D!L$60)*1000</f>
        <v>1.3975012594458438E-2</v>
      </c>
      <c r="M53" s="119">
        <f>(A!I53/D!M$60)*1000</f>
        <v>2.121215505261068E-2</v>
      </c>
      <c r="N53" s="125">
        <f>(A!J53/D!N$60)*1000</f>
        <v>1.8736070956044494E-2</v>
      </c>
      <c r="O53" s="119">
        <f>(A!K53/D!O$60)*1000</f>
        <v>3.0739287183333738E-2</v>
      </c>
      <c r="P53" s="125">
        <f>(A!L53/D!P$60)*1000</f>
        <v>2.5518769863079164E-2</v>
      </c>
      <c r="Q53" s="119">
        <f>(A!M53/D!Q$60)*1000</f>
        <v>3.2264208836858002E-2</v>
      </c>
      <c r="R53" s="125">
        <f>(A!N53/D!R$60)*1000</f>
        <v>2.9408216559024456E-2</v>
      </c>
      <c r="S53" s="119">
        <f>(A!O53/D!S$60)*1000</f>
        <v>1.3450932589964522</v>
      </c>
      <c r="T53" s="125">
        <f>(A!P53/D!T$60)*1000</f>
        <v>1.6433224895849932</v>
      </c>
      <c r="U53" s="119">
        <f>(A!Q53/D!U$60)*1000</f>
        <v>0.20965467593529954</v>
      </c>
      <c r="V53" s="125">
        <f>(A!R53/D!V$60)*1000</f>
        <v>3.3664065452766845E-2</v>
      </c>
      <c r="W53" s="119">
        <f>(A!S53/D!W$60)*1000</f>
        <v>0.44548804658316854</v>
      </c>
      <c r="X53" s="125">
        <f>(A!T53/D!X$60)*1000</f>
        <v>0.12338464545553264</v>
      </c>
      <c r="Y53" s="119">
        <f>(A!U53/D!Y$60)*1000</f>
        <v>0.51842879223734484</v>
      </c>
      <c r="Z53" s="125">
        <f>(A!V53/D!Z$60)*1000</f>
        <v>0.68776174104963816</v>
      </c>
      <c r="AA53" s="119">
        <f>(A!W53/D!AA$60)*1000</f>
        <v>0.57994536528051699</v>
      </c>
      <c r="AB53" s="125">
        <f>(A!X53/D!AB$60)*1000</f>
        <v>0.29899954359687153</v>
      </c>
      <c r="AC53" s="120">
        <f>(A!Y53/D!AC$60)*1000</f>
        <v>0.82406999261508174</v>
      </c>
      <c r="AD53" s="120">
        <f>(A!Z53/D!AD$60)*1000</f>
        <v>0.47338050799318349</v>
      </c>
      <c r="AE53" s="120">
        <f>(A!AA53/D!AE$60)*1000</f>
        <v>0.19615168358951718</v>
      </c>
      <c r="AF53" s="120">
        <f>(A!AB53/D!AF$60)*1000</f>
        <v>0.31717900859141174</v>
      </c>
    </row>
    <row r="54" spans="6:32" x14ac:dyDescent="0.25">
      <c r="F54" s="222" t="s">
        <v>24</v>
      </c>
      <c r="G54" s="223"/>
      <c r="H54" s="125">
        <f>(A!D54/D!H$60)*1000</f>
        <v>7.9005041344358498E-2</v>
      </c>
      <c r="I54" s="119">
        <f>(A!E54/D!I$60)*1000</f>
        <v>1.6933070866141733E-3</v>
      </c>
      <c r="J54" s="125">
        <f>(A!F54/D!J$60)*1000</f>
        <v>1.4119170984455958E-3</v>
      </c>
      <c r="K54" s="119">
        <f>(A!G54/D!K$60)*1000</f>
        <v>2.6020408163265306E-3</v>
      </c>
      <c r="L54" s="125">
        <f>(A!H54/D!L$60)*1000</f>
        <v>2.5188916876574307E-4</v>
      </c>
      <c r="M54" s="119">
        <f>(A!I54/D!M$60)*1000</f>
        <v>7.3769108596386738E-4</v>
      </c>
      <c r="N54" s="125">
        <f>(A!J54/D!N$60)*1000</f>
        <v>7.2832851472533931E-3</v>
      </c>
      <c r="O54" s="119">
        <f>(A!K54/D!O$60)*1000</f>
        <v>1.2475501463863145E-4</v>
      </c>
      <c r="P54" s="125">
        <f>(A!L54/D!P$60)*1000</f>
        <v>1.7278788023608689E-3</v>
      </c>
      <c r="Q54" s="119">
        <f>(A!M54/D!Q$60)*1000</f>
        <v>5.8514916918429001E-3</v>
      </c>
      <c r="R54" s="125">
        <f>(A!N54/D!R$60)*1000</f>
        <v>1.684853925248898E-2</v>
      </c>
      <c r="S54" s="119">
        <f>(A!O54/D!S$60)*1000</f>
        <v>4.0156890752430542E-3</v>
      </c>
      <c r="T54" s="125">
        <f>(A!P54/D!T$60)*1000</f>
        <v>9.0429576342568371E-3</v>
      </c>
      <c r="U54" s="119">
        <f>(A!Q54/D!U$60)*1000</f>
        <v>8.6203684956468931E-3</v>
      </c>
      <c r="V54" s="125">
        <f>(A!R54/D!V$60)*1000</f>
        <v>2.5879855043464727E-3</v>
      </c>
      <c r="W54" s="119">
        <f>(A!S54/D!W$60)*1000</f>
        <v>1.0598176225005492E-2</v>
      </c>
      <c r="X54" s="125">
        <f>(A!T54/D!X$60)*1000</f>
        <v>4.3281789553697471E-3</v>
      </c>
      <c r="Y54" s="119">
        <f>(A!U54/D!Y$60)*1000</f>
        <v>3.9142887810742349E-2</v>
      </c>
      <c r="Z54" s="125">
        <f>(A!V54/D!Z$60)*1000</f>
        <v>2.5389762526262179E-2</v>
      </c>
      <c r="AA54" s="119">
        <f>(A!W54/D!AA$60)*1000</f>
        <v>4.6598086525953597E-2</v>
      </c>
      <c r="AB54" s="125">
        <f>(A!X54/D!AB$60)*1000</f>
        <v>1.4447814451382695E-2</v>
      </c>
      <c r="AC54" s="120">
        <f>(A!Y54/D!AC$60)*1000</f>
        <v>4.0040247805038155E-2</v>
      </c>
      <c r="AD54" s="120">
        <f>(A!Z54/D!AD$60)*1000</f>
        <v>2.7622048202548079E-2</v>
      </c>
      <c r="AE54" s="120">
        <f>(A!AA54/D!AE$60)*1000</f>
        <v>3.5936549343821483E-2</v>
      </c>
      <c r="AF54" s="120">
        <f>(A!AB54/D!AF$60)*1000</f>
        <v>4.9862100035619743E-2</v>
      </c>
    </row>
    <row r="55" spans="6:32" x14ac:dyDescent="0.25">
      <c r="F55" s="220" t="s">
        <v>25</v>
      </c>
      <c r="G55" s="221"/>
      <c r="H55" s="125">
        <f>(A!D55/D!H$60)*1000</f>
        <v>0</v>
      </c>
      <c r="I55" s="119">
        <f>(A!E55/D!I$60)*1000</f>
        <v>0</v>
      </c>
      <c r="J55" s="125">
        <f>(A!F55/D!J$60)*1000</f>
        <v>4.594559585492228E-4</v>
      </c>
      <c r="K55" s="119">
        <f>(A!G55/D!K$60)*1000</f>
        <v>0</v>
      </c>
      <c r="L55" s="125">
        <f>(A!H55/D!L$60)*1000</f>
        <v>0</v>
      </c>
      <c r="M55" s="119">
        <f>(A!I55/D!M$60)*1000</f>
        <v>8.760174707166964E-6</v>
      </c>
      <c r="N55" s="125">
        <f>(A!J55/D!N$60)*1000</f>
        <v>2.1078551477434214E-4</v>
      </c>
      <c r="O55" s="119">
        <f>(A!K55/D!O$60)*1000</f>
        <v>5.2399041835031088E-4</v>
      </c>
      <c r="P55" s="125">
        <f>(A!L55/D!P$60)*1000</f>
        <v>2.9864990800258073E-3</v>
      </c>
      <c r="Q55" s="119">
        <f>(A!M55/D!Q$60)*1000</f>
        <v>1.8571799471299095E-3</v>
      </c>
      <c r="R55" s="125">
        <f>(A!N55/D!R$60)*1000</f>
        <v>1.6773531674788406E-3</v>
      </c>
      <c r="S55" s="119">
        <f>(A!O55/D!S$60)*1000</f>
        <v>3.2766437819656269E-3</v>
      </c>
      <c r="T55" s="125">
        <f>(A!P55/D!T$60)*1000</f>
        <v>3.5874063787647687E-3</v>
      </c>
      <c r="U55" s="119">
        <f>(A!Q55/D!U$60)*1000</f>
        <v>7.9318800476929662E-4</v>
      </c>
      <c r="V55" s="125">
        <f>(A!R55/D!V$60)*1000</f>
        <v>7.6615754018541989E-4</v>
      </c>
      <c r="W55" s="119">
        <f>(A!S55/D!W$60)*1000</f>
        <v>1.1996484289167216E-3</v>
      </c>
      <c r="X55" s="125">
        <f>(A!T55/D!X$60)*1000</f>
        <v>1.1315886632641979E-3</v>
      </c>
      <c r="Y55" s="119">
        <f>(A!U55/D!Y$60)*1000</f>
        <v>3.708857498604611E-3</v>
      </c>
      <c r="Z55" s="125">
        <f>(A!V55/D!Z$60)*1000</f>
        <v>2.3974236539971564E-3</v>
      </c>
      <c r="AA55" s="119">
        <f>(A!W55/D!AA$60)*1000</f>
        <v>3.1601485460114979E-3</v>
      </c>
      <c r="AB55" s="125">
        <f>(A!X55/D!AB$60)*1000</f>
        <v>3.0330269900213681E-3</v>
      </c>
      <c r="AC55" s="120">
        <f>(A!Y55/D!AC$60)*1000</f>
        <v>1.8954398129154015E-2</v>
      </c>
      <c r="AD55" s="120">
        <f>(A!Z55/D!AD$60)*1000</f>
        <v>3.9579850685709647E-3</v>
      </c>
      <c r="AE55" s="120">
        <f>(A!AA55/D!AE$60)*1000</f>
        <v>5.7565918850583948E-3</v>
      </c>
      <c r="AF55" s="120">
        <f>(A!AB55/D!AF$60)*1000</f>
        <v>4.34029702648401E-2</v>
      </c>
    </row>
    <row r="56" spans="6:32" ht="15.75" thickBot="1" x14ac:dyDescent="0.3">
      <c r="F56" s="224" t="s">
        <v>26</v>
      </c>
      <c r="G56" s="225"/>
      <c r="H56" s="126">
        <f>(A!D56/D!H$60)*1000</f>
        <v>0</v>
      </c>
      <c r="I56" s="121">
        <f>(A!E56/D!I$60)*1000</f>
        <v>0</v>
      </c>
      <c r="J56" s="126">
        <f>(A!F56/D!J$60)*1000</f>
        <v>0</v>
      </c>
      <c r="K56" s="121">
        <f>(A!G56/D!K$60)*1000</f>
        <v>0</v>
      </c>
      <c r="L56" s="126">
        <f>(A!H56/D!L$60)*1000</f>
        <v>0</v>
      </c>
      <c r="M56" s="121">
        <f>(A!I56/D!M$60)*1000</f>
        <v>0</v>
      </c>
      <c r="N56" s="126">
        <f>(A!J56/D!N$60)*1000</f>
        <v>0</v>
      </c>
      <c r="O56" s="121">
        <f>(A!K56/D!O$60)*1000</f>
        <v>0</v>
      </c>
      <c r="P56" s="126">
        <f>(A!L56/D!P$60)*1000</f>
        <v>0</v>
      </c>
      <c r="Q56" s="121">
        <f>(A!M56/D!Q$60)*1000</f>
        <v>0</v>
      </c>
      <c r="R56" s="126">
        <f>(A!N56/D!R$60)*1000</f>
        <v>5.5958404252838718E-5</v>
      </c>
      <c r="S56" s="121">
        <f>(A!O56/D!S$60)*1000</f>
        <v>1.4514122471547713E-4</v>
      </c>
      <c r="T56" s="126">
        <f>(A!P56/D!T$60)*1000</f>
        <v>2.7613995947822528E-4</v>
      </c>
      <c r="U56" s="121">
        <f>(A!Q56/D!U$60)*1000</f>
        <v>1.5747677217610402E-4</v>
      </c>
      <c r="V56" s="126">
        <f>(A!R56/D!V$60)*1000</f>
        <v>1.6456568620911983E-4</v>
      </c>
      <c r="W56" s="121">
        <f>(A!S56/D!W$60)*1000</f>
        <v>2.1975390024170512E-4</v>
      </c>
      <c r="X56" s="126">
        <f>(A!T56/D!X$60)*1000</f>
        <v>1.7372135953958086E-4</v>
      </c>
      <c r="Y56" s="121">
        <f>(A!U56/D!Y$60)*1000</f>
        <v>0.80868380490318148</v>
      </c>
      <c r="Z56" s="126">
        <f>(A!V56/D!Z$60)*1000</f>
        <v>1.8158074319305617</v>
      </c>
      <c r="AA56" s="121">
        <f>(A!W56/D!AA$60)*1000</f>
        <v>0.71275187780621885</v>
      </c>
      <c r="AB56" s="126">
        <f>(A!X56/D!AB$60)*1000</f>
        <v>0.93594124847001225</v>
      </c>
      <c r="AC56" s="122">
        <f>(A!Y56/D!AC$60)*1000</f>
        <v>0.51306535652744722</v>
      </c>
      <c r="AD56" s="122">
        <f>(A!Z56/D!AD$60)*1000</f>
        <v>0.74949914793475603</v>
      </c>
      <c r="AE56" s="122">
        <f>(A!AA56/D!AE$60)*1000</f>
        <v>0.44092248264237266</v>
      </c>
      <c r="AF56" s="122">
        <f>(A!AB56/D!AF$60)*1000</f>
        <v>0.55643144736072714</v>
      </c>
    </row>
    <row r="57" spans="6:32" x14ac:dyDescent="0.25">
      <c r="F57" s="1" t="s">
        <v>53</v>
      </c>
    </row>
    <row r="58" spans="6:32" s="1" customFormat="1" ht="19.5" thickBot="1" x14ac:dyDescent="0.3">
      <c r="G58" s="219" t="s">
        <v>61</v>
      </c>
      <c r="H58" s="219"/>
      <c r="I58" s="219"/>
      <c r="J58" s="219"/>
      <c r="K58" s="219"/>
      <c r="L58" s="219"/>
      <c r="M58" s="219"/>
      <c r="N58" s="219"/>
      <c r="O58" s="219"/>
      <c r="P58" s="219"/>
      <c r="Q58" s="219"/>
      <c r="R58" s="219"/>
      <c r="S58" s="219"/>
      <c r="T58" s="219"/>
      <c r="U58" s="219"/>
      <c r="V58" s="219"/>
      <c r="W58" s="219"/>
      <c r="X58" s="219"/>
      <c r="Y58" s="219"/>
      <c r="Z58" s="219"/>
      <c r="AA58" s="219"/>
      <c r="AB58" s="219"/>
      <c r="AC58" s="219"/>
    </row>
    <row r="59" spans="6:32" ht="15.75" thickBot="1" x14ac:dyDescent="0.3">
      <c r="G59" s="47" t="s">
        <v>39</v>
      </c>
      <c r="H59" s="48">
        <v>1995</v>
      </c>
      <c r="I59" s="150">
        <v>1996</v>
      </c>
      <c r="J59" s="48">
        <v>1997</v>
      </c>
      <c r="K59" s="150">
        <v>1998</v>
      </c>
      <c r="L59" s="48">
        <v>1999</v>
      </c>
      <c r="M59" s="150">
        <v>2000</v>
      </c>
      <c r="N59" s="48">
        <v>2001</v>
      </c>
      <c r="O59" s="150">
        <v>2002</v>
      </c>
      <c r="P59" s="48">
        <v>2003</v>
      </c>
      <c r="Q59" s="150">
        <v>2004</v>
      </c>
      <c r="R59" s="48">
        <v>2005</v>
      </c>
      <c r="S59" s="150">
        <v>2006</v>
      </c>
      <c r="T59" s="48">
        <v>2007</v>
      </c>
      <c r="U59" s="150">
        <v>2008</v>
      </c>
      <c r="V59" s="48">
        <v>2009</v>
      </c>
      <c r="W59" s="150">
        <v>2010</v>
      </c>
      <c r="X59" s="48">
        <v>2011</v>
      </c>
      <c r="Y59" s="150">
        <v>2012</v>
      </c>
      <c r="Z59" s="48">
        <v>2013</v>
      </c>
      <c r="AA59" s="150">
        <v>2014</v>
      </c>
      <c r="AB59" s="48">
        <v>2015</v>
      </c>
      <c r="AC59" s="151">
        <v>2016</v>
      </c>
      <c r="AD59" s="151">
        <v>2017</v>
      </c>
      <c r="AE59" s="167">
        <v>2018</v>
      </c>
      <c r="AF59" s="177">
        <v>2019</v>
      </c>
    </row>
    <row r="60" spans="6:32" x14ac:dyDescent="0.25">
      <c r="G60" s="14" t="s">
        <v>38</v>
      </c>
      <c r="H60" s="38">
        <v>37490000</v>
      </c>
      <c r="I60" s="34">
        <v>38100000</v>
      </c>
      <c r="J60" s="38">
        <v>38600000</v>
      </c>
      <c r="K60" s="34">
        <v>39200000</v>
      </c>
      <c r="L60" s="38">
        <v>39700000</v>
      </c>
      <c r="M60" s="34">
        <v>40296000</v>
      </c>
      <c r="N60" s="38">
        <v>40814000</v>
      </c>
      <c r="O60" s="34">
        <v>41329000</v>
      </c>
      <c r="P60" s="38">
        <v>41849000</v>
      </c>
      <c r="Q60" s="34">
        <v>42368000</v>
      </c>
      <c r="R60" s="38">
        <v>42889000</v>
      </c>
      <c r="S60" s="34">
        <v>43406000</v>
      </c>
      <c r="T60" s="38">
        <v>43927000</v>
      </c>
      <c r="U60" s="34">
        <v>44451000</v>
      </c>
      <c r="V60" s="38">
        <v>44979000</v>
      </c>
      <c r="W60" s="34">
        <v>45510000</v>
      </c>
      <c r="X60" s="38">
        <v>46045000</v>
      </c>
      <c r="Y60" s="34">
        <v>46582000</v>
      </c>
      <c r="Z60" s="38">
        <v>47121000</v>
      </c>
      <c r="AA60" s="34">
        <v>47662000</v>
      </c>
      <c r="AB60" s="38">
        <v>48203000</v>
      </c>
      <c r="AC60" s="35">
        <v>48748000</v>
      </c>
      <c r="AD60" s="35">
        <v>49292000</v>
      </c>
      <c r="AE60" s="35">
        <v>49834000</v>
      </c>
      <c r="AF60" s="35">
        <f>+AE60+(AE60*(1.1%))</f>
        <v>50382174</v>
      </c>
    </row>
    <row r="61" spans="6:32" ht="15.75" thickBot="1" x14ac:dyDescent="0.3">
      <c r="G61" s="46" t="s">
        <v>62</v>
      </c>
      <c r="H61" s="39">
        <v>937000000</v>
      </c>
      <c r="I61" s="36">
        <v>955000000</v>
      </c>
      <c r="J61" s="39">
        <v>973500000</v>
      </c>
      <c r="K61" s="36">
        <v>992000000</v>
      </c>
      <c r="L61" s="39">
        <v>1010000000</v>
      </c>
      <c r="M61" s="36">
        <v>1029500000</v>
      </c>
      <c r="N61" s="39">
        <v>1047134000</v>
      </c>
      <c r="O61" s="36">
        <v>1064593000</v>
      </c>
      <c r="P61" s="39">
        <v>1081907000</v>
      </c>
      <c r="Q61" s="36">
        <v>1099118000</v>
      </c>
      <c r="R61" s="39">
        <v>1116257000</v>
      </c>
      <c r="S61" s="36">
        <v>1133328000</v>
      </c>
      <c r="T61" s="39">
        <v>1150316000</v>
      </c>
      <c r="U61" s="36">
        <v>1167212000</v>
      </c>
      <c r="V61" s="39">
        <v>1184000000</v>
      </c>
      <c r="W61" s="36">
        <v>1200664000</v>
      </c>
      <c r="X61" s="39">
        <v>1217197000</v>
      </c>
      <c r="Y61" s="36">
        <v>1233588000</v>
      </c>
      <c r="Z61" s="39">
        <v>1249817000</v>
      </c>
      <c r="AA61" s="36">
        <v>1295604184</v>
      </c>
      <c r="AB61" s="39">
        <v>1310152403</v>
      </c>
      <c r="AC61" s="37">
        <v>1324509589</v>
      </c>
      <c r="AD61" s="37">
        <v>1338658835</v>
      </c>
      <c r="AE61" s="37">
        <v>1352617328</v>
      </c>
      <c r="AF61" s="37">
        <f>+AE61+(AE61*(1.1%))</f>
        <v>1367496118.608</v>
      </c>
    </row>
    <row r="62" spans="6:32" x14ac:dyDescent="0.25">
      <c r="G62" s="1" t="s">
        <v>59</v>
      </c>
      <c r="K62" s="1" t="s">
        <v>54</v>
      </c>
      <c r="W62" s="2"/>
      <c r="X62" s="228"/>
      <c r="Y62" s="228"/>
      <c r="Z62" s="2"/>
      <c r="AA62" s="55"/>
    </row>
    <row r="63" spans="6:32" s="1" customFormat="1" x14ac:dyDescent="0.25">
      <c r="W63" s="114"/>
      <c r="X63" s="128"/>
      <c r="Y63" s="128"/>
      <c r="Z63" s="114"/>
      <c r="AA63" s="55"/>
    </row>
    <row r="64" spans="6:32" ht="15.75" thickBot="1" x14ac:dyDescent="0.3"/>
    <row r="65" spans="6:32" ht="15.75" thickBot="1" x14ac:dyDescent="0.3">
      <c r="F65" s="6" t="s">
        <v>15</v>
      </c>
      <c r="G65" s="7"/>
      <c r="H65" s="12">
        <v>1995</v>
      </c>
      <c r="I65" s="8">
        <v>1996</v>
      </c>
      <c r="J65" s="12">
        <v>1997</v>
      </c>
      <c r="K65" s="8">
        <v>1998</v>
      </c>
      <c r="L65" s="12">
        <v>1999</v>
      </c>
      <c r="M65" s="8">
        <v>2000</v>
      </c>
      <c r="N65" s="12">
        <v>2001</v>
      </c>
      <c r="O65" s="8">
        <v>2002</v>
      </c>
      <c r="P65" s="12">
        <v>2003</v>
      </c>
      <c r="Q65" s="8">
        <v>2004</v>
      </c>
      <c r="R65" s="12">
        <v>2005</v>
      </c>
      <c r="S65" s="8">
        <v>2006</v>
      </c>
      <c r="T65" s="12">
        <v>2007</v>
      </c>
      <c r="U65" s="8">
        <v>2008</v>
      </c>
      <c r="V65" s="12">
        <v>2009</v>
      </c>
      <c r="W65" s="8">
        <v>2010</v>
      </c>
      <c r="X65" s="12">
        <v>2011</v>
      </c>
      <c r="Y65" s="8">
        <v>2012</v>
      </c>
      <c r="Z65" s="12">
        <v>2013</v>
      </c>
      <c r="AA65" s="8">
        <v>2014</v>
      </c>
      <c r="AB65" s="12">
        <v>2015</v>
      </c>
      <c r="AC65" s="9">
        <v>2016</v>
      </c>
      <c r="AD65" s="9">
        <v>2017</v>
      </c>
      <c r="AE65" s="9">
        <v>2018</v>
      </c>
      <c r="AF65" s="9">
        <v>2019</v>
      </c>
    </row>
    <row r="66" spans="6:32" ht="15.75" thickBot="1" x14ac:dyDescent="0.3">
      <c r="F66" s="200" t="s">
        <v>27</v>
      </c>
      <c r="G66" s="209"/>
      <c r="H66" s="131">
        <f>+(B!E46/D!H$60)*1000</f>
        <v>0.94000544145105347</v>
      </c>
      <c r="I66" s="132">
        <f>+(B!F46/D!I$60)*1000</f>
        <v>1.08780157480315</v>
      </c>
      <c r="J66" s="131">
        <f>+(B!G46/D!J$60)*1000</f>
        <v>1.5358737823834199</v>
      </c>
      <c r="K66" s="132">
        <f>+(B!H46/D!K$60)*1000</f>
        <v>1.4008424234693875</v>
      </c>
      <c r="L66" s="131">
        <f>+(B!I46/D!L$60)*1000</f>
        <v>1.2741593702770779</v>
      </c>
      <c r="M66" s="132">
        <f>+(B!J46/D!M$60)*1000</f>
        <v>1.6167452104427238</v>
      </c>
      <c r="N66" s="131">
        <f>+(B!K46/D!N$60)*1000</f>
        <v>1.782545450090655</v>
      </c>
      <c r="O66" s="132">
        <f>+(B!L46/D!O$60)*1000</f>
        <v>2.1334691862856592</v>
      </c>
      <c r="P66" s="131">
        <f>+(B!M46/D!P$60)*1000</f>
        <v>2.6977672106860378</v>
      </c>
      <c r="Q66" s="132">
        <f>+(B!N46/D!Q$60)*1000</f>
        <v>4.349884252265861</v>
      </c>
      <c r="R66" s="131">
        <f>+(B!O46/D!R$60)*1000</f>
        <v>5.780746112056705</v>
      </c>
      <c r="S66" s="132">
        <f>+(B!P46/D!S$60)*1000</f>
        <v>7.9807094871676716</v>
      </c>
      <c r="T66" s="131">
        <f>+(B!Q46/D!T$60)*1000</f>
        <v>10.832590388599266</v>
      </c>
      <c r="U66" s="132">
        <f>+(B!R46/D!U$60)*1000</f>
        <v>11.89613763469888</v>
      </c>
      <c r="V66" s="131">
        <f>+(B!S46/D!V$60)*1000</f>
        <v>11.201261633206608</v>
      </c>
      <c r="W66" s="132">
        <f>+(B!T46/D!W$60)*1000</f>
        <v>15.079257789496815</v>
      </c>
      <c r="X66" s="131">
        <f>+(B!U46/D!X$60)*1000</f>
        <v>21.188590617873817</v>
      </c>
      <c r="Y66" s="132">
        <f>+(B!V46/D!Y$60)*1000</f>
        <v>24.125104074535226</v>
      </c>
      <c r="Z66" s="131">
        <f>+(B!W46/D!Z$60)*1000</f>
        <v>24.274591583370473</v>
      </c>
      <c r="AA66" s="132">
        <f>+(B!X46/D!AA$60)*1000</f>
        <v>28.718824724098866</v>
      </c>
      <c r="AB66" s="131">
        <f>+(B!Y46/D!AB$60)*1000</f>
        <v>24.878788726842728</v>
      </c>
      <c r="AC66" s="133">
        <f>+(B!Z46/D!AC$60)*1000</f>
        <v>19.403895134159352</v>
      </c>
      <c r="AD66" s="133">
        <f>+(B!AA46/D!AD$60)*1000</f>
        <v>21.14037789093565</v>
      </c>
      <c r="AE66" s="133">
        <f>+(B!AB46/D!AE$60)*1000</f>
        <v>23.747535016253959</v>
      </c>
      <c r="AF66" s="133">
        <f>+(B!AC46/D!AF$60)*1000</f>
        <v>23.171270914192785</v>
      </c>
    </row>
    <row r="67" spans="6:32" x14ac:dyDescent="0.25">
      <c r="F67" s="220" t="s">
        <v>17</v>
      </c>
      <c r="G67" s="221"/>
      <c r="H67" s="134">
        <f>+(B!E47/D!H$60)*1000</f>
        <v>2.0961856495065349E-3</v>
      </c>
      <c r="I67" s="135">
        <f>+(B!F47/D!I$60)*1000</f>
        <v>0.14003889763779528</v>
      </c>
      <c r="J67" s="134">
        <f>+(B!G47/D!J$60)*1000</f>
        <v>6.5296113989637304E-3</v>
      </c>
      <c r="K67" s="135">
        <f>+(B!H47/D!K$60)*1000</f>
        <v>2.6326275510204084E-2</v>
      </c>
      <c r="L67" s="134">
        <f>+(B!I47/D!L$60)*1000</f>
        <v>5.5113602015113344E-3</v>
      </c>
      <c r="M67" s="135">
        <f>+(B!J47/D!M$60)*1000</f>
        <v>5.6015485407980943E-3</v>
      </c>
      <c r="N67" s="134">
        <f>+(B!K47/D!N$60)*1000</f>
        <v>2.020034791983143E-2</v>
      </c>
      <c r="O67" s="135">
        <f>+(B!L47/D!O$60)*1000</f>
        <v>1.1757676207989547E-2</v>
      </c>
      <c r="P67" s="134">
        <f>+(B!M47/D!P$60)*1000</f>
        <v>1.9325145164759017E-2</v>
      </c>
      <c r="Q67" s="135">
        <f>+(B!N47/D!Q$60)*1000</f>
        <v>1.619347148791541E-2</v>
      </c>
      <c r="R67" s="134">
        <f>+(B!O47/D!R$60)*1000</f>
        <v>2.1464128331273754E-2</v>
      </c>
      <c r="S67" s="135">
        <f>+(B!P47/D!S$60)*1000</f>
        <v>2.4974128000737224E-2</v>
      </c>
      <c r="T67" s="134">
        <f>+(B!Q47/D!T$60)*1000</f>
        <v>2.8735060441186511E-2</v>
      </c>
      <c r="U67" s="135">
        <f>+(B!R47/D!U$60)*1000</f>
        <v>0.10869361769139052</v>
      </c>
      <c r="V67" s="134">
        <f>+(B!S47/D!V$60)*1000</f>
        <v>5.7959269881500249E-2</v>
      </c>
      <c r="W67" s="135">
        <f>+(B!T47/D!W$60)*1000</f>
        <v>5.7946121731487582E-2</v>
      </c>
      <c r="X67" s="134">
        <f>+(B!U47/D!X$60)*1000</f>
        <v>8.862430231295472E-2</v>
      </c>
      <c r="Y67" s="135">
        <f>+(B!V47/D!Y$60)*1000</f>
        <v>9.5040015456614182E-2</v>
      </c>
      <c r="Z67" s="134">
        <f>+(B!W47/D!Z$60)*1000</f>
        <v>0.10965463381507184</v>
      </c>
      <c r="AA67" s="135">
        <f>+(B!X47/D!AA$60)*1000</f>
        <v>0.10506972011245856</v>
      </c>
      <c r="AB67" s="134">
        <f>+(B!Y47/D!AB$60)*1000</f>
        <v>0.11941621890753688</v>
      </c>
      <c r="AC67" s="136">
        <f>+(B!Z47/D!AC$60)*1000</f>
        <v>0.1476414622138344</v>
      </c>
      <c r="AD67" s="136">
        <f>+(B!AA47/D!AD$60)*1000</f>
        <v>0.17227207254726934</v>
      </c>
      <c r="AE67" s="136">
        <f>+(B!AB47/D!AE$60)*1000</f>
        <v>0.20707731669141552</v>
      </c>
      <c r="AF67" s="136">
        <f>+(B!AC47/D!AF$60)*1000</f>
        <v>0.18199766449141319</v>
      </c>
    </row>
    <row r="68" spans="6:32" x14ac:dyDescent="0.25">
      <c r="F68" s="222" t="s">
        <v>18</v>
      </c>
      <c r="G68" s="223"/>
      <c r="H68" s="13">
        <f>+(B!E48/D!H$60)*1000</f>
        <v>0</v>
      </c>
      <c r="I68" s="10">
        <f>+(B!F48/D!I$60)*1000</f>
        <v>0</v>
      </c>
      <c r="J68" s="13">
        <f>+(B!G48/D!J$60)*1000</f>
        <v>0</v>
      </c>
      <c r="K68" s="10">
        <f>+(B!H48/D!K$60)*1000</f>
        <v>0</v>
      </c>
      <c r="L68" s="13">
        <f>+(B!I48/D!L$60)*1000</f>
        <v>0</v>
      </c>
      <c r="M68" s="10">
        <f>+(B!J48/D!M$60)*1000</f>
        <v>0</v>
      </c>
      <c r="N68" s="13">
        <f>+(B!K48/D!N$60)*1000</f>
        <v>0</v>
      </c>
      <c r="O68" s="10">
        <f>+(B!L48/D!O$60)*1000</f>
        <v>3.7745892714558786E-6</v>
      </c>
      <c r="P68" s="13">
        <f>+(B!M48/D!P$60)*1000</f>
        <v>1.7921575186981769E-6</v>
      </c>
      <c r="Q68" s="10">
        <f>+(B!N48/D!Q$60)*1000</f>
        <v>1.116691842900302E-3</v>
      </c>
      <c r="R68" s="13">
        <f>+(B!O48/D!R$60)*1000</f>
        <v>0</v>
      </c>
      <c r="S68" s="10">
        <f>+(B!P48/D!S$60)*1000</f>
        <v>0</v>
      </c>
      <c r="T68" s="13">
        <f>+(B!Q48/D!T$60)*1000</f>
        <v>0</v>
      </c>
      <c r="U68" s="10">
        <f>+(B!R48/D!U$60)*1000</f>
        <v>2.7530606735506512E-2</v>
      </c>
      <c r="V68" s="13">
        <f>+(B!S48/D!V$60)*1000</f>
        <v>3.1215233775762018E-3</v>
      </c>
      <c r="W68" s="10">
        <f>+(B!T48/D!W$60)*1000</f>
        <v>0</v>
      </c>
      <c r="X68" s="13">
        <f>+(B!U48/D!X$60)*1000</f>
        <v>8.4482571397545878E-5</v>
      </c>
      <c r="Y68" s="10">
        <f>+(B!V48/D!Y$60)*1000</f>
        <v>1.7828410115495255E-2</v>
      </c>
      <c r="Z68" s="13">
        <f>+(B!W48/D!Z$60)*1000</f>
        <v>2.7563018611659346E-2</v>
      </c>
      <c r="AA68" s="10">
        <f>+(B!X48/D!AA$60)*1000</f>
        <v>1.1001993202131678E-2</v>
      </c>
      <c r="AB68" s="13">
        <f>+(B!Y48/D!AB$60)*1000</f>
        <v>4.9750637927099975E-3</v>
      </c>
      <c r="AC68" s="11">
        <f>+(B!Z48/D!AC$60)*1000</f>
        <v>2.6624066628374498E-3</v>
      </c>
      <c r="AD68" s="11">
        <f>+(B!AA48/D!AD$60)*1000</f>
        <v>2.37212123671184E-2</v>
      </c>
      <c r="AE68" s="11">
        <f>+(B!AB48/D!AE$60)*1000</f>
        <v>6.9399004695589357E-3</v>
      </c>
      <c r="AF68" s="11">
        <f>+(B!AC48/D!AF$60)*1000</f>
        <v>7.6773185690637337E-5</v>
      </c>
    </row>
    <row r="69" spans="6:32" x14ac:dyDescent="0.25">
      <c r="F69" s="220" t="s">
        <v>19</v>
      </c>
      <c r="G69" s="221"/>
      <c r="H69" s="13">
        <f>+(B!E49/D!H$60)*1000</f>
        <v>5.3580288076820477E-2</v>
      </c>
      <c r="I69" s="10">
        <f>+(B!F49/D!I$60)*1000</f>
        <v>6.4033333333333338E-3</v>
      </c>
      <c r="J69" s="13">
        <f>+(B!G49/D!J$60)*1000</f>
        <v>1.1210466321243522E-2</v>
      </c>
      <c r="K69" s="10">
        <f>+(B!H49/D!K$60)*1000</f>
        <v>1.3124336734693879E-2</v>
      </c>
      <c r="L69" s="13">
        <f>+(B!I49/D!L$60)*1000</f>
        <v>2.0671662468513853E-2</v>
      </c>
      <c r="M69" s="10">
        <f>+(B!J49/D!M$60)*1000</f>
        <v>1.1310055588644034E-2</v>
      </c>
      <c r="N69" s="13">
        <f>+(B!K49/D!N$60)*1000</f>
        <v>3.373925613759985E-2</v>
      </c>
      <c r="O69" s="10">
        <f>+(B!L49/D!O$60)*1000</f>
        <v>4.3662900142756908E-2</v>
      </c>
      <c r="P69" s="13">
        <f>+(B!M49/D!P$60)*1000</f>
        <v>2.9054529379435593E-2</v>
      </c>
      <c r="Q69" s="10">
        <f>+(B!N49/D!Q$60)*1000</f>
        <v>5.8042673716012086E-2</v>
      </c>
      <c r="R69" s="13">
        <f>+(B!O49/D!R$60)*1000</f>
        <v>3.1019398913474317E-2</v>
      </c>
      <c r="S69" s="10">
        <f>+(B!P49/D!S$60)*1000</f>
        <v>9.1716467769432791E-2</v>
      </c>
      <c r="T69" s="13">
        <f>+(B!Q49/D!T$60)*1000</f>
        <v>5.9269355976961778E-2</v>
      </c>
      <c r="U69" s="10">
        <f>+(B!R49/D!U$60)*1000</f>
        <v>0.19070529346921328</v>
      </c>
      <c r="V69" s="13">
        <f>+(B!S49/D!V$60)*1000</f>
        <v>0.17335785588830341</v>
      </c>
      <c r="W69" s="10">
        <f>+(B!T49/D!W$60)*1000</f>
        <v>0.21189841793012523</v>
      </c>
      <c r="X69" s="13">
        <f>+(B!U49/D!X$60)*1000</f>
        <v>0.3699706157020306</v>
      </c>
      <c r="Y69" s="10">
        <f>+(B!V49/D!Y$60)*1000</f>
        <v>0.25055272422824265</v>
      </c>
      <c r="Z69" s="13">
        <f>+(B!W49/D!Z$60)*1000</f>
        <v>0.24847318605292759</v>
      </c>
      <c r="AA69" s="10">
        <f>+(B!X49/D!AA$60)*1000</f>
        <v>0.31230344928874154</v>
      </c>
      <c r="AB69" s="13">
        <f>+(B!Y49/D!AB$60)*1000</f>
        <v>0.19027268012364376</v>
      </c>
      <c r="AC69" s="11">
        <f>+(B!Z49/D!AC$60)*1000</f>
        <v>0.11524062525642077</v>
      </c>
      <c r="AD69" s="11">
        <f>+(B!AA49/D!AD$60)*1000</f>
        <v>8.086348697557412E-2</v>
      </c>
      <c r="AE69" s="11">
        <f>+(B!AB49/D!AE$60)*1000</f>
        <v>0.14667917486053697</v>
      </c>
      <c r="AF69" s="11">
        <f>+(B!AC49/D!AF$60)*1000</f>
        <v>0.13080858718006094</v>
      </c>
    </row>
    <row r="70" spans="6:32" x14ac:dyDescent="0.25">
      <c r="F70" s="222" t="s">
        <v>20</v>
      </c>
      <c r="G70" s="223"/>
      <c r="H70" s="13">
        <f>+(B!E50/D!H$60)*1000</f>
        <v>0</v>
      </c>
      <c r="I70" s="10">
        <f>+(B!F50/D!I$60)*1000</f>
        <v>0</v>
      </c>
      <c r="J70" s="13">
        <f>+(B!G50/D!J$60)*1000</f>
        <v>0</v>
      </c>
      <c r="K70" s="10">
        <f>+(B!H50/D!K$60)*1000</f>
        <v>0</v>
      </c>
      <c r="L70" s="13">
        <f>+(B!I50/D!L$60)*1000</f>
        <v>0</v>
      </c>
      <c r="M70" s="10">
        <f>+(B!J50/D!M$60)*1000</f>
        <v>0</v>
      </c>
      <c r="N70" s="13">
        <f>+(B!K50/D!N$60)*1000</f>
        <v>1.3176851080511589E-4</v>
      </c>
      <c r="O70" s="10">
        <f>+(B!L50/D!O$60)*1000</f>
        <v>2.9059498173195578E-5</v>
      </c>
      <c r="P70" s="13">
        <f>+(B!M50/D!P$60)*1000</f>
        <v>2.5448636765514108E-5</v>
      </c>
      <c r="Q70" s="10">
        <f>+(B!N50/D!Q$60)*1000</f>
        <v>0</v>
      </c>
      <c r="R70" s="13">
        <f>+(B!O50/D!R$60)*1000</f>
        <v>4.2015435193173078E-4</v>
      </c>
      <c r="S70" s="10">
        <f>+(B!P50/D!S$60)*1000</f>
        <v>0</v>
      </c>
      <c r="T70" s="13">
        <f>+(B!Q50/D!T$60)*1000</f>
        <v>1.8487945910260206E-3</v>
      </c>
      <c r="U70" s="10">
        <f>+(B!R50/D!U$60)*1000</f>
        <v>2.9477177116375335E-3</v>
      </c>
      <c r="V70" s="13">
        <f>+(B!S50/D!V$60)*1000</f>
        <v>5.8919718090664529E-3</v>
      </c>
      <c r="W70" s="10">
        <f>+(B!T50/D!W$60)*1000</f>
        <v>1.2453065260382335E-2</v>
      </c>
      <c r="X70" s="13">
        <f>+(B!U50/D!X$60)*1000</f>
        <v>1.3205711803670323E-2</v>
      </c>
      <c r="Y70" s="10">
        <f>+(B!V50/D!Y$60)*1000</f>
        <v>0.66084006697866138</v>
      </c>
      <c r="Z70" s="13">
        <f>+(B!W50/D!Z$60)*1000</f>
        <v>3.0190636871034147E-2</v>
      </c>
      <c r="AA70" s="10">
        <f>+(B!X50/D!AA$60)*1000</f>
        <v>3.2031471612605424E-2</v>
      </c>
      <c r="AB70" s="13">
        <f>+(B!Y50/D!AB$60)*1000</f>
        <v>1.7775387424019254E-2</v>
      </c>
      <c r="AC70" s="11">
        <f>+(B!Z50/D!AC$60)*1000</f>
        <v>1.2975916960695822E-2</v>
      </c>
      <c r="AD70" s="11">
        <f>+(B!AA50/D!AD$60)*1000</f>
        <v>2.7617098109226648E-2</v>
      </c>
      <c r="AE70" s="11">
        <f>+(B!AB50/D!AE$60)*1000</f>
        <v>5.5018039892442909E-2</v>
      </c>
      <c r="AF70" s="11">
        <f>+(B!AC50/D!AF$60)*1000</f>
        <v>6.9814534005618725E-2</v>
      </c>
    </row>
    <row r="71" spans="6:32" x14ac:dyDescent="0.25">
      <c r="F71" s="220" t="s">
        <v>21</v>
      </c>
      <c r="G71" s="221"/>
      <c r="H71" s="13">
        <f>+(B!E51/D!H$60)*1000</f>
        <v>2.3002133902373968E-3</v>
      </c>
      <c r="I71" s="10">
        <f>+(B!F51/D!I$60)*1000</f>
        <v>2.4278215223097113E-5</v>
      </c>
      <c r="J71" s="13">
        <f>+(B!G51/D!J$60)*1000</f>
        <v>6.1347150259067362E-5</v>
      </c>
      <c r="K71" s="10">
        <f>+(B!H51/D!K$60)*1000</f>
        <v>0</v>
      </c>
      <c r="L71" s="13">
        <f>+(B!I51/D!L$60)*1000</f>
        <v>4.4755667506297231E-4</v>
      </c>
      <c r="M71" s="10">
        <f>+(B!J51/D!M$60)*1000</f>
        <v>0</v>
      </c>
      <c r="N71" s="13">
        <f>+(B!K51/D!N$60)*1000</f>
        <v>3.9758416229725098E-4</v>
      </c>
      <c r="O71" s="10">
        <f>+(B!L51/D!O$60)*1000</f>
        <v>7.7979142974666702E-4</v>
      </c>
      <c r="P71" s="13">
        <f>+(B!M51/D!P$60)*1000</f>
        <v>2.3290879113001506E-4</v>
      </c>
      <c r="Q71" s="10">
        <f>+(B!N51/D!Q$60)*1000</f>
        <v>2.936178247734139E-5</v>
      </c>
      <c r="R71" s="13">
        <f>+(B!O51/D!R$60)*1000</f>
        <v>2.2860640257408656E-3</v>
      </c>
      <c r="S71" s="10">
        <f>+(B!P51/D!S$60)*1000</f>
        <v>2.5265401096622587E-3</v>
      </c>
      <c r="T71" s="13">
        <f>+(B!Q51/D!T$60)*1000</f>
        <v>7.4994650215129636E-3</v>
      </c>
      <c r="U71" s="10">
        <f>+(B!R51/D!U$60)*1000</f>
        <v>1.7644867382061148E-2</v>
      </c>
      <c r="V71" s="13">
        <f>+(B!S51/D!V$60)*1000</f>
        <v>1.2791413770870851E-2</v>
      </c>
      <c r="W71" s="10">
        <f>+(B!T51/D!W$60)*1000</f>
        <v>1.2435816304108987E-2</v>
      </c>
      <c r="X71" s="13">
        <f>+(B!U51/D!X$60)*1000</f>
        <v>2.2640178086654361E-2</v>
      </c>
      <c r="Y71" s="10">
        <f>+(B!V51/D!Y$60)*1000</f>
        <v>4.3512622901549954E-2</v>
      </c>
      <c r="Z71" s="13">
        <f>+(B!W51/D!Z$60)*1000</f>
        <v>3.8871055368094903E-2</v>
      </c>
      <c r="AA71" s="10">
        <f>+(B!X51/D!AA$60)*1000</f>
        <v>1.7975116444966643E-2</v>
      </c>
      <c r="AB71" s="13">
        <f>+(B!Y51/D!AB$60)*1000</f>
        <v>1.4817583967802833E-2</v>
      </c>
      <c r="AC71" s="11">
        <f>+(B!Z51/D!AC$60)*1000</f>
        <v>2.5459813735948144E-2</v>
      </c>
      <c r="AD71" s="11">
        <f>+(B!AA51/D!AD$60)*1000</f>
        <v>4.3047573642781785E-2</v>
      </c>
      <c r="AE71" s="11">
        <f>+(B!AB51/D!AE$60)*1000</f>
        <v>4.8094293052935749E-2</v>
      </c>
      <c r="AF71" s="11">
        <f>+(B!AC51/D!AF$60)*1000</f>
        <v>4.4308449254293794E-2</v>
      </c>
    </row>
    <row r="72" spans="6:32" x14ac:dyDescent="0.25">
      <c r="F72" s="222" t="s">
        <v>22</v>
      </c>
      <c r="G72" s="223"/>
      <c r="H72" s="13">
        <f>+(B!E52/D!H$60)*1000</f>
        <v>0.12200293411576421</v>
      </c>
      <c r="I72" s="10">
        <f>+(B!F52/D!I$60)*1000</f>
        <v>0.16722606299212597</v>
      </c>
      <c r="J72" s="13">
        <f>+(B!G52/D!J$60)*1000</f>
        <v>0.37298422279792748</v>
      </c>
      <c r="K72" s="10">
        <f>+(B!H52/D!K$60)*1000</f>
        <v>0.36480145408163267</v>
      </c>
      <c r="L72" s="13">
        <f>+(B!I52/D!L$60)*1000</f>
        <v>0.46456168765743067</v>
      </c>
      <c r="M72" s="10">
        <f>+(B!J52/D!M$60)*1000</f>
        <v>0.64715490371252726</v>
      </c>
      <c r="N72" s="13">
        <f>+(B!K52/D!N$60)*1000</f>
        <v>0.66963287107365121</v>
      </c>
      <c r="O72" s="10">
        <f>+(B!L52/D!O$60)*1000</f>
        <v>0.84327472234992373</v>
      </c>
      <c r="P72" s="13">
        <f>+(B!M52/D!P$60)*1000</f>
        <v>1.1576578412865302</v>
      </c>
      <c r="Q72" s="10">
        <f>+(B!N52/D!Q$60)*1000</f>
        <v>1.7582372073262842</v>
      </c>
      <c r="R72" s="13">
        <f>+(B!O52/D!R$60)*1000</f>
        <v>1.6906523817295811</v>
      </c>
      <c r="S72" s="10">
        <f>+(B!P52/D!S$60)*1000</f>
        <v>2.2024835967377778</v>
      </c>
      <c r="T72" s="13">
        <f>+(B!Q52/D!T$60)*1000</f>
        <v>2.1679421312632323</v>
      </c>
      <c r="U72" s="10">
        <f>+(B!R52/D!U$60)*1000</f>
        <v>2.7271586690963083</v>
      </c>
      <c r="V72" s="13">
        <f>+(B!S52/D!V$60)*1000</f>
        <v>3.5344483870250558</v>
      </c>
      <c r="W72" s="10">
        <f>+(B!T52/D!W$60)*1000</f>
        <v>3.9342616348055377</v>
      </c>
      <c r="X72" s="13">
        <f>+(B!U52/D!X$60)*1000</f>
        <v>4.4896463894016723</v>
      </c>
      <c r="Y72" s="10">
        <f>+(B!V52/D!Y$60)*1000</f>
        <v>4.7986491992615177</v>
      </c>
      <c r="Z72" s="13">
        <f>+(B!W52/D!Z$60)*1000</f>
        <v>5.4089434646972689</v>
      </c>
      <c r="AA72" s="10">
        <f>+(B!X52/D!AA$60)*1000</f>
        <v>5.6778743233603288</v>
      </c>
      <c r="AB72" s="13">
        <f>+(B!Y52/D!AB$60)*1000</f>
        <v>5.4912162106092977</v>
      </c>
      <c r="AC72" s="11">
        <f>+(B!Z52/D!AC$60)*1000</f>
        <v>4.8322127677032904</v>
      </c>
      <c r="AD72" s="11">
        <f>+(B!AA52/D!AD$60)*1000</f>
        <v>5.4431235291730911</v>
      </c>
      <c r="AE72" s="11">
        <f>+(B!AB52/D!AE$60)*1000</f>
        <v>6.6196293895733831</v>
      </c>
      <c r="AF72" s="11">
        <f>+(B!AC52/D!AF$60)*1000</f>
        <v>6.4157000847164714</v>
      </c>
    </row>
    <row r="73" spans="6:32" x14ac:dyDescent="0.25">
      <c r="F73" s="220" t="s">
        <v>23</v>
      </c>
      <c r="G73" s="221"/>
      <c r="H73" s="13">
        <f>+(B!E53/D!H$60)*1000</f>
        <v>0.27914547879434515</v>
      </c>
      <c r="I73" s="10">
        <f>+(B!F53/D!I$60)*1000</f>
        <v>0.36384160104986879</v>
      </c>
      <c r="J73" s="13">
        <f>+(B!G53/D!J$60)*1000</f>
        <v>0.75952891191709848</v>
      </c>
      <c r="K73" s="10">
        <f>+(B!H53/D!K$60)*1000</f>
        <v>0.73201028061224482</v>
      </c>
      <c r="L73" s="13">
        <f>+(B!I53/D!L$60)*1000</f>
        <v>0.6012476070528967</v>
      </c>
      <c r="M73" s="10">
        <f>+(B!J53/D!M$60)*1000</f>
        <v>0.69730941036331151</v>
      </c>
      <c r="N73" s="13">
        <f>+(B!K53/D!N$60)*1000</f>
        <v>0.77855003185181559</v>
      </c>
      <c r="O73" s="10">
        <f>+(B!L53/D!O$60)*1000</f>
        <v>0.70984444336906283</v>
      </c>
      <c r="P73" s="13">
        <f>+(B!M53/D!P$60)*1000</f>
        <v>0.68847872111639463</v>
      </c>
      <c r="Q73" s="10">
        <f>+(B!N53/D!Q$60)*1000</f>
        <v>0.99046313255287022</v>
      </c>
      <c r="R73" s="13">
        <f>+(B!O53/D!R$60)*1000</f>
        <v>0.97358070834013377</v>
      </c>
      <c r="S73" s="10">
        <f>+(B!P53/D!S$60)*1000</f>
        <v>1.7900659816615216</v>
      </c>
      <c r="T73" s="13">
        <f>+(B!Q53/D!T$60)*1000</f>
        <v>2.1862181573975006</v>
      </c>
      <c r="U73" s="10">
        <f>+(B!R53/D!U$60)*1000</f>
        <v>2.9465465118894967</v>
      </c>
      <c r="V73" s="13">
        <f>+(B!S53/D!V$60)*1000</f>
        <v>2.2833143466951245</v>
      </c>
      <c r="W73" s="10">
        <f>+(B!T53/D!W$60)*1000</f>
        <v>3.8713158426719403</v>
      </c>
      <c r="X73" s="13">
        <f>+(B!U53/D!X$60)*1000</f>
        <v>5.8522147030079275</v>
      </c>
      <c r="Y73" s="10">
        <f>+(B!V53/D!Y$60)*1000</f>
        <v>6.6992504186166331</v>
      </c>
      <c r="Z73" s="13">
        <f>+(B!W53/D!Z$60)*1000</f>
        <v>5.6133408034634238</v>
      </c>
      <c r="AA73" s="10">
        <f>+(B!X53/D!AA$60)*1000</f>
        <v>8.7949371826612399</v>
      </c>
      <c r="AB73" s="13">
        <f>+(B!Y53/D!AB$60)*1000</f>
        <v>6.757904425035786</v>
      </c>
      <c r="AC73" s="11">
        <f>+(B!Z53/D!AC$60)*1000</f>
        <v>5.2464124476901617</v>
      </c>
      <c r="AD73" s="11">
        <f>+(B!AA53/D!AD$60)*1000</f>
        <v>6.9411252535908465</v>
      </c>
      <c r="AE73" s="11">
        <f>+(B!AB53/D!AE$60)*1000</f>
        <v>7.5383215876710681</v>
      </c>
      <c r="AF73" s="11">
        <f>+(B!AC53/D!AF$60)*1000</f>
        <v>6.7588033219844776</v>
      </c>
    </row>
    <row r="74" spans="6:32" x14ac:dyDescent="0.25">
      <c r="F74" s="222" t="s">
        <v>24</v>
      </c>
      <c r="G74" s="223"/>
      <c r="H74" s="13">
        <f>+(B!E54/D!H$60)*1000</f>
        <v>0.20490762870098694</v>
      </c>
      <c r="I74" s="10">
        <f>+(B!F54/D!I$60)*1000</f>
        <v>0.1945020997375328</v>
      </c>
      <c r="J74" s="13">
        <f>+(B!G54/D!J$60)*1000</f>
        <v>0.20907181347150258</v>
      </c>
      <c r="K74" s="10">
        <f>+(B!H54/D!K$60)*1000</f>
        <v>0.20486170918367347</v>
      </c>
      <c r="L74" s="13">
        <f>+(B!I54/D!L$60)*1000</f>
        <v>0.11728501259445845</v>
      </c>
      <c r="M74" s="10">
        <f>+(B!J54/D!M$60)*1000</f>
        <v>0.19900660115147906</v>
      </c>
      <c r="N74" s="13">
        <f>+(B!K54/D!N$60)*1000</f>
        <v>0.18124288234429362</v>
      </c>
      <c r="O74" s="10">
        <f>+(B!L54/D!O$60)*1000</f>
        <v>0.4213098308693653</v>
      </c>
      <c r="P74" s="13">
        <f>+(B!M54/D!P$60)*1000</f>
        <v>0.4155353055031184</v>
      </c>
      <c r="Q74" s="10">
        <f>+(B!N54/D!Q$60)*1000</f>
        <v>0.78359554380664642</v>
      </c>
      <c r="R74" s="13">
        <f>+(B!O54/D!R$60)*1000</f>
        <v>1.8146458998810884</v>
      </c>
      <c r="S74" s="10">
        <f>+(B!P54/D!S$60)*1000</f>
        <v>1.56653430401327</v>
      </c>
      <c r="T74" s="13">
        <f>+(B!Q54/D!T$60)*1000</f>
        <v>3.1423394495412849</v>
      </c>
      <c r="U74" s="10">
        <f>+(B!R54/D!U$60)*1000</f>
        <v>2.3426720433736024</v>
      </c>
      <c r="V74" s="13">
        <f>+(B!S54/D!V$60)*1000</f>
        <v>1.9616809177616219</v>
      </c>
      <c r="W74" s="10">
        <f>+(B!T54/D!W$60)*1000</f>
        <v>2.4819306745770162</v>
      </c>
      <c r="X74" s="13">
        <f>+(B!U54/D!X$60)*1000</f>
        <v>3.8573234227386251</v>
      </c>
      <c r="Y74" s="10">
        <f>+(B!V54/D!Y$60)*1000</f>
        <v>4.4616947962732381</v>
      </c>
      <c r="Z74" s="13">
        <f>+(B!W54/D!Z$60)*1000</f>
        <v>4.3900639417669414</v>
      </c>
      <c r="AA74" s="10">
        <f>+(B!X54/D!AA$60)*1000</f>
        <v>5.7425328144014101</v>
      </c>
      <c r="AB74" s="13">
        <f>+(B!Y54/D!AB$60)*1000</f>
        <v>5.5789088023566995</v>
      </c>
      <c r="AC74" s="11">
        <f>+(B!Z54/D!AC$60)*1000</f>
        <v>3.3182868015098057</v>
      </c>
      <c r="AD74" s="11">
        <f>+(B!AA54/D!AD$60)*1000</f>
        <v>3.4424309827152477</v>
      </c>
      <c r="AE74" s="11">
        <f>+(B!AB54/D!AE$60)*1000</f>
        <v>3.9857313480756109</v>
      </c>
      <c r="AF74" s="11">
        <f>+(B!AC54/D!AF$60)*1000</f>
        <v>4.1178505715136469</v>
      </c>
    </row>
    <row r="75" spans="6:32" x14ac:dyDescent="0.25">
      <c r="F75" s="220" t="s">
        <v>25</v>
      </c>
      <c r="G75" s="221"/>
      <c r="H75" s="13">
        <f>+(B!E55/D!H$60)*1000</f>
        <v>5.8517311283008799E-2</v>
      </c>
      <c r="I75" s="10">
        <f>+(B!F55/D!I$60)*1000</f>
        <v>5.0667769028871393E-2</v>
      </c>
      <c r="J75" s="13">
        <f>+(B!G55/D!J$60)*1000</f>
        <v>0.1024739378238342</v>
      </c>
      <c r="K75" s="10">
        <f>+(B!H55/D!K$60)*1000</f>
        <v>4.5059846938775509E-2</v>
      </c>
      <c r="L75" s="13">
        <f>+(B!I55/D!L$60)*1000</f>
        <v>5.430964735516372E-2</v>
      </c>
      <c r="M75" s="10">
        <f>+(B!J55/D!M$60)*1000</f>
        <v>4.7174607901528685E-2</v>
      </c>
      <c r="N75" s="13">
        <f>+(B!K55/D!N$60)*1000</f>
        <v>5.9287866908413783E-2</v>
      </c>
      <c r="O75" s="10">
        <f>+(B!L55/D!O$60)*1000</f>
        <v>8.6314428125529294E-2</v>
      </c>
      <c r="P75" s="13">
        <f>+(B!M55/D!P$60)*1000</f>
        <v>8.45425458194939E-2</v>
      </c>
      <c r="Q75" s="10">
        <f>+(B!N55/D!Q$60)*1000</f>
        <v>0.11058761329305138</v>
      </c>
      <c r="R75" s="13">
        <f>+(B!O55/D!R$60)*1000</f>
        <v>0.18403068385833199</v>
      </c>
      <c r="S75" s="10">
        <f>+(B!P55/D!S$60)*1000</f>
        <v>0.23481267566695849</v>
      </c>
      <c r="T75" s="13">
        <f>+(B!Q55/D!T$60)*1000</f>
        <v>0.25270332597263645</v>
      </c>
      <c r="U75" s="10">
        <f>+(B!R55/D!U$60)*1000</f>
        <v>0.35810202245168843</v>
      </c>
      <c r="V75" s="13">
        <f>+(B!S55/D!V$60)*1000</f>
        <v>0.29337590875742015</v>
      </c>
      <c r="W75" s="10">
        <f>+(B!T55/D!W$60)*1000</f>
        <v>0.47122263238848605</v>
      </c>
      <c r="X75" s="13">
        <f>+(B!U55/D!X$60)*1000</f>
        <v>0.77777856444782267</v>
      </c>
      <c r="Y75" s="10">
        <f>+(B!V55/D!Y$60)*1000</f>
        <v>0.99007037052938907</v>
      </c>
      <c r="Z75" s="13">
        <f>+(B!W55/D!Z$60)*1000</f>
        <v>1.1727542921415082</v>
      </c>
      <c r="AA75" s="10">
        <f>+(B!X55/D!AA$60)*1000</f>
        <v>1.1759149846838151</v>
      </c>
      <c r="AB75" s="13">
        <f>+(B!Y55/D!AB$60)*1000</f>
        <v>1.1287879385100512</v>
      </c>
      <c r="AC75" s="11">
        <f>+(B!Z55/D!AC$60)*1000</f>
        <v>0.92492705341757597</v>
      </c>
      <c r="AD75" s="11">
        <f>+(B!AA55/D!AD$60)*1000</f>
        <v>1.0234780086018016</v>
      </c>
      <c r="AE75" s="11">
        <f>+(B!AB55/D!AE$60)*1000</f>
        <v>1.0013850383272465</v>
      </c>
      <c r="AF75" s="11">
        <f>+(B!AC55/D!AF$60)*1000</f>
        <v>1.1027333397721186</v>
      </c>
    </row>
    <row r="76" spans="6:32" ht="15.75" thickBot="1" x14ac:dyDescent="0.3">
      <c r="F76" s="224" t="s">
        <v>26</v>
      </c>
      <c r="G76" s="225"/>
      <c r="H76" s="137">
        <f>+(B!E56/D!H$60)*1000</f>
        <v>0.21745540144038411</v>
      </c>
      <c r="I76" s="138">
        <f>+(B!F56/D!I$60)*1000</f>
        <v>0.16509753280839898</v>
      </c>
      <c r="J76" s="137">
        <f>+(B!G56/D!J$60)*1000</f>
        <v>7.4013471502590675E-2</v>
      </c>
      <c r="K76" s="138">
        <f>+(B!H56/D!K$60)*1000</f>
        <v>1.4658520408163267E-2</v>
      </c>
      <c r="L76" s="137">
        <f>+(B!I56/D!L$60)*1000</f>
        <v>1.0124836272040303E-2</v>
      </c>
      <c r="M76" s="138">
        <f>+(B!J56/D!M$60)*1000</f>
        <v>9.1880831844351786E-3</v>
      </c>
      <c r="N76" s="137">
        <f>+(B!K56/D!N$60)*1000</f>
        <v>3.9362841181947376E-2</v>
      </c>
      <c r="O76" s="138">
        <f>+(B!L56/D!O$60)*1000</f>
        <v>1.6492559703839921E-2</v>
      </c>
      <c r="P76" s="137">
        <f>+(B!M56/D!P$60)*1000</f>
        <v>0.30291297283089202</v>
      </c>
      <c r="Q76" s="138">
        <f>+(B!N56/D!Q$60)*1000</f>
        <v>0.63161855645770393</v>
      </c>
      <c r="R76" s="137">
        <f>+(B!O56/D!R$60)*1000</f>
        <v>1.0626466926251485</v>
      </c>
      <c r="S76" s="138">
        <f>+(B!P56/D!S$60)*1000</f>
        <v>2.0675957932083122</v>
      </c>
      <c r="T76" s="137">
        <f>+(B!Q56/D!T$60)*1000</f>
        <v>2.9860346483939262</v>
      </c>
      <c r="U76" s="138">
        <f>+(B!R56/D!U$60)*1000</f>
        <v>3.1741362848979779</v>
      </c>
      <c r="V76" s="137">
        <f>+(B!S56/D!V$60)*1000</f>
        <v>2.8753200382400674</v>
      </c>
      <c r="W76" s="138">
        <f>+(B!T56/D!W$60)*1000</f>
        <v>4.0257935838277303</v>
      </c>
      <c r="X76" s="137">
        <f>+(B!U56/D!X$60)*1000</f>
        <v>5.7171022478010647</v>
      </c>
      <c r="Y76" s="138">
        <f>+(B!V56/D!Y$60)*1000</f>
        <v>6.1076654501738865</v>
      </c>
      <c r="Z76" s="137">
        <f>+(B!W56/D!Z$60)*1000</f>
        <v>7.2347365505825429</v>
      </c>
      <c r="AA76" s="138">
        <f>+(B!X56/D!AA$60)*1000</f>
        <v>6.8491836683311655</v>
      </c>
      <c r="AB76" s="137">
        <f>+(B!Y56/D!AB$60)*1000</f>
        <v>5.5747144161151789</v>
      </c>
      <c r="AC76" s="139">
        <f>+(B!Z56/D!AC$60)*1000</f>
        <v>4.7780758390087801</v>
      </c>
      <c r="AD76" s="139">
        <f>+(B!AA56/D!AD$60)*1000</f>
        <v>3.9426986732126919</v>
      </c>
      <c r="AE76" s="139">
        <f>+(B!AB56/D!AE$60)*1000</f>
        <v>4.1386589276397645</v>
      </c>
      <c r="AF76" s="139">
        <f>+(B!AC56/D!AF$60)*1000</f>
        <v>4.3491775880889936</v>
      </c>
    </row>
    <row r="77" spans="6:32" x14ac:dyDescent="0.25">
      <c r="F77" s="1" t="s">
        <v>53</v>
      </c>
      <c r="AD77" s="1"/>
    </row>
    <row r="78" spans="6:32" ht="15.75" thickBot="1" x14ac:dyDescent="0.3"/>
    <row r="79" spans="6:32" ht="15.75" thickBot="1" x14ac:dyDescent="0.3">
      <c r="F79" s="6" t="s">
        <v>15</v>
      </c>
      <c r="G79" s="7"/>
      <c r="H79" s="12">
        <v>1995</v>
      </c>
      <c r="I79" s="8">
        <v>1996</v>
      </c>
      <c r="J79" s="12">
        <v>1997</v>
      </c>
      <c r="K79" s="8">
        <v>1998</v>
      </c>
      <c r="L79" s="12">
        <v>1999</v>
      </c>
      <c r="M79" s="8">
        <v>2000</v>
      </c>
      <c r="N79" s="12">
        <v>2001</v>
      </c>
      <c r="O79" s="8">
        <v>2002</v>
      </c>
      <c r="P79" s="12">
        <v>2003</v>
      </c>
      <c r="Q79" s="8">
        <v>2004</v>
      </c>
      <c r="R79" s="12">
        <v>2005</v>
      </c>
      <c r="S79" s="8">
        <v>2006</v>
      </c>
      <c r="T79" s="12">
        <v>2007</v>
      </c>
      <c r="U79" s="8">
        <v>2008</v>
      </c>
      <c r="V79" s="12">
        <v>2009</v>
      </c>
      <c r="W79" s="8">
        <v>2010</v>
      </c>
      <c r="X79" s="12">
        <v>2011</v>
      </c>
      <c r="Y79" s="8">
        <v>2012</v>
      </c>
      <c r="Z79" s="12">
        <v>2013</v>
      </c>
      <c r="AA79" s="8">
        <v>2014</v>
      </c>
      <c r="AB79" s="12">
        <v>2015</v>
      </c>
      <c r="AC79" s="9">
        <v>2016</v>
      </c>
      <c r="AD79" s="9">
        <v>2017</v>
      </c>
      <c r="AE79" s="9">
        <v>2018</v>
      </c>
      <c r="AF79" s="9">
        <v>2019</v>
      </c>
    </row>
    <row r="80" spans="6:32" ht="15.75" thickBot="1" x14ac:dyDescent="0.3">
      <c r="F80" s="226" t="s">
        <v>27</v>
      </c>
      <c r="G80" s="227"/>
      <c r="H80" s="152">
        <f>+('C'!D46/D!H$60)*1000</f>
        <v>-0.82925868231528399</v>
      </c>
      <c r="I80" s="152">
        <f>+('C'!E46/D!I$60)*1000</f>
        <v>-1.0509696850393704</v>
      </c>
      <c r="J80" s="152">
        <f>+('C'!F46/D!J$60)*1000</f>
        <v>-1.4506635751295336</v>
      </c>
      <c r="K80" s="152">
        <f>+('C'!G46/D!K$60)*1000</f>
        <v>-1.3454524234693874</v>
      </c>
      <c r="L80" s="152">
        <f>+('C'!H46/D!L$60)*1000</f>
        <v>-1.2201637279596975</v>
      </c>
      <c r="M80" s="152">
        <f>+('C'!I46/D!M$60)*1000</f>
        <v>-1.5466080752432003</v>
      </c>
      <c r="N80" s="152">
        <f>+('C'!J46/D!N$60)*1000</f>
        <v>-1.7115362375655412</v>
      </c>
      <c r="O80" s="152">
        <f>+('C'!K46/D!O$60)*1000</f>
        <v>-2.0348309661496766</v>
      </c>
      <c r="P80" s="152">
        <f>+('C'!L46/D!P$60)*1000</f>
        <v>-2.5465204186479964</v>
      </c>
      <c r="Q80" s="152">
        <f>+('C'!M46/D!Q$60)*1000</f>
        <v>-4.1570929947129907</v>
      </c>
      <c r="R80" s="152">
        <f>+('C'!N46/D!R$60)*1000</f>
        <v>-5.6560116580008861</v>
      </c>
      <c r="S80" s="152">
        <f>+('C'!O46/D!S$60)*1000</f>
        <v>-6.5326551859189976</v>
      </c>
      <c r="T80" s="152">
        <f>+('C'!P46/D!T$60)*1000</f>
        <v>-9.0822148109363248</v>
      </c>
      <c r="U80" s="152">
        <f>+('C'!Q46/D!U$60)*1000</f>
        <v>-11.543271399968503</v>
      </c>
      <c r="V80" s="152">
        <f>+('C'!R46/D!V$60)*1000</f>
        <v>-1.2158436159096453</v>
      </c>
      <c r="W80" s="152">
        <f>+('C'!S46/D!W$60)*1000</f>
        <v>-7.059065282355526</v>
      </c>
      <c r="X80" s="152">
        <f>+('C'!T46/D!X$60)*1000</f>
        <v>-5.293752025192747</v>
      </c>
      <c r="Y80" s="152">
        <f>+('C'!U46/D!Y$60)*1000</f>
        <v>5.1289085054312853</v>
      </c>
      <c r="Z80" s="152">
        <f>+('C'!V46/D!Z$60)*1000</f>
        <v>39.244137815411385</v>
      </c>
      <c r="AA80" s="152">
        <f>+('C'!W46/D!AA$60)*1000</f>
        <v>28.742009609332378</v>
      </c>
      <c r="AB80" s="152">
        <f>+('C'!X46/D!AB$60)*1000</f>
        <v>-13.459001369209386</v>
      </c>
      <c r="AC80" s="152">
        <f>+('C'!Y46/D!AC$60)*1000</f>
        <v>-14.775292278657588</v>
      </c>
      <c r="AD80" s="152">
        <f>+('C'!Z46/D!AD$60)*1000</f>
        <v>-15.467245699099244</v>
      </c>
      <c r="AE80" s="152">
        <f>+('C'!AA46/D!AE$60)*1000</f>
        <v>-12.749487157362443</v>
      </c>
      <c r="AF80" s="152">
        <f>+('C'!AB46/D!AF$60)*1000</f>
        <v>-16.300142050241821</v>
      </c>
    </row>
    <row r="81" spans="6:32" x14ac:dyDescent="0.25">
      <c r="F81" s="220" t="s">
        <v>17</v>
      </c>
      <c r="G81" s="221"/>
      <c r="H81" s="129">
        <f>+('C'!D47/D!H$60)*1000</f>
        <v>-2.0961856495065349E-3</v>
      </c>
      <c r="I81" s="129">
        <f>+('C'!E47/D!I$60)*1000</f>
        <v>-0.14003889763779528</v>
      </c>
      <c r="J81" s="129">
        <f>+('C'!F47/D!J$60)*1000</f>
        <v>-6.38860103626943E-3</v>
      </c>
      <c r="K81" s="129">
        <f>+('C'!G47/D!K$60)*1000</f>
        <v>-2.4933801020408163E-2</v>
      </c>
      <c r="L81" s="129">
        <f>+('C'!H47/D!L$60)*1000</f>
        <v>-5.5113602015113344E-3</v>
      </c>
      <c r="M81" s="129">
        <f>+('C'!I47/D!M$60)*1000</f>
        <v>-5.6015485407980943E-3</v>
      </c>
      <c r="N81" s="129">
        <f>+('C'!J47/D!N$60)*1000</f>
        <v>-1.8744229921105502E-2</v>
      </c>
      <c r="O81" s="129">
        <f>+('C'!K47/D!O$60)*1000</f>
        <v>-1.164879382515909E-2</v>
      </c>
      <c r="P81" s="129">
        <f>+('C'!L47/D!P$60)*1000</f>
        <v>-1.8720017204712183E-2</v>
      </c>
      <c r="Q81" s="129">
        <f>+('C'!M47/D!Q$60)*1000</f>
        <v>-1.619347148791541E-2</v>
      </c>
      <c r="R81" s="129">
        <f>+('C'!N47/D!R$60)*1000</f>
        <v>-1.4836135139546272E-2</v>
      </c>
      <c r="S81" s="129">
        <f>+('C'!O47/D!S$60)*1000</f>
        <v>-2.4939570566281162E-2</v>
      </c>
      <c r="T81" s="129">
        <f>+('C'!P47/D!T$60)*1000</f>
        <v>-2.8273726865026064E-2</v>
      </c>
      <c r="U81" s="129">
        <f>+('C'!Q47/D!U$60)*1000</f>
        <v>-0.10674976940901218</v>
      </c>
      <c r="V81" s="129">
        <f>+('C'!R47/D!V$60)*1000</f>
        <v>-3.246388314546788E-2</v>
      </c>
      <c r="W81" s="129">
        <f>+('C'!S47/D!W$60)*1000</f>
        <v>2.889789057350033E-2</v>
      </c>
      <c r="X81" s="129">
        <f>+('C'!T47/D!X$60)*1000</f>
        <v>-6.4314561841676623E-2</v>
      </c>
      <c r="Y81" s="129">
        <f>+('C'!U47/D!Y$60)*1000</f>
        <v>-5.8607444935812152E-2</v>
      </c>
      <c r="Z81" s="129">
        <f>+('C'!V47/D!Z$60)*1000</f>
        <v>-7.5403875129984504E-2</v>
      </c>
      <c r="AA81" s="129">
        <f>+('C'!W47/D!AA$60)*1000</f>
        <v>-7.1357433594897393E-2</v>
      </c>
      <c r="AB81" s="129">
        <f>+('C'!X47/D!AB$60)*1000</f>
        <v>-6.1441715245939055E-2</v>
      </c>
      <c r="AC81" s="129">
        <f>+('C'!Y47/D!AC$60)*1000</f>
        <v>-0.10466993517682777</v>
      </c>
      <c r="AD81" s="129">
        <f>+('C'!Z47/D!AD$60)*1000</f>
        <v>-0.14198604235981499</v>
      </c>
      <c r="AE81" s="129">
        <f>+('C'!AA47/D!AE$60)*1000</f>
        <v>-0.17215487418228517</v>
      </c>
      <c r="AF81" s="129">
        <f>+('C'!AB47/D!AF$60)*1000</f>
        <v>-0.17311027507467225</v>
      </c>
    </row>
    <row r="82" spans="6:32" x14ac:dyDescent="0.25">
      <c r="F82" s="222" t="s">
        <v>18</v>
      </c>
      <c r="G82" s="223"/>
      <c r="H82" s="25">
        <f>+('C'!D48/D!H$60)*1000</f>
        <v>0</v>
      </c>
      <c r="I82" s="25">
        <f>+('C'!E48/D!I$60)*1000</f>
        <v>0</v>
      </c>
      <c r="J82" s="25">
        <f>+('C'!F48/D!J$60)*1000</f>
        <v>0</v>
      </c>
      <c r="K82" s="25">
        <f>+('C'!G48/D!K$60)*1000</f>
        <v>0</v>
      </c>
      <c r="L82" s="25">
        <f>+('C'!H48/D!L$60)*1000</f>
        <v>0</v>
      </c>
      <c r="M82" s="25">
        <f>+('C'!I48/D!M$60)*1000</f>
        <v>0</v>
      </c>
      <c r="N82" s="25">
        <f>+('C'!J48/D!N$60)*1000</f>
        <v>0</v>
      </c>
      <c r="O82" s="25">
        <f>+('C'!K48/D!O$60)*1000</f>
        <v>-3.7745892714558786E-6</v>
      </c>
      <c r="P82" s="25">
        <f>+('C'!L48/D!P$60)*1000</f>
        <v>-1.7921575186981769E-6</v>
      </c>
      <c r="Q82" s="25">
        <f>+('C'!M48/D!Q$60)*1000</f>
        <v>-1.116691842900302E-3</v>
      </c>
      <c r="R82" s="25">
        <f>+('C'!N48/D!R$60)*1000</f>
        <v>0</v>
      </c>
      <c r="S82" s="25">
        <f>+('C'!O48/D!S$60)*1000</f>
        <v>1.5857254757406811E-3</v>
      </c>
      <c r="T82" s="25">
        <f>+('C'!P48/D!T$60)*1000</f>
        <v>0</v>
      </c>
      <c r="U82" s="25">
        <f>+('C'!Q48/D!U$60)*1000</f>
        <v>-2.7512136959798428E-2</v>
      </c>
      <c r="V82" s="25">
        <f>+('C'!R48/D!V$60)*1000</f>
        <v>-3.1051824184619484E-3</v>
      </c>
      <c r="W82" s="25">
        <f>+('C'!S48/D!W$60)*1000</f>
        <v>6.2272028125686665E-5</v>
      </c>
      <c r="X82" s="25">
        <f>+('C'!T48/D!X$60)*1000</f>
        <v>-8.4482571397545878E-5</v>
      </c>
      <c r="Y82" s="25">
        <f>+('C'!U48/D!Y$60)*1000</f>
        <v>-1.7828410115495255E-2</v>
      </c>
      <c r="Z82" s="25">
        <f>+('C'!V48/D!Z$60)*1000</f>
        <v>-2.7563018611659346E-2</v>
      </c>
      <c r="AA82" s="25">
        <f>+('C'!W48/D!AA$60)*1000</f>
        <v>-1.1001993202131678E-2</v>
      </c>
      <c r="AB82" s="25">
        <f>+('C'!X48/D!AB$60)*1000</f>
        <v>-4.9750637927099975E-3</v>
      </c>
      <c r="AC82" s="25">
        <f>+('C'!Y48/D!AC$60)*1000</f>
        <v>-2.6624066628374498E-3</v>
      </c>
      <c r="AD82" s="25">
        <f>+('C'!Z48/D!AD$60)*1000</f>
        <v>-2.37212123671184E-2</v>
      </c>
      <c r="AE82" s="25">
        <f>+('C'!AA48/D!AE$60)*1000</f>
        <v>-6.9399004695589357E-3</v>
      </c>
      <c r="AF82" s="25">
        <f>+('C'!AB48/D!AF$60)*1000</f>
        <v>-7.6773185690637337E-5</v>
      </c>
    </row>
    <row r="83" spans="6:32" x14ac:dyDescent="0.25">
      <c r="F83" s="220" t="s">
        <v>19</v>
      </c>
      <c r="G83" s="221"/>
      <c r="H83" s="25">
        <f>+('C'!D49/D!H$60)*1000</f>
        <v>-3.6548893038143501E-2</v>
      </c>
      <c r="I83" s="25">
        <f>+('C'!E49/D!I$60)*1000</f>
        <v>1.6055931758530182E-2</v>
      </c>
      <c r="J83" s="25">
        <f>+('C'!F49/D!J$60)*1000</f>
        <v>3.8677409326424876E-2</v>
      </c>
      <c r="K83" s="25">
        <f>+('C'!G49/D!K$60)*1000</f>
        <v>2.2102066326530612E-2</v>
      </c>
      <c r="L83" s="25">
        <f>+('C'!H49/D!L$60)*1000</f>
        <v>1.7908639798488661E-2</v>
      </c>
      <c r="M83" s="25">
        <f>+('C'!I49/D!M$60)*1000</f>
        <v>3.1596734167162993E-2</v>
      </c>
      <c r="N83" s="25">
        <f>+('C'!J49/D!N$60)*1000</f>
        <v>8.7710344489635907E-3</v>
      </c>
      <c r="O83" s="25">
        <f>+('C'!K49/D!O$60)*1000</f>
        <v>1.554838007210433E-2</v>
      </c>
      <c r="P83" s="25">
        <f>+('C'!L49/D!P$60)*1000</f>
        <v>8.944832612487752E-2</v>
      </c>
      <c r="Q83" s="25">
        <f>+('C'!M49/D!Q$60)*1000</f>
        <v>2.7505995090634436E-2</v>
      </c>
      <c r="R83" s="25">
        <f>+('C'!N49/D!R$60)*1000</f>
        <v>3.3260253211779237E-2</v>
      </c>
      <c r="S83" s="25">
        <f>+('C'!O49/D!S$60)*1000</f>
        <v>-2.2436736856655762E-2</v>
      </c>
      <c r="T83" s="25">
        <f>+('C'!P49/D!T$60)*1000</f>
        <v>-5.1619732738407322E-4</v>
      </c>
      <c r="U83" s="25">
        <f>+('C'!Q49/D!U$60)*1000</f>
        <v>-0.12071431463859079</v>
      </c>
      <c r="V83" s="25">
        <f>+('C'!R49/D!V$60)*1000</f>
        <v>-0.10242086306943239</v>
      </c>
      <c r="W83" s="25">
        <f>+('C'!S49/D!W$60)*1000</f>
        <v>-0.1065333113601406</v>
      </c>
      <c r="X83" s="25">
        <f>+('C'!T49/D!X$60)*1000</f>
        <v>-0.20730381148876095</v>
      </c>
      <c r="Y83" s="25">
        <f>+('C'!U49/D!Y$60)*1000</f>
        <v>-6.1627023313726315E-3</v>
      </c>
      <c r="Z83" s="25">
        <f>+('C'!V49/D!Z$60)*1000</f>
        <v>8.2143693894441955E-2</v>
      </c>
      <c r="AA83" s="25">
        <f>+('C'!W49/D!AA$60)*1000</f>
        <v>2.1420544668708821E-2</v>
      </c>
      <c r="AB83" s="25">
        <f>+('C'!X49/D!AB$60)*1000</f>
        <v>8.5250461589527607E-2</v>
      </c>
      <c r="AC83" s="25">
        <f>+('C'!Y49/D!AC$60)*1000</f>
        <v>8.1172232706982858E-2</v>
      </c>
      <c r="AD83" s="25">
        <f>+('C'!Z49/D!AD$60)*1000</f>
        <v>0.11606053720684899</v>
      </c>
      <c r="AE83" s="25">
        <f>+('C'!AA49/D!AE$60)*1000</f>
        <v>0.13387618894730505</v>
      </c>
      <c r="AF83" s="25">
        <f>+('C'!AB49/D!AF$60)*1000</f>
        <v>0.32062461218922395</v>
      </c>
    </row>
    <row r="84" spans="6:32" x14ac:dyDescent="0.25">
      <c r="F84" s="222" t="s">
        <v>20</v>
      </c>
      <c r="G84" s="223"/>
      <c r="H84" s="25">
        <f>+('C'!D50/D!H$60)*1000</f>
        <v>0</v>
      </c>
      <c r="I84" s="25">
        <f>+('C'!E50/D!I$60)*1000</f>
        <v>0</v>
      </c>
      <c r="J84" s="25">
        <f>+('C'!F50/D!J$60)*1000</f>
        <v>0</v>
      </c>
      <c r="K84" s="25">
        <f>+('C'!G50/D!K$60)*1000</f>
        <v>0</v>
      </c>
      <c r="L84" s="25">
        <f>+('C'!H50/D!L$60)*1000</f>
        <v>0</v>
      </c>
      <c r="M84" s="25">
        <f>+('C'!I50/D!M$60)*1000</f>
        <v>0</v>
      </c>
      <c r="N84" s="25">
        <f>+('C'!J50/D!N$60)*1000</f>
        <v>-1.3176851080511589E-4</v>
      </c>
      <c r="O84" s="25">
        <f>+('C'!K50/D!O$60)*1000</f>
        <v>-2.9059498173195578E-5</v>
      </c>
      <c r="P84" s="25">
        <f>+('C'!L50/D!P$60)*1000</f>
        <v>-2.5448636765514108E-5</v>
      </c>
      <c r="Q84" s="25">
        <f>+('C'!M50/D!Q$60)*1000</f>
        <v>6.1622073262839888E-2</v>
      </c>
      <c r="R84" s="25">
        <f>+('C'!N50/D!R$60)*1000</f>
        <v>-4.2015435193173078E-4</v>
      </c>
      <c r="S84" s="25">
        <f>+('C'!O50/D!S$60)*1000</f>
        <v>1.7110445560521586E-2</v>
      </c>
      <c r="T84" s="25">
        <f>+('C'!P50/D!T$60)*1000</f>
        <v>-3.369909167482413E-4</v>
      </c>
      <c r="U84" s="25">
        <f>+('C'!Q50/D!U$60)*1000</f>
        <v>4.6163415896155321E-3</v>
      </c>
      <c r="V84" s="25">
        <f>+('C'!R50/D!V$60)*1000</f>
        <v>9.6921943795993695</v>
      </c>
      <c r="W84" s="25">
        <f>+('C'!S50/D!W$60)*1000</f>
        <v>7.2852831685343888</v>
      </c>
      <c r="X84" s="25">
        <f>+('C'!T50/D!X$60)*1000</f>
        <v>15.501834922358562</v>
      </c>
      <c r="Y84" s="25">
        <f>+('C'!U50/D!Y$60)*1000</f>
        <v>26.872907517925377</v>
      </c>
      <c r="Z84" s="25">
        <f>+('C'!V50/D!Z$60)*1000</f>
        <v>60.574879862481694</v>
      </c>
      <c r="AA84" s="25">
        <f>+('C'!W50/D!AA$60)*1000</f>
        <v>55.390676807519618</v>
      </c>
      <c r="AB84" s="25">
        <f>+('C'!X50/D!AB$60)*1000</f>
        <v>9.3094138124183132</v>
      </c>
      <c r="AC84" s="25">
        <f>+('C'!Y50/D!AC$60)*1000</f>
        <v>1.8735848034791172</v>
      </c>
      <c r="AD84" s="25">
        <f>+('C'!Z50/D!AD$60)*1000</f>
        <v>2.99349902621115</v>
      </c>
      <c r="AE84" s="25">
        <f>+('C'!AA50/D!AE$60)*1000</f>
        <v>8.7735460328289925</v>
      </c>
      <c r="AF84" s="25">
        <f>+('C'!AB50/D!AF$60)*1000</f>
        <v>3.9518055731378325</v>
      </c>
    </row>
    <row r="85" spans="6:32" x14ac:dyDescent="0.25">
      <c r="F85" s="220" t="s">
        <v>21</v>
      </c>
      <c r="G85" s="221"/>
      <c r="H85" s="25">
        <f>+('C'!D51/D!H$60)*1000</f>
        <v>-2.3002133902373968E-3</v>
      </c>
      <c r="I85" s="25">
        <f>+('C'!E51/D!I$60)*1000</f>
        <v>-2.4278215223097113E-5</v>
      </c>
      <c r="J85" s="25">
        <f>+('C'!F51/D!J$60)*1000</f>
        <v>-6.1347150259067362E-5</v>
      </c>
      <c r="K85" s="25">
        <f>+('C'!G51/D!K$60)*1000</f>
        <v>0</v>
      </c>
      <c r="L85" s="25">
        <f>+('C'!H51/D!L$60)*1000</f>
        <v>-4.4755667506297231E-4</v>
      </c>
      <c r="M85" s="25">
        <f>+('C'!I51/D!M$60)*1000</f>
        <v>0</v>
      </c>
      <c r="N85" s="25">
        <f>+('C'!J51/D!N$60)*1000</f>
        <v>-3.9758416229725098E-4</v>
      </c>
      <c r="O85" s="25">
        <f>+('C'!K51/D!O$60)*1000</f>
        <v>-7.7979142974666702E-4</v>
      </c>
      <c r="P85" s="25">
        <f>+('C'!L51/D!P$60)*1000</f>
        <v>-2.3290879113001506E-4</v>
      </c>
      <c r="Q85" s="25">
        <f>+('C'!M51/D!Q$60)*1000</f>
        <v>-2.936178247734139E-5</v>
      </c>
      <c r="R85" s="25">
        <f>+('C'!N51/D!R$60)*1000</f>
        <v>-2.2860640257408656E-3</v>
      </c>
      <c r="S85" s="25">
        <f>+('C'!O51/D!S$60)*1000</f>
        <v>-2.5265401096622587E-3</v>
      </c>
      <c r="T85" s="25">
        <f>+('C'!P51/D!T$60)*1000</f>
        <v>-7.4994650215129636E-3</v>
      </c>
      <c r="U85" s="25">
        <f>+('C'!Q51/D!U$60)*1000</f>
        <v>-1.7644867382061148E-2</v>
      </c>
      <c r="V85" s="25">
        <f>+('C'!R51/D!V$60)*1000</f>
        <v>-1.2791413770870851E-2</v>
      </c>
      <c r="W85" s="25">
        <f>+('C'!S51/D!W$60)*1000</f>
        <v>-1.2435816304108987E-2</v>
      </c>
      <c r="X85" s="25">
        <f>+('C'!T51/D!X$60)*1000</f>
        <v>-2.2640178086654361E-2</v>
      </c>
      <c r="Y85" s="25">
        <f>+('C'!U51/D!Y$60)*1000</f>
        <v>-4.3512622901549954E-2</v>
      </c>
      <c r="Z85" s="25">
        <f>+('C'!V51/D!Z$60)*1000</f>
        <v>-3.8871055368094903E-2</v>
      </c>
      <c r="AA85" s="25">
        <f>+('C'!W51/D!AA$60)*1000</f>
        <v>-1.7975116444966643E-2</v>
      </c>
      <c r="AB85" s="25">
        <f>+('C'!X51/D!AB$60)*1000</f>
        <v>-1.4817583967802833E-2</v>
      </c>
      <c r="AC85" s="25">
        <f>+('C'!Y51/D!AC$60)*1000</f>
        <v>-2.5459813735948144E-2</v>
      </c>
      <c r="AD85" s="25">
        <f>+('C'!Z51/D!AD$60)*1000</f>
        <v>-4.3047573642781785E-2</v>
      </c>
      <c r="AE85" s="25">
        <f>+('C'!AA51/D!AE$60)*1000</f>
        <v>-4.8094293052935749E-2</v>
      </c>
      <c r="AF85" s="25">
        <f>+('C'!AB51/D!AF$60)*1000</f>
        <v>-4.4308449254293794E-2</v>
      </c>
    </row>
    <row r="86" spans="6:32" x14ac:dyDescent="0.25">
      <c r="F86" s="222" t="s">
        <v>22</v>
      </c>
      <c r="G86" s="223"/>
      <c r="H86" s="25">
        <f>+('C'!D52/D!H$60)*1000</f>
        <v>-0.11008242197919448</v>
      </c>
      <c r="I86" s="25">
        <f>+('C'!E52/D!I$60)*1000</f>
        <v>-0.16203446194225721</v>
      </c>
      <c r="J86" s="25">
        <f>+('C'!F52/D!J$60)*1000</f>
        <v>-0.34441764248704665</v>
      </c>
      <c r="K86" s="25">
        <f>+('C'!G52/D!K$60)*1000</f>
        <v>-0.35507073979591841</v>
      </c>
      <c r="L86" s="25">
        <f>+('C'!H52/D!L$60)*1000</f>
        <v>-0.46337324937027702</v>
      </c>
      <c r="M86" s="25">
        <f>+('C'!I52/D!M$60)*1000</f>
        <v>-0.64188316458209249</v>
      </c>
      <c r="N86" s="25">
        <f>+('C'!J52/D!N$60)*1000</f>
        <v>-0.66882020875189885</v>
      </c>
      <c r="O86" s="25">
        <f>+('C'!K52/D!O$60)*1000</f>
        <v>-0.83534469742795625</v>
      </c>
      <c r="P86" s="25">
        <f>+('C'!L52/D!P$60)*1000</f>
        <v>-1.1557521804583144</v>
      </c>
      <c r="Q86" s="25">
        <f>+('C'!M52/D!Q$60)*1000</f>
        <v>-1.7525895723187315</v>
      </c>
      <c r="R86" s="25">
        <f>+('C'!N52/D!R$60)*1000</f>
        <v>-1.6848156403739887</v>
      </c>
      <c r="S86" s="25">
        <f>+('C'!O52/D!S$60)*1000</f>
        <v>-2.1949704879509744</v>
      </c>
      <c r="T86" s="25">
        <f>+('C'!P52/D!T$60)*1000</f>
        <v>-2.1345218430578003</v>
      </c>
      <c r="U86" s="25">
        <f>+('C'!Q52/D!U$60)*1000</f>
        <v>-2.6730354997637851</v>
      </c>
      <c r="V86" s="25">
        <f>+('C'!R52/D!V$60)*1000</f>
        <v>-3.3807482158340556</v>
      </c>
      <c r="W86" s="25">
        <f>+('C'!S52/D!W$60)*1000</f>
        <v>-3.8615823774994507</v>
      </c>
      <c r="X86" s="25">
        <f>+('C'!T52/D!X$60)*1000</f>
        <v>-4.425843110001086</v>
      </c>
      <c r="Y86" s="25">
        <f>+('C'!U52/D!Y$60)*1000</f>
        <v>-4.729171139066592</v>
      </c>
      <c r="Z86" s="25">
        <f>+('C'!V52/D!Z$60)*1000</f>
        <v>-5.3915085630610555</v>
      </c>
      <c r="AA86" s="25">
        <f>+('C'!W52/D!AA$60)*1000</f>
        <v>-5.3496400276950196</v>
      </c>
      <c r="AB86" s="25">
        <f>+('C'!X52/D!AB$60)*1000</f>
        <v>-4.9845373317013459</v>
      </c>
      <c r="AC86" s="25">
        <f>+('C'!Y52/D!AC$60)*1000</f>
        <v>-3.7256850127184711</v>
      </c>
      <c r="AD86" s="25">
        <f>+('C'!Z52/D!AD$60)*1000</f>
        <v>-4.2727772052260002</v>
      </c>
      <c r="AE86" s="25">
        <f>+('C'!AA52/D!AE$60)*1000</f>
        <v>-5.4443907171810402</v>
      </c>
      <c r="AF86" s="25">
        <f>+('C'!AB52/D!AF$60)*1000</f>
        <v>-4.9933874429475802</v>
      </c>
    </row>
    <row r="87" spans="6:32" x14ac:dyDescent="0.25">
      <c r="F87" s="220" t="s">
        <v>23</v>
      </c>
      <c r="G87" s="221"/>
      <c r="H87" s="25">
        <f>+('C'!D53/D!H$60)*1000</f>
        <v>-0.27635566817818086</v>
      </c>
      <c r="I87" s="25">
        <f>+('C'!E53/D!I$60)*1000</f>
        <v>-0.35635388451443573</v>
      </c>
      <c r="J87" s="25">
        <f>+('C'!F53/D!J$60)*1000</f>
        <v>-0.75478554404145071</v>
      </c>
      <c r="K87" s="25">
        <f>+('C'!G53/D!K$60)*1000</f>
        <v>-0.72557191326530623</v>
      </c>
      <c r="L87" s="25">
        <f>+('C'!H53/D!L$60)*1000</f>
        <v>-0.58727259445843827</v>
      </c>
      <c r="M87" s="25">
        <f>+('C'!I53/D!M$60)*1000</f>
        <v>-0.67609725531070086</v>
      </c>
      <c r="N87" s="25">
        <f>+('C'!J53/D!N$60)*1000</f>
        <v>-0.75981396089577102</v>
      </c>
      <c r="O87" s="25">
        <f>+('C'!K53/D!O$60)*1000</f>
        <v>-0.6791051561857292</v>
      </c>
      <c r="P87" s="25">
        <f>+('C'!L53/D!P$60)*1000</f>
        <v>-0.66295995125331542</v>
      </c>
      <c r="Q87" s="25">
        <f>+('C'!M53/D!Q$60)*1000</f>
        <v>-0.95819892371601212</v>
      </c>
      <c r="R87" s="25">
        <f>+('C'!N53/D!R$60)*1000</f>
        <v>-0.9441724917811094</v>
      </c>
      <c r="S87" s="25">
        <f>+('C'!O53/D!S$60)*1000</f>
        <v>-0.44497272266506949</v>
      </c>
      <c r="T87" s="25">
        <f>+('C'!P53/D!T$60)*1000</f>
        <v>-0.54289566781250731</v>
      </c>
      <c r="U87" s="25">
        <f>+('C'!Q53/D!U$60)*1000</f>
        <v>-2.7368918359541969</v>
      </c>
      <c r="V87" s="25">
        <f>+('C'!R53/D!V$60)*1000</f>
        <v>-2.2496502812423573</v>
      </c>
      <c r="W87" s="25">
        <f>+('C'!S53/D!W$60)*1000</f>
        <v>-3.4258277960887717</v>
      </c>
      <c r="X87" s="25">
        <f>+('C'!T53/D!X$60)*1000</f>
        <v>-5.7288300575523952</v>
      </c>
      <c r="Y87" s="25">
        <f>+('C'!U53/D!Y$60)*1000</f>
        <v>-6.1808216263792879</v>
      </c>
      <c r="Z87" s="25">
        <f>+('C'!V53/D!Z$60)*1000</f>
        <v>-4.9255790624137861</v>
      </c>
      <c r="AA87" s="25">
        <f>+('C'!W53/D!AA$60)*1000</f>
        <v>-8.2149918173807226</v>
      </c>
      <c r="AB87" s="25">
        <f>+('C'!X53/D!AB$60)*1000</f>
        <v>-6.4589048814389143</v>
      </c>
      <c r="AC87" s="25">
        <f>+('C'!Y53/D!AC$60)*1000</f>
        <v>-4.4223424550750803</v>
      </c>
      <c r="AD87" s="25">
        <f>+('C'!Z53/D!AD$60)*1000</f>
        <v>-6.4677447455976633</v>
      </c>
      <c r="AE87" s="25">
        <f>+('C'!AA53/D!AE$60)*1000</f>
        <v>-7.3421699040815511</v>
      </c>
      <c r="AF87" s="25">
        <f>+('C'!AB53/D!AF$60)*1000</f>
        <v>-6.4416243133930671</v>
      </c>
    </row>
    <row r="88" spans="6:32" x14ac:dyDescent="0.25">
      <c r="F88" s="222" t="s">
        <v>24</v>
      </c>
      <c r="G88" s="223"/>
      <c r="H88" s="25">
        <f>+('C'!D54/D!H$60)*1000</f>
        <v>-0.12590258735662843</v>
      </c>
      <c r="I88" s="25">
        <f>+('C'!E54/D!I$60)*1000</f>
        <v>-0.19280879265091863</v>
      </c>
      <c r="J88" s="25">
        <f>+('C'!F54/D!J$60)*1000</f>
        <v>-0.20765989637305698</v>
      </c>
      <c r="K88" s="25">
        <f>+('C'!G54/D!K$60)*1000</f>
        <v>-0.20225966836734693</v>
      </c>
      <c r="L88" s="25">
        <f>+('C'!H54/D!L$60)*1000</f>
        <v>-0.11703312342569269</v>
      </c>
      <c r="M88" s="25">
        <f>+('C'!I54/D!M$60)*1000</f>
        <v>-0.1982689100655152</v>
      </c>
      <c r="N88" s="25">
        <f>+('C'!J54/D!N$60)*1000</f>
        <v>-0.17395959719704024</v>
      </c>
      <c r="O88" s="25">
        <f>+('C'!K54/D!O$60)*1000</f>
        <v>-0.4211850758547267</v>
      </c>
      <c r="P88" s="25">
        <f>+('C'!L54/D!P$60)*1000</f>
        <v>-0.41380742670075749</v>
      </c>
      <c r="Q88" s="25">
        <f>+('C'!M54/D!Q$60)*1000</f>
        <v>-0.77774405211480357</v>
      </c>
      <c r="R88" s="25">
        <f>+('C'!N54/D!R$60)*1000</f>
        <v>-1.7977973606285993</v>
      </c>
      <c r="S88" s="25">
        <f>+('C'!O54/D!S$60)*1000</f>
        <v>-1.562518614938027</v>
      </c>
      <c r="T88" s="25">
        <f>+('C'!P54/D!T$60)*1000</f>
        <v>-3.1332964919070276</v>
      </c>
      <c r="U88" s="25">
        <f>+('C'!Q54/D!U$60)*1000</f>
        <v>-2.3340516748779558</v>
      </c>
      <c r="V88" s="25">
        <f>+('C'!R54/D!V$60)*1000</f>
        <v>-1.9590929322572757</v>
      </c>
      <c r="W88" s="25">
        <f>+('C'!S54/D!W$60)*1000</f>
        <v>-2.4713324983520102</v>
      </c>
      <c r="X88" s="25">
        <f>+('C'!T54/D!X$60)*1000</f>
        <v>-3.8529952437832553</v>
      </c>
      <c r="Y88" s="25">
        <f>+('C'!U54/D!Y$60)*1000</f>
        <v>-4.4225519084624967</v>
      </c>
      <c r="Z88" s="25">
        <f>+('C'!V54/D!Z$60)*1000</f>
        <v>-4.3646741792406782</v>
      </c>
      <c r="AA88" s="25">
        <f>+('C'!W54/D!AA$60)*1000</f>
        <v>-5.6959347278754571</v>
      </c>
      <c r="AB88" s="25">
        <f>+('C'!X54/D!AB$60)*1000</f>
        <v>-5.5644609879053171</v>
      </c>
      <c r="AC88" s="25">
        <f>+('C'!Y54/D!AC$60)*1000</f>
        <v>-3.2782465537047671</v>
      </c>
      <c r="AD88" s="25">
        <f>+('C'!Z54/D!AD$60)*1000</f>
        <v>-3.4148089345126995</v>
      </c>
      <c r="AE88" s="25">
        <f>+('C'!AA54/D!AE$60)*1000</f>
        <v>-3.9497947987317894</v>
      </c>
      <c r="AF88" s="25">
        <f>+('C'!AB54/D!AF$60)*1000</f>
        <v>-4.067988471478027</v>
      </c>
    </row>
    <row r="89" spans="6:32" x14ac:dyDescent="0.25">
      <c r="F89" s="220" t="s">
        <v>25</v>
      </c>
      <c r="G89" s="221"/>
      <c r="H89" s="25">
        <f>+('C'!D55/D!H$60)*1000</f>
        <v>-5.8517311283008799E-2</v>
      </c>
      <c r="I89" s="25">
        <f>+('C'!E55/D!I$60)*1000</f>
        <v>-5.0667769028871393E-2</v>
      </c>
      <c r="J89" s="25">
        <f>+('C'!F55/D!J$60)*1000</f>
        <v>-0.10201448186528499</v>
      </c>
      <c r="K89" s="25">
        <f>+('C'!G55/D!K$60)*1000</f>
        <v>-4.5059846938775509E-2</v>
      </c>
      <c r="L89" s="25">
        <f>+('C'!H55/D!L$60)*1000</f>
        <v>-5.430964735516372E-2</v>
      </c>
      <c r="M89" s="25">
        <f>+('C'!I55/D!M$60)*1000</f>
        <v>-4.7165847726821516E-2</v>
      </c>
      <c r="N89" s="25">
        <f>+('C'!J55/D!N$60)*1000</f>
        <v>-5.9077081393639437E-2</v>
      </c>
      <c r="O89" s="25">
        <f>+('C'!K55/D!O$60)*1000</f>
        <v>-8.5790437707178993E-2</v>
      </c>
      <c r="P89" s="25">
        <f>+('C'!L55/D!P$60)*1000</f>
        <v>-8.1556046739468091E-2</v>
      </c>
      <c r="Q89" s="25">
        <f>+('C'!M55/D!Q$60)*1000</f>
        <v>-0.10873043334592145</v>
      </c>
      <c r="R89" s="25">
        <f>+('C'!N55/D!R$60)*1000</f>
        <v>-0.18235333069085313</v>
      </c>
      <c r="S89" s="25">
        <f>+('C'!O55/D!S$60)*1000</f>
        <v>-0.23153603188499283</v>
      </c>
      <c r="T89" s="25">
        <f>+('C'!P55/D!T$60)*1000</f>
        <v>-0.24911591959387164</v>
      </c>
      <c r="U89" s="25">
        <f>+('C'!Q55/D!U$60)*1000</f>
        <v>-0.35730883444691908</v>
      </c>
      <c r="V89" s="25">
        <f>+('C'!R55/D!V$60)*1000</f>
        <v>-0.2926097512172347</v>
      </c>
      <c r="W89" s="25">
        <f>+('C'!S55/D!W$60)*1000</f>
        <v>-0.47002298395956932</v>
      </c>
      <c r="X89" s="25">
        <f>+('C'!T55/D!X$60)*1000</f>
        <v>-0.77664697578455855</v>
      </c>
      <c r="Y89" s="25">
        <f>+('C'!U55/D!Y$60)*1000</f>
        <v>-0.98636151303078434</v>
      </c>
      <c r="Z89" s="25">
        <f>+('C'!V55/D!Z$60)*1000</f>
        <v>-1.170356868487511</v>
      </c>
      <c r="AA89" s="25">
        <f>+('C'!W55/D!AA$60)*1000</f>
        <v>-1.1727548361378037</v>
      </c>
      <c r="AB89" s="25">
        <f>+('C'!X55/D!AB$60)*1000</f>
        <v>-1.1257549115200298</v>
      </c>
      <c r="AC89" s="25">
        <f>+('C'!Y55/D!AC$60)*1000</f>
        <v>-0.90597265528842208</v>
      </c>
      <c r="AD89" s="25">
        <f>+('C'!Z55/D!AD$60)*1000</f>
        <v>-1.0195200235332305</v>
      </c>
      <c r="AE89" s="25">
        <f>+('C'!AA55/D!AE$60)*1000</f>
        <v>-0.99562844644218806</v>
      </c>
      <c r="AF89" s="25">
        <f>+('C'!AB55/D!AF$60)*1000</f>
        <v>-1.0593303695072784</v>
      </c>
    </row>
    <row r="90" spans="6:32" ht="15.75" thickBot="1" x14ac:dyDescent="0.3">
      <c r="F90" s="224" t="s">
        <v>26</v>
      </c>
      <c r="G90" s="225"/>
      <c r="H90" s="130">
        <f>+('C'!D56/D!H$60)*1000</f>
        <v>-0.21745540144038411</v>
      </c>
      <c r="I90" s="130">
        <f>+('C'!E56/D!I$60)*1000</f>
        <v>-0.16509753280839898</v>
      </c>
      <c r="J90" s="130">
        <f>+('C'!F56/D!J$60)*1000</f>
        <v>-7.4013471502590675E-2</v>
      </c>
      <c r="K90" s="130">
        <f>+('C'!G56/D!K$60)*1000</f>
        <v>-1.4658520408163267E-2</v>
      </c>
      <c r="L90" s="130">
        <f>+('C'!H56/D!L$60)*1000</f>
        <v>-1.0124836272040303E-2</v>
      </c>
      <c r="M90" s="130">
        <f>+('C'!I56/D!M$60)*1000</f>
        <v>-9.1880831844351786E-3</v>
      </c>
      <c r="N90" s="130">
        <f>+('C'!J56/D!N$60)*1000</f>
        <v>-3.9362841181947376E-2</v>
      </c>
      <c r="O90" s="130">
        <f>+('C'!K56/D!O$60)*1000</f>
        <v>-1.6492559703839921E-2</v>
      </c>
      <c r="P90" s="130">
        <f>+('C'!L56/D!P$60)*1000</f>
        <v>-0.30291297283089202</v>
      </c>
      <c r="Q90" s="130">
        <f>+('C'!M56/D!Q$60)*1000</f>
        <v>-0.63161855645770393</v>
      </c>
      <c r="R90" s="130">
        <f>+('C'!N56/D!R$60)*1000</f>
        <v>-1.0625907342208956</v>
      </c>
      <c r="S90" s="130">
        <f>+('C'!O56/D!S$60)*1000</f>
        <v>-2.0674506519835965</v>
      </c>
      <c r="T90" s="130">
        <f>+('C'!P56/D!T$60)*1000</f>
        <v>-2.985758508434448</v>
      </c>
      <c r="U90" s="130">
        <f>+('C'!Q56/D!U$60)*1000</f>
        <v>-3.1739788081258014</v>
      </c>
      <c r="V90" s="130">
        <f>+('C'!R56/D!V$60)*1000</f>
        <v>-2.8751554725538582</v>
      </c>
      <c r="W90" s="130">
        <f>+('C'!S56/D!W$60)*1000</f>
        <v>-4.025573829927489</v>
      </c>
      <c r="X90" s="130">
        <f>+('C'!T56/D!X$60)*1000</f>
        <v>-5.7169285264415244</v>
      </c>
      <c r="Y90" s="130">
        <f>+('C'!U56/D!Y$60)*1000</f>
        <v>-5.2989816452707057</v>
      </c>
      <c r="Z90" s="130">
        <f>+('C'!V56/D!Z$60)*1000</f>
        <v>-5.418929118651981</v>
      </c>
      <c r="AA90" s="130">
        <f>+('C'!W56/D!AA$60)*1000</f>
        <v>-6.1364317905249468</v>
      </c>
      <c r="AB90" s="130">
        <f>+('C'!X56/D!AB$60)*1000</f>
        <v>-4.6387731676451667</v>
      </c>
      <c r="AC90" s="130">
        <f>+('C'!Y56/D!AC$60)*1000</f>
        <v>-4.2650104824813324</v>
      </c>
      <c r="AD90" s="130">
        <f>+('C'!Z56/D!AD$60)*1000</f>
        <v>-3.1931995252779357</v>
      </c>
      <c r="AE90" s="130">
        <f>+('C'!AA56/D!AE$60)*1000</f>
        <v>-3.6977364449973908</v>
      </c>
      <c r="AF90" s="130">
        <f>+('C'!AB56/D!AF$60)*1000</f>
        <v>-3.7927461407282665</v>
      </c>
    </row>
    <row r="91" spans="6:32" x14ac:dyDescent="0.25">
      <c r="F91" s="1" t="s">
        <v>53</v>
      </c>
    </row>
    <row r="92" spans="6:32" ht="19.5" thickBot="1" x14ac:dyDescent="0.3">
      <c r="G92" s="229" t="s">
        <v>63</v>
      </c>
      <c r="H92" s="229"/>
      <c r="I92" s="229"/>
      <c r="J92" s="229"/>
      <c r="K92" s="229"/>
      <c r="L92" s="229"/>
      <c r="M92" s="229"/>
      <c r="N92" s="229"/>
      <c r="O92" s="229"/>
      <c r="P92" s="229"/>
      <c r="Q92" s="229"/>
      <c r="R92" s="229"/>
      <c r="S92" s="229"/>
      <c r="T92" s="229"/>
      <c r="U92" s="229"/>
      <c r="V92" s="229"/>
      <c r="W92" s="229"/>
      <c r="X92" s="229"/>
      <c r="Y92" s="229"/>
      <c r="Z92" s="229"/>
      <c r="AA92" s="229"/>
      <c r="AB92" s="229"/>
      <c r="AC92" s="229"/>
    </row>
    <row r="93" spans="6:32" x14ac:dyDescent="0.25">
      <c r="G93" s="163" t="s">
        <v>39</v>
      </c>
      <c r="H93" s="164">
        <v>1995</v>
      </c>
      <c r="I93" s="164">
        <v>1996</v>
      </c>
      <c r="J93" s="164">
        <v>1997</v>
      </c>
      <c r="K93" s="164">
        <v>1998</v>
      </c>
      <c r="L93" s="164">
        <v>1999</v>
      </c>
      <c r="M93" s="164">
        <v>2000</v>
      </c>
      <c r="N93" s="164">
        <v>2001</v>
      </c>
      <c r="O93" s="164">
        <v>2002</v>
      </c>
      <c r="P93" s="164">
        <v>2003</v>
      </c>
      <c r="Q93" s="164">
        <v>2004</v>
      </c>
      <c r="R93" s="164">
        <v>2005</v>
      </c>
      <c r="S93" s="164">
        <v>2006</v>
      </c>
      <c r="T93" s="164">
        <v>2007</v>
      </c>
      <c r="U93" s="164">
        <v>2008</v>
      </c>
      <c r="V93" s="164">
        <v>2009</v>
      </c>
      <c r="W93" s="164">
        <v>2010</v>
      </c>
      <c r="X93" s="164">
        <v>2011</v>
      </c>
      <c r="Y93" s="164">
        <v>2012</v>
      </c>
      <c r="Z93" s="164">
        <v>2013</v>
      </c>
      <c r="AA93" s="164">
        <v>2014</v>
      </c>
      <c r="AB93" s="164">
        <v>2015</v>
      </c>
      <c r="AC93" s="164">
        <v>2016</v>
      </c>
      <c r="AD93" s="164">
        <v>2017</v>
      </c>
      <c r="AE93" s="164">
        <v>2018</v>
      </c>
      <c r="AF93" s="164">
        <v>2019</v>
      </c>
    </row>
    <row r="94" spans="6:32" ht="15.75" thickBot="1" x14ac:dyDescent="0.3">
      <c r="G94" s="165" t="s">
        <v>38</v>
      </c>
      <c r="H94" s="166">
        <v>92507279383.038727</v>
      </c>
      <c r="I94" s="166">
        <v>97160109277.80867</v>
      </c>
      <c r="J94" s="166">
        <v>106659508271.25496</v>
      </c>
      <c r="K94" s="166">
        <v>98443739941.166397</v>
      </c>
      <c r="L94" s="166">
        <v>86186158684.768494</v>
      </c>
      <c r="M94" s="166">
        <v>99886577330.727112</v>
      </c>
      <c r="N94" s="166">
        <v>98211751481.796738</v>
      </c>
      <c r="O94" s="166">
        <v>97963002598.62233</v>
      </c>
      <c r="P94" s="166">
        <v>94641380063.574036</v>
      </c>
      <c r="Q94" s="166">
        <v>117081522238.32433</v>
      </c>
      <c r="R94" s="166">
        <v>145619193046.09366</v>
      </c>
      <c r="S94" s="166">
        <v>161618580752.94522</v>
      </c>
      <c r="T94" s="166">
        <v>206181823187.6741</v>
      </c>
      <c r="U94" s="166">
        <v>242186949772.53262</v>
      </c>
      <c r="V94" s="166">
        <v>232397835356.34525</v>
      </c>
      <c r="W94" s="166">
        <v>286563099757.48126</v>
      </c>
      <c r="X94" s="166">
        <v>334943877377.47107</v>
      </c>
      <c r="Y94" s="166">
        <v>370921317942.56293</v>
      </c>
      <c r="Z94" s="166">
        <v>382116120909.21759</v>
      </c>
      <c r="AA94" s="166">
        <v>381112110485.38422</v>
      </c>
      <c r="AB94" s="166">
        <v>293481753078.86761</v>
      </c>
      <c r="AC94" s="166">
        <v>282825012368.255</v>
      </c>
      <c r="AD94" s="166">
        <v>311883730442.04504</v>
      </c>
      <c r="AE94" s="166">
        <v>333568926392.5863</v>
      </c>
      <c r="AF94" s="166">
        <v>323802808108.24597</v>
      </c>
    </row>
    <row r="95" spans="6:32" x14ac:dyDescent="0.25">
      <c r="G95" s="2" t="s">
        <v>42</v>
      </c>
      <c r="H95" s="162" t="s">
        <v>41</v>
      </c>
      <c r="Y95" s="55"/>
      <c r="Z95" s="55"/>
      <c r="AA95" s="55"/>
      <c r="AB95" s="55"/>
    </row>
    <row r="96" spans="6:32" ht="15.75" thickBot="1" x14ac:dyDescent="0.3"/>
    <row r="97" spans="6:32" ht="15.75" thickBot="1" x14ac:dyDescent="0.3">
      <c r="F97" s="6" t="s">
        <v>15</v>
      </c>
      <c r="G97" s="7"/>
      <c r="H97" s="12">
        <v>1995</v>
      </c>
      <c r="I97" s="8">
        <v>1996</v>
      </c>
      <c r="J97" s="12">
        <v>1997</v>
      </c>
      <c r="K97" s="8">
        <v>1998</v>
      </c>
      <c r="L97" s="12">
        <v>1999</v>
      </c>
      <c r="M97" s="8">
        <v>2000</v>
      </c>
      <c r="N97" s="12">
        <v>2001</v>
      </c>
      <c r="O97" s="8">
        <v>2002</v>
      </c>
      <c r="P97" s="12">
        <v>2003</v>
      </c>
      <c r="Q97" s="8">
        <v>2004</v>
      </c>
      <c r="R97" s="12">
        <v>2005</v>
      </c>
      <c r="S97" s="8">
        <v>2006</v>
      </c>
      <c r="T97" s="12">
        <v>2007</v>
      </c>
      <c r="U97" s="8">
        <v>2008</v>
      </c>
      <c r="V97" s="12">
        <v>2009</v>
      </c>
      <c r="W97" s="8">
        <v>2010</v>
      </c>
      <c r="X97" s="12">
        <v>2011</v>
      </c>
      <c r="Y97" s="8">
        <v>2012</v>
      </c>
      <c r="Z97" s="12">
        <v>2013</v>
      </c>
      <c r="AA97" s="8">
        <v>2014</v>
      </c>
      <c r="AB97" s="12">
        <v>2015</v>
      </c>
      <c r="AC97" s="9">
        <v>2016</v>
      </c>
      <c r="AD97" s="9">
        <v>2017</v>
      </c>
      <c r="AE97" s="9">
        <v>2018</v>
      </c>
      <c r="AF97" s="9">
        <v>2019</v>
      </c>
    </row>
    <row r="98" spans="6:32" ht="15.75" thickBot="1" x14ac:dyDescent="0.3">
      <c r="F98" s="200" t="s">
        <v>27</v>
      </c>
      <c r="G98" s="209"/>
      <c r="H98" s="171">
        <f>+A!D46/(D!H$94)</f>
        <v>4.488183014018303E-8</v>
      </c>
      <c r="I98" s="171">
        <f>+A!E46/(D!I$94)</f>
        <v>1.4443118790527257E-8</v>
      </c>
      <c r="J98" s="171">
        <f>+A!F46/(D!J$94)</f>
        <v>3.0837513254188005E-8</v>
      </c>
      <c r="K98" s="171">
        <f>+A!G46/(D!K$94)</f>
        <v>2.20561307534399E-8</v>
      </c>
      <c r="L98" s="171">
        <f>+A!H46/(D!L$94)</f>
        <v>2.487205640340064E-8</v>
      </c>
      <c r="M98" s="171">
        <f>+A!I46/(D!M$94)</f>
        <v>2.8294552436632447E-8</v>
      </c>
      <c r="N98" s="171">
        <f>+A!J46/(D!N$94)</f>
        <v>2.9509401433871867E-8</v>
      </c>
      <c r="O98" s="171">
        <f>+A!K46/(D!O$94)</f>
        <v>4.1613863314325672E-8</v>
      </c>
      <c r="P98" s="171">
        <f>+A!L46/(D!P$94)</f>
        <v>6.6879064905311256E-8</v>
      </c>
      <c r="Q98" s="171">
        <f>+A!M46/(D!Q$94)</f>
        <v>6.976489409979937E-8</v>
      </c>
      <c r="R98" s="171">
        <f>+A!N46/(D!R$94)</f>
        <v>3.6737849510720867E-8</v>
      </c>
      <c r="S98" s="171">
        <f>+A!O46/(D!S$94)</f>
        <v>3.8890481965115637E-7</v>
      </c>
      <c r="T98" s="171">
        <f>+A!P46/(D!T$94)</f>
        <v>3.7291719905887682E-7</v>
      </c>
      <c r="U98" s="171">
        <f>+A!Q46/(D!U$94)</f>
        <v>6.4765079269266751E-8</v>
      </c>
      <c r="V98" s="171">
        <f>+A!R46/(D!V$94)</f>
        <v>1.9326088657896666E-6</v>
      </c>
      <c r="W98" s="171">
        <f>+A!S46/(D!W$94)</f>
        <v>1.2737123562276481E-6</v>
      </c>
      <c r="X98" s="171">
        <f>+A!T46/(D!X$94)</f>
        <v>2.1850760453674364E-6</v>
      </c>
      <c r="Y98" s="171">
        <f>+A!U46/(D!Y$94)</f>
        <v>3.6738530466750241E-6</v>
      </c>
      <c r="Z98" s="171">
        <f>+A!V46/(D!Z$94)</f>
        <v>7.8328703873529767E-6</v>
      </c>
      <c r="AA98" s="171">
        <f>+A!W46/(D!AA$94)</f>
        <v>7.1860699533058529E-6</v>
      </c>
      <c r="AB98" s="171">
        <f>+A!X46/(D!AB$94)</f>
        <v>1.8756464557851821E-6</v>
      </c>
      <c r="AC98" s="171">
        <f>+A!Y46/(D!AC$94)</f>
        <v>7.977905847528423E-7</v>
      </c>
      <c r="AD98" s="171">
        <f>+A!Z46/(D!AD$94)</f>
        <v>8.9661628583079735E-7</v>
      </c>
      <c r="AE98" s="171">
        <f>+A!AA46/(D!AE$94)</f>
        <v>1.6430688641392024E-6</v>
      </c>
      <c r="AF98" s="171">
        <f>+A!AB46/(D!AF$94)</f>
        <v>1.0691149098505427E-6</v>
      </c>
    </row>
    <row r="99" spans="6:32" x14ac:dyDescent="0.25">
      <c r="F99" s="220" t="s">
        <v>17</v>
      </c>
      <c r="G99" s="221"/>
      <c r="H99" s="168">
        <f>+A!D47/(D!H$94)</f>
        <v>0</v>
      </c>
      <c r="I99" s="168">
        <f>+A!E47/(D!I$94)</f>
        <v>0</v>
      </c>
      <c r="J99" s="168">
        <f>+A!F47/(D!J$94)</f>
        <v>5.1031549725106912E-11</v>
      </c>
      <c r="K99" s="168">
        <f>+A!G47/(D!K$94)</f>
        <v>5.5447913734912967E-10</v>
      </c>
      <c r="L99" s="168">
        <f>+A!H47/(D!L$94)</f>
        <v>0</v>
      </c>
      <c r="M99" s="168">
        <f>+A!I47/(D!M$94)</f>
        <v>0</v>
      </c>
      <c r="N99" s="168">
        <f>+A!J47/(D!N$94)</f>
        <v>6.051210685415296E-10</v>
      </c>
      <c r="O99" s="168">
        <f>+A!K47/(D!O$94)</f>
        <v>4.5935709202764719E-11</v>
      </c>
      <c r="P99" s="168">
        <f>+A!L47/(D!P$94)</f>
        <v>2.6757851568720741E-10</v>
      </c>
      <c r="Q99" s="168">
        <f>+A!M47/(D!Q$94)</f>
        <v>0</v>
      </c>
      <c r="R99" s="168">
        <f>+A!N47/(D!R$94)</f>
        <v>1.952132779021918E-9</v>
      </c>
      <c r="S99" s="168">
        <f>+A!O47/(D!S$94)</f>
        <v>9.2811110765348369E-12</v>
      </c>
      <c r="T99" s="168">
        <f>+A!P47/(D!T$94)</f>
        <v>9.828703465074159E-11</v>
      </c>
      <c r="U99" s="168">
        <f>+A!Q47/(D!U$94)</f>
        <v>3.5677397184759315E-10</v>
      </c>
      <c r="V99" s="168">
        <f>+A!R47/(D!V$94)</f>
        <v>4.9344564601543299E-9</v>
      </c>
      <c r="W99" s="168">
        <f>+A!S47/(D!W$94)</f>
        <v>1.3791974623895444E-8</v>
      </c>
      <c r="X99" s="168">
        <f>+A!T47/(D!X$94)</f>
        <v>3.3418792687424984E-9</v>
      </c>
      <c r="Y99" s="168">
        <f>+A!U47/(D!Y$94)</f>
        <v>4.5753692708025905E-9</v>
      </c>
      <c r="Z99" s="168">
        <f>+A!V47/(D!Z$94)</f>
        <v>4.2236637286062959E-9</v>
      </c>
      <c r="AA99" s="168">
        <f>+A!W47/(D!AA$94)</f>
        <v>4.21606911927723E-9</v>
      </c>
      <c r="AB99" s="168">
        <f>+A!X47/(D!AB$94)</f>
        <v>9.5220400269621509E-9</v>
      </c>
      <c r="AC99" s="168">
        <f>+A!Y47/(D!AC$94)</f>
        <v>7.4066150743148445E-9</v>
      </c>
      <c r="AD99" s="168">
        <f>+A!Z47/(D!AD$94)</f>
        <v>4.7865882516029689E-9</v>
      </c>
      <c r="AE99" s="168">
        <f>+A!AA47/(D!AE$94)</f>
        <v>5.2172875298095498E-9</v>
      </c>
      <c r="AF99" s="168">
        <f>+A!AB47/(D!AF$94)</f>
        <v>1.3828354442507295E-9</v>
      </c>
    </row>
    <row r="100" spans="6:32" x14ac:dyDescent="0.25">
      <c r="F100" s="222" t="s">
        <v>18</v>
      </c>
      <c r="G100" s="223"/>
      <c r="H100" s="169">
        <f>+A!D48/(D!H$94)</f>
        <v>0</v>
      </c>
      <c r="I100" s="169">
        <f>+A!E48/(D!I$94)</f>
        <v>0</v>
      </c>
      <c r="J100" s="169">
        <f>+A!F48/(D!J$94)</f>
        <v>0</v>
      </c>
      <c r="K100" s="169">
        <f>+A!G48/(D!K$94)</f>
        <v>0</v>
      </c>
      <c r="L100" s="169">
        <f>+A!H48/(D!L$94)</f>
        <v>0</v>
      </c>
      <c r="M100" s="169">
        <f>+A!I48/(D!M$94)</f>
        <v>0</v>
      </c>
      <c r="N100" s="169">
        <f>+A!J48/(D!N$94)</f>
        <v>0</v>
      </c>
      <c r="O100" s="169">
        <f>+A!K48/(D!O$94)</f>
        <v>0</v>
      </c>
      <c r="P100" s="169">
        <f>+A!L48/(D!P$94)</f>
        <v>0</v>
      </c>
      <c r="Q100" s="169">
        <f>+A!M48/(D!Q$94)</f>
        <v>0</v>
      </c>
      <c r="R100" s="169">
        <f>+A!N48/(D!R$94)</f>
        <v>0</v>
      </c>
      <c r="S100" s="169">
        <f>+A!O48/(D!S$94)</f>
        <v>4.2587925026526188E-10</v>
      </c>
      <c r="T100" s="169">
        <f>+A!P48/(D!T$94)</f>
        <v>0</v>
      </c>
      <c r="U100" s="169">
        <f>+A!Q48/(D!U$94)</f>
        <v>3.3899431855064917E-12</v>
      </c>
      <c r="V100" s="169">
        <f>+A!R48/(D!V$94)</f>
        <v>3.1626800605650824E-12</v>
      </c>
      <c r="W100" s="169">
        <f>+A!S48/(D!W$94)</f>
        <v>9.8896194325034104E-12</v>
      </c>
      <c r="X100" s="169">
        <f>+A!T48/(D!X$94)</f>
        <v>0</v>
      </c>
      <c r="Y100" s="169">
        <f>+A!U48/(D!Y$94)</f>
        <v>0</v>
      </c>
      <c r="Z100" s="169">
        <f>+A!V48/(D!Z$94)</f>
        <v>0</v>
      </c>
      <c r="AA100" s="169">
        <f>+A!W48/(D!AA$94)</f>
        <v>0</v>
      </c>
      <c r="AB100" s="169">
        <f>+A!X48/(D!AB$94)</f>
        <v>0</v>
      </c>
      <c r="AC100" s="169">
        <f>+A!Y48/(D!AC$94)</f>
        <v>0</v>
      </c>
      <c r="AD100" s="169">
        <f>+A!Z48/(D!AD$94)</f>
        <v>0</v>
      </c>
      <c r="AE100" s="169">
        <f>+A!AA48/(D!AE$94)</f>
        <v>0</v>
      </c>
      <c r="AF100" s="169">
        <f>+A!AB48/(D!AF$94)</f>
        <v>0</v>
      </c>
    </row>
    <row r="101" spans="6:32" x14ac:dyDescent="0.25">
      <c r="F101" s="220" t="s">
        <v>19</v>
      </c>
      <c r="G101" s="221"/>
      <c r="H101" s="169">
        <f>+A!D49/(D!H$94)</f>
        <v>6.9022351998503441E-9</v>
      </c>
      <c r="I101" s="169">
        <f>+A!E49/(D!I$94)</f>
        <v>8.8070917824239325E-9</v>
      </c>
      <c r="J101" s="169">
        <f>+A!F49/(D!J$94)</f>
        <v>1.8054386629110066E-8</v>
      </c>
      <c r="K101" s="169">
        <f>+A!G49/(D!K$94)</f>
        <v>1.4027047335109999E-8</v>
      </c>
      <c r="L101" s="169">
        <f>+A!H49/(D!L$94)</f>
        <v>1.7771275844907602E-8</v>
      </c>
      <c r="M101" s="169">
        <f>+A!I49/(D!M$94)</f>
        <v>1.7309352729900112E-8</v>
      </c>
      <c r="N101" s="169">
        <f>+A!J49/(D!N$94)</f>
        <v>1.7666063111822012E-8</v>
      </c>
      <c r="O101" s="169">
        <f>+A!K49/(D!O$94)</f>
        <v>2.4980277605684728E-8</v>
      </c>
      <c r="P101" s="169">
        <f>+A!L49/(D!P$94)</f>
        <v>5.2400186859793339E-8</v>
      </c>
      <c r="Q101" s="169">
        <f>+A!M49/(D!Q$94)</f>
        <v>3.0957284554450239E-8</v>
      </c>
      <c r="R101" s="169">
        <f>+A!N49/(D!R$94)</f>
        <v>1.8932188417823096E-8</v>
      </c>
      <c r="S101" s="169">
        <f>+A!O49/(D!S$94)</f>
        <v>1.8606499240312129E-8</v>
      </c>
      <c r="T101" s="169">
        <f>+A!P49/(D!T$94)</f>
        <v>1.2517349784276656E-8</v>
      </c>
      <c r="U101" s="169">
        <f>+A!Q49/(D!U$94)</f>
        <v>1.2846146346539643E-8</v>
      </c>
      <c r="V101" s="169">
        <f>+A!R49/(D!V$94)</f>
        <v>1.3729366261555775E-8</v>
      </c>
      <c r="W101" s="169">
        <f>+A!S49/(D!W$94)</f>
        <v>1.6733368685843206E-8</v>
      </c>
      <c r="X101" s="169">
        <f>+A!T49/(D!X$94)</f>
        <v>2.2361934359406179E-8</v>
      </c>
      <c r="Y101" s="169">
        <f>+A!U49/(D!Y$94)</f>
        <v>3.0691619622042959E-8</v>
      </c>
      <c r="Z101" s="169">
        <f>+A!V49/(D!Z$94)</f>
        <v>4.0770323855823992E-8</v>
      </c>
      <c r="AA101" s="169">
        <f>+A!W49/(D!AA$94)</f>
        <v>4.173562729282516E-8</v>
      </c>
      <c r="AB101" s="169">
        <f>+A!X49/(D!AB$94)</f>
        <v>4.5253382401702408E-8</v>
      </c>
      <c r="AC101" s="169">
        <f>+A!Y49/(D!AC$94)</f>
        <v>3.3853915252492332E-8</v>
      </c>
      <c r="AD101" s="169">
        <f>+A!Z49/(D!AD$94)</f>
        <v>3.1123069440788725E-8</v>
      </c>
      <c r="AE101" s="169">
        <f>+A!AA49/(D!AE$94)</f>
        <v>4.1913964082928849E-8</v>
      </c>
      <c r="AF101" s="169">
        <f>+A!AB49/(D!AF$94)</f>
        <v>7.0240854713022475E-8</v>
      </c>
    </row>
    <row r="102" spans="6:32" x14ac:dyDescent="0.25">
      <c r="F102" s="222" t="s">
        <v>20</v>
      </c>
      <c r="G102" s="223"/>
      <c r="H102" s="169">
        <f>+A!D50/(D!H$94)</f>
        <v>0</v>
      </c>
      <c r="I102" s="169">
        <f>+A!E50/(D!I$94)</f>
        <v>0</v>
      </c>
      <c r="J102" s="169">
        <f>+A!F50/(D!J$94)</f>
        <v>0</v>
      </c>
      <c r="K102" s="169">
        <f>+A!G50/(D!K$94)</f>
        <v>0</v>
      </c>
      <c r="L102" s="169">
        <f>+A!H50/(D!L$94)</f>
        <v>0</v>
      </c>
      <c r="M102" s="169">
        <f>+A!I50/(D!M$94)</f>
        <v>0</v>
      </c>
      <c r="N102" s="169">
        <f>+A!J50/(D!N$94)</f>
        <v>0</v>
      </c>
      <c r="O102" s="169">
        <f>+A!K50/(D!O$94)</f>
        <v>0</v>
      </c>
      <c r="P102" s="169">
        <f>+A!L50/(D!P$94)</f>
        <v>0</v>
      </c>
      <c r="Q102" s="169">
        <f>+A!M50/(D!Q$94)</f>
        <v>2.2299026781404495E-8</v>
      </c>
      <c r="R102" s="169">
        <f>+A!N50/(D!R$94)</f>
        <v>0</v>
      </c>
      <c r="S102" s="169">
        <f>+A!O50/(D!S$94)</f>
        <v>4.595362714732079E-9</v>
      </c>
      <c r="T102" s="169">
        <f>+A!P50/(D!T$94)</f>
        <v>3.2208949835287931E-10</v>
      </c>
      <c r="U102" s="169">
        <f>+A!Q50/(D!U$94)</f>
        <v>1.3883076702348938E-9</v>
      </c>
      <c r="V102" s="169">
        <f>+A!R50/(D!V$94)</f>
        <v>1.876997801339848E-6</v>
      </c>
      <c r="W102" s="169">
        <f>+A!S50/(D!W$94)</f>
        <v>1.1589767708440955E-6</v>
      </c>
      <c r="X102" s="169">
        <f>+A!T50/(D!X$94)</f>
        <v>2.132864919321708E-6</v>
      </c>
      <c r="Y102" s="169">
        <f>+A!U50/(D!Y$94)</f>
        <v>3.4578142801665736E-6</v>
      </c>
      <c r="Z102" s="169">
        <f>+A!V50/(D!Z$94)</f>
        <v>7.4735698672039757E-6</v>
      </c>
      <c r="AA102" s="169">
        <f>+A!W50/(D!AA$94)</f>
        <v>6.9311812700879905E-6</v>
      </c>
      <c r="AB102" s="169">
        <f>+A!X50/(D!AB$94)</f>
        <v>1.5319470334470129E-6</v>
      </c>
      <c r="AC102" s="169">
        <f>+A!Y50/(D!AC$94)</f>
        <v>3.2516947928302294E-7</v>
      </c>
      <c r="AD102" s="169">
        <f>+A!Z50/(D!AD$94)</f>
        <v>4.7747555086933936E-7</v>
      </c>
      <c r="AE102" s="169">
        <f>+A!AA50/(D!AE$94)</f>
        <v>1.3189557755214767E-6</v>
      </c>
      <c r="AF102" s="169">
        <f>+A!AB50/(D!AF$94)</f>
        <v>6.2574492538763173E-7</v>
      </c>
    </row>
    <row r="103" spans="6:32" x14ac:dyDescent="0.25">
      <c r="F103" s="220" t="s">
        <v>21</v>
      </c>
      <c r="G103" s="221"/>
      <c r="H103" s="169">
        <f>+A!D51/(D!H$94)</f>
        <v>0</v>
      </c>
      <c r="I103" s="169">
        <f>+A!E51/(D!I$94)</f>
        <v>0</v>
      </c>
      <c r="J103" s="169">
        <f>+A!F51/(D!J$94)</f>
        <v>0</v>
      </c>
      <c r="K103" s="169">
        <f>+A!G51/(D!K$94)</f>
        <v>0</v>
      </c>
      <c r="L103" s="169">
        <f>+A!H51/(D!L$94)</f>
        <v>0</v>
      </c>
      <c r="M103" s="169">
        <f>+A!I51/(D!M$94)</f>
        <v>0</v>
      </c>
      <c r="N103" s="169">
        <f>+A!J51/(D!N$94)</f>
        <v>0</v>
      </c>
      <c r="O103" s="169">
        <f>+A!K51/(D!O$94)</f>
        <v>0</v>
      </c>
      <c r="P103" s="169">
        <f>+A!L51/(D!P$94)</f>
        <v>0</v>
      </c>
      <c r="Q103" s="169">
        <f>+A!M51/(D!Q$94)</f>
        <v>0</v>
      </c>
      <c r="R103" s="169">
        <f>+A!N51/(D!R$94)</f>
        <v>0</v>
      </c>
      <c r="S103" s="169">
        <f>+A!O51/(D!S$94)</f>
        <v>0</v>
      </c>
      <c r="T103" s="169">
        <f>+A!P51/(D!T$94)</f>
        <v>0</v>
      </c>
      <c r="U103" s="169">
        <f>+A!Q51/(D!U$94)</f>
        <v>0</v>
      </c>
      <c r="V103" s="169">
        <f>+A!R51/(D!V$94)</f>
        <v>0</v>
      </c>
      <c r="W103" s="169">
        <f>+A!S51/(D!W$94)</f>
        <v>0</v>
      </c>
      <c r="X103" s="169">
        <f>+A!T51/(D!X$94)</f>
        <v>0</v>
      </c>
      <c r="Y103" s="169">
        <f>+A!U51/(D!Y$94)</f>
        <v>0</v>
      </c>
      <c r="Z103" s="169">
        <f>+A!V51/(D!Z$94)</f>
        <v>0</v>
      </c>
      <c r="AA103" s="169">
        <f>+A!W51/(D!AA$94)</f>
        <v>0</v>
      </c>
      <c r="AB103" s="169">
        <f>+A!X51/(D!AB$94)</f>
        <v>0</v>
      </c>
      <c r="AC103" s="169">
        <f>+A!Y51/(D!AC$94)</f>
        <v>0</v>
      </c>
      <c r="AD103" s="169">
        <f>+A!Z51/(D!AD$94)</f>
        <v>0</v>
      </c>
      <c r="AE103" s="169">
        <f>+A!AA51/(D!AE$94)</f>
        <v>0</v>
      </c>
      <c r="AF103" s="169">
        <f>+A!AB51/(D!AF$94)</f>
        <v>0</v>
      </c>
    </row>
    <row r="104" spans="6:32" x14ac:dyDescent="0.25">
      <c r="F104" s="222" t="s">
        <v>22</v>
      </c>
      <c r="G104" s="223"/>
      <c r="H104" s="169">
        <f>+A!D52/(D!H$94)</f>
        <v>4.8309711730852116E-9</v>
      </c>
      <c r="I104" s="169">
        <f>+A!E52/(D!I$94)</f>
        <v>2.0358149190058338E-9</v>
      </c>
      <c r="J104" s="169">
        <f>+A!F52/(D!J$94)</f>
        <v>1.0338225047838261E-8</v>
      </c>
      <c r="K104" s="169">
        <f>+A!G52/(D!K$94)</f>
        <v>3.8747410473023979E-9</v>
      </c>
      <c r="L104" s="169">
        <f>+A!H52/(D!L$94)</f>
        <v>5.4743128966412796E-10</v>
      </c>
      <c r="M104" s="169">
        <f>+A!I52/(D!M$94)</f>
        <v>2.1267121737151791E-9</v>
      </c>
      <c r="N104" s="169">
        <f>+A!J52/(D!N$94)</f>
        <v>3.3771925965649429E-10</v>
      </c>
      <c r="O104" s="169">
        <f>+A!K52/(D!O$94)</f>
        <v>3.3455487409142468E-9</v>
      </c>
      <c r="P104" s="169">
        <f>+A!L52/(D!P$94)</f>
        <v>8.4265466064029327E-10</v>
      </c>
      <c r="Q104" s="169">
        <f>+A!M52/(D!Q$94)</f>
        <v>2.0436956696970304E-9</v>
      </c>
      <c r="R104" s="169">
        <f>+A!N52/(D!R$94)</f>
        <v>1.7190865761820354E-9</v>
      </c>
      <c r="S104" s="169">
        <f>+A!O52/(D!S$94)</f>
        <v>2.0178001717420547E-9</v>
      </c>
      <c r="T104" s="169">
        <f>+A!P52/(D!T$94)</f>
        <v>7.1201863350666248E-9</v>
      </c>
      <c r="U104" s="169">
        <f>+A!Q52/(D!U$94)</f>
        <v>9.9337681169840416E-9</v>
      </c>
      <c r="V104" s="169">
        <f>+A!R52/(D!V$94)</f>
        <v>2.9747609264086219E-8</v>
      </c>
      <c r="W104" s="169">
        <f>+A!S52/(D!W$94)</f>
        <v>1.1542424697385163E-8</v>
      </c>
      <c r="X104" s="169">
        <f>+A!T52/(D!X$94)</f>
        <v>8.7710873326075715E-9</v>
      </c>
      <c r="Y104" s="169">
        <f>+A!U52/(D!Y$94)</f>
        <v>8.7253733971180385E-9</v>
      </c>
      <c r="Z104" s="169">
        <f>+A!V52/(D!Z$94)</f>
        <v>2.1500008899001207E-9</v>
      </c>
      <c r="AA104" s="169">
        <f>+A!W52/(D!AA$94)</f>
        <v>4.1049083903619389E-8</v>
      </c>
      <c r="AB104" s="169">
        <f>+A!X52/(D!AB$94)</f>
        <v>8.3219626923233851E-8</v>
      </c>
      <c r="AC104" s="169">
        <f>+A!Y52/(D!AC$94)</f>
        <v>1.9072222272111347E-7</v>
      </c>
      <c r="AD104" s="169">
        <f>+A!Z52/(D!AD$94)</f>
        <v>1.8496864494417688E-7</v>
      </c>
      <c r="AE104" s="169">
        <f>+A!AA52/(D!AE$94)</f>
        <v>1.755764382293544E-7</v>
      </c>
      <c r="AF104" s="169">
        <f>+A!AB52/(D!AF$94)</f>
        <v>2.2130506964610577E-7</v>
      </c>
    </row>
    <row r="105" spans="6:32" x14ac:dyDescent="0.25">
      <c r="F105" s="220" t="s">
        <v>23</v>
      </c>
      <c r="G105" s="221"/>
      <c r="H105" s="169">
        <f>+A!D53/(D!H$94)</f>
        <v>1.1306137278876309E-9</v>
      </c>
      <c r="I105" s="169">
        <f>+A!E53/(D!I$94)</f>
        <v>2.9362050137705875E-9</v>
      </c>
      <c r="J105" s="169">
        <f>+A!F53/(D!J$94)</f>
        <v>1.716621452391829E-9</v>
      </c>
      <c r="K105" s="169">
        <f>+A!G53/(D!K$94)</f>
        <v>2.5637384373128647E-9</v>
      </c>
      <c r="L105" s="169">
        <f>+A!H53/(D!L$94)</f>
        <v>6.4373213572407436E-9</v>
      </c>
      <c r="M105" s="169">
        <f>+A!I53/(D!M$94)</f>
        <v>8.5573559815734842E-9</v>
      </c>
      <c r="N105" s="169">
        <f>+A!J53/(D!N$94)</f>
        <v>7.7861761801665227E-9</v>
      </c>
      <c r="O105" s="169">
        <f>+A!K53/(D!O$94)</f>
        <v>1.2968406095158482E-8</v>
      </c>
      <c r="P105" s="169">
        <f>+A!L53/(D!P$94)</f>
        <v>1.1284017617691431E-8</v>
      </c>
      <c r="Q105" s="169">
        <f>+A!M53/(D!Q$94)</f>
        <v>1.1675369211697431E-8</v>
      </c>
      <c r="R105" s="169">
        <f>+A!N53/(D!R$94)</f>
        <v>8.6615574061089402E-9</v>
      </c>
      <c r="S105" s="169">
        <f>+A!O53/(D!S$94)</f>
        <v>3.6125251024972901E-7</v>
      </c>
      <c r="T105" s="169">
        <f>+A!P53/(D!T$94)</f>
        <v>3.5010955807822835E-7</v>
      </c>
      <c r="U105" s="169">
        <f>+A!Q53/(D!U$94)</f>
        <v>3.848002548755394E-8</v>
      </c>
      <c r="V105" s="169">
        <f>+A!R53/(D!V$94)</f>
        <v>6.515447950185298E-9</v>
      </c>
      <c r="W105" s="169">
        <f>+A!S53/(D!W$94)</f>
        <v>7.0749377771101894E-8</v>
      </c>
      <c r="X105" s="169">
        <f>+A!T53/(D!X$94)</f>
        <v>1.6961784895077861E-8</v>
      </c>
      <c r="Y105" s="169">
        <f>+A!U53/(D!Y$94)</f>
        <v>6.5106665030613138E-8</v>
      </c>
      <c r="Z105" s="169">
        <f>+A!V53/(D!Z$94)</f>
        <v>8.4811970044308693E-8</v>
      </c>
      <c r="AA105" s="169">
        <f>+A!W53/(D!AA$94)</f>
        <v>7.2528149170583896E-8</v>
      </c>
      <c r="AB105" s="169">
        <f>+A!X53/(D!AB$94)</f>
        <v>4.9109271185683794E-8</v>
      </c>
      <c r="AC105" s="169">
        <f>+A!Y53/(D!AC$94)</f>
        <v>1.4203752229556688E-7</v>
      </c>
      <c r="AD105" s="169">
        <f>+A!Z53/(D!AD$94)</f>
        <v>7.4815932100491385E-8</v>
      </c>
      <c r="AE105" s="169">
        <f>+A!AA53/(D!AE$94)</f>
        <v>2.93043572904495E-8</v>
      </c>
      <c r="AF105" s="169">
        <f>+A!AB53/(D!AF$94)</f>
        <v>4.9351542358020237E-8</v>
      </c>
    </row>
    <row r="106" spans="6:32" x14ac:dyDescent="0.25">
      <c r="F106" s="222" t="s">
        <v>24</v>
      </c>
      <c r="G106" s="223"/>
      <c r="H106" s="169">
        <f>+A!D54/(D!H$94)</f>
        <v>3.2018010039359847E-8</v>
      </c>
      <c r="I106" s="169">
        <f>+A!E54/(D!I$94)</f>
        <v>6.6400707532690267E-10</v>
      </c>
      <c r="J106" s="169">
        <f>+A!F54/(D!J$94)</f>
        <v>5.1097179129493425E-10</v>
      </c>
      <c r="K106" s="169">
        <f>+A!G54/(D!K$94)</f>
        <v>1.0361247963655074E-9</v>
      </c>
      <c r="L106" s="169">
        <f>+A!H54/(D!L$94)</f>
        <v>1.1602791158816641E-10</v>
      </c>
      <c r="M106" s="169">
        <f>+A!I54/(D!M$94)</f>
        <v>2.9759754307704853E-10</v>
      </c>
      <c r="N106" s="169">
        <f>+A!J54/(D!N$94)</f>
        <v>3.0267253716078598E-9</v>
      </c>
      <c r="O106" s="169">
        <f>+A!K54/(D!O$94)</f>
        <v>5.2632114810989976E-11</v>
      </c>
      <c r="P106" s="169">
        <f>+A!L54/(D!P$94)</f>
        <v>7.6404211298933682E-10</v>
      </c>
      <c r="Q106" s="169">
        <f>+A!M54/(D!Q$94)</f>
        <v>2.1174647823194219E-9</v>
      </c>
      <c r="R106" s="169">
        <f>+A!N54/(D!R$94)</f>
        <v>4.9623747040767211E-9</v>
      </c>
      <c r="S106" s="169">
        <f>+A!O54/(D!S$94)</f>
        <v>1.0784960441302701E-9</v>
      </c>
      <c r="T106" s="169">
        <f>+A!P54/(D!T$94)</f>
        <v>1.9266004823248991E-9</v>
      </c>
      <c r="U106" s="169">
        <f>+A!Q54/(D!U$94)</f>
        <v>1.5821826913460654E-9</v>
      </c>
      <c r="V106" s="169">
        <f>+A!R54/(D!V$94)</f>
        <v>5.0088676523820194E-10</v>
      </c>
      <c r="W106" s="169">
        <f>+A!S54/(D!W$94)</f>
        <v>1.6831301741507912E-9</v>
      </c>
      <c r="X106" s="169">
        <f>+A!T54/(D!X$94)</f>
        <v>5.9499818763788114E-10</v>
      </c>
      <c r="Y106" s="169">
        <f>+A!U54/(D!Y$94)</f>
        <v>4.9157433444748678E-9</v>
      </c>
      <c r="Z106" s="169">
        <f>+A!V54/(D!Z$94)</f>
        <v>3.1309618582782493E-9</v>
      </c>
      <c r="AA106" s="169">
        <f>+A!W54/(D!AA$94)</f>
        <v>5.8275713074858447E-9</v>
      </c>
      <c r="AB106" s="169">
        <f>+A!X54/(D!AB$94)</f>
        <v>2.3729856888678467E-9</v>
      </c>
      <c r="AC106" s="169">
        <f>+A!Y54/(D!AC$94)</f>
        <v>6.9013768748944077E-9</v>
      </c>
      <c r="AD106" s="169">
        <f>+A!Z54/(D!AD$94)</f>
        <v>4.3655563503432113E-9</v>
      </c>
      <c r="AE106" s="169">
        <f>+A!AA54/(D!AE$94)</f>
        <v>5.3687914499934145E-9</v>
      </c>
      <c r="AF106" s="169">
        <f>+A!AB54/(D!AF$94)</f>
        <v>7.7583051693615796E-9</v>
      </c>
    </row>
    <row r="107" spans="6:32" x14ac:dyDescent="0.25">
      <c r="F107" s="220" t="s">
        <v>25</v>
      </c>
      <c r="G107" s="221"/>
      <c r="H107" s="169">
        <f>+A!D55/(D!H$94)</f>
        <v>0</v>
      </c>
      <c r="I107" s="169">
        <f>+A!E55/(D!I$94)</f>
        <v>0</v>
      </c>
      <c r="J107" s="169">
        <f>+A!F55/(D!J$94)</f>
        <v>1.6627678382781023E-10</v>
      </c>
      <c r="K107" s="169">
        <f>+A!G55/(D!K$94)</f>
        <v>0</v>
      </c>
      <c r="L107" s="169">
        <f>+A!H55/(D!L$94)</f>
        <v>0</v>
      </c>
      <c r="M107" s="169">
        <f>+A!I55/(D!M$94)</f>
        <v>3.5340083666217494E-12</v>
      </c>
      <c r="N107" s="169">
        <f>+A!J55/(D!N$94)</f>
        <v>8.7596442077448754E-11</v>
      </c>
      <c r="O107" s="169">
        <f>+A!K55/(D!O$94)</f>
        <v>2.210630485544606E-10</v>
      </c>
      <c r="P107" s="169">
        <f>+A!L55/(D!P$94)</f>
        <v>1.3205851385096568E-9</v>
      </c>
      <c r="Q107" s="169">
        <f>+A!M55/(D!Q$94)</f>
        <v>6.7205310023073834E-10</v>
      </c>
      <c r="R107" s="169">
        <f>+A!N55/(D!R$94)</f>
        <v>4.9402828360151966E-10</v>
      </c>
      <c r="S107" s="169">
        <f>+A!O55/(D!S$94)</f>
        <v>8.8001020264749588E-10</v>
      </c>
      <c r="T107" s="169">
        <f>+A!P55/(D!T$94)</f>
        <v>7.642962777400672E-10</v>
      </c>
      <c r="U107" s="169">
        <f>+A!Q55/(D!U$94)</f>
        <v>1.4558175010303033E-10</v>
      </c>
      <c r="V107" s="169">
        <f>+A!R55/(D!V$94)</f>
        <v>1.4828451369678E-10</v>
      </c>
      <c r="W107" s="169">
        <f>+A!S55/(D!W$94)</f>
        <v>1.9051999383802264E-10</v>
      </c>
      <c r="X107" s="169">
        <f>+A!T55/(D!X$94)</f>
        <v>1.5556038942392863E-10</v>
      </c>
      <c r="Y107" s="169">
        <f>+A!U55/(D!Y$94)</f>
        <v>4.6577533197149038E-10</v>
      </c>
      <c r="Z107" s="169">
        <f>+A!V55/(D!Z$94)</f>
        <v>2.9564049726873195E-10</v>
      </c>
      <c r="AA107" s="169">
        <f>+A!W55/(D!AA$94)</f>
        <v>3.9520916773852108E-10</v>
      </c>
      <c r="AB107" s="169">
        <f>+A!X55/(D!AB$94)</f>
        <v>4.981604425700404E-10</v>
      </c>
      <c r="AC107" s="169">
        <f>+A!Y55/(D!AC$94)</f>
        <v>3.2669988847977538E-9</v>
      </c>
      <c r="AD107" s="169">
        <f>+A!Z55/(D!AD$94)</f>
        <v>6.2554401194150578E-10</v>
      </c>
      <c r="AE107" s="169">
        <f>+A!AA55/(D!AE$94)</f>
        <v>8.6001415989920549E-10</v>
      </c>
      <c r="AF107" s="169">
        <f>+A!AB55/(D!AF$94)</f>
        <v>6.7532953552057611E-9</v>
      </c>
    </row>
    <row r="108" spans="6:32" ht="15.75" thickBot="1" x14ac:dyDescent="0.3">
      <c r="F108" s="224" t="s">
        <v>26</v>
      </c>
      <c r="G108" s="225"/>
      <c r="H108" s="170">
        <f>+A!D56/(D!H$94)</f>
        <v>0</v>
      </c>
      <c r="I108" s="170">
        <f>+A!E56/(D!I$94)</f>
        <v>0</v>
      </c>
      <c r="J108" s="170">
        <f>+A!F56/(D!J$94)</f>
        <v>0</v>
      </c>
      <c r="K108" s="170">
        <f>+A!G56/(D!K$94)</f>
        <v>0</v>
      </c>
      <c r="L108" s="170">
        <f>+A!H56/(D!L$94)</f>
        <v>0</v>
      </c>
      <c r="M108" s="170">
        <f>+A!I56/(D!M$94)</f>
        <v>0</v>
      </c>
      <c r="N108" s="170">
        <f>+A!J56/(D!N$94)</f>
        <v>0</v>
      </c>
      <c r="O108" s="170">
        <f>+A!K56/(D!O$94)</f>
        <v>0</v>
      </c>
      <c r="P108" s="170">
        <f>+A!L56/(D!P$94)</f>
        <v>0</v>
      </c>
      <c r="Q108" s="170">
        <f>+A!M56/(D!Q$94)</f>
        <v>0</v>
      </c>
      <c r="R108" s="170">
        <f>+A!N56/(D!R$94)</f>
        <v>1.6481343906639521E-11</v>
      </c>
      <c r="S108" s="170">
        <f>+A!O56/(D!S$94)</f>
        <v>3.8980666521446316E-11</v>
      </c>
      <c r="T108" s="170">
        <f>+A!P56/(D!T$94)</f>
        <v>5.8831568236540612E-11</v>
      </c>
      <c r="U108" s="170">
        <f>+A!Q56/(D!U$94)</f>
        <v>2.8903291472040735E-11</v>
      </c>
      <c r="V108" s="170">
        <f>+A!R56/(D!V$94)</f>
        <v>3.1850554841228215E-11</v>
      </c>
      <c r="W108" s="170">
        <f>+A!S56/(D!W$94)</f>
        <v>3.4899817905598661E-11</v>
      </c>
      <c r="X108" s="170">
        <f>+A!T56/(D!X$94)</f>
        <v>2.3881612832066735E-11</v>
      </c>
      <c r="Y108" s="170">
        <f>+A!U56/(D!Y$94)</f>
        <v>1.0155822051142718E-7</v>
      </c>
      <c r="Z108" s="170">
        <f>+A!V56/(D!Z$94)</f>
        <v>2.2391795927481377E-7</v>
      </c>
      <c r="AA108" s="170">
        <f>+A!W56/(D!AA$94)</f>
        <v>8.9136973256332162E-8</v>
      </c>
      <c r="AB108" s="170">
        <f>+A!X56/(D!AB$94)</f>
        <v>1.5372395566914907E-7</v>
      </c>
      <c r="AC108" s="170">
        <f>+A!Y56/(D!AC$94)</f>
        <v>8.8432454366639627E-8</v>
      </c>
      <c r="AD108" s="170">
        <f>+A!Z56/(D!AD$94)</f>
        <v>1.1845539986211329E-7</v>
      </c>
      <c r="AE108" s="170">
        <f>+A!AA56/(D!AE$94)</f>
        <v>6.5872235875290921E-8</v>
      </c>
      <c r="AF108" s="170">
        <f>+A!AB56/(D!AF$94)</f>
        <v>8.657808177694453E-8</v>
      </c>
    </row>
    <row r="109" spans="6:32" x14ac:dyDescent="0.25">
      <c r="F109" s="1" t="s">
        <v>53</v>
      </c>
      <c r="I109" s="56"/>
    </row>
    <row r="110" spans="6:32" ht="15.75" thickBot="1" x14ac:dyDescent="0.3"/>
    <row r="111" spans="6:32" ht="15.75" thickBot="1" x14ac:dyDescent="0.3">
      <c r="F111" s="6" t="s">
        <v>15</v>
      </c>
      <c r="G111" s="7"/>
      <c r="H111" s="12">
        <v>1995</v>
      </c>
      <c r="I111" s="8">
        <v>1996</v>
      </c>
      <c r="J111" s="12">
        <v>1997</v>
      </c>
      <c r="K111" s="8">
        <v>1998</v>
      </c>
      <c r="L111" s="12">
        <v>1999</v>
      </c>
      <c r="M111" s="8">
        <v>2000</v>
      </c>
      <c r="N111" s="12">
        <v>2001</v>
      </c>
      <c r="O111" s="8">
        <v>2002</v>
      </c>
      <c r="P111" s="12">
        <v>2003</v>
      </c>
      <c r="Q111" s="8">
        <v>2004</v>
      </c>
      <c r="R111" s="12">
        <v>2005</v>
      </c>
      <c r="S111" s="8">
        <v>2006</v>
      </c>
      <c r="T111" s="12">
        <v>2007</v>
      </c>
      <c r="U111" s="8">
        <v>2008</v>
      </c>
      <c r="V111" s="12">
        <v>2009</v>
      </c>
      <c r="W111" s="8">
        <v>2010</v>
      </c>
      <c r="X111" s="12">
        <v>2011</v>
      </c>
      <c r="Y111" s="8">
        <v>2012</v>
      </c>
      <c r="Z111" s="12">
        <v>2013</v>
      </c>
      <c r="AA111" s="8">
        <v>2014</v>
      </c>
      <c r="AB111" s="12">
        <v>2015</v>
      </c>
      <c r="AC111" s="9">
        <v>2016</v>
      </c>
      <c r="AD111" s="9">
        <v>2017</v>
      </c>
      <c r="AE111" s="9">
        <v>2018</v>
      </c>
      <c r="AF111" s="9">
        <v>2019</v>
      </c>
    </row>
    <row r="112" spans="6:32" ht="15.75" thickBot="1" x14ac:dyDescent="0.3">
      <c r="F112" s="200" t="s">
        <v>27</v>
      </c>
      <c r="G112" s="209"/>
      <c r="H112" s="51">
        <f>+B!E46/(D!H$94)</f>
        <v>3.8095168547850972E-7</v>
      </c>
      <c r="I112" s="51">
        <f>+B!F46/(D!I$94)</f>
        <v>4.2656642019098769E-7</v>
      </c>
      <c r="J112" s="51">
        <f>+B!G46/(D!J$94)</f>
        <v>5.5583162683656785E-7</v>
      </c>
      <c r="K112" s="51">
        <f>+B!H46/(D!K$94)</f>
        <v>5.5781122327146477E-7</v>
      </c>
      <c r="L112" s="51">
        <f>+B!I46/(D!L$94)</f>
        <v>5.8691706153205813E-7</v>
      </c>
      <c r="M112" s="51">
        <f>+B!J46/(D!M$94)</f>
        <v>6.5222341921169282E-7</v>
      </c>
      <c r="N112" s="51">
        <f>+B!K46/(D!N$94)</f>
        <v>7.4077499792358885E-7</v>
      </c>
      <c r="O112" s="51">
        <f>+B!L46/(D!O$94)</f>
        <v>9.0007600482878633E-7</v>
      </c>
      <c r="P112" s="51">
        <f>+B!M46/(D!P$94)</f>
        <v>1.1929122327269717E-6</v>
      </c>
      <c r="Q112" s="51">
        <f>+B!N46/(D!Q$94)</f>
        <v>1.574081823303066E-6</v>
      </c>
      <c r="R112" s="51">
        <f>+B!O46/(D!R$94)</f>
        <v>1.702594382057324E-6</v>
      </c>
      <c r="S112" s="51">
        <f>+B!P46/(D!S$94)</f>
        <v>2.1433839747023472E-6</v>
      </c>
      <c r="T112" s="51">
        <f>+B!Q46/(D!T$94)</f>
        <v>2.3078814157486153E-6</v>
      </c>
      <c r="U112" s="51">
        <f>+B!R46/(D!U$94)</f>
        <v>2.1834174570374505E-6</v>
      </c>
      <c r="V112" s="51">
        <f>+B!S46/(D!V$94)</f>
        <v>2.1679270214693245E-6</v>
      </c>
      <c r="W112" s="51">
        <f>+B!T46/(D!W$94)</f>
        <v>2.3947850319206494E-6</v>
      </c>
      <c r="X112" s="51">
        <f>+B!U46/(D!X$94)</f>
        <v>2.9128123273634218E-6</v>
      </c>
      <c r="Y112" s="51">
        <f>+B!V46/(D!Y$94)</f>
        <v>3.0297411974957436E-6</v>
      </c>
      <c r="Z112" s="51">
        <f>+B!W46/(D!Z$94)</f>
        <v>2.9934435304072189E-6</v>
      </c>
      <c r="AA112" s="51">
        <f>+B!X46/(D!AA$94)</f>
        <v>3.5915852221455292E-6</v>
      </c>
      <c r="AB112" s="51">
        <f>+B!Y46/(D!AB$94)</f>
        <v>4.0862242385397268E-6</v>
      </c>
      <c r="AC112" s="51">
        <f>+B!Z46/(D!AC$94)</f>
        <v>3.344474634967506E-6</v>
      </c>
      <c r="AD112" s="51">
        <f>+B!AA46/(D!AD$94)</f>
        <v>3.3411537867751535E-6</v>
      </c>
      <c r="AE112" s="51">
        <f>+B!AB46/(D!AE$94)</f>
        <v>3.5477964713271391E-6</v>
      </c>
      <c r="AF112" s="51">
        <f>+B!AC46/(D!AF$94)</f>
        <v>3.6053393416209551E-6</v>
      </c>
    </row>
    <row r="113" spans="6:32" x14ac:dyDescent="0.25">
      <c r="F113" s="220" t="s">
        <v>17</v>
      </c>
      <c r="G113" s="221"/>
      <c r="H113" s="52">
        <f>+B!E47/(D!H$94)</f>
        <v>8.4951152519148452E-10</v>
      </c>
      <c r="I113" s="52">
        <f>+B!F47/(D!I$94)</f>
        <v>5.4914326874049966E-8</v>
      </c>
      <c r="J113" s="52">
        <f>+B!G47/(D!J$94)</f>
        <v>2.3630617099697085E-9</v>
      </c>
      <c r="K113" s="52">
        <f>+B!H47/(D!K$94)</f>
        <v>1.0483043417659215E-8</v>
      </c>
      <c r="L113" s="52">
        <f>+B!I47/(D!L$94)</f>
        <v>2.5387023083402399E-9</v>
      </c>
      <c r="M113" s="52">
        <f>+B!J47/(D!M$94)</f>
        <v>2.2597630836086723E-9</v>
      </c>
      <c r="N113" s="52">
        <f>+B!K47/(D!N$94)</f>
        <v>8.3946878816514199E-9</v>
      </c>
      <c r="O113" s="52">
        <f>+B!L47/(D!O$94)</f>
        <v>4.9603726622282374E-9</v>
      </c>
      <c r="P113" s="52">
        <f>+B!M47/(D!P$94)</f>
        <v>8.5452895916853867E-9</v>
      </c>
      <c r="Q113" s="52">
        <f>+B!N47/(D!Q$94)</f>
        <v>5.8598913550461476E-9</v>
      </c>
      <c r="R113" s="52">
        <f>+B!O47/(D!R$94)</f>
        <v>6.3217971528561158E-9</v>
      </c>
      <c r="S113" s="52">
        <f>+B!P47/(D!S$94)</f>
        <v>6.7073166646418869E-9</v>
      </c>
      <c r="T113" s="52">
        <f>+B!Q47/(D!T$94)</f>
        <v>6.1219994104478313E-9</v>
      </c>
      <c r="U113" s="52">
        <f>+B!R47/(D!U$94)</f>
        <v>1.9949629839831957E-8</v>
      </c>
      <c r="V113" s="52">
        <f>+B!S47/(D!V$94)</f>
        <v>1.121761739304781E-8</v>
      </c>
      <c r="W113" s="52">
        <f>+B!T47/(D!W$94)</f>
        <v>9.2026084385317064E-9</v>
      </c>
      <c r="X113" s="52">
        <f>+B!U47/(D!X$94)</f>
        <v>1.2183253003311879E-8</v>
      </c>
      <c r="Y113" s="52">
        <f>+B!V47/(D!Y$94)</f>
        <v>1.1935560955505785E-8</v>
      </c>
      <c r="Z113" s="52">
        <f>+B!W47/(D!Z$94)</f>
        <v>1.3522161765134151E-8</v>
      </c>
      <c r="AA113" s="52">
        <f>+B!X47/(D!AA$94)</f>
        <v>1.3140052132224362E-8</v>
      </c>
      <c r="AB113" s="52">
        <f>+B!Y47/(D!AB$94)</f>
        <v>1.9613553277546104E-8</v>
      </c>
      <c r="AC113" s="52">
        <f>+B!Z47/(D!AC$94)</f>
        <v>2.5447629047139519E-8</v>
      </c>
      <c r="AD113" s="52">
        <f>+B!AA47/(D!AD$94)</f>
        <v>2.7226925200504923E-8</v>
      </c>
      <c r="AE113" s="52">
        <f>+B!AB47/(D!AE$94)</f>
        <v>3.0936607649882566E-8</v>
      </c>
      <c r="AF113" s="52">
        <f>+B!AC47/(D!AF$94)</f>
        <v>2.8317969364041753E-8</v>
      </c>
    </row>
    <row r="114" spans="6:32" x14ac:dyDescent="0.25">
      <c r="F114" s="222" t="s">
        <v>18</v>
      </c>
      <c r="G114" s="223"/>
      <c r="H114" s="53">
        <f>+B!E48/(D!H$94)</f>
        <v>0</v>
      </c>
      <c r="I114" s="53">
        <f>+B!F48/(D!I$94)</f>
        <v>0</v>
      </c>
      <c r="J114" s="53">
        <f>+B!G48/(D!J$94)</f>
        <v>0</v>
      </c>
      <c r="K114" s="53">
        <f>+B!H48/(D!K$94)</f>
        <v>0</v>
      </c>
      <c r="L114" s="53">
        <f>+B!I48/(D!L$94)</f>
        <v>0</v>
      </c>
      <c r="M114" s="53">
        <f>+B!J48/(D!M$94)</f>
        <v>0</v>
      </c>
      <c r="N114" s="53">
        <f>+B!K48/(D!N$94)</f>
        <v>0</v>
      </c>
      <c r="O114" s="53">
        <f>+B!L48/(D!O$94)</f>
        <v>1.5924379190291769E-12</v>
      </c>
      <c r="P114" s="53">
        <f>+B!M48/(D!P$94)</f>
        <v>7.9246519809431967E-13</v>
      </c>
      <c r="Q114" s="53">
        <f>+B!N48/(D!Q$94)</f>
        <v>4.040945069341894E-10</v>
      </c>
      <c r="R114" s="53">
        <f>+B!O48/(D!R$94)</f>
        <v>0</v>
      </c>
      <c r="S114" s="53">
        <f>+B!P48/(D!S$94)</f>
        <v>0</v>
      </c>
      <c r="T114" s="53">
        <f>+B!Q48/(D!T$94)</f>
        <v>0</v>
      </c>
      <c r="U114" s="53">
        <f>+B!R48/(D!U$94)</f>
        <v>5.0529683830998552E-9</v>
      </c>
      <c r="V114" s="53">
        <f>+B!S48/(D!V$94)</f>
        <v>6.0414934495716901E-10</v>
      </c>
      <c r="W114" s="53">
        <f>+B!T48/(D!W$94)</f>
        <v>0</v>
      </c>
      <c r="X114" s="53">
        <f>+B!U48/(D!X$94)</f>
        <v>1.1613885975339368E-11</v>
      </c>
      <c r="Y114" s="53">
        <f>+B!V48/(D!Y$94)</f>
        <v>2.2389734960679722E-9</v>
      </c>
      <c r="Z114" s="53">
        <f>+B!W48/(D!Z$94)</f>
        <v>3.3989589261756525E-9</v>
      </c>
      <c r="AA114" s="53">
        <f>+B!X48/(D!AA$94)</f>
        <v>1.3759127185230446E-9</v>
      </c>
      <c r="AB114" s="53">
        <f>+B!Y48/(D!AB$94)</f>
        <v>8.1713086924199619E-10</v>
      </c>
      <c r="AC114" s="53">
        <f>+B!Z48/(D!AC$94)</f>
        <v>4.5889505639271255E-10</v>
      </c>
      <c r="AD114" s="53">
        <f>+B!AA48/(D!AD$94)</f>
        <v>3.7490445504892272E-9</v>
      </c>
      <c r="AE114" s="53">
        <f>+B!AB48/(D!AE$94)</f>
        <v>1.0367962140243483E-9</v>
      </c>
      <c r="AF114" s="53">
        <f>+B!AC48/(D!AF$94)</f>
        <v>1.1945541864192059E-11</v>
      </c>
    </row>
    <row r="115" spans="6:32" x14ac:dyDescent="0.25">
      <c r="F115" s="220" t="s">
        <v>19</v>
      </c>
      <c r="G115" s="221"/>
      <c r="H115" s="53">
        <f>+B!E49/(D!H$94)</f>
        <v>2.1714237121628086E-8</v>
      </c>
      <c r="I115" s="53">
        <f>+B!F49/(D!I$94)</f>
        <v>2.5109790614008911E-9</v>
      </c>
      <c r="J115" s="53">
        <f>+B!G49/(D!J$94)</f>
        <v>4.0570597691065896E-9</v>
      </c>
      <c r="K115" s="53">
        <f>+B!H49/(D!K$94)</f>
        <v>5.2260712596602754E-9</v>
      </c>
      <c r="L115" s="53">
        <f>+B!I49/(D!L$94)</f>
        <v>9.5220046063502596E-9</v>
      </c>
      <c r="M115" s="53">
        <f>+B!J49/(D!M$94)</f>
        <v>4.5626751078976267E-9</v>
      </c>
      <c r="N115" s="53">
        <f>+B!K49/(D!N$94)</f>
        <v>1.4021071605216504E-8</v>
      </c>
      <c r="O115" s="53">
        <f>+B!L49/(D!O$94)</f>
        <v>1.8420668539465302E-8</v>
      </c>
      <c r="P115" s="53">
        <f>+B!M49/(D!P$94)</f>
        <v>1.2847477490113035E-8</v>
      </c>
      <c r="Q115" s="53">
        <f>+B!N49/(D!Q$94)</f>
        <v>2.1003758347062601E-8</v>
      </c>
      <c r="R115" s="53">
        <f>+B!O49/(D!R$94)</f>
        <v>9.1360965005408595E-9</v>
      </c>
      <c r="S115" s="53">
        <f>+B!P49/(D!S$94)</f>
        <v>2.4632347230455754E-8</v>
      </c>
      <c r="T115" s="53">
        <f>+B!Q49/(D!T$94)</f>
        <v>1.2627325531165655E-8</v>
      </c>
      <c r="U115" s="53">
        <f>+B!R49/(D!U$94)</f>
        <v>3.5002055263348518E-8</v>
      </c>
      <c r="V115" s="53">
        <f>+B!S49/(D!V$94)</f>
        <v>3.3552218711692499E-8</v>
      </c>
      <c r="W115" s="53">
        <f>+B!T49/(D!W$94)</f>
        <v>3.36522637009486E-8</v>
      </c>
      <c r="X115" s="53">
        <f>+B!U49/(D!X$94)</f>
        <v>5.0860153448339534E-8</v>
      </c>
      <c r="Y115" s="53">
        <f>+B!V49/(D!Y$94)</f>
        <v>3.1465560040437714E-8</v>
      </c>
      <c r="Z115" s="53">
        <f>+B!W49/(D!Z$94)</f>
        <v>3.0640698885304648E-8</v>
      </c>
      <c r="AA115" s="53">
        <f>+B!X49/(D!AA$94)</f>
        <v>3.9056767262112088E-8</v>
      </c>
      <c r="AB115" s="53">
        <f>+B!Y49/(D!AB$94)</f>
        <v>3.125139435001016E-8</v>
      </c>
      <c r="AC115" s="53">
        <f>+B!Z49/(D!AC$94)</f>
        <v>1.9862988612497098E-8</v>
      </c>
      <c r="AD115" s="53">
        <f>+B!AA49/(D!AD$94)</f>
        <v>1.2780156869198001E-8</v>
      </c>
      <c r="AE115" s="53">
        <f>+B!AB49/(D!AE$94)</f>
        <v>2.1913342106084311E-8</v>
      </c>
      <c r="AF115" s="53">
        <f>+B!AC49/(D!AF$94)</f>
        <v>2.0353192853710054E-8</v>
      </c>
    </row>
    <row r="116" spans="6:32" x14ac:dyDescent="0.25">
      <c r="F116" s="222" t="s">
        <v>20</v>
      </c>
      <c r="G116" s="223"/>
      <c r="H116" s="53">
        <f>+B!E50/(D!H$94)</f>
        <v>0</v>
      </c>
      <c r="I116" s="53">
        <f>+B!F50/(D!I$94)</f>
        <v>0</v>
      </c>
      <c r="J116" s="53">
        <f>+B!G50/(D!J$94)</f>
        <v>0</v>
      </c>
      <c r="K116" s="53">
        <f>+B!H50/(D!K$94)</f>
        <v>0</v>
      </c>
      <c r="L116" s="53">
        <f>+B!I50/(D!L$94)</f>
        <v>0</v>
      </c>
      <c r="M116" s="53">
        <f>+B!J50/(D!M$94)</f>
        <v>0</v>
      </c>
      <c r="N116" s="53">
        <f>+B!K50/(D!N$94)</f>
        <v>5.4759231139430361E-11</v>
      </c>
      <c r="O116" s="53">
        <f>+B!L50/(D!O$94)</f>
        <v>1.2259730389448984E-11</v>
      </c>
      <c r="P116" s="53">
        <f>+B!M50/(D!P$94)</f>
        <v>1.1253005812939339E-11</v>
      </c>
      <c r="Q116" s="53">
        <f>+B!N50/(D!Q$94)</f>
        <v>0</v>
      </c>
      <c r="R116" s="53">
        <f>+B!O50/(D!R$94)</f>
        <v>1.2374742383235174E-10</v>
      </c>
      <c r="S116" s="53">
        <f>+B!P50/(D!S$94)</f>
        <v>0</v>
      </c>
      <c r="T116" s="53">
        <f>+B!Q50/(D!T$94)</f>
        <v>3.9388535198894776E-10</v>
      </c>
      <c r="U116" s="53">
        <f>+B!R50/(D!U$94)</f>
        <v>5.4102419689857506E-10</v>
      </c>
      <c r="V116" s="53">
        <f>+B!S50/(D!V$94)</f>
        <v>1.1403505527219799E-9</v>
      </c>
      <c r="W116" s="53">
        <f>+B!T50/(D!W$94)</f>
        <v>1.9777110188982184E-9</v>
      </c>
      <c r="X116" s="53">
        <f>+B!U50/(D!X$94)</f>
        <v>1.815399656685586E-9</v>
      </c>
      <c r="Y116" s="53">
        <f>+B!V50/(D!Y$94)</f>
        <v>8.2991325952224665E-8</v>
      </c>
      <c r="Z116" s="53">
        <f>+B!W50/(D!Z$94)</f>
        <v>3.7229860823851022E-9</v>
      </c>
      <c r="AA116" s="53">
        <f>+B!X50/(D!AA$94)</f>
        <v>4.0058658803983315E-9</v>
      </c>
      <c r="AB116" s="53">
        <f>+B!Y50/(D!AB$94)</f>
        <v>2.9195239261425021E-9</v>
      </c>
      <c r="AC116" s="53">
        <f>+B!Z50/(D!AC$94)</f>
        <v>2.2365419334849429E-9</v>
      </c>
      <c r="AD116" s="53">
        <f>+B!AA50/(D!AD$94)</f>
        <v>4.3647740075141886E-9</v>
      </c>
      <c r="AE116" s="53">
        <f>+B!AB50/(D!AE$94)</f>
        <v>8.2194976302233189E-9</v>
      </c>
      <c r="AF116" s="53">
        <f>+B!AC50/(D!AF$94)</f>
        <v>1.0862808820435383E-8</v>
      </c>
    </row>
    <row r="117" spans="6:32" x14ac:dyDescent="0.25">
      <c r="F117" s="220" t="s">
        <v>21</v>
      </c>
      <c r="G117" s="221"/>
      <c r="H117" s="53">
        <f>+B!E51/(D!H$94)</f>
        <v>9.3219691007161154E-10</v>
      </c>
      <c r="I117" s="53">
        <f>+B!F51/(D!I$94)</f>
        <v>9.5203680489403241E-12</v>
      </c>
      <c r="J117" s="53">
        <f>+B!G51/(D!J$94)</f>
        <v>2.2201489941034939E-11</v>
      </c>
      <c r="K117" s="53">
        <f>+B!H51/(D!K$94)</f>
        <v>0</v>
      </c>
      <c r="L117" s="53">
        <f>+B!I51/(D!L$94)</f>
        <v>2.0615839330985409E-10</v>
      </c>
      <c r="M117" s="53">
        <f>+B!J51/(D!M$94)</f>
        <v>0</v>
      </c>
      <c r="N117" s="53">
        <f>+B!K51/(D!N$94)</f>
        <v>1.6522462694301533E-10</v>
      </c>
      <c r="O117" s="53">
        <f>+B!L51/(D!O$94)</f>
        <v>3.2898134137482258E-10</v>
      </c>
      <c r="P117" s="53">
        <f>+B!M51/(D!P$94)</f>
        <v>1.0298877714433779E-10</v>
      </c>
      <c r="Q117" s="53">
        <f>+B!N51/(D!Q$94)</f>
        <v>1.0625075385232744E-11</v>
      </c>
      <c r="R117" s="53">
        <f>+B!O51/(D!R$94)</f>
        <v>6.733109691726188E-10</v>
      </c>
      <c r="S117" s="53">
        <f>+B!P51/(D!S$94)</f>
        <v>6.7855440562023065E-10</v>
      </c>
      <c r="T117" s="53">
        <f>+B!Q51/(D!T$94)</f>
        <v>1.5977596613846112E-9</v>
      </c>
      <c r="U117" s="53">
        <f>+B!R51/(D!U$94)</f>
        <v>3.2385394866926646E-9</v>
      </c>
      <c r="V117" s="53">
        <f>+B!S51/(D!V$94)</f>
        <v>2.475690012851452E-9</v>
      </c>
      <c r="W117" s="53">
        <f>+B!T51/(D!W$94)</f>
        <v>1.9749716571288054E-9</v>
      </c>
      <c r="X117" s="53">
        <f>+B!U51/(D!X$94)</f>
        <v>3.112363205926505E-9</v>
      </c>
      <c r="Y117" s="53">
        <f>+B!V51/(D!Y$94)</f>
        <v>5.4645147149883303E-9</v>
      </c>
      <c r="Z117" s="53">
        <f>+B!W51/(D!Z$94)</f>
        <v>4.7934198526922613E-9</v>
      </c>
      <c r="AA117" s="53">
        <f>+B!X51/(D!AA$94)</f>
        <v>2.2479736970543106E-9</v>
      </c>
      <c r="AB117" s="53">
        <f>+B!Y51/(D!AB$94)</f>
        <v>2.4337185958135476E-9</v>
      </c>
      <c r="AC117" s="53">
        <f>+B!Z51/(D!AC$94)</f>
        <v>4.3882787791908387E-9</v>
      </c>
      <c r="AD117" s="53">
        <f>+B!AA51/(D!AD$94)</f>
        <v>6.8035001280526761E-9</v>
      </c>
      <c r="AE117" s="53">
        <f>+B!AB51/(D!AE$94)</f>
        <v>7.1851147105327865E-9</v>
      </c>
      <c r="AF117" s="53">
        <f>+B!AC51/(D!AF$94)</f>
        <v>6.8941835712979132E-9</v>
      </c>
    </row>
    <row r="118" spans="6:32" x14ac:dyDescent="0.25">
      <c r="F118" s="222" t="s">
        <v>22</v>
      </c>
      <c r="G118" s="223"/>
      <c r="H118" s="53">
        <f>+B!E52/(D!H$94)</f>
        <v>4.94435684467727E-8</v>
      </c>
      <c r="I118" s="53">
        <f>+B!F52/(D!I$94)</f>
        <v>6.5575399691889858E-8</v>
      </c>
      <c r="J118" s="53">
        <f>+B!G52/(D!J$94)</f>
        <v>1.3498272430982212E-7</v>
      </c>
      <c r="K118" s="53">
        <f>+B!H52/(D!K$94)</f>
        <v>1.4526283752066243E-7</v>
      </c>
      <c r="L118" s="53">
        <f>+B!I52/(D!L$94)</f>
        <v>2.1399142601838002E-7</v>
      </c>
      <c r="M118" s="53">
        <f>+B!J52/(D!M$94)</f>
        <v>2.6107365671020909E-7</v>
      </c>
      <c r="N118" s="53">
        <f>+B!K52/(D!N$94)</f>
        <v>2.7828030340203849E-7</v>
      </c>
      <c r="O118" s="53">
        <f>+B!L52/(D!O$94)</f>
        <v>3.5576391163504543E-7</v>
      </c>
      <c r="P118" s="53">
        <f>+B!M52/(D!P$94)</f>
        <v>5.1189894914313927E-7</v>
      </c>
      <c r="Q118" s="53">
        <f>+B!N52/(D!Q$94)</f>
        <v>6.3624893643222715E-7</v>
      </c>
      <c r="R118" s="53">
        <f>+B!O52/(D!R$94)</f>
        <v>4.979452809977314E-7</v>
      </c>
      <c r="S118" s="53">
        <f>+B!P52/(D!S$94)</f>
        <v>5.9152235191409344E-7</v>
      </c>
      <c r="T118" s="53">
        <f>+B!Q52/(D!T$94)</f>
        <v>4.6187967749861806E-7</v>
      </c>
      <c r="U118" s="53">
        <f>+B!R52/(D!U$94)</f>
        <v>5.0054278363824779E-7</v>
      </c>
      <c r="V118" s="53">
        <f>+B!S52/(D!V$94)</f>
        <v>6.8406813581647853E-7</v>
      </c>
      <c r="W118" s="53">
        <f>+B!T52/(D!W$94)</f>
        <v>6.2481264039762547E-7</v>
      </c>
      <c r="X118" s="53">
        <f>+B!U52/(D!X$94)</f>
        <v>6.1719524362891E-7</v>
      </c>
      <c r="Y118" s="53">
        <f>+B!V52/(D!Y$94)</f>
        <v>6.0263637107698849E-7</v>
      </c>
      <c r="Z118" s="53">
        <f>+B!W52/(D!Z$94)</f>
        <v>6.6700882546788095E-7</v>
      </c>
      <c r="AA118" s="53">
        <f>+B!X52/(D!AA$94)</f>
        <v>7.1007674265543537E-7</v>
      </c>
      <c r="AB118" s="53">
        <f>+B!Y52/(D!AB$94)</f>
        <v>9.0190648046479662E-7</v>
      </c>
      <c r="AC118" s="53">
        <f>+B!Z52/(D!AC$94)</f>
        <v>8.3288499142107678E-7</v>
      </c>
      <c r="AD118" s="53">
        <f>+B!AA52/(D!AD$94)</f>
        <v>8.6026431907725491E-7</v>
      </c>
      <c r="AE118" s="53">
        <f>+B!AB52/(D!AE$94)</f>
        <v>9.8894886453467852E-7</v>
      </c>
      <c r="AF118" s="53">
        <f>+B!AC52/(D!AF$94)</f>
        <v>9.9825236194969389E-7</v>
      </c>
    </row>
    <row r="119" spans="6:32" x14ac:dyDescent="0.25">
      <c r="F119" s="220" t="s">
        <v>23</v>
      </c>
      <c r="G119" s="221"/>
      <c r="H119" s="53">
        <f>+B!E53/(D!H$94)</f>
        <v>1.1312800538288012E-7</v>
      </c>
      <c r="I119" s="53">
        <f>+B!F53/(D!I$94)</f>
        <v>1.4267547765270123E-7</v>
      </c>
      <c r="J119" s="53">
        <f>+B!G53/(D!J$94)</f>
        <v>2.7487297171330794E-7</v>
      </c>
      <c r="K119" s="53">
        <f>+B!H53/(D!K$94)</f>
        <v>2.9148428348160148E-7</v>
      </c>
      <c r="L119" s="53">
        <f>+B!I53/(D!L$94)</f>
        <v>2.7695317164910858E-7</v>
      </c>
      <c r="M119" s="53">
        <f>+B!J53/(D!M$94)</f>
        <v>2.8130686575598832E-7</v>
      </c>
      <c r="N119" s="53">
        <f>+B!K53/(D!N$94)</f>
        <v>3.2354316586940763E-7</v>
      </c>
      <c r="O119" s="53">
        <f>+B!L53/(D!O$94)</f>
        <v>2.9947184367348673E-7</v>
      </c>
      <c r="P119" s="53">
        <f>+B!M53/(D!P$94)</f>
        <v>3.0443497316549951E-7</v>
      </c>
      <c r="Q119" s="53">
        <f>+B!N53/(D!Q$94)</f>
        <v>3.584164366652207E-7</v>
      </c>
      <c r="R119" s="53">
        <f>+B!O53/(D!R$94)</f>
        <v>2.867472489480337E-7</v>
      </c>
      <c r="S119" s="53">
        <f>+B!P53/(D!S$94)</f>
        <v>4.8075910355118043E-7</v>
      </c>
      <c r="T119" s="53">
        <f>+B!Q53/(D!T$94)</f>
        <v>4.6577338154870424E-7</v>
      </c>
      <c r="U119" s="53">
        <f>+B!R53/(D!U$94)</f>
        <v>5.4080923486181421E-7</v>
      </c>
      <c r="V119" s="53">
        <f>+B!S53/(D!V$94)</f>
        <v>4.4191976161277059E-7</v>
      </c>
      <c r="W119" s="53">
        <f>+B!T53/(D!W$94)</f>
        <v>6.1481601835373917E-7</v>
      </c>
      <c r="X119" s="53">
        <f>+B!U53/(D!X$94)</f>
        <v>8.0450858845322712E-7</v>
      </c>
      <c r="Y119" s="53">
        <f>+B!V53/(D!Y$94)</f>
        <v>8.4132258757994364E-7</v>
      </c>
      <c r="Z119" s="53">
        <f>+B!W53/(D!Z$94)</f>
        <v>6.9221427081020979E-7</v>
      </c>
      <c r="AA119" s="53">
        <f>+B!X53/(D!AA$94)</f>
        <v>1.0998976009083707E-6</v>
      </c>
      <c r="AB119" s="53">
        <f>+B!Y53/(D!AB$94)</f>
        <v>1.10995407238303E-6</v>
      </c>
      <c r="AC119" s="53">
        <f>+B!Z53/(D!AC$94)</f>
        <v>9.0427685959753631E-7</v>
      </c>
      <c r="AD119" s="53">
        <f>+B!AA53/(D!AD$94)</f>
        <v>1.0970176145933256E-6</v>
      </c>
      <c r="AE119" s="53">
        <f>+B!AB53/(D!AE$94)</f>
        <v>1.1261981805759389E-6</v>
      </c>
      <c r="AF119" s="53">
        <f>+B!AC53/(D!AF$94)</f>
        <v>1.0516375907591404E-6</v>
      </c>
    </row>
    <row r="120" spans="6:32" x14ac:dyDescent="0.25">
      <c r="F120" s="222" t="s">
        <v>24</v>
      </c>
      <c r="G120" s="223"/>
      <c r="H120" s="53">
        <f>+B!E54/(D!H$94)</f>
        <v>8.304197303427019E-8</v>
      </c>
      <c r="I120" s="53">
        <f>+B!F54/(D!I$94)</f>
        <v>7.6271322202933767E-8</v>
      </c>
      <c r="J120" s="53">
        <f>+B!G54/(D!J$94)</f>
        <v>7.566294023666462E-8</v>
      </c>
      <c r="K120" s="53">
        <f>+B!H54/(D!K$94)</f>
        <v>8.1575314030118826E-8</v>
      </c>
      <c r="L120" s="53">
        <f>+B!I54/(D!L$94)</f>
        <v>5.4025090235549431E-8</v>
      </c>
      <c r="M120" s="53">
        <f>+B!J54/(D!M$94)</f>
        <v>8.0282758848051373E-8</v>
      </c>
      <c r="N120" s="53">
        <f>+B!K54/(D!N$94)</f>
        <v>7.5319367472751556E-8</v>
      </c>
      <c r="O120" s="53">
        <f>+B!L54/(D!O$94)</f>
        <v>1.777437761002731E-7</v>
      </c>
      <c r="P120" s="53">
        <f>+B!M54/(D!P$94)</f>
        <v>1.8374348502017497E-7</v>
      </c>
      <c r="Q120" s="53">
        <f>+B!N54/(D!Q$94)</f>
        <v>2.8355777551662917E-7</v>
      </c>
      <c r="R120" s="53">
        <f>+B!O54/(D!R$94)</f>
        <v>5.344649037806751E-7</v>
      </c>
      <c r="S120" s="53">
        <f>+B!P54/(D!S$94)</f>
        <v>4.2072506566520428E-7</v>
      </c>
      <c r="T120" s="53">
        <f>+B!Q54/(D!T$94)</f>
        <v>6.6947484926620778E-7</v>
      </c>
      <c r="U120" s="53">
        <f>+B!R54/(D!U$94)</f>
        <v>4.2997409686114421E-7</v>
      </c>
      <c r="V120" s="53">
        <f>+B!S54/(D!V$94)</f>
        <v>3.7966982723701561E-7</v>
      </c>
      <c r="W120" s="53">
        <f>+B!T54/(D!W$94)</f>
        <v>3.9416332771243748E-7</v>
      </c>
      <c r="X120" s="53">
        <f>+B!U54/(D!X$94)</f>
        <v>5.3026930478815311E-7</v>
      </c>
      <c r="Y120" s="53">
        <f>+B!V54/(D!Y$94)</f>
        <v>5.6032009201526437E-7</v>
      </c>
      <c r="Z120" s="53">
        <f>+B!W54/(D!Z$94)</f>
        <v>5.4136476238631763E-7</v>
      </c>
      <c r="AA120" s="53">
        <f>+B!X54/(D!AA$94)</f>
        <v>7.1816295381276394E-7</v>
      </c>
      <c r="AB120" s="53">
        <f>+B!Y54/(D!AB$94)</f>
        <v>9.163095769287328E-7</v>
      </c>
      <c r="AC120" s="53">
        <f>+B!Z54/(D!AC$94)</f>
        <v>5.7194320843652628E-7</v>
      </c>
      <c r="AD120" s="53">
        <f>+B!AA54/(D!AD$94)</f>
        <v>5.4406271131713014E-7</v>
      </c>
      <c r="AE120" s="53">
        <f>+B!AB54/(D!AE$94)</f>
        <v>5.9545395354432062E-7</v>
      </c>
      <c r="AF120" s="53">
        <f>+B!AC54/(D!AF$94)</f>
        <v>6.4071792709915249E-7</v>
      </c>
    </row>
    <row r="121" spans="6:32" x14ac:dyDescent="0.25">
      <c r="F121" s="220" t="s">
        <v>25</v>
      </c>
      <c r="G121" s="221"/>
      <c r="H121" s="53">
        <f>+B!E55/(D!H$94)</f>
        <v>2.3715041828397313E-8</v>
      </c>
      <c r="I121" s="53">
        <f>+B!F55/(D!I$94)</f>
        <v>1.986866847257563E-8</v>
      </c>
      <c r="J121" s="53">
        <f>+B!G55/(D!J$94)</f>
        <v>3.7085245039199354E-8</v>
      </c>
      <c r="K121" s="53">
        <f>+B!H55/(D!K$94)</f>
        <v>1.7942694995696357E-8</v>
      </c>
      <c r="L121" s="53">
        <f>+B!I55/(D!L$94)</f>
        <v>2.5016696797986448E-8</v>
      </c>
      <c r="M121" s="53">
        <f>+B!J55/(D!M$94)</f>
        <v>1.9031065542529411E-8</v>
      </c>
      <c r="N121" s="53">
        <f>+B!K55/(D!N$94)</f>
        <v>2.4638344836447586E-8</v>
      </c>
      <c r="O121" s="53">
        <f>+B!L55/(D!O$94)</f>
        <v>3.6414655588049194E-8</v>
      </c>
      <c r="P121" s="53">
        <f>+B!M55/(D!P$94)</f>
        <v>3.7383446835024847E-8</v>
      </c>
      <c r="Q121" s="53">
        <f>+B!N55/(D!Q$94)</f>
        <v>4.001806527987159E-8</v>
      </c>
      <c r="R121" s="53">
        <f>+B!O55/(D!R$94)</f>
        <v>5.420227811248493E-8</v>
      </c>
      <c r="S121" s="53">
        <f>+B!P55/(D!S$94)</f>
        <v>6.3063782348022285E-8</v>
      </c>
      <c r="T121" s="53">
        <f>+B!Q55/(D!T$94)</f>
        <v>5.3838397722848374E-8</v>
      </c>
      <c r="U121" s="53">
        <f>+B!R55/(D!U$94)</f>
        <v>6.5726055904129165E-8</v>
      </c>
      <c r="V121" s="53">
        <f>+B!S55/(D!V$94)</f>
        <v>5.6780886017145556E-8</v>
      </c>
      <c r="W121" s="53">
        <f>+B!T55/(D!W$94)</f>
        <v>7.4836369435385163E-8</v>
      </c>
      <c r="X121" s="53">
        <f>+B!U55/(D!X$94)</f>
        <v>1.0692183502623067E-7</v>
      </c>
      <c r="Y121" s="53">
        <f>+B!V55/(D!Y$94)</f>
        <v>1.2433757718703455E-7</v>
      </c>
      <c r="Z121" s="53">
        <f>+B!W55/(D!Z$94)</f>
        <v>1.4461927141024467E-7</v>
      </c>
      <c r="AA121" s="53">
        <f>+B!X55/(D!AA$94)</f>
        <v>1.4706029658469592E-7</v>
      </c>
      <c r="AB121" s="53">
        <f>+B!Y55/(D!AB$94)</f>
        <v>1.8539811906254387E-7</v>
      </c>
      <c r="AC121" s="53">
        <f>+B!Z55/(D!AC$94)</f>
        <v>1.5942134545473754E-7</v>
      </c>
      <c r="AD121" s="53">
        <f>+B!AA55/(D!AD$94)</f>
        <v>1.6175668390427504E-7</v>
      </c>
      <c r="AE121" s="53">
        <f>+B!AB55/(D!AE$94)</f>
        <v>1.4960332948179885E-7</v>
      </c>
      <c r="AF121" s="53">
        <f>+B!AC55/(D!AF$94)</f>
        <v>1.7158005307176692E-7</v>
      </c>
    </row>
    <row r="122" spans="6:32" ht="15.75" thickBot="1" x14ac:dyDescent="0.3">
      <c r="F122" s="224" t="s">
        <v>26</v>
      </c>
      <c r="G122" s="225"/>
      <c r="H122" s="54">
        <f>+B!E56/(D!H$94)</f>
        <v>8.8127151229298275E-8</v>
      </c>
      <c r="I122" s="54">
        <f>+B!F56/(D!I$94)</f>
        <v>6.474072586738726E-8</v>
      </c>
      <c r="J122" s="54">
        <f>+B!G56/(D!J$94)</f>
        <v>2.6785422568556394E-8</v>
      </c>
      <c r="K122" s="54">
        <f>+B!H56/(D!K$94)</f>
        <v>5.8369785660663698E-9</v>
      </c>
      <c r="L122" s="54">
        <f>+B!I56/(D!L$94)</f>
        <v>4.6638115230333023E-9</v>
      </c>
      <c r="M122" s="54">
        <f>+B!J56/(D!M$94)</f>
        <v>3.7066341634083183E-9</v>
      </c>
      <c r="N122" s="54">
        <f>+B!K56/(D!N$94)</f>
        <v>1.6358072997993224E-8</v>
      </c>
      <c r="O122" s="54">
        <f>+B!L56/(D!O$94)</f>
        <v>6.9579431205550422E-9</v>
      </c>
      <c r="P122" s="54">
        <f>+B!M56/(D!P$94)</f>
        <v>1.3394357723317925E-7</v>
      </c>
      <c r="Q122" s="54">
        <f>+B!N56/(D!Q$94)</f>
        <v>2.2856224012468902E-7</v>
      </c>
      <c r="R122" s="54">
        <f>+B!O56/(D!R$94)</f>
        <v>3.1297971817199689E-7</v>
      </c>
      <c r="S122" s="54">
        <f>+B!P56/(D!S$94)</f>
        <v>5.5529545292312882E-7</v>
      </c>
      <c r="T122" s="54">
        <f>+B!Q56/(D!T$94)</f>
        <v>6.3617413975725004E-7</v>
      </c>
      <c r="U122" s="54">
        <f>+B!R56/(D!U$94)</f>
        <v>5.8258106860224379E-7</v>
      </c>
      <c r="V122" s="54">
        <f>+B!S56/(D!V$94)</f>
        <v>5.5649838477064323E-7</v>
      </c>
      <c r="W122" s="54">
        <f>+B!T56/(D!W$94)</f>
        <v>6.3934912120595485E-7</v>
      </c>
      <c r="X122" s="54">
        <f>+B!U56/(D!X$94)</f>
        <v>7.8593457226666197E-7</v>
      </c>
      <c r="Y122" s="54">
        <f>+B!V56/(D!Y$94)</f>
        <v>7.6702863447728795E-7</v>
      </c>
      <c r="Z122" s="54">
        <f>+B!W56/(D!Z$94)</f>
        <v>8.9215817482087404E-7</v>
      </c>
      <c r="AA122" s="54">
        <f>+B!X56/(D!AA$94)</f>
        <v>8.5656105649395082E-7</v>
      </c>
      <c r="AB122" s="54">
        <f>+B!Y56/(D!AB$94)</f>
        <v>9.1562066868186912E-7</v>
      </c>
      <c r="AC122" s="54">
        <f>+B!Z56/(D!AC$94)</f>
        <v>8.2355389662892385E-7</v>
      </c>
      <c r="AD122" s="54">
        <f>+B!AA56/(D!AD$94)</f>
        <v>6.2312805712740873E-7</v>
      </c>
      <c r="AE122" s="54">
        <f>+B!AB56/(D!AE$94)</f>
        <v>6.1830078487965511E-7</v>
      </c>
      <c r="AF122" s="54">
        <f>+B!AC56/(D!AF$94)</f>
        <v>6.7671130858985242E-7</v>
      </c>
    </row>
    <row r="123" spans="6:32" x14ac:dyDescent="0.25">
      <c r="F123" s="1" t="s">
        <v>53</v>
      </c>
      <c r="AD123" s="1"/>
    </row>
    <row r="124" spans="6:32" ht="15.75" thickBot="1" x14ac:dyDescent="0.3"/>
    <row r="125" spans="6:32" ht="15.75" thickBot="1" x14ac:dyDescent="0.3">
      <c r="F125" s="6" t="s">
        <v>15</v>
      </c>
      <c r="G125" s="7"/>
      <c r="H125" s="12">
        <v>1995</v>
      </c>
      <c r="I125" s="8">
        <v>1996</v>
      </c>
      <c r="J125" s="12">
        <v>1997</v>
      </c>
      <c r="K125" s="8">
        <v>1998</v>
      </c>
      <c r="L125" s="12">
        <v>1999</v>
      </c>
      <c r="M125" s="8">
        <v>2000</v>
      </c>
      <c r="N125" s="12">
        <v>2001</v>
      </c>
      <c r="O125" s="8">
        <v>2002</v>
      </c>
      <c r="P125" s="12">
        <v>2003</v>
      </c>
      <c r="Q125" s="8">
        <v>2004</v>
      </c>
      <c r="R125" s="12">
        <v>2005</v>
      </c>
      <c r="S125" s="8">
        <v>2006</v>
      </c>
      <c r="T125" s="12">
        <v>2007</v>
      </c>
      <c r="U125" s="8">
        <v>2008</v>
      </c>
      <c r="V125" s="12">
        <v>2009</v>
      </c>
      <c r="W125" s="8">
        <v>2010</v>
      </c>
      <c r="X125" s="12">
        <v>2011</v>
      </c>
      <c r="Y125" s="8">
        <v>2012</v>
      </c>
      <c r="Z125" s="12">
        <v>2013</v>
      </c>
      <c r="AA125" s="8">
        <v>2014</v>
      </c>
      <c r="AB125" s="12">
        <v>2015</v>
      </c>
      <c r="AC125" s="9">
        <v>2016</v>
      </c>
      <c r="AD125" s="9">
        <v>2017</v>
      </c>
      <c r="AE125" s="9">
        <v>2018</v>
      </c>
      <c r="AF125" s="9">
        <v>2019</v>
      </c>
    </row>
    <row r="126" spans="6:32" ht="15.75" thickBot="1" x14ac:dyDescent="0.3">
      <c r="F126" s="200" t="s">
        <v>27</v>
      </c>
      <c r="G126" s="209"/>
      <c r="H126" s="172">
        <f>+'C'!D46/(D!H$94)</f>
        <v>-3.3606985533832669E-7</v>
      </c>
      <c r="I126" s="172">
        <f>+'C'!E46/(D!I$94)</f>
        <v>-4.1212330140046042E-7</v>
      </c>
      <c r="J126" s="172">
        <f>+'C'!F46/(D!J$94)</f>
        <v>-5.2499411358237981E-7</v>
      </c>
      <c r="K126" s="172">
        <f>+'C'!G46/(D!K$94)</f>
        <v>-5.3575509251802487E-7</v>
      </c>
      <c r="L126" s="172">
        <f>+'C'!H46/(D!L$94)</f>
        <v>-5.6204500512865749E-7</v>
      </c>
      <c r="M126" s="172">
        <f>+'C'!I46/(D!M$94)</f>
        <v>-6.2392886677506031E-7</v>
      </c>
      <c r="N126" s="172">
        <f>+'C'!J46/(D!N$94)</f>
        <v>-7.1126559648971697E-7</v>
      </c>
      <c r="O126" s="172">
        <f>+'C'!K46/(D!O$94)</f>
        <v>-8.5846214151446061E-7</v>
      </c>
      <c r="P126" s="172">
        <f>+'C'!L46/(D!P$94)</f>
        <v>-1.1260331678216603E-6</v>
      </c>
      <c r="Q126" s="172">
        <f>+'C'!M46/(D!Q$94)</f>
        <v>-1.5043169292032666E-6</v>
      </c>
      <c r="R126" s="172">
        <f>+'C'!N46/(D!R$94)</f>
        <v>-1.6658565325466032E-6</v>
      </c>
      <c r="S126" s="172">
        <f>+'C'!O46/(D!S$94)</f>
        <v>-1.7544791550511908E-6</v>
      </c>
      <c r="T126" s="172">
        <f>+'C'!P46/(D!T$94)</f>
        <v>-1.9349642166897384E-6</v>
      </c>
      <c r="U126" s="172">
        <f>+'C'!Q46/(D!U$94)</f>
        <v>-2.1186523777681836E-6</v>
      </c>
      <c r="V126" s="172">
        <f>+'C'!R46/(D!V$94)</f>
        <v>-2.353181556796578E-7</v>
      </c>
      <c r="W126" s="172">
        <f>+'C'!S46/(D!W$94)</f>
        <v>-1.1210726756930013E-6</v>
      </c>
      <c r="X126" s="172">
        <f>+'C'!T46/(D!X$94)</f>
        <v>-7.2773628199598542E-7</v>
      </c>
      <c r="Y126" s="172">
        <f>+'C'!U46/(D!Y$94)</f>
        <v>6.4411184917928066E-7</v>
      </c>
      <c r="Z126" s="172">
        <f>+'C'!V46/(D!Z$94)</f>
        <v>4.8394268569457578E-6</v>
      </c>
      <c r="AA126" s="172">
        <f>+'C'!W46/(D!AA$94)</f>
        <v>3.5944847311603233E-6</v>
      </c>
      <c r="AB126" s="172">
        <f>+'C'!X46/(D!AB$94)</f>
        <v>-2.2105777827545451E-6</v>
      </c>
      <c r="AC126" s="172">
        <f>+'C'!Y46/(D!AC$94)</f>
        <v>-2.546684050214664E-6</v>
      </c>
      <c r="AD126" s="172">
        <f>+'C'!Z46/(D!AD$94)</f>
        <v>-2.4445375009443559E-6</v>
      </c>
      <c r="AE126" s="172">
        <f>+'C'!AA46/(D!AE$94)</f>
        <v>-1.904727607187937E-6</v>
      </c>
      <c r="AF126" s="172">
        <f>+'C'!AB46/(D!AF$94)</f>
        <v>-2.5362244317704126E-6</v>
      </c>
    </row>
    <row r="127" spans="6:32" x14ac:dyDescent="0.25">
      <c r="F127" s="220" t="s">
        <v>17</v>
      </c>
      <c r="G127" s="221"/>
      <c r="H127" s="168">
        <f>+'C'!D47/(D!H$94)</f>
        <v>-8.4951152519148452E-10</v>
      </c>
      <c r="I127" s="168">
        <f>+'C'!E47/(D!I$94)</f>
        <v>-5.4914326874049966E-8</v>
      </c>
      <c r="J127" s="168">
        <f>+'C'!F47/(D!J$94)</f>
        <v>-2.3120301602446013E-9</v>
      </c>
      <c r="K127" s="168">
        <f>+'C'!G47/(D!K$94)</f>
        <v>-9.9285642803100864E-9</v>
      </c>
      <c r="L127" s="168">
        <f>+'C'!H47/(D!L$94)</f>
        <v>-2.5387023083402399E-9</v>
      </c>
      <c r="M127" s="168">
        <f>+'C'!I47/(D!M$94)</f>
        <v>-2.2597630836086723E-9</v>
      </c>
      <c r="N127" s="168">
        <f>+'C'!J47/(D!N$94)</f>
        <v>-7.7895668131098911E-9</v>
      </c>
      <c r="O127" s="168">
        <f>+'C'!K47/(D!O$94)</f>
        <v>-4.9144369530254732E-9</v>
      </c>
      <c r="P127" s="168">
        <f>+'C'!L47/(D!P$94)</f>
        <v>-8.2777110759981802E-9</v>
      </c>
      <c r="Q127" s="168">
        <f>+'C'!M47/(D!Q$94)</f>
        <v>-5.8598913550461476E-9</v>
      </c>
      <c r="R127" s="168">
        <f>+'C'!N47/(D!R$94)</f>
        <v>-4.3696643738341978E-9</v>
      </c>
      <c r="S127" s="168">
        <f>+'C'!O47/(D!S$94)</f>
        <v>-6.6980355535653523E-9</v>
      </c>
      <c r="T127" s="168">
        <f>+'C'!P47/(D!T$94)</f>
        <v>-6.023712375797089E-9</v>
      </c>
      <c r="U127" s="168">
        <f>+'C'!Q47/(D!U$94)</f>
        <v>-1.9592855867984362E-8</v>
      </c>
      <c r="V127" s="168">
        <f>+'C'!R47/(D!V$94)</f>
        <v>-6.2831609328934805E-9</v>
      </c>
      <c r="W127" s="168">
        <f>+'C'!S47/(D!W$94)</f>
        <v>4.5893661853637379E-9</v>
      </c>
      <c r="X127" s="168">
        <f>+'C'!T47/(D!X$94)</f>
        <v>-8.8413737345693812E-9</v>
      </c>
      <c r="Y127" s="168">
        <f>+'C'!U47/(D!Y$94)</f>
        <v>-7.3601916847031947E-9</v>
      </c>
      <c r="Z127" s="168">
        <f>+'C'!V47/(D!Z$94)</f>
        <v>-9.298498036527854E-9</v>
      </c>
      <c r="AA127" s="168">
        <f>+'C'!W47/(D!AA$94)</f>
        <v>-8.9239830129471324E-9</v>
      </c>
      <c r="AB127" s="168">
        <f>+'C'!X47/(D!AB$94)</f>
        <v>-1.0091513250583953E-8</v>
      </c>
      <c r="AC127" s="168">
        <f>+'C'!Y47/(D!AC$94)</f>
        <v>-1.8041013972824675E-8</v>
      </c>
      <c r="AD127" s="168">
        <f>+'C'!Z47/(D!AD$94)</f>
        <v>-2.2440336948901953E-8</v>
      </c>
      <c r="AE127" s="168">
        <f>+'C'!AA47/(D!AE$94)</f>
        <v>-2.5719320120073015E-8</v>
      </c>
      <c r="AF127" s="168">
        <f>+'C'!AB47/(D!AF$94)</f>
        <v>-2.6935133919791025E-8</v>
      </c>
    </row>
    <row r="128" spans="6:32" x14ac:dyDescent="0.25">
      <c r="F128" s="222" t="s">
        <v>18</v>
      </c>
      <c r="G128" s="223"/>
      <c r="H128" s="169">
        <f>+'C'!D48/(D!H$94)</f>
        <v>0</v>
      </c>
      <c r="I128" s="169">
        <f>+'C'!E48/(D!I$94)</f>
        <v>0</v>
      </c>
      <c r="J128" s="169">
        <f>+'C'!F48/(D!J$94)</f>
        <v>0</v>
      </c>
      <c r="K128" s="169">
        <f>+'C'!G48/(D!K$94)</f>
        <v>0</v>
      </c>
      <c r="L128" s="169">
        <f>+'C'!H48/(D!L$94)</f>
        <v>0</v>
      </c>
      <c r="M128" s="169">
        <f>+'C'!I48/(D!M$94)</f>
        <v>0</v>
      </c>
      <c r="N128" s="169">
        <f>+'C'!J48/(D!N$94)</f>
        <v>0</v>
      </c>
      <c r="O128" s="169">
        <f>+'C'!K48/(D!O$94)</f>
        <v>-1.5924379190291769E-12</v>
      </c>
      <c r="P128" s="169">
        <f>+'C'!L48/(D!P$94)</f>
        <v>-7.9246519809431967E-13</v>
      </c>
      <c r="Q128" s="169">
        <f>+'C'!M48/(D!Q$94)</f>
        <v>-4.040945069341894E-10</v>
      </c>
      <c r="R128" s="169">
        <f>+'C'!N48/(D!R$94)</f>
        <v>0</v>
      </c>
      <c r="S128" s="169">
        <f>+'C'!O48/(D!S$94)</f>
        <v>4.2587925026526188E-10</v>
      </c>
      <c r="T128" s="169">
        <f>+'C'!P48/(D!T$94)</f>
        <v>0</v>
      </c>
      <c r="U128" s="169">
        <f>+'C'!Q48/(D!U$94)</f>
        <v>-5.0495784399143483E-9</v>
      </c>
      <c r="V128" s="169">
        <f>+'C'!R48/(D!V$94)</f>
        <v>-6.0098666489660391E-10</v>
      </c>
      <c r="W128" s="169">
        <f>+'C'!S48/(D!W$94)</f>
        <v>9.8896194325034104E-12</v>
      </c>
      <c r="X128" s="169">
        <f>+'C'!T48/(D!X$94)</f>
        <v>-1.1613885975339368E-11</v>
      </c>
      <c r="Y128" s="169">
        <f>+'C'!U48/(D!Y$94)</f>
        <v>-2.2389734960679722E-9</v>
      </c>
      <c r="Z128" s="169">
        <f>+'C'!V48/(D!Z$94)</f>
        <v>-3.3989589261756525E-9</v>
      </c>
      <c r="AA128" s="169">
        <f>+'C'!W48/(D!AA$94)</f>
        <v>-1.3759127185230446E-9</v>
      </c>
      <c r="AB128" s="169">
        <f>+'C'!X48/(D!AB$94)</f>
        <v>-8.1713086924199619E-10</v>
      </c>
      <c r="AC128" s="169">
        <f>+'C'!Y48/(D!AC$94)</f>
        <v>-4.5889505639271255E-10</v>
      </c>
      <c r="AD128" s="169">
        <f>+'C'!Z48/(D!AD$94)</f>
        <v>-3.7490445504892272E-9</v>
      </c>
      <c r="AE128" s="169">
        <f>+'C'!AA48/(D!AE$94)</f>
        <v>-1.0367962140243483E-9</v>
      </c>
      <c r="AF128" s="169">
        <f>+'C'!AB48/(D!AF$94)</f>
        <v>-1.1945541864192059E-11</v>
      </c>
    </row>
    <row r="129" spans="6:32" x14ac:dyDescent="0.25">
      <c r="F129" s="220" t="s">
        <v>19</v>
      </c>
      <c r="G129" s="221"/>
      <c r="H129" s="169">
        <f>+'C'!D49/(D!H$94)</f>
        <v>-1.4812001921777739E-8</v>
      </c>
      <c r="I129" s="169">
        <f>+'C'!E49/(D!I$94)</f>
        <v>6.2961127210230411E-9</v>
      </c>
      <c r="J129" s="169">
        <f>+'C'!F49/(D!J$94)</f>
        <v>1.3997326860003478E-8</v>
      </c>
      <c r="K129" s="169">
        <f>+'C'!G49/(D!K$94)</f>
        <v>8.800976075449724E-9</v>
      </c>
      <c r="L129" s="169">
        <f>+'C'!H49/(D!L$94)</f>
        <v>8.2492712385573438E-9</v>
      </c>
      <c r="M129" s="169">
        <f>+'C'!I49/(D!M$94)</f>
        <v>1.2746677622002485E-8</v>
      </c>
      <c r="N129" s="169">
        <f>+'C'!J49/(D!N$94)</f>
        <v>3.6449915066055078E-9</v>
      </c>
      <c r="O129" s="169">
        <f>+'C'!K49/(D!O$94)</f>
        <v>6.5596090662194228E-9</v>
      </c>
      <c r="P129" s="169">
        <f>+'C'!L49/(D!P$94)</f>
        <v>3.9552709369680304E-8</v>
      </c>
      <c r="Q129" s="169">
        <f>+'C'!M49/(D!Q$94)</f>
        <v>9.9535262073876382E-9</v>
      </c>
      <c r="R129" s="169">
        <f>+'C'!N49/(D!R$94)</f>
        <v>9.7960919172822366E-9</v>
      </c>
      <c r="S129" s="169">
        <f>+'C'!O49/(D!S$94)</f>
        <v>-6.0258479901436252E-9</v>
      </c>
      <c r="T129" s="169">
        <f>+'C'!P49/(D!T$94)</f>
        <v>-1.0997574688899992E-10</v>
      </c>
      <c r="U129" s="169">
        <f>+'C'!Q49/(D!U$94)</f>
        <v>-2.2155908916808878E-8</v>
      </c>
      <c r="V129" s="169">
        <f>+'C'!R49/(D!V$94)</f>
        <v>-1.9822852450136725E-8</v>
      </c>
      <c r="W129" s="169">
        <f>+'C'!S49/(D!W$94)</f>
        <v>-1.6918895015105394E-8</v>
      </c>
      <c r="X129" s="169">
        <f>+'C'!T49/(D!X$94)</f>
        <v>-2.8498219088933353E-8</v>
      </c>
      <c r="Y129" s="169">
        <f>+'C'!U49/(D!Y$94)</f>
        <v>-7.7394041839475182E-10</v>
      </c>
      <c r="Z129" s="169">
        <f>+'C'!V49/(D!Z$94)</f>
        <v>1.0129624970519344E-8</v>
      </c>
      <c r="AA129" s="169">
        <f>+'C'!W49/(D!AA$94)</f>
        <v>2.6788600307130718E-9</v>
      </c>
      <c r="AB129" s="169">
        <f>+'C'!X49/(D!AB$94)</f>
        <v>1.400198805169225E-8</v>
      </c>
      <c r="AC129" s="169">
        <f>+'C'!Y49/(D!AC$94)</f>
        <v>1.3990926639995234E-8</v>
      </c>
      <c r="AD129" s="169">
        <f>+'C'!Z49/(D!AD$94)</f>
        <v>1.8342912571590723E-8</v>
      </c>
      <c r="AE129" s="169">
        <f>+'C'!AA49/(D!AE$94)</f>
        <v>2.0000621976844541E-8</v>
      </c>
      <c r="AF129" s="169">
        <f>+'C'!AB49/(D!AF$94)</f>
        <v>4.9887661859312421E-8</v>
      </c>
    </row>
    <row r="130" spans="6:32" x14ac:dyDescent="0.25">
      <c r="F130" s="222" t="s">
        <v>20</v>
      </c>
      <c r="G130" s="223"/>
      <c r="H130" s="169">
        <f>+'C'!D50/(D!H$94)</f>
        <v>0</v>
      </c>
      <c r="I130" s="169">
        <f>+'C'!E50/(D!I$94)</f>
        <v>0</v>
      </c>
      <c r="J130" s="169">
        <f>+'C'!F50/(D!J$94)</f>
        <v>0</v>
      </c>
      <c r="K130" s="169">
        <f>+'C'!G50/(D!K$94)</f>
        <v>0</v>
      </c>
      <c r="L130" s="169">
        <f>+'C'!H50/(D!L$94)</f>
        <v>0</v>
      </c>
      <c r="M130" s="169">
        <f>+'C'!I50/(D!M$94)</f>
        <v>0</v>
      </c>
      <c r="N130" s="169">
        <f>+'C'!J50/(D!N$94)</f>
        <v>-5.4759231139430361E-11</v>
      </c>
      <c r="O130" s="169">
        <f>+'C'!K50/(D!O$94)</f>
        <v>-1.2259730389448984E-11</v>
      </c>
      <c r="P130" s="169">
        <f>+'C'!L50/(D!P$94)</f>
        <v>-1.1253005812939339E-11</v>
      </c>
      <c r="Q130" s="169">
        <f>+'C'!M50/(D!Q$94)</f>
        <v>2.2299026781404495E-8</v>
      </c>
      <c r="R130" s="169">
        <f>+'C'!N50/(D!R$94)</f>
        <v>-1.2374742383235174E-10</v>
      </c>
      <c r="S130" s="169">
        <f>+'C'!O50/(D!S$94)</f>
        <v>4.595362714732079E-9</v>
      </c>
      <c r="T130" s="169">
        <f>+'C'!P50/(D!T$94)</f>
        <v>-7.1795853636068472E-11</v>
      </c>
      <c r="U130" s="169">
        <f>+'C'!Q50/(D!U$94)</f>
        <v>8.4728347333631879E-10</v>
      </c>
      <c r="V130" s="169">
        <f>+'C'!R50/(D!V$94)</f>
        <v>1.875857450787126E-6</v>
      </c>
      <c r="W130" s="169">
        <f>+'C'!S50/(D!W$94)</f>
        <v>1.1569990598251973E-6</v>
      </c>
      <c r="X130" s="169">
        <f>+'C'!T50/(D!X$94)</f>
        <v>2.1310495196650227E-6</v>
      </c>
      <c r="Y130" s="169">
        <f>+'C'!U50/(D!Y$94)</f>
        <v>3.3748229542143488E-6</v>
      </c>
      <c r="Z130" s="169">
        <f>+'C'!V50/(D!Z$94)</f>
        <v>7.4698468811215909E-6</v>
      </c>
      <c r="AA130" s="169">
        <f>+'C'!W50/(D!AA$94)</f>
        <v>6.9271754042075922E-6</v>
      </c>
      <c r="AB130" s="169">
        <f>+'C'!X50/(D!AB$94)</f>
        <v>1.5290275095208705E-6</v>
      </c>
      <c r="AC130" s="169">
        <f>+'C'!Y50/(D!AC$94)</f>
        <v>3.22932937349538E-7</v>
      </c>
      <c r="AD130" s="169">
        <f>+'C'!Z50/(D!AD$94)</f>
        <v>4.7311077686182515E-7</v>
      </c>
      <c r="AE130" s="169">
        <f>+'C'!AA50/(D!AE$94)</f>
        <v>1.3107362778912534E-6</v>
      </c>
      <c r="AF130" s="169">
        <f>+'C'!AB50/(D!AF$94)</f>
        <v>6.148821165671963E-7</v>
      </c>
    </row>
    <row r="131" spans="6:32" x14ac:dyDescent="0.25">
      <c r="F131" s="220" t="s">
        <v>21</v>
      </c>
      <c r="G131" s="221"/>
      <c r="H131" s="169">
        <f>+'C'!D51/(D!H$94)</f>
        <v>-9.3219691007161154E-10</v>
      </c>
      <c r="I131" s="169">
        <f>+'C'!E51/(D!I$94)</f>
        <v>-9.5203680489403241E-12</v>
      </c>
      <c r="J131" s="169">
        <f>+'C'!F51/(D!J$94)</f>
        <v>-2.2201489941034939E-11</v>
      </c>
      <c r="K131" s="169">
        <f>+'C'!G51/(D!K$94)</f>
        <v>0</v>
      </c>
      <c r="L131" s="169">
        <f>+'C'!H51/(D!L$94)</f>
        <v>-2.0615839330985409E-10</v>
      </c>
      <c r="M131" s="169">
        <f>+'C'!I51/(D!M$94)</f>
        <v>0</v>
      </c>
      <c r="N131" s="169">
        <f>+'C'!J51/(D!N$94)</f>
        <v>-1.6522462694301533E-10</v>
      </c>
      <c r="O131" s="169">
        <f>+'C'!K51/(D!O$94)</f>
        <v>-3.2898134137482258E-10</v>
      </c>
      <c r="P131" s="169">
        <f>+'C'!L51/(D!P$94)</f>
        <v>-1.0298877714433779E-10</v>
      </c>
      <c r="Q131" s="169">
        <f>+'C'!M51/(D!Q$94)</f>
        <v>-1.0625075385232744E-11</v>
      </c>
      <c r="R131" s="169">
        <f>+'C'!N51/(D!R$94)</f>
        <v>-6.733109691726188E-10</v>
      </c>
      <c r="S131" s="169">
        <f>+'C'!O51/(D!S$94)</f>
        <v>-6.7855440562023065E-10</v>
      </c>
      <c r="T131" s="169">
        <f>+'C'!P51/(D!T$94)</f>
        <v>-1.5977596613846112E-9</v>
      </c>
      <c r="U131" s="169">
        <f>+'C'!Q51/(D!U$94)</f>
        <v>-3.2385394866926646E-9</v>
      </c>
      <c r="V131" s="169">
        <f>+'C'!R51/(D!V$94)</f>
        <v>-2.475690012851452E-9</v>
      </c>
      <c r="W131" s="169">
        <f>+'C'!S51/(D!W$94)</f>
        <v>-1.9749716571288054E-9</v>
      </c>
      <c r="X131" s="169">
        <f>+'C'!T51/(D!X$94)</f>
        <v>-3.112363205926505E-9</v>
      </c>
      <c r="Y131" s="169">
        <f>+'C'!U51/(D!Y$94)</f>
        <v>-5.4645147149883303E-9</v>
      </c>
      <c r="Z131" s="169">
        <f>+'C'!V51/(D!Z$94)</f>
        <v>-4.7934198526922613E-9</v>
      </c>
      <c r="AA131" s="169">
        <f>+'C'!W51/(D!AA$94)</f>
        <v>-2.2479736970543106E-9</v>
      </c>
      <c r="AB131" s="169">
        <f>+'C'!X51/(D!AB$94)</f>
        <v>-2.4337185958135476E-9</v>
      </c>
      <c r="AC131" s="169">
        <f>+'C'!Y51/(D!AC$94)</f>
        <v>-4.3882787791908387E-9</v>
      </c>
      <c r="AD131" s="169">
        <f>+'C'!Z51/(D!AD$94)</f>
        <v>-6.8035001280526761E-9</v>
      </c>
      <c r="AE131" s="169">
        <f>+'C'!AA51/(D!AE$94)</f>
        <v>-7.1851147105327865E-9</v>
      </c>
      <c r="AF131" s="169">
        <f>+'C'!AB51/(D!AF$94)</f>
        <v>-6.8941835712979132E-9</v>
      </c>
    </row>
    <row r="132" spans="6:32" x14ac:dyDescent="0.25">
      <c r="F132" s="222" t="s">
        <v>22</v>
      </c>
      <c r="G132" s="223"/>
      <c r="H132" s="169">
        <f>+'C'!D52/(D!H$94)</f>
        <v>-4.4612597273687493E-8</v>
      </c>
      <c r="I132" s="169">
        <f>+'C'!E52/(D!I$94)</f>
        <v>-6.3539584772884025E-8</v>
      </c>
      <c r="J132" s="169">
        <f>+'C'!F52/(D!J$94)</f>
        <v>-1.2464449926198387E-7</v>
      </c>
      <c r="K132" s="169">
        <f>+'C'!G52/(D!K$94)</f>
        <v>-1.4138809647336005E-7</v>
      </c>
      <c r="L132" s="169">
        <f>+'C'!H52/(D!L$94)</f>
        <v>-2.1344399472871588E-7</v>
      </c>
      <c r="M132" s="169">
        <f>+'C'!I52/(D!M$94)</f>
        <v>-2.5894694453649389E-7</v>
      </c>
      <c r="N132" s="169">
        <f>+'C'!J52/(D!N$94)</f>
        <v>-2.7794258414238202E-7</v>
      </c>
      <c r="O132" s="169">
        <f>+'C'!K52/(D!O$94)</f>
        <v>-3.5241836289413122E-7</v>
      </c>
      <c r="P132" s="169">
        <f>+'C'!L52/(D!P$94)</f>
        <v>-5.110562944824989E-7</v>
      </c>
      <c r="Q132" s="169">
        <f>+'C'!M52/(D!Q$94)</f>
        <v>-6.3420524076253014E-7</v>
      </c>
      <c r="R132" s="169">
        <f>+'C'!N52/(D!R$94)</f>
        <v>-4.962261944215494E-7</v>
      </c>
      <c r="S132" s="169">
        <f>+'C'!O52/(D!S$94)</f>
        <v>-5.8950455174235145E-7</v>
      </c>
      <c r="T132" s="169">
        <f>+'C'!P52/(D!T$94)</f>
        <v>-4.5475949116355141E-7</v>
      </c>
      <c r="U132" s="169">
        <f>+'C'!Q52/(D!U$94)</f>
        <v>-4.9060901552126376E-7</v>
      </c>
      <c r="V132" s="169">
        <f>+'C'!R52/(D!V$94)</f>
        <v>-6.5432052655239227E-7</v>
      </c>
      <c r="W132" s="169">
        <f>+'C'!S52/(D!W$94)</f>
        <v>-6.1327021570024031E-7</v>
      </c>
      <c r="X132" s="169">
        <f>+'C'!T52/(D!X$94)</f>
        <v>-6.0842415629630243E-7</v>
      </c>
      <c r="Y132" s="169">
        <f>+'C'!U52/(D!Y$94)</f>
        <v>-5.9391099767987048E-7</v>
      </c>
      <c r="Z132" s="169">
        <f>+'C'!V52/(D!Z$94)</f>
        <v>-6.6485882457798088E-7</v>
      </c>
      <c r="AA132" s="169">
        <f>+'C'!W52/(D!AA$94)</f>
        <v>-6.6902765875181599E-7</v>
      </c>
      <c r="AB132" s="169">
        <f>+'C'!X52/(D!AB$94)</f>
        <v>-8.1868685354156274E-7</v>
      </c>
      <c r="AC132" s="169">
        <f>+'C'!Y52/(D!AC$94)</f>
        <v>-6.4216276869996337E-7</v>
      </c>
      <c r="AD132" s="169">
        <f>+'C'!Z52/(D!AD$94)</f>
        <v>-6.7529567413307798E-7</v>
      </c>
      <c r="AE132" s="169">
        <f>+'C'!AA52/(D!AE$94)</f>
        <v>-8.1337242630532409E-7</v>
      </c>
      <c r="AF132" s="169">
        <f>+'C'!AB52/(D!AF$94)</f>
        <v>-7.769472923035881E-7</v>
      </c>
    </row>
    <row r="133" spans="6:32" x14ac:dyDescent="0.25">
      <c r="F133" s="220" t="s">
        <v>23</v>
      </c>
      <c r="G133" s="221"/>
      <c r="H133" s="169">
        <f>+'C'!D53/(D!H$94)</f>
        <v>-1.119973916549925E-7</v>
      </c>
      <c r="I133" s="169">
        <f>+'C'!E53/(D!I$94)</f>
        <v>-1.3973927263893065E-7</v>
      </c>
      <c r="J133" s="169">
        <f>+'C'!F53/(D!J$94)</f>
        <v>-2.731563502609161E-7</v>
      </c>
      <c r="K133" s="169">
        <f>+'C'!G53/(D!K$94)</f>
        <v>-2.8892054504428864E-7</v>
      </c>
      <c r="L133" s="169">
        <f>+'C'!H53/(D!L$94)</f>
        <v>-2.705158502918678E-7</v>
      </c>
      <c r="M133" s="169">
        <f>+'C'!I53/(D!M$94)</f>
        <v>-2.7274950977441488E-7</v>
      </c>
      <c r="N133" s="169">
        <f>+'C'!J53/(D!N$94)</f>
        <v>-3.1575698968924108E-7</v>
      </c>
      <c r="O133" s="169">
        <f>+'C'!K53/(D!O$94)</f>
        <v>-2.8650343757832827E-7</v>
      </c>
      <c r="P133" s="169">
        <f>+'C'!L53/(D!P$94)</f>
        <v>-2.9315095554780805E-7</v>
      </c>
      <c r="Q133" s="169">
        <f>+'C'!M53/(D!Q$94)</f>
        <v>-3.467410674535233E-7</v>
      </c>
      <c r="R133" s="169">
        <f>+'C'!N53/(D!R$94)</f>
        <v>-2.7808569154192481E-7</v>
      </c>
      <c r="S133" s="169">
        <f>+'C'!O53/(D!S$94)</f>
        <v>-1.1950659330145139E-7</v>
      </c>
      <c r="T133" s="169">
        <f>+'C'!P53/(D!T$94)</f>
        <v>-1.1566382347047586E-7</v>
      </c>
      <c r="U133" s="169">
        <f>+'C'!Q53/(D!U$94)</f>
        <v>-5.0232920937426025E-7</v>
      </c>
      <c r="V133" s="169">
        <f>+'C'!R53/(D!V$94)</f>
        <v>-4.3540431366258525E-7</v>
      </c>
      <c r="W133" s="169">
        <f>+'C'!S53/(D!W$94)</f>
        <v>-5.4406664058263735E-7</v>
      </c>
      <c r="X133" s="169">
        <f>+'C'!T53/(D!X$94)</f>
        <v>-7.8754680355814922E-7</v>
      </c>
      <c r="Y133" s="169">
        <f>+'C'!U53/(D!Y$94)</f>
        <v>-7.7621592254933044E-7</v>
      </c>
      <c r="Z133" s="169">
        <f>+'C'!V53/(D!Z$94)</f>
        <v>-6.0740230076590115E-7</v>
      </c>
      <c r="AA133" s="169">
        <f>+'C'!W53/(D!AA$94)</f>
        <v>-1.0273694517377866E-6</v>
      </c>
      <c r="AB133" s="169">
        <f>+'C'!X53/(D!AB$94)</f>
        <v>-1.0608448011973462E-6</v>
      </c>
      <c r="AC133" s="169">
        <f>+'C'!Y53/(D!AC$94)</f>
        <v>-7.6223933730196942E-7</v>
      </c>
      <c r="AD133" s="169">
        <f>+'C'!Z53/(D!AD$94)</f>
        <v>-1.0222016824928342E-6</v>
      </c>
      <c r="AE133" s="169">
        <f>+'C'!AA53/(D!AE$94)</f>
        <v>-1.0968938232854895E-6</v>
      </c>
      <c r="AF133" s="169">
        <f>+'C'!AB53/(D!AF$94)</f>
        <v>-1.00228604840112E-6</v>
      </c>
    </row>
    <row r="134" spans="6:32" x14ac:dyDescent="0.25">
      <c r="F134" s="222" t="s">
        <v>24</v>
      </c>
      <c r="G134" s="223"/>
      <c r="H134" s="169">
        <f>+'C'!D54/(D!H$94)</f>
        <v>-5.1023962994910337E-8</v>
      </c>
      <c r="I134" s="169">
        <f>+'C'!E54/(D!I$94)</f>
        <v>-7.5607315127606865E-8</v>
      </c>
      <c r="J134" s="169">
        <f>+'C'!F54/(D!J$94)</f>
        <v>-7.5151968445369685E-8</v>
      </c>
      <c r="K134" s="169">
        <f>+'C'!G54/(D!K$94)</f>
        <v>-8.0539189233753315E-8</v>
      </c>
      <c r="L134" s="169">
        <f>+'C'!H54/(D!L$94)</f>
        <v>-5.3909062323961267E-8</v>
      </c>
      <c r="M134" s="169">
        <f>+'C'!I54/(D!M$94)</f>
        <v>-7.9985161304974331E-8</v>
      </c>
      <c r="N134" s="169">
        <f>+'C'!J54/(D!N$94)</f>
        <v>-7.2292642101143684E-8</v>
      </c>
      <c r="O134" s="169">
        <f>+'C'!K54/(D!O$94)</f>
        <v>-1.776911439854621E-7</v>
      </c>
      <c r="P134" s="169">
        <f>+'C'!L54/(D!P$94)</f>
        <v>-1.829794429071856E-7</v>
      </c>
      <c r="Q134" s="169">
        <f>+'C'!M54/(D!Q$94)</f>
        <v>-2.8144031073430977E-7</v>
      </c>
      <c r="R134" s="169">
        <f>+'C'!N54/(D!R$94)</f>
        <v>-5.2950252907659839E-7</v>
      </c>
      <c r="S134" s="169">
        <f>+'C'!O54/(D!S$94)</f>
        <v>-4.1964656962107407E-7</v>
      </c>
      <c r="T134" s="169">
        <f>+'C'!P54/(D!T$94)</f>
        <v>-6.6754824878388279E-7</v>
      </c>
      <c r="U134" s="169">
        <f>+'C'!Q54/(D!U$94)</f>
        <v>-4.2839191416979813E-7</v>
      </c>
      <c r="V134" s="169">
        <f>+'C'!R54/(D!V$94)</f>
        <v>-3.7916894047177739E-7</v>
      </c>
      <c r="W134" s="169">
        <f>+'C'!S54/(D!W$94)</f>
        <v>-3.9248019753828664E-7</v>
      </c>
      <c r="X134" s="169">
        <f>+'C'!T54/(D!X$94)</f>
        <v>-5.2967430660051529E-7</v>
      </c>
      <c r="Y134" s="169">
        <f>+'C'!U54/(D!Y$94)</f>
        <v>-5.5540434867078954E-7</v>
      </c>
      <c r="Z134" s="169">
        <f>+'C'!V54/(D!Z$94)</f>
        <v>-5.3823380052803938E-7</v>
      </c>
      <c r="AA134" s="169">
        <f>+'C'!W54/(D!AA$94)</f>
        <v>-7.123353825052782E-7</v>
      </c>
      <c r="AB134" s="169">
        <f>+'C'!X54/(D!AB$94)</f>
        <v>-9.1393659123986492E-7</v>
      </c>
      <c r="AC134" s="169">
        <f>+'C'!Y54/(D!AC$94)</f>
        <v>-5.6504183156163187E-7</v>
      </c>
      <c r="AD134" s="169">
        <f>+'C'!Z54/(D!AD$94)</f>
        <v>-5.3969715496678694E-7</v>
      </c>
      <c r="AE134" s="169">
        <f>+'C'!AA54/(D!AE$94)</f>
        <v>-5.9008516209432722E-7</v>
      </c>
      <c r="AF134" s="169">
        <f>+'C'!AB54/(D!AF$94)</f>
        <v>-6.329596219297909E-7</v>
      </c>
    </row>
    <row r="135" spans="6:32" x14ac:dyDescent="0.25">
      <c r="F135" s="220" t="s">
        <v>25</v>
      </c>
      <c r="G135" s="221"/>
      <c r="H135" s="169">
        <f>+'C'!D55/(D!H$94)</f>
        <v>-2.3715041828397313E-8</v>
      </c>
      <c r="I135" s="169">
        <f>+'C'!E55/(D!I$94)</f>
        <v>-1.986866847257563E-8</v>
      </c>
      <c r="J135" s="169">
        <f>+'C'!F55/(D!J$94)</f>
        <v>-3.6918968255371537E-8</v>
      </c>
      <c r="K135" s="169">
        <f>+'C'!G55/(D!K$94)</f>
        <v>-1.7942694995696357E-8</v>
      </c>
      <c r="L135" s="169">
        <f>+'C'!H55/(D!L$94)</f>
        <v>-2.5016696797986448E-8</v>
      </c>
      <c r="M135" s="169">
        <f>+'C'!I55/(D!M$94)</f>
        <v>-1.9027531534162789E-8</v>
      </c>
      <c r="N135" s="169">
        <f>+'C'!J55/(D!N$94)</f>
        <v>-2.4550748394370134E-8</v>
      </c>
      <c r="O135" s="169">
        <f>+'C'!K55/(D!O$94)</f>
        <v>-3.6193592539494735E-8</v>
      </c>
      <c r="P135" s="169">
        <f>+'C'!L55/(D!P$94)</f>
        <v>-3.6062861696515188E-8</v>
      </c>
      <c r="Q135" s="169">
        <f>+'C'!M55/(D!Q$94)</f>
        <v>-3.9346012179640849E-8</v>
      </c>
      <c r="R135" s="169">
        <f>+'C'!N55/(D!R$94)</f>
        <v>-5.370824982888341E-8</v>
      </c>
      <c r="S135" s="169">
        <f>+'C'!O55/(D!S$94)</f>
        <v>-6.2183772145374785E-8</v>
      </c>
      <c r="T135" s="169">
        <f>+'C'!P55/(D!T$94)</f>
        <v>-5.3074101445108301E-8</v>
      </c>
      <c r="U135" s="169">
        <f>+'C'!Q55/(D!U$94)</f>
        <v>-6.5580474154026133E-8</v>
      </c>
      <c r="V135" s="169">
        <f>+'C'!R55/(D!V$94)</f>
        <v>-5.6632601503448779E-8</v>
      </c>
      <c r="W135" s="169">
        <f>+'C'!S55/(D!W$94)</f>
        <v>-7.4645849441547132E-8</v>
      </c>
      <c r="X135" s="169">
        <f>+'C'!T55/(D!X$94)</f>
        <v>-1.0676627463680675E-7</v>
      </c>
      <c r="Y135" s="169">
        <f>+'C'!U55/(D!Y$94)</f>
        <v>-1.2387180185506304E-7</v>
      </c>
      <c r="Z135" s="169">
        <f>+'C'!V55/(D!Z$94)</f>
        <v>-1.4432363091297594E-7</v>
      </c>
      <c r="AA135" s="169">
        <f>+'C'!W55/(D!AA$94)</f>
        <v>-1.4666508741695739E-7</v>
      </c>
      <c r="AB135" s="169">
        <f>+'C'!X55/(D!AB$94)</f>
        <v>-1.8489995861997383E-7</v>
      </c>
      <c r="AC135" s="169">
        <f>+'C'!Y55/(D!AC$94)</f>
        <v>-1.5615434656993977E-7</v>
      </c>
      <c r="AD135" s="169">
        <f>+'C'!Z55/(D!AD$94)</f>
        <v>-1.611311398923335E-7</v>
      </c>
      <c r="AE135" s="169">
        <f>+'C'!AA55/(D!AE$94)</f>
        <v>-1.4874331532189963E-7</v>
      </c>
      <c r="AF135" s="169">
        <f>+'C'!AB55/(D!AF$94)</f>
        <v>-1.6482675771656117E-7</v>
      </c>
    </row>
    <row r="136" spans="6:32" ht="15.75" thickBot="1" x14ac:dyDescent="0.3">
      <c r="F136" s="224" t="s">
        <v>26</v>
      </c>
      <c r="G136" s="225"/>
      <c r="H136" s="170">
        <f>+'C'!D56/(D!H$94)</f>
        <v>-8.8127151229298275E-8</v>
      </c>
      <c r="I136" s="170">
        <f>+'C'!E56/(D!I$94)</f>
        <v>-6.474072586738726E-8</v>
      </c>
      <c r="J136" s="170">
        <f>+'C'!F56/(D!J$94)</f>
        <v>-2.6785422568556394E-8</v>
      </c>
      <c r="K136" s="170">
        <f>+'C'!G56/(D!K$94)</f>
        <v>-5.8369785660663698E-9</v>
      </c>
      <c r="L136" s="170">
        <f>+'C'!H56/(D!L$94)</f>
        <v>-4.6638115230333023E-9</v>
      </c>
      <c r="M136" s="170">
        <f>+'C'!I56/(D!M$94)</f>
        <v>-3.7066341634083183E-9</v>
      </c>
      <c r="N136" s="170">
        <f>+'C'!J56/(D!N$94)</f>
        <v>-1.6358072997993224E-8</v>
      </c>
      <c r="O136" s="170">
        <f>+'C'!K56/(D!O$94)</f>
        <v>-6.9579431205550422E-9</v>
      </c>
      <c r="P136" s="170">
        <f>+'C'!L56/(D!P$94)</f>
        <v>-1.3394357723317925E-7</v>
      </c>
      <c r="Q136" s="170">
        <f>+'C'!M56/(D!Q$94)</f>
        <v>-2.2856224012468902E-7</v>
      </c>
      <c r="R136" s="170">
        <f>+'C'!N56/(D!R$94)</f>
        <v>-3.1296323682809022E-7</v>
      </c>
      <c r="S136" s="170">
        <f>+'C'!O56/(D!S$94)</f>
        <v>-5.5525647225660744E-7</v>
      </c>
      <c r="T136" s="170">
        <f>+'C'!P56/(D!T$94)</f>
        <v>-6.3611530818901348E-7</v>
      </c>
      <c r="U136" s="170">
        <f>+'C'!Q56/(D!U$94)</f>
        <v>-5.8255216531077179E-7</v>
      </c>
      <c r="V136" s="170">
        <f>+'C'!R56/(D!V$94)</f>
        <v>-5.56466534215802E-7</v>
      </c>
      <c r="W136" s="170">
        <f>+'C'!S56/(D!W$94)</f>
        <v>-6.3931422138804928E-7</v>
      </c>
      <c r="X136" s="170">
        <f>+'C'!T56/(D!X$94)</f>
        <v>-7.8591069065382991E-7</v>
      </c>
      <c r="Y136" s="170">
        <f>+'C'!U56/(D!Y$94)</f>
        <v>-6.6547041396586072E-7</v>
      </c>
      <c r="Z136" s="170">
        <f>+'C'!V56/(D!Z$94)</f>
        <v>-6.6824021554606032E-7</v>
      </c>
      <c r="AA136" s="170">
        <f>+'C'!W56/(D!AA$94)</f>
        <v>-7.6742408323761864E-7</v>
      </c>
      <c r="AB136" s="170">
        <f>+'C'!X56/(D!AB$94)</f>
        <v>-7.6189671301272E-7</v>
      </c>
      <c r="AC136" s="170">
        <f>+'C'!Y56/(D!AC$94)</f>
        <v>-7.351214422622842E-7</v>
      </c>
      <c r="AD136" s="170">
        <f>+'C'!Z56/(D!AD$94)</f>
        <v>-5.0467265726529541E-7</v>
      </c>
      <c r="AE136" s="170">
        <f>+'C'!AA56/(D!AE$94)</f>
        <v>-5.5242854900436413E-7</v>
      </c>
      <c r="AF136" s="170">
        <f>+'C'!AB56/(D!AF$94)</f>
        <v>-5.901332268129079E-7</v>
      </c>
    </row>
    <row r="137" spans="6:32" x14ac:dyDescent="0.25">
      <c r="F137" s="1" t="s">
        <v>53</v>
      </c>
    </row>
    <row r="138" spans="6:32" ht="15.75" thickBot="1" x14ac:dyDescent="0.3"/>
    <row r="139" spans="6:32" ht="15.75" thickBot="1" x14ac:dyDescent="0.3">
      <c r="F139" s="6" t="s">
        <v>15</v>
      </c>
      <c r="G139" s="7"/>
      <c r="H139" s="12">
        <v>1995</v>
      </c>
      <c r="I139" s="8">
        <v>1996</v>
      </c>
      <c r="J139" s="12">
        <v>1997</v>
      </c>
      <c r="K139" s="8">
        <v>1998</v>
      </c>
      <c r="L139" s="12">
        <v>1999</v>
      </c>
      <c r="M139" s="8">
        <v>2000</v>
      </c>
      <c r="N139" s="12">
        <v>2001</v>
      </c>
      <c r="O139" s="8">
        <v>2002</v>
      </c>
      <c r="P139" s="12">
        <v>2003</v>
      </c>
      <c r="Q139" s="8">
        <v>2004</v>
      </c>
      <c r="R139" s="12">
        <v>2005</v>
      </c>
      <c r="S139" s="8">
        <v>2006</v>
      </c>
      <c r="T139" s="12">
        <v>2007</v>
      </c>
      <c r="U139" s="8">
        <v>2008</v>
      </c>
      <c r="V139" s="12">
        <v>2009</v>
      </c>
      <c r="W139" s="8">
        <v>2010</v>
      </c>
      <c r="X139" s="12">
        <v>2011</v>
      </c>
      <c r="Y139" s="8">
        <v>2012</v>
      </c>
      <c r="Z139" s="12">
        <v>2013</v>
      </c>
      <c r="AA139" s="8">
        <v>2014</v>
      </c>
      <c r="AB139" s="12">
        <v>2015</v>
      </c>
      <c r="AC139" s="9">
        <v>2016</v>
      </c>
      <c r="AD139" s="9">
        <v>2017</v>
      </c>
      <c r="AE139" s="9">
        <v>2018</v>
      </c>
      <c r="AF139" s="9">
        <v>2019</v>
      </c>
    </row>
    <row r="140" spans="6:32" ht="15.75" thickBot="1" x14ac:dyDescent="0.3">
      <c r="F140" s="200" t="s">
        <v>27</v>
      </c>
      <c r="G140" s="209"/>
      <c r="H140" s="172">
        <f>('C'!D46/2)/(D!H$94)</f>
        <v>-1.6803492766916334E-7</v>
      </c>
      <c r="I140" s="172">
        <f>('C'!E46/2)/(D!I$94)</f>
        <v>-2.0606165070023021E-7</v>
      </c>
      <c r="J140" s="172">
        <f>('C'!F46/2)/(D!J$94)</f>
        <v>-2.6249705679118991E-7</v>
      </c>
      <c r="K140" s="172">
        <f>('C'!G46/2)/(D!K$94)</f>
        <v>-2.6787754625901244E-7</v>
      </c>
      <c r="L140" s="172">
        <f>('C'!H46/2)/(D!L$94)</f>
        <v>-2.8102250256432875E-7</v>
      </c>
      <c r="M140" s="172">
        <f>('C'!I46/2)/(D!M$94)</f>
        <v>-3.1196443338753016E-7</v>
      </c>
      <c r="N140" s="172">
        <f>('C'!J46/2)/(D!N$94)</f>
        <v>-3.5563279824485849E-7</v>
      </c>
      <c r="O140" s="172">
        <f>('C'!K46/2)/(D!O$94)</f>
        <v>-4.2923107075723031E-7</v>
      </c>
      <c r="P140" s="172">
        <f>('C'!L46/2)/(D!P$94)</f>
        <v>-5.6301658391083016E-7</v>
      </c>
      <c r="Q140" s="172">
        <f>('C'!M46/2)/(D!Q$94)</f>
        <v>-7.5215846460163328E-7</v>
      </c>
      <c r="R140" s="172">
        <f>('C'!N46/2)/(D!R$94)</f>
        <v>-8.3292826627330158E-7</v>
      </c>
      <c r="S140" s="172">
        <f>('C'!O46/2)/(D!S$94)</f>
        <v>-8.7723957752559542E-7</v>
      </c>
      <c r="T140" s="172">
        <f>('C'!P46/2)/(D!T$94)</f>
        <v>-9.674821083448692E-7</v>
      </c>
      <c r="U140" s="172">
        <f>('C'!Q46/2)/(D!U$94)</f>
        <v>-1.0593261888840918E-6</v>
      </c>
      <c r="V140" s="172">
        <f>('C'!R46/2)/(D!V$94)</f>
        <v>-1.176590778398289E-7</v>
      </c>
      <c r="W140" s="172">
        <f>('C'!S46/2)/(D!W$94)</f>
        <v>-5.6053633784650066E-7</v>
      </c>
      <c r="X140" s="172">
        <f>('C'!T46/2)/(D!X$94)</f>
        <v>-3.6386814099799271E-7</v>
      </c>
      <c r="Y140" s="172">
        <f>('C'!U46/2)/(D!Y$94)</f>
        <v>3.2205592458964033E-7</v>
      </c>
      <c r="Z140" s="172">
        <f>('C'!V46/2)/(D!Z$94)</f>
        <v>2.4197134284728789E-6</v>
      </c>
      <c r="AA140" s="172">
        <f>('C'!W46/2)/(D!AA$94)</f>
        <v>1.7972423655801616E-6</v>
      </c>
      <c r="AB140" s="172">
        <f>('C'!X46/2)/(D!AB$94)</f>
        <v>-1.1052888913772726E-6</v>
      </c>
      <c r="AC140" s="172">
        <f>('C'!Y46/2)/(D!AC$94)</f>
        <v>-1.273342025107332E-6</v>
      </c>
      <c r="AD140" s="172">
        <f>('C'!Z46/2)/(D!AD$94)</f>
        <v>-1.222268750472178E-6</v>
      </c>
      <c r="AE140" s="172">
        <f>('C'!AA46/2)/(D!AE$94)</f>
        <v>-9.5236380359396848E-7</v>
      </c>
      <c r="AF140" s="172">
        <f>('C'!AB46/2)/(D!AF$94)</f>
        <v>-1.2681122158852063E-6</v>
      </c>
    </row>
    <row r="141" spans="6:32" x14ac:dyDescent="0.25">
      <c r="F141" s="220" t="s">
        <v>17</v>
      </c>
      <c r="G141" s="221"/>
      <c r="H141" s="168">
        <f>('C'!D47/2)/(D!H$94)</f>
        <v>-4.2475576259574226E-10</v>
      </c>
      <c r="I141" s="168">
        <f>('C'!E47/2)/(D!I$94)</f>
        <v>-2.7457163437024983E-8</v>
      </c>
      <c r="J141" s="168">
        <f>('C'!F47/2)/(D!J$94)</f>
        <v>-1.1560150801223006E-9</v>
      </c>
      <c r="K141" s="168">
        <f>('C'!G47/2)/(D!K$94)</f>
        <v>-4.9642821401550432E-9</v>
      </c>
      <c r="L141" s="168">
        <f>('C'!H47/2)/(D!L$94)</f>
        <v>-1.2693511541701199E-9</v>
      </c>
      <c r="M141" s="168">
        <f>('C'!I47/2)/(D!M$94)</f>
        <v>-1.1298815418043362E-9</v>
      </c>
      <c r="N141" s="168">
        <f>('C'!J47/2)/(D!N$94)</f>
        <v>-3.8947834065549455E-9</v>
      </c>
      <c r="O141" s="168">
        <f>('C'!K47/2)/(D!O$94)</f>
        <v>-2.4572184765127366E-9</v>
      </c>
      <c r="P141" s="168">
        <f>('C'!L47/2)/(D!P$94)</f>
        <v>-4.1388555379990901E-9</v>
      </c>
      <c r="Q141" s="168">
        <f>('C'!M47/2)/(D!Q$94)</f>
        <v>-2.9299456775230738E-9</v>
      </c>
      <c r="R141" s="168">
        <f>('C'!N47/2)/(D!R$94)</f>
        <v>-2.1848321869170989E-9</v>
      </c>
      <c r="S141" s="168">
        <f>('C'!O47/2)/(D!S$94)</f>
        <v>-3.3490177767826762E-9</v>
      </c>
      <c r="T141" s="168">
        <f>('C'!P47/2)/(D!T$94)</f>
        <v>-3.0118561878985445E-9</v>
      </c>
      <c r="U141" s="168">
        <f>('C'!Q47/2)/(D!U$94)</f>
        <v>-9.7964279339921812E-9</v>
      </c>
      <c r="V141" s="168">
        <f>('C'!R47/2)/(D!V$94)</f>
        <v>-3.1415804664467403E-9</v>
      </c>
      <c r="W141" s="168">
        <f>('C'!S47/2)/(D!W$94)</f>
        <v>2.2946830926818689E-9</v>
      </c>
      <c r="X141" s="168">
        <f>('C'!T47/2)/(D!X$94)</f>
        <v>-4.4206868672846906E-9</v>
      </c>
      <c r="Y141" s="168">
        <f>('C'!U47/2)/(D!Y$94)</f>
        <v>-3.6800958423515974E-9</v>
      </c>
      <c r="Z141" s="168">
        <f>('C'!V47/2)/(D!Z$94)</f>
        <v>-4.649249018263927E-9</v>
      </c>
      <c r="AA141" s="168">
        <f>('C'!W47/2)/(D!AA$94)</f>
        <v>-4.4619915064735662E-9</v>
      </c>
      <c r="AB141" s="168">
        <f>('C'!X47/2)/(D!AB$94)</f>
        <v>-5.0457566252919765E-9</v>
      </c>
      <c r="AC141" s="168">
        <f>('C'!Y47/2)/(D!AC$94)</f>
        <v>-9.0205069864123377E-9</v>
      </c>
      <c r="AD141" s="168">
        <f>('C'!Z47/2)/(D!AD$94)</f>
        <v>-1.1220168474450976E-8</v>
      </c>
      <c r="AE141" s="168">
        <f>('C'!AA47/2)/(D!AE$94)</f>
        <v>-1.2859660060036507E-8</v>
      </c>
      <c r="AF141" s="168">
        <f>('C'!AB47/2)/(D!AF$94)</f>
        <v>-1.3467566959895512E-8</v>
      </c>
    </row>
    <row r="142" spans="6:32" x14ac:dyDescent="0.25">
      <c r="F142" s="222" t="s">
        <v>18</v>
      </c>
      <c r="G142" s="223"/>
      <c r="H142" s="169">
        <f>('C'!D48/2)/(D!H$94)</f>
        <v>0</v>
      </c>
      <c r="I142" s="169">
        <f>('C'!E48/2)/(D!I$94)</f>
        <v>0</v>
      </c>
      <c r="J142" s="169">
        <f>('C'!F48/2)/(D!J$94)</f>
        <v>0</v>
      </c>
      <c r="K142" s="169">
        <f>('C'!G48/2)/(D!K$94)</f>
        <v>0</v>
      </c>
      <c r="L142" s="169">
        <f>('C'!H48/2)/(D!L$94)</f>
        <v>0</v>
      </c>
      <c r="M142" s="169">
        <f>('C'!I48/2)/(D!M$94)</f>
        <v>0</v>
      </c>
      <c r="N142" s="169">
        <f>('C'!J48/2)/(D!N$94)</f>
        <v>0</v>
      </c>
      <c r="O142" s="169">
        <f>('C'!K48/2)/(D!O$94)</f>
        <v>-7.9621895951458846E-13</v>
      </c>
      <c r="P142" s="169">
        <f>('C'!L48/2)/(D!P$94)</f>
        <v>-3.9623259904715983E-13</v>
      </c>
      <c r="Q142" s="169">
        <f>('C'!M48/2)/(D!Q$94)</f>
        <v>-2.020472534670947E-10</v>
      </c>
      <c r="R142" s="169">
        <f>('C'!N48/2)/(D!R$94)</f>
        <v>0</v>
      </c>
      <c r="S142" s="169">
        <f>('C'!O48/2)/(D!S$94)</f>
        <v>2.1293962513263094E-10</v>
      </c>
      <c r="T142" s="169">
        <f>('C'!P48/2)/(D!T$94)</f>
        <v>0</v>
      </c>
      <c r="U142" s="169">
        <f>('C'!Q48/2)/(D!U$94)</f>
        <v>-2.5247892199571741E-9</v>
      </c>
      <c r="V142" s="169">
        <f>('C'!R48/2)/(D!V$94)</f>
        <v>-3.0049333244830196E-10</v>
      </c>
      <c r="W142" s="169">
        <f>('C'!S48/2)/(D!W$94)</f>
        <v>4.9448097162517052E-12</v>
      </c>
      <c r="X142" s="169">
        <f>('C'!T48/2)/(D!X$94)</f>
        <v>-5.8069429876696839E-12</v>
      </c>
      <c r="Y142" s="169">
        <f>('C'!U48/2)/(D!Y$94)</f>
        <v>-1.1194867480339861E-9</v>
      </c>
      <c r="Z142" s="169">
        <f>('C'!V48/2)/(D!Z$94)</f>
        <v>-1.6994794630878262E-9</v>
      </c>
      <c r="AA142" s="169">
        <f>('C'!W48/2)/(D!AA$94)</f>
        <v>-6.879563592615223E-10</v>
      </c>
      <c r="AB142" s="169">
        <f>('C'!X48/2)/(D!AB$94)</f>
        <v>-4.085654346209981E-10</v>
      </c>
      <c r="AC142" s="169">
        <f>('C'!Y48/2)/(D!AC$94)</f>
        <v>-2.2944752819635628E-10</v>
      </c>
      <c r="AD142" s="169">
        <f>('C'!Z48/2)/(D!AD$94)</f>
        <v>-1.8745222752446136E-9</v>
      </c>
      <c r="AE142" s="169">
        <f>('C'!AA48/2)/(D!AE$94)</f>
        <v>-5.1839810701217415E-10</v>
      </c>
      <c r="AF142" s="169">
        <f>('C'!AB48/2)/(D!AF$94)</f>
        <v>-5.9727709320960294E-12</v>
      </c>
    </row>
    <row r="143" spans="6:32" x14ac:dyDescent="0.25">
      <c r="F143" s="220" t="s">
        <v>19</v>
      </c>
      <c r="G143" s="221"/>
      <c r="H143" s="169">
        <f>('C'!D49/2)/(D!H$94)</f>
        <v>-7.4060009608888697E-9</v>
      </c>
      <c r="I143" s="169">
        <f>('C'!E49/2)/(D!I$94)</f>
        <v>3.1480563605115205E-9</v>
      </c>
      <c r="J143" s="169">
        <f>('C'!F49/2)/(D!J$94)</f>
        <v>6.9986634300017388E-9</v>
      </c>
      <c r="K143" s="169">
        <f>('C'!G49/2)/(D!K$94)</f>
        <v>4.400488037724862E-9</v>
      </c>
      <c r="L143" s="169">
        <f>('C'!H49/2)/(D!L$94)</f>
        <v>4.1246356192786719E-9</v>
      </c>
      <c r="M143" s="169">
        <f>('C'!I49/2)/(D!M$94)</f>
        <v>6.3733388110012423E-9</v>
      </c>
      <c r="N143" s="169">
        <f>('C'!J49/2)/(D!N$94)</f>
        <v>1.8224957533027539E-9</v>
      </c>
      <c r="O143" s="169">
        <f>('C'!K49/2)/(D!O$94)</f>
        <v>3.2798045331097114E-9</v>
      </c>
      <c r="P143" s="169">
        <f>('C'!L49/2)/(D!P$94)</f>
        <v>1.9776354684840152E-8</v>
      </c>
      <c r="Q143" s="169">
        <f>('C'!M49/2)/(D!Q$94)</f>
        <v>4.9767631036938191E-9</v>
      </c>
      <c r="R143" s="169">
        <f>('C'!N49/2)/(D!R$94)</f>
        <v>4.8980459586411183E-9</v>
      </c>
      <c r="S143" s="169">
        <f>('C'!O49/2)/(D!S$94)</f>
        <v>-3.0129239950718126E-9</v>
      </c>
      <c r="T143" s="169">
        <f>('C'!P49/2)/(D!T$94)</f>
        <v>-5.4987873444499961E-11</v>
      </c>
      <c r="U143" s="169">
        <f>('C'!Q49/2)/(D!U$94)</f>
        <v>-1.1077954458404439E-8</v>
      </c>
      <c r="V143" s="169">
        <f>('C'!R49/2)/(D!V$94)</f>
        <v>-9.9114262250683623E-9</v>
      </c>
      <c r="W143" s="169">
        <f>('C'!S49/2)/(D!W$94)</f>
        <v>-8.4594475075526969E-9</v>
      </c>
      <c r="X143" s="169">
        <f>('C'!T49/2)/(D!X$94)</f>
        <v>-1.4249109544466676E-8</v>
      </c>
      <c r="Y143" s="169">
        <f>('C'!U49/2)/(D!Y$94)</f>
        <v>-3.8697020919737591E-10</v>
      </c>
      <c r="Z143" s="169">
        <f>('C'!V49/2)/(D!Z$94)</f>
        <v>5.0648124852596721E-9</v>
      </c>
      <c r="AA143" s="169">
        <f>('C'!W49/2)/(D!AA$94)</f>
        <v>1.3394300153565359E-9</v>
      </c>
      <c r="AB143" s="169">
        <f>('C'!X49/2)/(D!AB$94)</f>
        <v>7.000994025846125E-9</v>
      </c>
      <c r="AC143" s="169">
        <f>('C'!Y49/2)/(D!AC$94)</f>
        <v>6.995463319997617E-9</v>
      </c>
      <c r="AD143" s="169">
        <f>('C'!Z49/2)/(D!AD$94)</f>
        <v>9.1714562857953614E-9</v>
      </c>
      <c r="AE143" s="169">
        <f>('C'!AA49/2)/(D!AE$94)</f>
        <v>1.0000310988422271E-8</v>
      </c>
      <c r="AF143" s="169">
        <f>('C'!AB49/2)/(D!AF$94)</f>
        <v>2.4943830929656211E-8</v>
      </c>
    </row>
    <row r="144" spans="6:32" x14ac:dyDescent="0.25">
      <c r="F144" s="222" t="s">
        <v>20</v>
      </c>
      <c r="G144" s="223"/>
      <c r="H144" s="169">
        <f>('C'!D50/2)/(D!H$94)</f>
        <v>0</v>
      </c>
      <c r="I144" s="169">
        <f>('C'!E50/2)/(D!I$94)</f>
        <v>0</v>
      </c>
      <c r="J144" s="169">
        <f>('C'!F50/2)/(D!J$94)</f>
        <v>0</v>
      </c>
      <c r="K144" s="169">
        <f>('C'!G50/2)/(D!K$94)</f>
        <v>0</v>
      </c>
      <c r="L144" s="169">
        <f>('C'!H50/2)/(D!L$94)</f>
        <v>0</v>
      </c>
      <c r="M144" s="169">
        <f>('C'!I50/2)/(D!M$94)</f>
        <v>0</v>
      </c>
      <c r="N144" s="169">
        <f>('C'!J50/2)/(D!N$94)</f>
        <v>-2.7379615569715181E-11</v>
      </c>
      <c r="O144" s="169">
        <f>('C'!K50/2)/(D!O$94)</f>
        <v>-6.1298651947244921E-12</v>
      </c>
      <c r="P144" s="169">
        <f>('C'!L50/2)/(D!P$94)</f>
        <v>-5.6265029064696695E-12</v>
      </c>
      <c r="Q144" s="169">
        <f>('C'!M50/2)/(D!Q$94)</f>
        <v>1.1149513390702248E-8</v>
      </c>
      <c r="R144" s="169">
        <f>('C'!N50/2)/(D!R$94)</f>
        <v>-6.1873711916175868E-11</v>
      </c>
      <c r="S144" s="169">
        <f>('C'!O50/2)/(D!S$94)</f>
        <v>2.2976813573660395E-9</v>
      </c>
      <c r="T144" s="169">
        <f>('C'!P50/2)/(D!T$94)</f>
        <v>-3.5897926818034236E-11</v>
      </c>
      <c r="U144" s="169">
        <f>('C'!Q50/2)/(D!U$94)</f>
        <v>4.236417366681594E-10</v>
      </c>
      <c r="V144" s="169">
        <f>('C'!R50/2)/(D!V$94)</f>
        <v>9.3792872539356302E-7</v>
      </c>
      <c r="W144" s="169">
        <f>('C'!S50/2)/(D!W$94)</f>
        <v>5.7849952991259863E-7</v>
      </c>
      <c r="X144" s="169">
        <f>('C'!T50/2)/(D!X$94)</f>
        <v>1.0655247598325113E-6</v>
      </c>
      <c r="Y144" s="169">
        <f>('C'!U50/2)/(D!Y$94)</f>
        <v>1.6874114771071744E-6</v>
      </c>
      <c r="Z144" s="169">
        <f>('C'!V50/2)/(D!Z$94)</f>
        <v>3.7349234405607954E-6</v>
      </c>
      <c r="AA144" s="169">
        <f>('C'!W50/2)/(D!AA$94)</f>
        <v>3.4635877021037961E-6</v>
      </c>
      <c r="AB144" s="169">
        <f>('C'!X50/2)/(D!AB$94)</f>
        <v>7.6451375476043523E-7</v>
      </c>
      <c r="AC144" s="169">
        <f>('C'!Y50/2)/(D!AC$94)</f>
        <v>1.61466468674769E-7</v>
      </c>
      <c r="AD144" s="169">
        <f>('C'!Z50/2)/(D!AD$94)</f>
        <v>2.3655538843091257E-7</v>
      </c>
      <c r="AE144" s="169">
        <f>('C'!AA50/2)/(D!AE$94)</f>
        <v>6.5536813894562668E-7</v>
      </c>
      <c r="AF144" s="169">
        <f>('C'!AB50/2)/(D!AF$94)</f>
        <v>3.0744105828359815E-7</v>
      </c>
    </row>
    <row r="145" spans="6:32" x14ac:dyDescent="0.25">
      <c r="F145" s="220" t="s">
        <v>21</v>
      </c>
      <c r="G145" s="221"/>
      <c r="H145" s="169">
        <f>('C'!D51/2)/(D!H$94)</f>
        <v>-4.6609845503580577E-10</v>
      </c>
      <c r="I145" s="169">
        <f>('C'!E51/2)/(D!I$94)</f>
        <v>-4.7601840244701621E-12</v>
      </c>
      <c r="J145" s="169">
        <f>('C'!F51/2)/(D!J$94)</f>
        <v>-1.110074497051747E-11</v>
      </c>
      <c r="K145" s="169">
        <f>('C'!G51/2)/(D!K$94)</f>
        <v>0</v>
      </c>
      <c r="L145" s="169">
        <f>('C'!H51/2)/(D!L$94)</f>
        <v>-1.0307919665492704E-10</v>
      </c>
      <c r="M145" s="169">
        <f>('C'!I51/2)/(D!M$94)</f>
        <v>0</v>
      </c>
      <c r="N145" s="169">
        <f>('C'!J51/2)/(D!N$94)</f>
        <v>-8.2612313471507667E-11</v>
      </c>
      <c r="O145" s="169">
        <f>('C'!K51/2)/(D!O$94)</f>
        <v>-1.6449067068741129E-10</v>
      </c>
      <c r="P145" s="169">
        <f>('C'!L51/2)/(D!P$94)</f>
        <v>-5.1494388572168896E-11</v>
      </c>
      <c r="Q145" s="169">
        <f>('C'!M51/2)/(D!Q$94)</f>
        <v>-5.312537692616372E-12</v>
      </c>
      <c r="R145" s="169">
        <f>('C'!N51/2)/(D!R$94)</f>
        <v>-3.366554845863094E-10</v>
      </c>
      <c r="S145" s="169">
        <f>('C'!O51/2)/(D!S$94)</f>
        <v>-3.3927720281011532E-10</v>
      </c>
      <c r="T145" s="169">
        <f>('C'!P51/2)/(D!T$94)</f>
        <v>-7.9887983069230561E-10</v>
      </c>
      <c r="U145" s="169">
        <f>('C'!Q51/2)/(D!U$94)</f>
        <v>-1.6192697433463323E-9</v>
      </c>
      <c r="V145" s="169">
        <f>('C'!R51/2)/(D!V$94)</f>
        <v>-1.237845006425726E-9</v>
      </c>
      <c r="W145" s="169">
        <f>('C'!S51/2)/(D!W$94)</f>
        <v>-9.8748582856440272E-10</v>
      </c>
      <c r="X145" s="169">
        <f>('C'!T51/2)/(D!X$94)</f>
        <v>-1.5561816029632525E-9</v>
      </c>
      <c r="Y145" s="169">
        <f>('C'!U51/2)/(D!Y$94)</f>
        <v>-2.7322573574941652E-9</v>
      </c>
      <c r="Z145" s="169">
        <f>('C'!V51/2)/(D!Z$94)</f>
        <v>-2.3967099263461306E-9</v>
      </c>
      <c r="AA145" s="169">
        <f>('C'!W51/2)/(D!AA$94)</f>
        <v>-1.1239868485271553E-9</v>
      </c>
      <c r="AB145" s="169">
        <f>('C'!X51/2)/(D!AB$94)</f>
        <v>-1.2168592979067738E-9</v>
      </c>
      <c r="AC145" s="169">
        <f>('C'!Y51/2)/(D!AC$94)</f>
        <v>-2.1941393895954194E-9</v>
      </c>
      <c r="AD145" s="169">
        <f>('C'!Z51/2)/(D!AD$94)</f>
        <v>-3.4017500640263381E-9</v>
      </c>
      <c r="AE145" s="169">
        <f>('C'!AA51/2)/(D!AE$94)</f>
        <v>-3.5925573552663933E-9</v>
      </c>
      <c r="AF145" s="169">
        <f>('C'!AB51/2)/(D!AF$94)</f>
        <v>-3.4470917856489566E-9</v>
      </c>
    </row>
    <row r="146" spans="6:32" x14ac:dyDescent="0.25">
      <c r="F146" s="222" t="s">
        <v>22</v>
      </c>
      <c r="G146" s="223"/>
      <c r="H146" s="169">
        <f>('C'!D52/2)/(D!H$94)</f>
        <v>-2.2306298636843747E-8</v>
      </c>
      <c r="I146" s="169">
        <f>('C'!E52/2)/(D!I$94)</f>
        <v>-3.1769792386442013E-8</v>
      </c>
      <c r="J146" s="169">
        <f>('C'!F52/2)/(D!J$94)</f>
        <v>-6.2322249630991937E-8</v>
      </c>
      <c r="K146" s="169">
        <f>('C'!G52/2)/(D!K$94)</f>
        <v>-7.0694048236680024E-8</v>
      </c>
      <c r="L146" s="169">
        <f>('C'!H52/2)/(D!L$94)</f>
        <v>-1.0672199736435794E-7</v>
      </c>
      <c r="M146" s="169">
        <f>('C'!I52/2)/(D!M$94)</f>
        <v>-1.2947347226824695E-7</v>
      </c>
      <c r="N146" s="169">
        <f>('C'!J52/2)/(D!N$94)</f>
        <v>-1.3897129207119101E-7</v>
      </c>
      <c r="O146" s="169">
        <f>('C'!K52/2)/(D!O$94)</f>
        <v>-1.7620918144706561E-7</v>
      </c>
      <c r="P146" s="169">
        <f>('C'!L52/2)/(D!P$94)</f>
        <v>-2.5552814724124945E-7</v>
      </c>
      <c r="Q146" s="169">
        <f>('C'!M52/2)/(D!Q$94)</f>
        <v>-3.1710262038126507E-7</v>
      </c>
      <c r="R146" s="169">
        <f>('C'!N52/2)/(D!R$94)</f>
        <v>-2.481130972107747E-7</v>
      </c>
      <c r="S146" s="169">
        <f>('C'!O52/2)/(D!S$94)</f>
        <v>-2.9475227587117573E-7</v>
      </c>
      <c r="T146" s="169">
        <f>('C'!P52/2)/(D!T$94)</f>
        <v>-2.273797455817757E-7</v>
      </c>
      <c r="U146" s="169">
        <f>('C'!Q52/2)/(D!U$94)</f>
        <v>-2.4530450776063188E-7</v>
      </c>
      <c r="V146" s="169">
        <f>('C'!R52/2)/(D!V$94)</f>
        <v>-3.2716026327619614E-7</v>
      </c>
      <c r="W146" s="169">
        <f>('C'!S52/2)/(D!W$94)</f>
        <v>-3.0663510785012015E-7</v>
      </c>
      <c r="X146" s="169">
        <f>('C'!T52/2)/(D!X$94)</f>
        <v>-3.0421207814815121E-7</v>
      </c>
      <c r="Y146" s="169">
        <f>('C'!U52/2)/(D!Y$94)</f>
        <v>-2.9695549883993524E-7</v>
      </c>
      <c r="Z146" s="169">
        <f>('C'!V52/2)/(D!Z$94)</f>
        <v>-3.3242941228899044E-7</v>
      </c>
      <c r="AA146" s="169">
        <f>('C'!W52/2)/(D!AA$94)</f>
        <v>-3.34513829375908E-7</v>
      </c>
      <c r="AB146" s="169">
        <f>('C'!X52/2)/(D!AB$94)</f>
        <v>-4.0934342677078137E-7</v>
      </c>
      <c r="AC146" s="169">
        <f>('C'!Y52/2)/(D!AC$94)</f>
        <v>-3.2108138434998168E-7</v>
      </c>
      <c r="AD146" s="169">
        <f>('C'!Z52/2)/(D!AD$94)</f>
        <v>-3.3764783706653899E-7</v>
      </c>
      <c r="AE146" s="169">
        <f>('C'!AA52/2)/(D!AE$94)</f>
        <v>-4.0668621315266204E-7</v>
      </c>
      <c r="AF146" s="169">
        <f>('C'!AB52/2)/(D!AF$94)</f>
        <v>-3.8847364615179405E-7</v>
      </c>
    </row>
    <row r="147" spans="6:32" x14ac:dyDescent="0.25">
      <c r="F147" s="220" t="s">
        <v>23</v>
      </c>
      <c r="G147" s="221"/>
      <c r="H147" s="169">
        <f>('C'!D53/2)/(D!H$94)</f>
        <v>-5.5998695827496248E-8</v>
      </c>
      <c r="I147" s="169">
        <f>('C'!E53/2)/(D!I$94)</f>
        <v>-6.9869636319465325E-8</v>
      </c>
      <c r="J147" s="169">
        <f>('C'!F53/2)/(D!J$94)</f>
        <v>-1.3657817513045805E-7</v>
      </c>
      <c r="K147" s="169">
        <f>('C'!G53/2)/(D!K$94)</f>
        <v>-1.4446027252214432E-7</v>
      </c>
      <c r="L147" s="169">
        <f>('C'!H53/2)/(D!L$94)</f>
        <v>-1.352579251459339E-7</v>
      </c>
      <c r="M147" s="169">
        <f>('C'!I53/2)/(D!M$94)</f>
        <v>-1.3637475488720744E-7</v>
      </c>
      <c r="N147" s="169">
        <f>('C'!J53/2)/(D!N$94)</f>
        <v>-1.5787849484462054E-7</v>
      </c>
      <c r="O147" s="169">
        <f>('C'!K53/2)/(D!O$94)</f>
        <v>-1.4325171878916413E-7</v>
      </c>
      <c r="P147" s="169">
        <f>('C'!L53/2)/(D!P$94)</f>
        <v>-1.4657547777390402E-7</v>
      </c>
      <c r="Q147" s="169">
        <f>('C'!M53/2)/(D!Q$94)</f>
        <v>-1.7337053372676165E-7</v>
      </c>
      <c r="R147" s="169">
        <f>('C'!N53/2)/(D!R$94)</f>
        <v>-1.390428457709624E-7</v>
      </c>
      <c r="S147" s="169">
        <f>('C'!O53/2)/(D!S$94)</f>
        <v>-5.9753296650725697E-8</v>
      </c>
      <c r="T147" s="169">
        <f>('C'!P53/2)/(D!T$94)</f>
        <v>-5.7831911735237932E-8</v>
      </c>
      <c r="U147" s="169">
        <f>('C'!Q53/2)/(D!U$94)</f>
        <v>-2.5116460468713013E-7</v>
      </c>
      <c r="V147" s="169">
        <f>('C'!R53/2)/(D!V$94)</f>
        <v>-2.1770215683129262E-7</v>
      </c>
      <c r="W147" s="169">
        <f>('C'!S53/2)/(D!W$94)</f>
        <v>-2.7203332029131867E-7</v>
      </c>
      <c r="X147" s="169">
        <f>('C'!T53/2)/(D!X$94)</f>
        <v>-3.9377340177907461E-7</v>
      </c>
      <c r="Y147" s="169">
        <f>('C'!U53/2)/(D!Y$94)</f>
        <v>-3.8810796127466522E-7</v>
      </c>
      <c r="Z147" s="169">
        <f>('C'!V53/2)/(D!Z$94)</f>
        <v>-3.0370115038295057E-7</v>
      </c>
      <c r="AA147" s="169">
        <f>('C'!W53/2)/(D!AA$94)</f>
        <v>-5.136847258688933E-7</v>
      </c>
      <c r="AB147" s="169">
        <f>('C'!X53/2)/(D!AB$94)</f>
        <v>-5.3042240059867312E-7</v>
      </c>
      <c r="AC147" s="169">
        <f>('C'!Y53/2)/(D!AC$94)</f>
        <v>-3.8111966865098471E-7</v>
      </c>
      <c r="AD147" s="169">
        <f>('C'!Z53/2)/(D!AD$94)</f>
        <v>-5.1110084124641708E-7</v>
      </c>
      <c r="AE147" s="169">
        <f>('C'!AA53/2)/(D!AE$94)</f>
        <v>-5.4844691164274473E-7</v>
      </c>
      <c r="AF147" s="169">
        <f>('C'!AB53/2)/(D!AF$94)</f>
        <v>-5.0114302420056E-7</v>
      </c>
    </row>
    <row r="148" spans="6:32" x14ac:dyDescent="0.25">
      <c r="F148" s="222" t="s">
        <v>24</v>
      </c>
      <c r="G148" s="223"/>
      <c r="H148" s="169">
        <f>('C'!D54/2)/(D!H$94)</f>
        <v>-2.5511981497455168E-8</v>
      </c>
      <c r="I148" s="169">
        <f>('C'!E54/2)/(D!I$94)</f>
        <v>-3.7803657563803432E-8</v>
      </c>
      <c r="J148" s="169">
        <f>('C'!F54/2)/(D!J$94)</f>
        <v>-3.7575984222684843E-8</v>
      </c>
      <c r="K148" s="169">
        <f>('C'!G54/2)/(D!K$94)</f>
        <v>-4.0269594616876657E-8</v>
      </c>
      <c r="L148" s="169">
        <f>('C'!H54/2)/(D!L$94)</f>
        <v>-2.6954531161980633E-8</v>
      </c>
      <c r="M148" s="169">
        <f>('C'!I54/2)/(D!M$94)</f>
        <v>-3.9992580652487166E-8</v>
      </c>
      <c r="N148" s="169">
        <f>('C'!J54/2)/(D!N$94)</f>
        <v>-3.6146321050571842E-8</v>
      </c>
      <c r="O148" s="169">
        <f>('C'!K54/2)/(D!O$94)</f>
        <v>-8.8845571992731051E-8</v>
      </c>
      <c r="P148" s="169">
        <f>('C'!L54/2)/(D!P$94)</f>
        <v>-9.1489721453592801E-8</v>
      </c>
      <c r="Q148" s="169">
        <f>('C'!M54/2)/(D!Q$94)</f>
        <v>-1.4072015536715489E-7</v>
      </c>
      <c r="R148" s="169">
        <f>('C'!N54/2)/(D!R$94)</f>
        <v>-2.647512645382992E-7</v>
      </c>
      <c r="S148" s="169">
        <f>('C'!O54/2)/(D!S$94)</f>
        <v>-2.0982328481053703E-7</v>
      </c>
      <c r="T148" s="169">
        <f>('C'!P54/2)/(D!T$94)</f>
        <v>-3.337741243919414E-7</v>
      </c>
      <c r="U148" s="169">
        <f>('C'!Q54/2)/(D!U$94)</f>
        <v>-2.1419595708489906E-7</v>
      </c>
      <c r="V148" s="169">
        <f>('C'!R54/2)/(D!V$94)</f>
        <v>-1.8958447023588869E-7</v>
      </c>
      <c r="W148" s="169">
        <f>('C'!S54/2)/(D!W$94)</f>
        <v>-1.9624009876914332E-7</v>
      </c>
      <c r="X148" s="169">
        <f>('C'!T54/2)/(D!X$94)</f>
        <v>-2.6483715330025765E-7</v>
      </c>
      <c r="Y148" s="169">
        <f>('C'!U54/2)/(D!Y$94)</f>
        <v>-2.7770217433539477E-7</v>
      </c>
      <c r="Z148" s="169">
        <f>('C'!V54/2)/(D!Z$94)</f>
        <v>-2.6911690026401969E-7</v>
      </c>
      <c r="AA148" s="169">
        <f>('C'!W54/2)/(D!AA$94)</f>
        <v>-3.561676912526391E-7</v>
      </c>
      <c r="AB148" s="169">
        <f>('C'!X54/2)/(D!AB$94)</f>
        <v>-4.5696829561993246E-7</v>
      </c>
      <c r="AC148" s="169">
        <f>('C'!Y54/2)/(D!AC$94)</f>
        <v>-2.8252091578081594E-7</v>
      </c>
      <c r="AD148" s="169">
        <f>('C'!Z54/2)/(D!AD$94)</f>
        <v>-2.6984857748339347E-7</v>
      </c>
      <c r="AE148" s="169">
        <f>('C'!AA54/2)/(D!AE$94)</f>
        <v>-2.9504258104716361E-7</v>
      </c>
      <c r="AF148" s="169">
        <f>('C'!AB54/2)/(D!AF$94)</f>
        <v>-3.1647981096489545E-7</v>
      </c>
    </row>
    <row r="149" spans="6:32" x14ac:dyDescent="0.25">
      <c r="F149" s="220" t="s">
        <v>25</v>
      </c>
      <c r="G149" s="221"/>
      <c r="H149" s="169">
        <f>('C'!D55/2)/(D!H$94)</f>
        <v>-1.1857520914198657E-8</v>
      </c>
      <c r="I149" s="169">
        <f>('C'!E55/2)/(D!I$94)</f>
        <v>-9.9343342362878151E-9</v>
      </c>
      <c r="J149" s="169">
        <f>('C'!F55/2)/(D!J$94)</f>
        <v>-1.8459484127685769E-8</v>
      </c>
      <c r="K149" s="169">
        <f>('C'!G55/2)/(D!K$94)</f>
        <v>-8.9713474978481786E-9</v>
      </c>
      <c r="L149" s="169">
        <f>('C'!H55/2)/(D!L$94)</f>
        <v>-1.2508348398993224E-8</v>
      </c>
      <c r="M149" s="169">
        <f>('C'!I55/2)/(D!M$94)</f>
        <v>-9.5137657670813944E-9</v>
      </c>
      <c r="N149" s="169">
        <f>('C'!J55/2)/(D!N$94)</f>
        <v>-1.2275374197185067E-8</v>
      </c>
      <c r="O149" s="169">
        <f>('C'!K55/2)/(D!O$94)</f>
        <v>-1.8096796269747367E-8</v>
      </c>
      <c r="P149" s="169">
        <f>('C'!L55/2)/(D!P$94)</f>
        <v>-1.8031430848257594E-8</v>
      </c>
      <c r="Q149" s="169">
        <f>('C'!M55/2)/(D!Q$94)</f>
        <v>-1.9673006089820425E-8</v>
      </c>
      <c r="R149" s="169">
        <f>('C'!N55/2)/(D!R$94)</f>
        <v>-2.6854124914441705E-8</v>
      </c>
      <c r="S149" s="169">
        <f>('C'!O55/2)/(D!S$94)</f>
        <v>-3.1091886072687393E-8</v>
      </c>
      <c r="T149" s="169">
        <f>('C'!P55/2)/(D!T$94)</f>
        <v>-2.6537050722554151E-8</v>
      </c>
      <c r="U149" s="169">
        <f>('C'!Q55/2)/(D!U$94)</f>
        <v>-3.2790237077013067E-8</v>
      </c>
      <c r="V149" s="169">
        <f>('C'!R55/2)/(D!V$94)</f>
        <v>-2.831630075172439E-8</v>
      </c>
      <c r="W149" s="169">
        <f>('C'!S55/2)/(D!W$94)</f>
        <v>-3.7322924720773566E-8</v>
      </c>
      <c r="X149" s="169">
        <f>('C'!T55/2)/(D!X$94)</f>
        <v>-5.3383137318403374E-8</v>
      </c>
      <c r="Y149" s="169">
        <f>('C'!U55/2)/(D!Y$94)</f>
        <v>-6.1935900927531518E-8</v>
      </c>
      <c r="Z149" s="169">
        <f>('C'!V55/2)/(D!Z$94)</f>
        <v>-7.2161815456487971E-8</v>
      </c>
      <c r="AA149" s="169">
        <f>('C'!W55/2)/(D!AA$94)</f>
        <v>-7.3332543708478695E-8</v>
      </c>
      <c r="AB149" s="169">
        <f>('C'!X55/2)/(D!AB$94)</f>
        <v>-9.2449979309986915E-8</v>
      </c>
      <c r="AC149" s="169">
        <f>('C'!Y55/2)/(D!AC$94)</f>
        <v>-7.8077173284969886E-8</v>
      </c>
      <c r="AD149" s="169">
        <f>('C'!Z55/2)/(D!AD$94)</f>
        <v>-8.0565569946166752E-8</v>
      </c>
      <c r="AE149" s="169">
        <f>('C'!AA55/2)/(D!AE$94)</f>
        <v>-7.4371657660949813E-8</v>
      </c>
      <c r="AF149" s="169">
        <f>('C'!AB55/2)/(D!AF$94)</f>
        <v>-8.2413378858280585E-8</v>
      </c>
    </row>
    <row r="150" spans="6:32" ht="15.75" thickBot="1" x14ac:dyDescent="0.3">
      <c r="F150" s="224" t="s">
        <v>26</v>
      </c>
      <c r="G150" s="225"/>
      <c r="H150" s="170">
        <f>('C'!D56/2)/(D!H$94)</f>
        <v>-4.4063575614649137E-8</v>
      </c>
      <c r="I150" s="170">
        <f>('C'!E56/2)/(D!I$94)</f>
        <v>-3.237036293369363E-8</v>
      </c>
      <c r="J150" s="170">
        <f>('C'!F56/2)/(D!J$94)</f>
        <v>-1.3392711284278197E-8</v>
      </c>
      <c r="K150" s="170">
        <f>('C'!G56/2)/(D!K$94)</f>
        <v>-2.9184892830331849E-9</v>
      </c>
      <c r="L150" s="170">
        <f>('C'!H56/2)/(D!L$94)</f>
        <v>-2.3319057615166512E-9</v>
      </c>
      <c r="M150" s="170">
        <f>('C'!I56/2)/(D!M$94)</f>
        <v>-1.8533170817041591E-9</v>
      </c>
      <c r="N150" s="170">
        <f>('C'!J56/2)/(D!N$94)</f>
        <v>-8.1790364989966118E-9</v>
      </c>
      <c r="O150" s="170">
        <f>('C'!K56/2)/(D!O$94)</f>
        <v>-3.4789715602775211E-9</v>
      </c>
      <c r="P150" s="170">
        <f>('C'!L56/2)/(D!P$94)</f>
        <v>-6.6971788616589625E-8</v>
      </c>
      <c r="Q150" s="170">
        <f>('C'!M56/2)/(D!Q$94)</f>
        <v>-1.1428112006234451E-7</v>
      </c>
      <c r="R150" s="170">
        <f>('C'!N56/2)/(D!R$94)</f>
        <v>-1.5648161841404511E-7</v>
      </c>
      <c r="S150" s="170">
        <f>('C'!O56/2)/(D!S$94)</f>
        <v>-2.7762823612830372E-7</v>
      </c>
      <c r="T150" s="170">
        <f>('C'!P56/2)/(D!T$94)</f>
        <v>-3.1805765409450674E-7</v>
      </c>
      <c r="U150" s="170">
        <f>('C'!Q56/2)/(D!U$94)</f>
        <v>-2.9127608265538589E-7</v>
      </c>
      <c r="V150" s="170">
        <f>('C'!R56/2)/(D!V$94)</f>
        <v>-2.78233267107901E-7</v>
      </c>
      <c r="W150" s="170">
        <f>('C'!S56/2)/(D!W$94)</f>
        <v>-3.1965711069402464E-7</v>
      </c>
      <c r="X150" s="170">
        <f>('C'!T56/2)/(D!X$94)</f>
        <v>-3.9295534532691495E-7</v>
      </c>
      <c r="Y150" s="170">
        <f>('C'!U56/2)/(D!Y$94)</f>
        <v>-3.3273520698293036E-7</v>
      </c>
      <c r="Z150" s="170">
        <f>('C'!V56/2)/(D!Z$94)</f>
        <v>-3.3412010777303016E-7</v>
      </c>
      <c r="AA150" s="170">
        <f>('C'!W56/2)/(D!AA$94)</f>
        <v>-3.8371204161880932E-7</v>
      </c>
      <c r="AB150" s="170">
        <f>('C'!X56/2)/(D!AB$94)</f>
        <v>-3.8094835650636E-7</v>
      </c>
      <c r="AC150" s="170">
        <f>('C'!Y56/2)/(D!AC$94)</f>
        <v>-3.675607211311421E-7</v>
      </c>
      <c r="AD150" s="170">
        <f>('C'!Z56/2)/(D!AD$94)</f>
        <v>-2.5233632863264771E-7</v>
      </c>
      <c r="AE150" s="170">
        <f>('C'!AA56/2)/(D!AE$94)</f>
        <v>-2.7621427450218207E-7</v>
      </c>
      <c r="AF150" s="170">
        <f>('C'!AB56/2)/(D!AF$94)</f>
        <v>-2.9506661340645395E-7</v>
      </c>
    </row>
    <row r="151" spans="6:32" x14ac:dyDescent="0.25">
      <c r="F151" s="1" t="s">
        <v>53</v>
      </c>
    </row>
  </sheetData>
  <mergeCells count="84">
    <mergeCell ref="F149:G149"/>
    <mergeCell ref="F150:G150"/>
    <mergeCell ref="F144:G144"/>
    <mergeCell ref="F145:G145"/>
    <mergeCell ref="F146:G146"/>
    <mergeCell ref="F147:G147"/>
    <mergeCell ref="F148:G148"/>
    <mergeCell ref="F136:G136"/>
    <mergeCell ref="F140:G140"/>
    <mergeCell ref="F141:G141"/>
    <mergeCell ref="F142:G142"/>
    <mergeCell ref="F143:G143"/>
    <mergeCell ref="F131:G131"/>
    <mergeCell ref="F132:G132"/>
    <mergeCell ref="F133:G133"/>
    <mergeCell ref="F134:G134"/>
    <mergeCell ref="F135:G135"/>
    <mergeCell ref="F126:G126"/>
    <mergeCell ref="F127:G127"/>
    <mergeCell ref="F128:G128"/>
    <mergeCell ref="F129:G129"/>
    <mergeCell ref="F130:G130"/>
    <mergeCell ref="F118:G118"/>
    <mergeCell ref="F119:G119"/>
    <mergeCell ref="F120:G120"/>
    <mergeCell ref="F121:G121"/>
    <mergeCell ref="F122:G122"/>
    <mergeCell ref="F113:G113"/>
    <mergeCell ref="F114:G114"/>
    <mergeCell ref="F115:G115"/>
    <mergeCell ref="F116:G116"/>
    <mergeCell ref="F117:G117"/>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76:G76"/>
    <mergeCell ref="F86:G86"/>
    <mergeCell ref="F87:G87"/>
    <mergeCell ref="F88:G88"/>
    <mergeCell ref="F89:G89"/>
    <mergeCell ref="F80:G80"/>
    <mergeCell ref="F81:G81"/>
    <mergeCell ref="F82:G82"/>
    <mergeCell ref="F83:G83"/>
    <mergeCell ref="F84:G84"/>
    <mergeCell ref="F71:G71"/>
    <mergeCell ref="F72:G72"/>
    <mergeCell ref="F73:G73"/>
    <mergeCell ref="F74:G74"/>
    <mergeCell ref="F75:G75"/>
    <mergeCell ref="F56:G56"/>
    <mergeCell ref="F67:G67"/>
    <mergeCell ref="F68:G68"/>
    <mergeCell ref="F69:G69"/>
    <mergeCell ref="F70:G70"/>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s>
  <hyperlinks>
    <hyperlink ref="H95" r:id="rId1"/>
  </hyperlinks>
  <pageMargins left="0.7" right="0.7" top="0.75" bottom="0.75" header="0.3" footer="0.3"/>
  <pageSetup paperSize="9" orientation="portrait" r:id="rId2"/>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113"/>
  <sheetViews>
    <sheetView showGridLines="0" topLeftCell="V30" workbookViewId="0">
      <selection activeCell="AC102" sqref="AC102"/>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 min="27" max="27" width="16.85546875" customWidth="1"/>
    <col min="28" max="28" width="18.28515625" customWidth="1"/>
    <col min="29" max="29" width="19.28515625" customWidth="1"/>
  </cols>
  <sheetData>
    <row r="7" spans="2:11" ht="15" customHeight="1" x14ac:dyDescent="0.25">
      <c r="B7" s="211" t="s">
        <v>10</v>
      </c>
      <c r="C7" s="211"/>
      <c r="D7" s="211"/>
      <c r="E7" s="62"/>
      <c r="J7" s="197" t="s">
        <v>43</v>
      </c>
      <c r="K7" s="197"/>
    </row>
    <row r="8" spans="2:11" x14ac:dyDescent="0.25">
      <c r="B8" s="211"/>
      <c r="C8" s="211"/>
      <c r="D8" s="211"/>
      <c r="E8" s="62"/>
      <c r="J8" s="197"/>
      <c r="K8" s="197"/>
    </row>
    <row r="9" spans="2:11" x14ac:dyDescent="0.25">
      <c r="B9" s="211"/>
      <c r="C9" s="211"/>
      <c r="D9" s="211"/>
      <c r="E9" s="62"/>
      <c r="J9" s="197"/>
      <c r="K9" s="197"/>
    </row>
    <row r="10" spans="2:11" x14ac:dyDescent="0.25">
      <c r="B10" s="211"/>
      <c r="C10" s="211"/>
      <c r="D10" s="211"/>
      <c r="E10" s="62"/>
      <c r="J10" s="197"/>
      <c r="K10" s="197"/>
    </row>
    <row r="11" spans="2:11" x14ac:dyDescent="0.25">
      <c r="B11" s="211"/>
      <c r="C11" s="211"/>
      <c r="D11" s="211"/>
      <c r="E11" s="62"/>
      <c r="J11" s="197"/>
      <c r="K11" s="197"/>
    </row>
    <row r="12" spans="2:11" x14ac:dyDescent="0.25">
      <c r="B12" s="211"/>
      <c r="C12" s="211"/>
      <c r="D12" s="211"/>
      <c r="E12" s="62"/>
      <c r="J12" s="197"/>
      <c r="K12" s="197"/>
    </row>
    <row r="13" spans="2:11" x14ac:dyDescent="0.25">
      <c r="B13" s="211"/>
      <c r="C13" s="211"/>
      <c r="D13" s="211"/>
      <c r="E13" s="62"/>
      <c r="J13" s="197"/>
      <c r="K13" s="197"/>
    </row>
    <row r="14" spans="2:11" x14ac:dyDescent="0.25">
      <c r="B14" s="211"/>
      <c r="C14" s="211"/>
      <c r="D14" s="211"/>
      <c r="E14" s="62"/>
      <c r="J14" s="197"/>
      <c r="K14" s="197"/>
    </row>
    <row r="15" spans="2:11" x14ac:dyDescent="0.25">
      <c r="B15" s="211"/>
      <c r="C15" s="211"/>
      <c r="D15" s="211"/>
      <c r="E15" s="62"/>
      <c r="J15" s="197"/>
      <c r="K15" s="197"/>
    </row>
    <row r="16" spans="2:11" x14ac:dyDescent="0.25">
      <c r="B16" s="211"/>
      <c r="C16" s="211"/>
      <c r="D16" s="211"/>
      <c r="E16" s="62"/>
      <c r="J16" s="197"/>
      <c r="K16" s="197"/>
    </row>
    <row r="17" spans="2:12" x14ac:dyDescent="0.25">
      <c r="B17" s="198" t="s">
        <v>3</v>
      </c>
      <c r="C17" s="198"/>
      <c r="D17" s="198"/>
      <c r="G17" s="63" t="s">
        <v>3</v>
      </c>
      <c r="H17" s="63"/>
      <c r="I17" s="63"/>
      <c r="J17" s="63" t="s">
        <v>3</v>
      </c>
      <c r="K17" s="63"/>
      <c r="L17" s="63"/>
    </row>
    <row r="44" spans="4:30" ht="15.75" thickBot="1" x14ac:dyDescent="0.3"/>
    <row r="45" spans="4:30" ht="15.75" thickBot="1" x14ac:dyDescent="0.3">
      <c r="D45" s="6" t="s">
        <v>15</v>
      </c>
      <c r="E45" s="7"/>
      <c r="F45" s="12">
        <v>1995</v>
      </c>
      <c r="G45" s="8">
        <v>1996</v>
      </c>
      <c r="H45" s="12">
        <v>1997</v>
      </c>
      <c r="I45" s="8">
        <v>1998</v>
      </c>
      <c r="J45" s="12">
        <v>1999</v>
      </c>
      <c r="K45" s="8">
        <v>2000</v>
      </c>
      <c r="L45" s="12">
        <v>2001</v>
      </c>
      <c r="M45" s="8">
        <v>2002</v>
      </c>
      <c r="N45" s="12">
        <v>2003</v>
      </c>
      <c r="O45" s="8">
        <v>2004</v>
      </c>
      <c r="P45" s="12">
        <v>2005</v>
      </c>
      <c r="Q45" s="8">
        <v>2006</v>
      </c>
      <c r="R45" s="12">
        <v>2007</v>
      </c>
      <c r="S45" s="8">
        <v>2008</v>
      </c>
      <c r="T45" s="12">
        <v>2009</v>
      </c>
      <c r="U45" s="8">
        <v>2010</v>
      </c>
      <c r="V45" s="12">
        <v>2011</v>
      </c>
      <c r="W45" s="8">
        <v>2012</v>
      </c>
      <c r="X45" s="12">
        <v>2013</v>
      </c>
      <c r="Y45" s="8">
        <v>2014</v>
      </c>
      <c r="Z45" s="12">
        <v>2015</v>
      </c>
      <c r="AA45" s="9">
        <v>2016</v>
      </c>
      <c r="AB45" s="9">
        <v>2017</v>
      </c>
      <c r="AC45" s="9">
        <v>2018</v>
      </c>
      <c r="AD45" s="9">
        <v>2019</v>
      </c>
    </row>
    <row r="46" spans="4:30" ht="15.75" thickBot="1" x14ac:dyDescent="0.3">
      <c r="D46" s="200" t="s">
        <v>27</v>
      </c>
      <c r="E46" s="209"/>
      <c r="F46" s="51">
        <f>+A!D46/E!E60</f>
        <v>8.1091718749999997E-7</v>
      </c>
      <c r="G46" s="51">
        <f>+A!E46/E!F60</f>
        <v>2.6229813084112151E-7</v>
      </c>
      <c r="H46" s="51">
        <f>+A!F46/E!G60</f>
        <v>5.9050520646319566E-7</v>
      </c>
      <c r="I46" s="51">
        <f>+A!G46/E!H60</f>
        <v>3.9767179487179488E-7</v>
      </c>
      <c r="J46" s="51">
        <f>+A!H46/E!I60</f>
        <v>3.794030088495575E-7</v>
      </c>
      <c r="K46" s="51">
        <f>+A!I46/E!J60</f>
        <v>4.4298526645768028E-7</v>
      </c>
      <c r="L46" s="51">
        <f>+A!J46/E!K60</f>
        <v>4.7201465798045605E-7</v>
      </c>
      <c r="M46" s="51">
        <f>+A!K46/E!L60</f>
        <v>6.3301537267080751E-7</v>
      </c>
      <c r="N46" s="51">
        <f>+A!L46/E!M60</f>
        <v>8.4393693333333321E-7</v>
      </c>
      <c r="O46" s="51">
        <f>+A!M46/E!N60</f>
        <v>8.8977995642701542E-7</v>
      </c>
      <c r="P46" s="51">
        <f>+A!N46/E!O60</f>
        <v>5.0949866666666658E-7</v>
      </c>
      <c r="Q46" s="51">
        <f>+A!O46/E!P60</f>
        <v>5.1945657024793398E-6</v>
      </c>
      <c r="R46" s="51">
        <f>+A!P46/E!Q60</f>
        <v>5.4920534285714291E-6</v>
      </c>
      <c r="S46" s="51">
        <f>+A!Q46/E!R60</f>
        <v>9.742395652173912E-7</v>
      </c>
      <c r="T46" s="51">
        <f>+A!R46/E!S60</f>
        <v>3.5930729360000005E-5</v>
      </c>
      <c r="U46" s="51">
        <f>+A!S46/E!T60</f>
        <v>2.3856141241830067E-5</v>
      </c>
      <c r="V46" s="51">
        <f>+A!T46/E!U60</f>
        <v>3.9993324754098364E-5</v>
      </c>
      <c r="W46" s="51">
        <f>+A!U46/E!V60</f>
        <v>7.3660022378378389E-5</v>
      </c>
      <c r="X46" s="51">
        <f>+A!V46/E!W60</f>
        <v>1.5752979200000001E-4</v>
      </c>
      <c r="Y46" s="51">
        <f>+A!W46/E!X60</f>
        <v>1.4414201505263158E-4</v>
      </c>
      <c r="Z46" s="51">
        <f>+A!X46/E!Y60</f>
        <v>3.3361697575757576E-5</v>
      </c>
      <c r="AA46" s="51">
        <f>+A!Y46/E!Z60</f>
        <v>1.410219575E-5</v>
      </c>
      <c r="AB46" s="51">
        <f>+A!Z46/E!AA60</f>
        <v>1.5798871864406782E-5</v>
      </c>
      <c r="AC46" s="51">
        <f>+A!AA46/E!AB60</f>
        <v>2.8230992635779985E-5</v>
      </c>
      <c r="AD46" s="51">
        <f>+A!AB46/E!AC60</f>
        <v>1.7831578617025193E-5</v>
      </c>
    </row>
    <row r="47" spans="4:30" x14ac:dyDescent="0.25">
      <c r="D47" s="220" t="s">
        <v>17</v>
      </c>
      <c r="E47" s="221"/>
      <c r="F47" s="52">
        <f>+A!D47/E!E61</f>
        <v>0</v>
      </c>
      <c r="G47" s="52">
        <f>+A!E47/E!F61</f>
        <v>0</v>
      </c>
      <c r="H47" s="52">
        <f>+A!F47/E!G61</f>
        <v>1.4553475935828876E-8</v>
      </c>
      <c r="I47" s="52">
        <f>+A!G47/E!H61</f>
        <v>1.5204735376044569E-7</v>
      </c>
      <c r="J47" s="52">
        <f>+A!H47/E!I61</f>
        <v>0</v>
      </c>
      <c r="K47" s="52">
        <f>+A!I47/E!J61</f>
        <v>0</v>
      </c>
      <c r="L47" s="52">
        <f>+A!J47/E!K61</f>
        <v>1.6931623931623933E-7</v>
      </c>
      <c r="M47" s="52">
        <f>+A!K47/E!L61</f>
        <v>1.2162162162162162E-8</v>
      </c>
      <c r="N47" s="52">
        <f>+A!L47/E!M61</f>
        <v>5.9726415094339629E-8</v>
      </c>
      <c r="O47" s="52">
        <f>+A!M47/E!N61</f>
        <v>0</v>
      </c>
      <c r="P47" s="52">
        <f>+A!N47/E!O61</f>
        <v>5.2739888682745823E-7</v>
      </c>
      <c r="Q47" s="52">
        <f>+A!O47/E!P61</f>
        <v>2.5210084033613444E-9</v>
      </c>
      <c r="R47" s="52">
        <f>+A!P47/E!Q61</f>
        <v>2.850210970464135E-8</v>
      </c>
      <c r="S47" s="52">
        <f>+A!Q47/E!R61</f>
        <v>1.0105964912280702E-7</v>
      </c>
      <c r="T47" s="52">
        <f>+A!R47/E!S61</f>
        <v>1.4720885750962774E-6</v>
      </c>
      <c r="U47" s="52">
        <f>+A!S47/E!T61</f>
        <v>4.532420871559633E-6</v>
      </c>
      <c r="V47" s="52">
        <f>+A!T47/E!U61</f>
        <v>1.0660400000000001E-6</v>
      </c>
      <c r="W47" s="52">
        <f>+A!U47/E!V61</f>
        <v>1.6162876190476191E-6</v>
      </c>
      <c r="X47" s="52">
        <f>+A!V47/E!W61</f>
        <v>1.4282566371681416E-6</v>
      </c>
      <c r="Y47" s="52">
        <f>+A!W47/E!X61</f>
        <v>1.3733290598290599E-6</v>
      </c>
      <c r="Z47" s="52">
        <f>+A!X47/E!Y61</f>
        <v>2.6363632075471701E-6</v>
      </c>
      <c r="AA47" s="52">
        <f>+A!Y47/E!Z61</f>
        <v>1.9396074074074071E-6</v>
      </c>
      <c r="AB47" s="52">
        <f>+A!Z47/E!AA61</f>
        <v>1.2869474137931035E-6</v>
      </c>
      <c r="AC47" s="52">
        <f>+A!AA47/E!AB61</f>
        <v>1.4278334989636546E-6</v>
      </c>
      <c r="AD47" s="52">
        <f>+A!AB47/E!AC61</f>
        <v>3.6736546018528712E-7</v>
      </c>
    </row>
    <row r="48" spans="4:30" x14ac:dyDescent="0.25">
      <c r="D48" s="42" t="s">
        <v>18</v>
      </c>
      <c r="E48" s="43"/>
      <c r="F48" s="53">
        <f>+A!D48/E!E62</f>
        <v>0</v>
      </c>
      <c r="G48" s="53">
        <f>+A!E48/E!F62</f>
        <v>0</v>
      </c>
      <c r="H48" s="53">
        <f>+A!F48/E!G62</f>
        <v>0</v>
      </c>
      <c r="I48" s="53">
        <f>+A!G48/E!H62</f>
        <v>0</v>
      </c>
      <c r="J48" s="53">
        <f>+A!H48/E!I62</f>
        <v>0</v>
      </c>
      <c r="K48" s="53">
        <f>+A!I48/E!J62</f>
        <v>0</v>
      </c>
      <c r="L48" s="53">
        <f>+A!J48/E!K62</f>
        <v>0</v>
      </c>
      <c r="M48" s="53">
        <f>+A!K48/E!L62</f>
        <v>0</v>
      </c>
      <c r="N48" s="53">
        <f>+A!L48/E!M62</f>
        <v>0</v>
      </c>
      <c r="O48" s="53">
        <f>+A!M48/E!N62</f>
        <v>0</v>
      </c>
      <c r="P48" s="53">
        <f>+A!N48/E!O62</f>
        <v>0</v>
      </c>
      <c r="Q48" s="53">
        <f>+A!O48/E!P62</f>
        <v>7.3822843387578092E-7</v>
      </c>
      <c r="R48" s="53">
        <f>+A!P48/E!Q62</f>
        <v>0</v>
      </c>
      <c r="S48" s="53">
        <f>+A!Q48/E!R62</f>
        <v>6.8416666666666659E-9</v>
      </c>
      <c r="T48" s="53">
        <f>+A!R48/E!S62</f>
        <v>6.5044247787610621E-9</v>
      </c>
      <c r="U48" s="53">
        <f>+A!S48/E!T62</f>
        <v>2.3616666666666666E-8</v>
      </c>
      <c r="V48" s="53">
        <f>+A!T48/E!U62</f>
        <v>0</v>
      </c>
      <c r="W48" s="53">
        <f>+A!U48/E!V62</f>
        <v>0</v>
      </c>
      <c r="X48" s="53">
        <f>+A!V48/E!W62</f>
        <v>0</v>
      </c>
      <c r="Y48" s="53">
        <f>+A!W48/E!X62</f>
        <v>0</v>
      </c>
      <c r="Z48" s="53">
        <f>+A!X48/E!Y62</f>
        <v>0</v>
      </c>
      <c r="AA48" s="53">
        <f>+A!Y48/E!Z62</f>
        <v>0</v>
      </c>
      <c r="AB48" s="53">
        <f>+A!Z48/E!AA62</f>
        <v>0</v>
      </c>
      <c r="AC48" s="53">
        <f>+A!AA48/E!AB62</f>
        <v>0</v>
      </c>
      <c r="AD48" s="53">
        <f>+A!AB48/E!AC62</f>
        <v>0</v>
      </c>
    </row>
    <row r="49" spans="4:30" x14ac:dyDescent="0.25">
      <c r="D49" s="40" t="s">
        <v>19</v>
      </c>
      <c r="E49" s="41"/>
      <c r="F49" s="53">
        <f>+A!D49/E!E63</f>
        <v>2.9836775700934579E-6</v>
      </c>
      <c r="G49" s="53">
        <f>+A!E49/E!F63</f>
        <v>4.1741365853658535E-6</v>
      </c>
      <c r="H49" s="53">
        <f>+A!F49/E!G63</f>
        <v>9.258038461538462E-6</v>
      </c>
      <c r="I49" s="53">
        <f>+A!G49/E!H63</f>
        <v>7.4240591397849462E-6</v>
      </c>
      <c r="J49" s="53">
        <f>+A!H49/E!I63</f>
        <v>8.5566368715083798E-6</v>
      </c>
      <c r="K49" s="53">
        <f>+A!I49/E!J63</f>
        <v>8.7321818181818181E-6</v>
      </c>
      <c r="L49" s="53">
        <f>+A!J49/E!K63</f>
        <v>9.2781550802139038E-6</v>
      </c>
      <c r="M49" s="53">
        <f>+A!K49/E!L63</f>
        <v>1.2549451282051282E-5</v>
      </c>
      <c r="N49" s="53">
        <f>+A!L49/E!M63</f>
        <v>2.1468510822510822E-5</v>
      </c>
      <c r="O49" s="53">
        <f>+A!M49/E!N63</f>
        <v>1.2286528813559322E-5</v>
      </c>
      <c r="P49" s="53">
        <f>+A!N49/E!O63</f>
        <v>8.0847214076246327E-6</v>
      </c>
      <c r="Q49" s="53">
        <f>+A!O49/E!P63</f>
        <v>7.2287403846153846E-6</v>
      </c>
      <c r="R49" s="53">
        <f>+A!P49/E!Q63</f>
        <v>5.0704322200392923E-6</v>
      </c>
      <c r="S49" s="53">
        <f>+A!Q49/E!R63</f>
        <v>5.3001175468483816E-6</v>
      </c>
      <c r="T49" s="53">
        <f>+A!R49/E!S63</f>
        <v>7.2350907029478459E-6</v>
      </c>
      <c r="U49" s="53">
        <f>+A!S49/E!T63</f>
        <v>7.5514425196850396E-6</v>
      </c>
      <c r="V49" s="53">
        <f>+A!T49/E!U63</f>
        <v>9.2812800495662952E-6</v>
      </c>
      <c r="W49" s="53">
        <f>+A!U49/E!V63</f>
        <v>1.5178901333333332E-5</v>
      </c>
      <c r="X49" s="53">
        <f>+A!V49/E!W63</f>
        <v>2.0634434437086094E-5</v>
      </c>
      <c r="Y49" s="53">
        <f>+A!W49/E!X63</f>
        <v>2.1999934993084371E-5</v>
      </c>
      <c r="Z49" s="53">
        <f>+A!X49/E!Y63</f>
        <v>2.2741510273972603E-5</v>
      </c>
      <c r="AA49" s="53">
        <f>+A!Y49/E!Z63</f>
        <v>1.6768360770577935E-5</v>
      </c>
      <c r="AB49" s="53">
        <f>+A!Z49/E!AA63</f>
        <v>1.4316783185840709E-5</v>
      </c>
      <c r="AC49" s="53">
        <f>+A!AA49/E!AB63</f>
        <v>1.9440725187182603E-5</v>
      </c>
      <c r="AD49" s="53">
        <f>+A!AB49/E!AC63</f>
        <v>3.1625582649164345E-5</v>
      </c>
    </row>
    <row r="50" spans="4:30" x14ac:dyDescent="0.25">
      <c r="D50" s="42" t="s">
        <v>20</v>
      </c>
      <c r="E50" s="43"/>
      <c r="F50" s="53">
        <f>+A!D50/E!E64</f>
        <v>0</v>
      </c>
      <c r="G50" s="53">
        <f>+A!E50/E!F64</f>
        <v>0</v>
      </c>
      <c r="H50" s="53">
        <f>+A!F50/E!G64</f>
        <v>0</v>
      </c>
      <c r="I50" s="53">
        <f>+A!G50/E!H64</f>
        <v>0</v>
      </c>
      <c r="J50" s="53">
        <f>+A!H50/E!I64</f>
        <v>0</v>
      </c>
      <c r="K50" s="53">
        <f>+A!I50/E!J64</f>
        <v>0</v>
      </c>
      <c r="L50" s="53">
        <f>+A!J50/E!K64</f>
        <v>0</v>
      </c>
      <c r="M50" s="53">
        <f>+A!K50/E!L64</f>
        <v>0</v>
      </c>
      <c r="N50" s="53">
        <f>+A!L50/E!M64</f>
        <v>0</v>
      </c>
      <c r="O50" s="53">
        <f>+A!M50/E!N64</f>
        <v>2.5596117647058825E-6</v>
      </c>
      <c r="P50" s="53">
        <f>+A!N50/E!O64</f>
        <v>0</v>
      </c>
      <c r="Q50" s="53">
        <f>+A!O50/E!P64</f>
        <v>4.1960225988700566E-7</v>
      </c>
      <c r="R50" s="53">
        <f>+A!P50/E!Q64</f>
        <v>3.3039303482587065E-8</v>
      </c>
      <c r="S50" s="53">
        <f>+A!Q50/E!R64</f>
        <v>1.1797543859649124E-7</v>
      </c>
      <c r="T50" s="53">
        <f>+A!R50/E!S64</f>
        <v>2.4233901444444445E-4</v>
      </c>
      <c r="U50" s="53">
        <f>+A!S50/E!T64</f>
        <v>1.4132764936170214E-4</v>
      </c>
      <c r="V50" s="53">
        <f>+A!T50/E!U64</f>
        <v>2.1913805092024538E-4</v>
      </c>
      <c r="W50" s="53">
        <f>+A!U50/E!V64</f>
        <v>3.783413067846608E-4</v>
      </c>
      <c r="X50" s="53">
        <f>+A!V50/E!W64</f>
        <v>8.5502141526946104E-4</v>
      </c>
      <c r="Y50" s="53">
        <f>+A!W50/E!X64</f>
        <v>8.4665292371794874E-4</v>
      </c>
      <c r="Z50" s="53">
        <f>+A!X50/E!Y64</f>
        <v>2.3663079E-4</v>
      </c>
      <c r="AA50" s="53">
        <f>+A!Y50/E!Z64</f>
        <v>6.0108537254901965E-5</v>
      </c>
      <c r="AB50" s="53">
        <f>+A!Z50/E!AA64</f>
        <v>7.6367618461538461E-5</v>
      </c>
      <c r="AC50" s="53">
        <f>+A!AA50/E!AB64</f>
        <v>1.8041324256991382E-4</v>
      </c>
      <c r="AD50" s="53">
        <f>+A!AB50/E!AC64</f>
        <v>8.3086514028215565E-5</v>
      </c>
    </row>
    <row r="51" spans="4:30" x14ac:dyDescent="0.25">
      <c r="D51" s="40" t="s">
        <v>21</v>
      </c>
      <c r="E51" s="41"/>
      <c r="F51" s="53">
        <f>+A!D51/E!E65</f>
        <v>0</v>
      </c>
      <c r="G51" s="53">
        <f>+A!E51/E!F65</f>
        <v>0</v>
      </c>
      <c r="H51" s="53">
        <f>+A!F51/E!G65</f>
        <v>0</v>
      </c>
      <c r="I51" s="53">
        <f>+A!G51/E!H65</f>
        <v>0</v>
      </c>
      <c r="J51" s="53">
        <f>+A!H51/E!I65</f>
        <v>0</v>
      </c>
      <c r="K51" s="53">
        <f>+A!I51/E!J65</f>
        <v>0</v>
      </c>
      <c r="L51" s="53">
        <f>+A!J51/E!K65</f>
        <v>0</v>
      </c>
      <c r="M51" s="53">
        <f>+A!K51/E!L65</f>
        <v>0</v>
      </c>
      <c r="N51" s="53">
        <f>+A!L51/E!M65</f>
        <v>0</v>
      </c>
      <c r="O51" s="53">
        <f>+A!M51/E!N65</f>
        <v>0</v>
      </c>
      <c r="P51" s="53">
        <f>+A!N51/E!O65</f>
        <v>0</v>
      </c>
      <c r="Q51" s="53">
        <f>+A!O51/E!P65</f>
        <v>0</v>
      </c>
      <c r="R51" s="53">
        <f>+A!P51/E!Q65</f>
        <v>0</v>
      </c>
      <c r="S51" s="53">
        <f>+A!Q51/E!R65</f>
        <v>0</v>
      </c>
      <c r="T51" s="53">
        <f>+A!R51/E!S65</f>
        <v>0</v>
      </c>
      <c r="U51" s="53">
        <f>+A!S51/E!T65</f>
        <v>0</v>
      </c>
      <c r="V51" s="53">
        <f>+A!T51/E!U65</f>
        <v>0</v>
      </c>
      <c r="W51" s="53">
        <f>+A!U51/E!V65</f>
        <v>0</v>
      </c>
      <c r="X51" s="53">
        <f>+A!V51/E!W65</f>
        <v>0</v>
      </c>
      <c r="Y51" s="53">
        <f>+A!W51/E!X65</f>
        <v>0</v>
      </c>
      <c r="Z51" s="53">
        <f>+A!X51/E!Y65</f>
        <v>0</v>
      </c>
      <c r="AA51" s="53">
        <f>+A!Y51/E!Z65</f>
        <v>0</v>
      </c>
      <c r="AB51" s="53">
        <f>+A!Z51/E!AA65</f>
        <v>0</v>
      </c>
      <c r="AC51" s="53">
        <f>+A!AA51/E!AB65</f>
        <v>0</v>
      </c>
      <c r="AD51" s="53">
        <f>+A!AB51/E!AC65</f>
        <v>0</v>
      </c>
    </row>
    <row r="52" spans="4:30" x14ac:dyDescent="0.25">
      <c r="D52" s="42" t="s">
        <v>22</v>
      </c>
      <c r="E52" s="43"/>
      <c r="F52" s="53">
        <f>+A!D52/E!E66</f>
        <v>9.408421052631578E-7</v>
      </c>
      <c r="G52" s="53">
        <f>+A!E52/E!F66</f>
        <v>4.028513238289206E-7</v>
      </c>
      <c r="H52" s="53">
        <f>+A!F52/E!G66</f>
        <v>2.1578669275929549E-6</v>
      </c>
      <c r="I52" s="53">
        <f>+A!G52/E!H66</f>
        <v>7.3637837837837838E-7</v>
      </c>
      <c r="J52" s="53">
        <f>+A!H52/E!I66</f>
        <v>8.7697026022304822E-8</v>
      </c>
      <c r="K52" s="53">
        <f>+A!I52/E!J66</f>
        <v>3.7008710801393728E-7</v>
      </c>
      <c r="L52" s="53">
        <f>+A!J52/E!K66</f>
        <v>5.5651006711409395E-8</v>
      </c>
      <c r="M52" s="53">
        <f>+A!K52/E!L66</f>
        <v>4.9136431784107949E-7</v>
      </c>
      <c r="N52" s="53">
        <f>+A!L52/E!M66</f>
        <v>1.0006273525721456E-7</v>
      </c>
      <c r="O52" s="53">
        <f>+A!M52/E!N66</f>
        <v>2.4391335372069317E-7</v>
      </c>
      <c r="P52" s="53">
        <f>+A!N52/E!O66</f>
        <v>2.2552432432432432E-7</v>
      </c>
      <c r="Q52" s="53">
        <f>+A!O52/E!P66</f>
        <v>2.6089119999999996E-7</v>
      </c>
      <c r="R52" s="53">
        <f>+A!P52/E!Q66</f>
        <v>9.9867551020408175E-7</v>
      </c>
      <c r="S52" s="53">
        <f>+A!Q52/E!R66</f>
        <v>1.4235674556213019E-6</v>
      </c>
      <c r="T52" s="53">
        <f>+A!R52/E!S66</f>
        <v>4.8008888888888886E-6</v>
      </c>
      <c r="U52" s="53">
        <f>+A!S52/E!T66</f>
        <v>1.9456664705882351E-6</v>
      </c>
      <c r="V52" s="53">
        <f>+A!T52/E!U66</f>
        <v>1.4689110000000001E-6</v>
      </c>
      <c r="W52" s="53">
        <f>+A!U52/E!V66</f>
        <v>1.6512382653061225E-6</v>
      </c>
      <c r="X52" s="53">
        <f>+A!V52/E!W66</f>
        <v>4.0670792079207919E-7</v>
      </c>
      <c r="Y52" s="53">
        <f>+A!W52/E!X66</f>
        <v>7.5943218446601939E-6</v>
      </c>
      <c r="Z52" s="53">
        <f>+A!X52/E!Y66</f>
        <v>1.3130882795698924E-5</v>
      </c>
      <c r="AA52" s="53">
        <f>+A!Y52/E!Z66</f>
        <v>2.9475964480874318E-5</v>
      </c>
      <c r="AB52" s="53">
        <f>+A!Z52/E!AA66</f>
        <v>2.8558767821782178E-5</v>
      </c>
      <c r="AC52" s="53">
        <f>+A!AA52/E!AB66</f>
        <v>2.5794296360743889E-5</v>
      </c>
      <c r="AD52" s="53">
        <f>+A!AB52/E!AC66</f>
        <v>3.1560497252621426E-5</v>
      </c>
    </row>
    <row r="53" spans="4:30" x14ac:dyDescent="0.25">
      <c r="D53" s="40" t="s">
        <v>23</v>
      </c>
      <c r="E53" s="41"/>
      <c r="F53" s="53">
        <f>+A!D53/E!E67</f>
        <v>1.2723844282238443E-7</v>
      </c>
      <c r="G53" s="53">
        <f>+A!E53/E!F67</f>
        <v>3.4663669501822599E-7</v>
      </c>
      <c r="H53" s="53">
        <f>+A!F53/E!G67</f>
        <v>2.1642316784869975E-7</v>
      </c>
      <c r="I53" s="53">
        <f>+A!G53/E!H67</f>
        <v>3.05180169286578E-7</v>
      </c>
      <c r="J53" s="53">
        <f>+A!H53/E!I67</f>
        <v>6.8242066420664207E-7</v>
      </c>
      <c r="K53" s="53">
        <f>+A!I53/E!J67</f>
        <v>9.8136050516647525E-7</v>
      </c>
      <c r="L53" s="53">
        <f>+A!J53/E!K67</f>
        <v>9.1143504171632891E-7</v>
      </c>
      <c r="M53" s="53">
        <f>+A!K53/E!L67</f>
        <v>1.4290483689538808E-6</v>
      </c>
      <c r="N53" s="53">
        <f>+A!L53/E!M67</f>
        <v>1.0368300970873786E-6</v>
      </c>
      <c r="O53" s="53">
        <f>+A!M53/E!N67</f>
        <v>1.0596666666666666E-6</v>
      </c>
      <c r="P53" s="53">
        <f>+A!N53/E!O67</f>
        <v>8.7589513888888886E-7</v>
      </c>
      <c r="Q53" s="53">
        <f>+A!O53/E!P67</f>
        <v>3.4143343859649123E-5</v>
      </c>
      <c r="R53" s="53">
        <f>+A!P53/E!Q67</f>
        <v>3.5913545771144281E-5</v>
      </c>
      <c r="S53" s="53">
        <f>+A!Q53/E!R67</f>
        <v>4.2360727272727275E-6</v>
      </c>
      <c r="T53" s="53">
        <f>+A!R53/E!S67</f>
        <v>9.5833924050632902E-7</v>
      </c>
      <c r="U53" s="53">
        <f>+A!S53/E!T67</f>
        <v>1.0291452284263959E-5</v>
      </c>
      <c r="V53" s="53">
        <f>+A!T53/E!U67</f>
        <v>2.3870781512605042E-6</v>
      </c>
      <c r="W53" s="53">
        <f>+A!U53/E!V67</f>
        <v>1.073308888888889E-5</v>
      </c>
      <c r="X53" s="53">
        <f>+A!V53/E!W67</f>
        <v>1.4090443913043479E-5</v>
      </c>
      <c r="Y53" s="53">
        <f>+A!W53/E!X67</f>
        <v>1.176227914893617E-5</v>
      </c>
      <c r="Z53" s="53">
        <f>+A!X53/E!Y67</f>
        <v>6.8960167464114828E-6</v>
      </c>
      <c r="AA53" s="53">
        <f>+A!Y53/E!Z67</f>
        <v>2.0085882000000001E-5</v>
      </c>
      <c r="AB53" s="53">
        <f>+A!Z53/E!AA67</f>
        <v>1.0416907142857142E-5</v>
      </c>
      <c r="AC53" s="53">
        <f>+A!AA53/E!AB67</f>
        <v>4.0749053026637898E-6</v>
      </c>
      <c r="AD53" s="53">
        <f>+A!AB53/E!AC67</f>
        <v>6.6616386806105943E-6</v>
      </c>
    </row>
    <row r="54" spans="4:30" x14ac:dyDescent="0.25">
      <c r="D54" s="42" t="s">
        <v>24</v>
      </c>
      <c r="E54" s="43"/>
      <c r="F54" s="53">
        <f>+A!D54/E!E68</f>
        <v>1.5267520618556701E-6</v>
      </c>
      <c r="G54" s="53">
        <f>+A!E54/E!F68</f>
        <v>3.1470731707317074E-8</v>
      </c>
      <c r="H54" s="53">
        <f>+A!F54/E!G68</f>
        <v>2.4999999999999999E-8</v>
      </c>
      <c r="I54" s="53">
        <f>+A!G54/E!H68</f>
        <v>4.5535714285714285E-8</v>
      </c>
      <c r="J54" s="53">
        <f>+A!H54/E!I68</f>
        <v>4.2372881355932205E-9</v>
      </c>
      <c r="K54" s="53">
        <f>+A!I54/E!J68</f>
        <v>1.1345801526717557E-8</v>
      </c>
      <c r="L54" s="53">
        <f>+A!J54/E!K68</f>
        <v>1.1986290322580645E-7</v>
      </c>
      <c r="M54" s="53">
        <f>+A!K54/E!L68</f>
        <v>1.9984496124031007E-9</v>
      </c>
      <c r="N54" s="53">
        <f>+A!L54/E!M68</f>
        <v>2.4511864406779663E-8</v>
      </c>
      <c r="O54" s="53">
        <f>+A!M54/E!N68</f>
        <v>7.0631339031339032E-8</v>
      </c>
      <c r="P54" s="53">
        <f>+A!N54/E!O68</f>
        <v>1.9016236842105263E-7</v>
      </c>
      <c r="Q54" s="53">
        <f>+A!O54/E!P68</f>
        <v>3.9524943310657595E-8</v>
      </c>
      <c r="R54" s="53">
        <f>+A!P54/E!Q68</f>
        <v>7.8349112426035502E-8</v>
      </c>
      <c r="S54" s="53">
        <f>+A!Q54/E!R68</f>
        <v>7.043823529411765E-8</v>
      </c>
      <c r="T54" s="53">
        <f>+A!R54/E!S68</f>
        <v>2.7584123222748817E-8</v>
      </c>
      <c r="U54" s="53">
        <f>+A!S54/E!T68</f>
        <v>9.3654951456310673E-8</v>
      </c>
      <c r="V54" s="53">
        <f>+A!T54/E!U68</f>
        <v>3.4125171232876715E-8</v>
      </c>
      <c r="W54" s="53">
        <f>+A!U54/E!V68</f>
        <v>3.1009421768707484E-7</v>
      </c>
      <c r="X54" s="53">
        <f>+A!V54/E!W68</f>
        <v>1.9645172413793105E-7</v>
      </c>
      <c r="Y54" s="53">
        <f>+A!W54/E!X68</f>
        <v>3.5421977671451357E-7</v>
      </c>
      <c r="Z54" s="53">
        <f>+A!X54/E!Y68</f>
        <v>1.1744148397976391E-7</v>
      </c>
      <c r="AA54" s="53">
        <f>+A!Y54/E!Z68</f>
        <v>3.319527210884354E-7</v>
      </c>
      <c r="AB54" s="53">
        <f>+A!Z54/E!AA68</f>
        <v>2.1274156250000001E-7</v>
      </c>
      <c r="AC54" s="53">
        <f>+A!AA54/E!AB68</f>
        <v>2.6037139006894934E-7</v>
      </c>
      <c r="AD54" s="53">
        <f>+A!AB54/E!AC68</f>
        <v>3.6524023160187768E-7</v>
      </c>
    </row>
    <row r="55" spans="4:30" x14ac:dyDescent="0.25">
      <c r="D55" s="40" t="s">
        <v>25</v>
      </c>
      <c r="E55" s="41"/>
      <c r="F55" s="53">
        <f>+A!D55/E!E69</f>
        <v>0</v>
      </c>
      <c r="G55" s="53">
        <f>+A!E55/E!F69</f>
        <v>0</v>
      </c>
      <c r="H55" s="53">
        <f>+A!F55/E!G69</f>
        <v>2.4908707865168539E-8</v>
      </c>
      <c r="I55" s="53">
        <f>+A!G55/E!H69</f>
        <v>0</v>
      </c>
      <c r="J55" s="53">
        <f>+A!H55/E!I69</f>
        <v>0</v>
      </c>
      <c r="K55" s="53">
        <f>+A!I55/E!J69</f>
        <v>4.4910941475826969E-10</v>
      </c>
      <c r="L55" s="53">
        <f>+A!J55/E!K69</f>
        <v>1.1086340206185567E-8</v>
      </c>
      <c r="M55" s="53">
        <f>+A!K55/E!L69</f>
        <v>2.67358024691358E-8</v>
      </c>
      <c r="N55" s="53">
        <f>+A!L55/E!M69</f>
        <v>1.3467887931034482E-7</v>
      </c>
      <c r="O55" s="53">
        <f>+A!M55/E!N69</f>
        <v>7.2856481481481478E-8</v>
      </c>
      <c r="P55" s="53">
        <f>+A!N55/E!O69</f>
        <v>6.0453781512605036E-8</v>
      </c>
      <c r="Q55" s="53">
        <f>+A!O55/E!P69</f>
        <v>1.0774696969696969E-7</v>
      </c>
      <c r="R55" s="53">
        <f>+A!P55/E!Q69</f>
        <v>1.0436026490066225E-7</v>
      </c>
      <c r="S55" s="53">
        <f>+A!Q55/E!R69</f>
        <v>2.149878048780488E-8</v>
      </c>
      <c r="T55" s="53">
        <f>+A!R55/E!S69</f>
        <v>2.4098601398601398E-8</v>
      </c>
      <c r="U55" s="53">
        <f>+A!S55/E!T69</f>
        <v>3.3088484848484848E-8</v>
      </c>
      <c r="V55" s="53">
        <f>+A!T55/E!U69</f>
        <v>2.7279581151832461E-8</v>
      </c>
      <c r="W55" s="53">
        <f>+A!U55/E!V69</f>
        <v>8.681708542713568E-8</v>
      </c>
      <c r="X55" s="53">
        <f>+A!V55/E!W69</f>
        <v>5.4052153110047843E-8</v>
      </c>
      <c r="Y55" s="53">
        <f>+A!W55/E!X69</f>
        <v>6.8463181818181818E-8</v>
      </c>
      <c r="Z55" s="53">
        <f>+A!X55/E!Y69</f>
        <v>7.0628502415458937E-8</v>
      </c>
      <c r="AA55" s="53">
        <f>+A!Y55/E!Z69</f>
        <v>4.57420297029703E-7</v>
      </c>
      <c r="AB55" s="53">
        <f>+A!Z55/E!AA69</f>
        <v>8.9085388127853891E-8</v>
      </c>
      <c r="AC55" s="53">
        <f>+A!AA55/E!AB69</f>
        <v>1.2456059993308567E-7</v>
      </c>
      <c r="AD55" s="53">
        <f>+A!AB55/E!AC69</f>
        <v>9.4948007855461274E-7</v>
      </c>
    </row>
    <row r="56" spans="4:30" ht="15.75" thickBot="1" x14ac:dyDescent="0.3">
      <c r="D56" s="44" t="s">
        <v>26</v>
      </c>
      <c r="E56" s="45"/>
      <c r="F56" s="54">
        <f>+A!D56/E!E70</f>
        <v>0</v>
      </c>
      <c r="G56" s="54">
        <f>+A!E56/E!F70</f>
        <v>0</v>
      </c>
      <c r="H56" s="54">
        <f>+A!F56/E!G70</f>
        <v>0</v>
      </c>
      <c r="I56" s="54">
        <f>+A!G56/E!H70</f>
        <v>0</v>
      </c>
      <c r="J56" s="54">
        <f>+A!H56/E!I70</f>
        <v>0</v>
      </c>
      <c r="K56" s="54">
        <f>+A!I56/E!J70</f>
        <v>0</v>
      </c>
      <c r="L56" s="54">
        <f>+A!J56/E!K70</f>
        <v>0</v>
      </c>
      <c r="M56" s="54">
        <f>+A!K56/E!L70</f>
        <v>0</v>
      </c>
      <c r="N56" s="54">
        <f>+A!L56/E!M70</f>
        <v>0</v>
      </c>
      <c r="O56" s="54">
        <f>+A!M56/E!N70</f>
        <v>0</v>
      </c>
      <c r="P56" s="54">
        <f>+A!N56/E!O70</f>
        <v>5.0420168067226889E-9</v>
      </c>
      <c r="Q56" s="54">
        <f>+A!O56/E!P70</f>
        <v>1.2524850894632207E-8</v>
      </c>
      <c r="R56" s="54">
        <f>+A!P56/E!Q70</f>
        <v>2.238007380073801E-8</v>
      </c>
      <c r="S56" s="54">
        <f>+A!Q56/E!R70</f>
        <v>1.0542168674698795E-8</v>
      </c>
      <c r="T56" s="54">
        <f>+A!R56/E!S70</f>
        <v>1.142283950617284E-8</v>
      </c>
      <c r="U56" s="54">
        <f>+A!S56/E!T70</f>
        <v>1.3756533700137551E-8</v>
      </c>
      <c r="V56" s="54">
        <f>+A!T56/E!U70</f>
        <v>9.5681818181818171E-9</v>
      </c>
      <c r="W56" s="54">
        <f>+A!U56/E!V70</f>
        <v>4.0332022483940036E-5</v>
      </c>
      <c r="X56" s="54">
        <f>+A!V56/E!W70</f>
        <v>8.3884962745098038E-5</v>
      </c>
      <c r="Y56" s="54">
        <f>+A!W56/E!X70</f>
        <v>4.0490083432657925E-5</v>
      </c>
      <c r="Z56" s="54">
        <f>+A!X56/E!Y70</f>
        <v>5.6748649056603771E-5</v>
      </c>
      <c r="AA56" s="54">
        <f>+A!Y56/E!Z70</f>
        <v>2.8682236238532111E-5</v>
      </c>
      <c r="AB56" s="54">
        <f>+A!Z56/E!AA70</f>
        <v>4.4404221153846149E-5</v>
      </c>
      <c r="AC56" s="54">
        <f>+A!AA56/E!AB70</f>
        <v>2.3968975464793906E-5</v>
      </c>
      <c r="AD56" s="54">
        <f>+A!AB56/E!AC70</f>
        <v>3.0580884961068112E-5</v>
      </c>
    </row>
    <row r="57" spans="4:30" x14ac:dyDescent="0.25">
      <c r="D57" s="1" t="s">
        <v>53</v>
      </c>
    </row>
    <row r="58" spans="4:30" ht="16.5" thickBot="1" x14ac:dyDescent="0.3">
      <c r="E58" s="230" t="s">
        <v>14</v>
      </c>
      <c r="F58" s="230"/>
      <c r="G58" s="230"/>
      <c r="H58" s="230"/>
      <c r="I58" s="230"/>
      <c r="J58" s="230"/>
      <c r="K58" s="230"/>
      <c r="L58" s="230"/>
      <c r="M58" s="230"/>
      <c r="N58" s="230"/>
      <c r="O58" s="230"/>
      <c r="P58" s="230"/>
      <c r="Q58" s="230"/>
      <c r="R58" s="230"/>
      <c r="S58" s="230"/>
      <c r="T58" s="230"/>
      <c r="U58" s="230"/>
      <c r="V58" s="230"/>
      <c r="W58" s="230"/>
      <c r="X58" s="230"/>
      <c r="Y58" s="230"/>
      <c r="Z58" s="230"/>
    </row>
    <row r="59" spans="4:30" ht="15.75" thickBot="1" x14ac:dyDescent="0.3">
      <c r="D59" s="57" t="s">
        <v>15</v>
      </c>
      <c r="E59" s="12">
        <v>1995</v>
      </c>
      <c r="F59" s="8">
        <v>1996</v>
      </c>
      <c r="G59" s="12">
        <v>1997</v>
      </c>
      <c r="H59" s="8">
        <v>1998</v>
      </c>
      <c r="I59" s="12">
        <v>1999</v>
      </c>
      <c r="J59" s="8">
        <v>2000</v>
      </c>
      <c r="K59" s="12">
        <v>2001</v>
      </c>
      <c r="L59" s="8">
        <v>2002</v>
      </c>
      <c r="M59" s="12">
        <v>2003</v>
      </c>
      <c r="N59" s="8">
        <v>2004</v>
      </c>
      <c r="O59" s="12">
        <v>2005</v>
      </c>
      <c r="P59" s="8">
        <v>2006</v>
      </c>
      <c r="Q59" s="12">
        <v>2007</v>
      </c>
      <c r="R59" s="8">
        <v>2008</v>
      </c>
      <c r="S59" s="12">
        <v>2009</v>
      </c>
      <c r="T59" s="8">
        <v>2010</v>
      </c>
      <c r="U59" s="12">
        <v>2011</v>
      </c>
      <c r="V59" s="8">
        <v>2012</v>
      </c>
      <c r="W59" s="12">
        <v>2013</v>
      </c>
      <c r="X59" s="8">
        <v>2014</v>
      </c>
      <c r="Y59" s="12">
        <v>2015</v>
      </c>
      <c r="Z59" s="9">
        <v>2016</v>
      </c>
      <c r="AA59" s="9">
        <v>2017</v>
      </c>
      <c r="AB59" s="9">
        <v>2018</v>
      </c>
      <c r="AC59" s="9">
        <v>2019</v>
      </c>
    </row>
    <row r="60" spans="4:30" ht="15.75" thickBot="1" x14ac:dyDescent="0.3">
      <c r="D60" s="58" t="s">
        <v>16</v>
      </c>
      <c r="E60" s="173">
        <v>5120000000</v>
      </c>
      <c r="F60" s="173">
        <v>5350000000</v>
      </c>
      <c r="G60" s="173">
        <v>5570000000</v>
      </c>
      <c r="H60" s="173">
        <v>5460000000</v>
      </c>
      <c r="I60" s="173">
        <v>5650000000</v>
      </c>
      <c r="J60" s="173">
        <v>6380000000</v>
      </c>
      <c r="K60" s="173">
        <v>6140000000</v>
      </c>
      <c r="L60" s="173">
        <v>6440000000</v>
      </c>
      <c r="M60" s="173">
        <v>7500000000</v>
      </c>
      <c r="N60" s="173">
        <v>9180000000</v>
      </c>
      <c r="O60" s="173">
        <v>10500000000</v>
      </c>
      <c r="P60" s="173">
        <v>12100000000</v>
      </c>
      <c r="Q60" s="173">
        <v>14000000000</v>
      </c>
      <c r="R60" s="173">
        <v>16100000000</v>
      </c>
      <c r="S60" s="173">
        <v>12500000000</v>
      </c>
      <c r="T60" s="173">
        <v>15300000000</v>
      </c>
      <c r="U60" s="173">
        <v>18300000000</v>
      </c>
      <c r="V60" s="173">
        <v>18500000000</v>
      </c>
      <c r="W60" s="173">
        <v>19000000000</v>
      </c>
      <c r="X60" s="173">
        <v>19000000000</v>
      </c>
      <c r="Y60" s="173">
        <v>16500000000</v>
      </c>
      <c r="Z60" s="173">
        <v>16000000000</v>
      </c>
      <c r="AA60" s="173">
        <v>17700000000</v>
      </c>
      <c r="AB60" s="173">
        <v>19414008004.286999</v>
      </c>
      <c r="AC60" s="173">
        <v>19414008004.286999</v>
      </c>
    </row>
    <row r="61" spans="4:30" x14ac:dyDescent="0.25">
      <c r="D61" s="59" t="s">
        <v>17</v>
      </c>
      <c r="E61" s="174">
        <v>361000000</v>
      </c>
      <c r="F61" s="174">
        <v>384000000</v>
      </c>
      <c r="G61" s="174">
        <v>374000000</v>
      </c>
      <c r="H61" s="174">
        <v>359000000</v>
      </c>
      <c r="I61" s="174">
        <v>350000000</v>
      </c>
      <c r="J61" s="174">
        <v>335000000</v>
      </c>
      <c r="K61" s="174">
        <v>351000000</v>
      </c>
      <c r="L61" s="174">
        <v>370000000</v>
      </c>
      <c r="M61" s="174">
        <v>424000000</v>
      </c>
      <c r="N61" s="174">
        <v>489000000</v>
      </c>
      <c r="O61" s="174">
        <v>539000000</v>
      </c>
      <c r="P61" s="174">
        <v>595000000</v>
      </c>
      <c r="Q61" s="174">
        <v>711000000</v>
      </c>
      <c r="R61" s="174">
        <v>855000000</v>
      </c>
      <c r="S61" s="174">
        <v>779000000</v>
      </c>
      <c r="T61" s="174">
        <v>872000000</v>
      </c>
      <c r="U61" s="174">
        <v>1050000000</v>
      </c>
      <c r="V61" s="174">
        <v>1050000000</v>
      </c>
      <c r="W61" s="174">
        <v>1130000000</v>
      </c>
      <c r="X61" s="174">
        <v>1170000000</v>
      </c>
      <c r="Y61" s="174">
        <v>1060000000</v>
      </c>
      <c r="Z61" s="174">
        <v>1080000000</v>
      </c>
      <c r="AA61" s="174">
        <v>1160000000</v>
      </c>
      <c r="AB61" s="174">
        <v>1218857101.52</v>
      </c>
      <c r="AC61" s="174">
        <v>1218857101.52</v>
      </c>
    </row>
    <row r="62" spans="4:30" x14ac:dyDescent="0.25">
      <c r="D62" s="60" t="s">
        <v>18</v>
      </c>
      <c r="E62" s="175">
        <v>57786126</v>
      </c>
      <c r="F62" s="175">
        <v>62215574</v>
      </c>
      <c r="G62" s="175">
        <v>62366427</v>
      </c>
      <c r="H62" s="175">
        <v>60759488</v>
      </c>
      <c r="I62" s="175">
        <v>59801298</v>
      </c>
      <c r="J62" s="175">
        <v>56589592</v>
      </c>
      <c r="K62" s="175">
        <v>57522972</v>
      </c>
      <c r="L62" s="175">
        <v>61532077</v>
      </c>
      <c r="M62" s="175">
        <v>70102435</v>
      </c>
      <c r="N62" s="175">
        <v>78801617</v>
      </c>
      <c r="O62" s="175">
        <v>84154988</v>
      </c>
      <c r="P62" s="175">
        <v>93236723</v>
      </c>
      <c r="Q62" s="175">
        <v>110000000</v>
      </c>
      <c r="R62" s="175">
        <v>120000000</v>
      </c>
      <c r="S62" s="175">
        <v>113000000</v>
      </c>
      <c r="T62" s="175">
        <v>120000000</v>
      </c>
      <c r="U62" s="175">
        <v>140000000</v>
      </c>
      <c r="V62" s="175">
        <v>144000000</v>
      </c>
      <c r="W62" s="175">
        <v>151000000</v>
      </c>
      <c r="X62" s="175">
        <v>152000000</v>
      </c>
      <c r="Y62" s="175">
        <v>140000000</v>
      </c>
      <c r="Z62" s="175">
        <v>143000000</v>
      </c>
      <c r="AA62" s="175">
        <v>155000000</v>
      </c>
      <c r="AB62" s="175">
        <v>164963696.26800001</v>
      </c>
      <c r="AC62" s="175">
        <v>164963696.26800001</v>
      </c>
    </row>
    <row r="63" spans="4:30" x14ac:dyDescent="0.25">
      <c r="D63" s="60" t="s">
        <v>19</v>
      </c>
      <c r="E63" s="175">
        <v>214000000</v>
      </c>
      <c r="F63" s="175">
        <v>205000000</v>
      </c>
      <c r="G63" s="175">
        <v>208000000</v>
      </c>
      <c r="H63" s="175">
        <v>186000000</v>
      </c>
      <c r="I63" s="175">
        <v>179000000</v>
      </c>
      <c r="J63" s="175">
        <v>198000000</v>
      </c>
      <c r="K63" s="175">
        <v>187000000</v>
      </c>
      <c r="L63" s="175">
        <v>195000000</v>
      </c>
      <c r="M63" s="175">
        <v>231000000</v>
      </c>
      <c r="N63" s="175">
        <v>295000000</v>
      </c>
      <c r="O63" s="175">
        <v>341000000</v>
      </c>
      <c r="P63" s="175">
        <v>416000000</v>
      </c>
      <c r="Q63" s="175">
        <v>509000000</v>
      </c>
      <c r="R63" s="175">
        <v>587000000</v>
      </c>
      <c r="S63" s="175">
        <v>441000000</v>
      </c>
      <c r="T63" s="175">
        <v>635000000</v>
      </c>
      <c r="U63" s="175">
        <v>807000000</v>
      </c>
      <c r="V63" s="175">
        <v>750000000</v>
      </c>
      <c r="W63" s="175">
        <v>755000000</v>
      </c>
      <c r="X63" s="175">
        <v>723000000</v>
      </c>
      <c r="Y63" s="175">
        <v>584000000</v>
      </c>
      <c r="Z63" s="175">
        <v>571000000</v>
      </c>
      <c r="AA63" s="175">
        <v>678000000</v>
      </c>
      <c r="AB63" s="175">
        <v>719170497.26199996</v>
      </c>
      <c r="AC63" s="175">
        <v>719170497.26199996</v>
      </c>
    </row>
    <row r="64" spans="4:30" x14ac:dyDescent="0.25">
      <c r="D64" s="60" t="s">
        <v>20</v>
      </c>
      <c r="E64" s="175">
        <v>372000000</v>
      </c>
      <c r="F64" s="175">
        <v>455000000</v>
      </c>
      <c r="G64" s="175">
        <v>458000000</v>
      </c>
      <c r="H64" s="175">
        <v>336000000</v>
      </c>
      <c r="I64" s="175">
        <v>420000000</v>
      </c>
      <c r="J64" s="175">
        <v>659000000</v>
      </c>
      <c r="K64" s="175">
        <v>597000000</v>
      </c>
      <c r="L64" s="175">
        <v>605000000</v>
      </c>
      <c r="M64" s="175">
        <v>753000000</v>
      </c>
      <c r="N64" s="175">
        <v>1020000000</v>
      </c>
      <c r="O64" s="175">
        <v>1440000000</v>
      </c>
      <c r="P64" s="175">
        <v>1770000000</v>
      </c>
      <c r="Q64" s="175">
        <v>2010000000</v>
      </c>
      <c r="R64" s="175">
        <v>2850000000</v>
      </c>
      <c r="S64" s="175">
        <v>1800000000</v>
      </c>
      <c r="T64" s="175">
        <v>2350000000</v>
      </c>
      <c r="U64" s="175">
        <v>3260000000</v>
      </c>
      <c r="V64" s="175">
        <v>3390000000</v>
      </c>
      <c r="W64" s="175">
        <v>3340000000</v>
      </c>
      <c r="X64" s="175">
        <v>3120000000</v>
      </c>
      <c r="Y64" s="175">
        <v>1900000000</v>
      </c>
      <c r="Z64" s="175">
        <v>1530000000</v>
      </c>
      <c r="AA64" s="175">
        <v>1950000000</v>
      </c>
      <c r="AB64" s="175">
        <v>2438638404.4369998</v>
      </c>
      <c r="AC64" s="175">
        <v>2438638404.4369998</v>
      </c>
    </row>
    <row r="65" spans="4:29" x14ac:dyDescent="0.25">
      <c r="D65" s="60" t="s">
        <v>21</v>
      </c>
      <c r="E65" s="175">
        <v>27117465</v>
      </c>
      <c r="F65" s="175">
        <v>25278883</v>
      </c>
      <c r="G65" s="175">
        <v>27464609</v>
      </c>
      <c r="H65" s="175">
        <v>28594908</v>
      </c>
      <c r="I65" s="175">
        <v>24934173</v>
      </c>
      <c r="J65" s="175">
        <v>19622317</v>
      </c>
      <c r="K65" s="175">
        <v>19214518</v>
      </c>
      <c r="L65" s="175">
        <v>24840402</v>
      </c>
      <c r="M65" s="175">
        <v>31168748</v>
      </c>
      <c r="N65" s="175">
        <v>37765846</v>
      </c>
      <c r="O65" s="175">
        <v>39011306</v>
      </c>
      <c r="P65" s="175">
        <v>45425393</v>
      </c>
      <c r="Q65" s="175">
        <v>61927761</v>
      </c>
      <c r="R65" s="175">
        <v>90490645</v>
      </c>
      <c r="S65" s="175">
        <v>65764385</v>
      </c>
      <c r="T65" s="175">
        <v>81780575</v>
      </c>
      <c r="U65" s="175">
        <v>112000000</v>
      </c>
      <c r="V65" s="175">
        <v>109000000</v>
      </c>
      <c r="W65" s="175">
        <v>101000000</v>
      </c>
      <c r="X65" s="175">
        <v>98594964</v>
      </c>
      <c r="Y65" s="175">
        <v>87737215</v>
      </c>
      <c r="Z65" s="175">
        <v>89984336</v>
      </c>
      <c r="AA65" s="175">
        <v>104000000</v>
      </c>
      <c r="AB65" s="175">
        <v>97679786.294</v>
      </c>
      <c r="AC65" s="175">
        <v>97679786.294</v>
      </c>
    </row>
    <row r="66" spans="4:29" x14ac:dyDescent="0.25">
      <c r="D66" s="60" t="s">
        <v>22</v>
      </c>
      <c r="E66" s="175">
        <v>475000000</v>
      </c>
      <c r="F66" s="175">
        <v>491000000</v>
      </c>
      <c r="G66" s="175">
        <v>511000000</v>
      </c>
      <c r="H66" s="175">
        <v>518000000</v>
      </c>
      <c r="I66" s="175">
        <v>538000000</v>
      </c>
      <c r="J66" s="175">
        <v>574000000</v>
      </c>
      <c r="K66" s="175">
        <v>596000000</v>
      </c>
      <c r="L66" s="175">
        <v>667000000</v>
      </c>
      <c r="M66" s="175">
        <v>797000000</v>
      </c>
      <c r="N66" s="175">
        <v>981000000</v>
      </c>
      <c r="O66" s="175">
        <v>1110000000</v>
      </c>
      <c r="P66" s="175">
        <v>1250000000</v>
      </c>
      <c r="Q66" s="175">
        <v>1470000000</v>
      </c>
      <c r="R66" s="175">
        <v>1690000000</v>
      </c>
      <c r="S66" s="175">
        <v>1440000000</v>
      </c>
      <c r="T66" s="175">
        <v>1700000000</v>
      </c>
      <c r="U66" s="175">
        <v>2000000000</v>
      </c>
      <c r="V66" s="175">
        <v>1960000000</v>
      </c>
      <c r="W66" s="175">
        <v>2020000000</v>
      </c>
      <c r="X66" s="175">
        <v>2060000000</v>
      </c>
      <c r="Y66" s="175">
        <v>1860000000</v>
      </c>
      <c r="Z66" s="175">
        <v>1830000000</v>
      </c>
      <c r="AA66" s="175">
        <v>2020000000</v>
      </c>
      <c r="AB66" s="175">
        <v>2270534663.2030001</v>
      </c>
      <c r="AC66" s="175">
        <v>2270534663.2030001</v>
      </c>
    </row>
    <row r="67" spans="4:29" x14ac:dyDescent="0.25">
      <c r="D67" s="60" t="s">
        <v>23</v>
      </c>
      <c r="E67" s="175">
        <v>822000000</v>
      </c>
      <c r="F67" s="175">
        <v>823000000</v>
      </c>
      <c r="G67" s="175">
        <v>846000000</v>
      </c>
      <c r="H67" s="175">
        <v>827000000</v>
      </c>
      <c r="I67" s="175">
        <v>813000000</v>
      </c>
      <c r="J67" s="175">
        <v>871000000</v>
      </c>
      <c r="K67" s="175">
        <v>839000000</v>
      </c>
      <c r="L67" s="175">
        <v>889000000</v>
      </c>
      <c r="M67" s="175">
        <v>1030000000</v>
      </c>
      <c r="N67" s="175">
        <v>1290000000</v>
      </c>
      <c r="O67" s="175">
        <v>1440000000</v>
      </c>
      <c r="P67" s="175">
        <v>1710000000</v>
      </c>
      <c r="Q67" s="175">
        <v>2010000000</v>
      </c>
      <c r="R67" s="175">
        <v>2200000000</v>
      </c>
      <c r="S67" s="175">
        <v>1580000000</v>
      </c>
      <c r="T67" s="175">
        <v>1970000000</v>
      </c>
      <c r="U67" s="175">
        <v>2380000000</v>
      </c>
      <c r="V67" s="175">
        <v>2250000000</v>
      </c>
      <c r="W67" s="175">
        <v>2300000000</v>
      </c>
      <c r="X67" s="175">
        <v>2350000000</v>
      </c>
      <c r="Y67" s="175">
        <v>2090000000</v>
      </c>
      <c r="Z67" s="175">
        <v>2000000000</v>
      </c>
      <c r="AA67" s="175">
        <v>2240000000</v>
      </c>
      <c r="AB67" s="175">
        <v>2398834395.8839998</v>
      </c>
      <c r="AC67" s="175">
        <v>2398834395.8839998</v>
      </c>
    </row>
    <row r="68" spans="4:29" x14ac:dyDescent="0.25">
      <c r="D68" s="60" t="s">
        <v>24</v>
      </c>
      <c r="E68" s="175">
        <v>1940000000</v>
      </c>
      <c r="F68" s="175">
        <v>2050000000</v>
      </c>
      <c r="G68" s="175">
        <v>2180000000</v>
      </c>
      <c r="H68" s="175">
        <v>2240000000</v>
      </c>
      <c r="I68" s="175">
        <v>2360000000</v>
      </c>
      <c r="J68" s="175">
        <v>2620000000</v>
      </c>
      <c r="K68" s="175">
        <v>2480000000</v>
      </c>
      <c r="L68" s="175">
        <v>2580000000</v>
      </c>
      <c r="M68" s="175">
        <v>2950000000</v>
      </c>
      <c r="N68" s="175">
        <v>3510000000</v>
      </c>
      <c r="O68" s="175">
        <v>3800000000</v>
      </c>
      <c r="P68" s="175">
        <v>4410000000</v>
      </c>
      <c r="Q68" s="175">
        <v>5070000000</v>
      </c>
      <c r="R68" s="175">
        <v>5440000000</v>
      </c>
      <c r="S68" s="175">
        <v>4220000000</v>
      </c>
      <c r="T68" s="175">
        <v>5150000000</v>
      </c>
      <c r="U68" s="175">
        <v>5840000000</v>
      </c>
      <c r="V68" s="175">
        <v>5880000000</v>
      </c>
      <c r="W68" s="175">
        <v>6090000000</v>
      </c>
      <c r="X68" s="175">
        <v>6270000000</v>
      </c>
      <c r="Y68" s="175">
        <v>5930000000</v>
      </c>
      <c r="Z68" s="175">
        <v>5880000000</v>
      </c>
      <c r="AA68" s="175">
        <v>6400000000</v>
      </c>
      <c r="AB68" s="175">
        <v>6878105922.1820002</v>
      </c>
      <c r="AC68" s="175">
        <v>6878105922.1820002</v>
      </c>
    </row>
    <row r="69" spans="4:29" x14ac:dyDescent="0.25">
      <c r="D69" s="60" t="s">
        <v>25</v>
      </c>
      <c r="E69" s="175">
        <v>637000000</v>
      </c>
      <c r="F69" s="175">
        <v>674000000</v>
      </c>
      <c r="G69" s="175">
        <v>712000000</v>
      </c>
      <c r="H69" s="175">
        <v>715000000</v>
      </c>
      <c r="I69" s="175">
        <v>739000000</v>
      </c>
      <c r="J69" s="175">
        <v>786000000</v>
      </c>
      <c r="K69" s="175">
        <v>776000000</v>
      </c>
      <c r="L69" s="175">
        <v>810000000</v>
      </c>
      <c r="M69" s="175">
        <v>928000000</v>
      </c>
      <c r="N69" s="175">
        <v>1080000000</v>
      </c>
      <c r="O69" s="175">
        <v>1190000000</v>
      </c>
      <c r="P69" s="175">
        <v>1320000000</v>
      </c>
      <c r="Q69" s="175">
        <v>1510000000</v>
      </c>
      <c r="R69" s="175">
        <v>1640000000</v>
      </c>
      <c r="S69" s="175">
        <v>1430000000</v>
      </c>
      <c r="T69" s="175">
        <v>1650000000</v>
      </c>
      <c r="U69" s="175">
        <v>1910000000</v>
      </c>
      <c r="V69" s="175">
        <v>1990000000</v>
      </c>
      <c r="W69" s="175">
        <v>2090000000</v>
      </c>
      <c r="X69" s="175">
        <v>2200000000</v>
      </c>
      <c r="Y69" s="175">
        <v>2070000000</v>
      </c>
      <c r="Z69" s="175">
        <v>2020000000</v>
      </c>
      <c r="AA69" s="175">
        <v>2190000000</v>
      </c>
      <c r="AB69" s="175">
        <v>2303087815.5219998</v>
      </c>
      <c r="AC69" s="175">
        <v>2303087815.5219998</v>
      </c>
    </row>
    <row r="70" spans="4:29" ht="15.75" thickBot="1" x14ac:dyDescent="0.3">
      <c r="D70" s="61" t="s">
        <v>26</v>
      </c>
      <c r="E70" s="176">
        <v>147000000</v>
      </c>
      <c r="F70" s="176">
        <v>149000000</v>
      </c>
      <c r="G70" s="176">
        <v>159000000</v>
      </c>
      <c r="H70" s="176">
        <v>158000000</v>
      </c>
      <c r="I70" s="176">
        <v>154000000</v>
      </c>
      <c r="J70" s="176">
        <v>266000000</v>
      </c>
      <c r="K70" s="176">
        <v>237000000</v>
      </c>
      <c r="L70" s="176">
        <v>230000000</v>
      </c>
      <c r="M70" s="176">
        <v>292000000</v>
      </c>
      <c r="N70" s="176">
        <v>401000000</v>
      </c>
      <c r="O70" s="176">
        <v>476000000</v>
      </c>
      <c r="P70" s="176">
        <v>503000000</v>
      </c>
      <c r="Q70" s="176">
        <v>542000000</v>
      </c>
      <c r="R70" s="176">
        <v>664000000</v>
      </c>
      <c r="S70" s="176">
        <v>648000000</v>
      </c>
      <c r="T70" s="176">
        <v>727000000</v>
      </c>
      <c r="U70" s="176">
        <v>836000000</v>
      </c>
      <c r="V70" s="176">
        <v>934000000</v>
      </c>
      <c r="W70" s="176">
        <v>1020000000</v>
      </c>
      <c r="X70" s="176">
        <v>839000000</v>
      </c>
      <c r="Y70" s="176">
        <v>795000000</v>
      </c>
      <c r="Z70" s="176">
        <v>872000000</v>
      </c>
      <c r="AA70" s="176">
        <v>832000000</v>
      </c>
      <c r="AB70" s="176">
        <v>916723830.44799995</v>
      </c>
      <c r="AC70" s="176">
        <v>916723830.44799995</v>
      </c>
    </row>
    <row r="71" spans="4:29" x14ac:dyDescent="0.25">
      <c r="D71" s="1" t="s">
        <v>52</v>
      </c>
    </row>
    <row r="72" spans="4:29" ht="15.75" thickBot="1" x14ac:dyDescent="0.3"/>
    <row r="73" spans="4:29" ht="15.75" thickBot="1" x14ac:dyDescent="0.3">
      <c r="D73" s="57" t="s">
        <v>15</v>
      </c>
      <c r="E73" s="12">
        <v>1995</v>
      </c>
      <c r="F73" s="8">
        <v>1996</v>
      </c>
      <c r="G73" s="12">
        <v>1997</v>
      </c>
      <c r="H73" s="8">
        <v>1998</v>
      </c>
      <c r="I73" s="12">
        <v>1999</v>
      </c>
      <c r="J73" s="8">
        <v>2000</v>
      </c>
      <c r="K73" s="12">
        <v>2001</v>
      </c>
      <c r="L73" s="8">
        <v>2002</v>
      </c>
      <c r="M73" s="12">
        <v>2003</v>
      </c>
      <c r="N73" s="8">
        <v>2004</v>
      </c>
      <c r="O73" s="12">
        <v>2005</v>
      </c>
      <c r="P73" s="8">
        <v>2006</v>
      </c>
      <c r="Q73" s="12">
        <v>2007</v>
      </c>
      <c r="R73" s="8">
        <v>2008</v>
      </c>
      <c r="S73" s="12">
        <v>2009</v>
      </c>
      <c r="T73" s="8">
        <v>2010</v>
      </c>
      <c r="U73" s="12">
        <v>2011</v>
      </c>
      <c r="V73" s="8">
        <v>2012</v>
      </c>
      <c r="W73" s="12">
        <v>2013</v>
      </c>
      <c r="X73" s="8">
        <v>2014</v>
      </c>
      <c r="Y73" s="12">
        <v>2015</v>
      </c>
      <c r="Z73" s="9">
        <v>2016</v>
      </c>
      <c r="AA73" s="9">
        <v>2017</v>
      </c>
      <c r="AB73" s="9">
        <v>2018</v>
      </c>
      <c r="AC73" s="9">
        <v>2019</v>
      </c>
    </row>
    <row r="74" spans="4:29" ht="15.75" thickBot="1" x14ac:dyDescent="0.3">
      <c r="D74" s="58" t="s">
        <v>16</v>
      </c>
      <c r="E74" s="51">
        <f>+B!E46/E!E88</f>
        <v>6.7901356454720608E-6</v>
      </c>
      <c r="F74" s="51">
        <f>+B!F46/E!F88</f>
        <v>7.6186102941176491E-6</v>
      </c>
      <c r="G74" s="51">
        <f>+B!G46/E!G88</f>
        <v>1.0492872212389381E-5</v>
      </c>
      <c r="H74" s="51">
        <f>+B!H46/E!H88</f>
        <v>9.8410435483870944E-6</v>
      </c>
      <c r="I74" s="51">
        <f>+B!I46/E!I88</f>
        <v>8.7214012068965509E-6</v>
      </c>
      <c r="J74" s="51">
        <f>+B!J46/E!J88</f>
        <v>9.9463152671755717E-6</v>
      </c>
      <c r="K74" s="51">
        <f>+B!K46/E!K88</f>
        <v>1.1529763866877972E-5</v>
      </c>
      <c r="L74" s="51">
        <f>+B!L46/E!L88</f>
        <v>1.3299268174962293E-5</v>
      </c>
      <c r="M74" s="51">
        <f>+B!M46/E!M88</f>
        <v>1.4605285899094438E-5</v>
      </c>
      <c r="N74" s="51">
        <f>+B!N46/E!N88</f>
        <v>1.9502211216931217E-5</v>
      </c>
      <c r="O74" s="51">
        <f>+B!O46/E!O88</f>
        <v>2.3171067289719626E-5</v>
      </c>
      <c r="P74" s="51">
        <f>+B!P46/E!P88</f>
        <v>2.8163469593495933E-5</v>
      </c>
      <c r="Q74" s="51">
        <f>+B!Q46/E!Q88</f>
        <v>3.3510084366197184E-5</v>
      </c>
      <c r="R74" s="51">
        <f>+B!R46/E!R88</f>
        <v>3.2243610609756093E-5</v>
      </c>
      <c r="S74" s="51">
        <f>+B!S46/E!S88</f>
        <v>3.9670987952755905E-5</v>
      </c>
      <c r="T74" s="51">
        <f>+B!T46/E!T88</f>
        <v>4.4562144285714288E-5</v>
      </c>
      <c r="U74" s="51">
        <f>+B!U46/E!U88</f>
        <v>5.3313041256830603E-5</v>
      </c>
      <c r="V74" s="51">
        <f>+B!V46/E!V88</f>
        <v>6.0745707999999999E-5</v>
      </c>
      <c r="W74" s="51">
        <f>+B!W46/E!W88</f>
        <v>6.0842714361702128E-5</v>
      </c>
      <c r="X74" s="51">
        <f>+B!X46/E!X88</f>
        <v>7.2423101798941802E-5</v>
      </c>
      <c r="Y74" s="51">
        <f>+B!Y46/E!Y88</f>
        <v>7.224290680722892E-5</v>
      </c>
      <c r="Z74" s="51">
        <f>+B!Z46/E!Z88</f>
        <v>5.8751619875776401E-5</v>
      </c>
      <c r="AA74" s="51">
        <f>+B!AA46/E!AA88</f>
        <v>5.8215167988826812E-5</v>
      </c>
      <c r="AB74" s="51">
        <f>+B!AB46/E!AB88</f>
        <v>6.0164225244030047E-5</v>
      </c>
      <c r="AC74" s="51">
        <f>+B!AC46/E!AC88</f>
        <v>5.9350010798782075E-5</v>
      </c>
    </row>
    <row r="75" spans="4:29" x14ac:dyDescent="0.25">
      <c r="D75" s="59" t="s">
        <v>17</v>
      </c>
      <c r="E75" s="52">
        <f>+B!E47/E!E89</f>
        <v>2.0956266666666667E-7</v>
      </c>
      <c r="F75" s="52">
        <f>+B!F47/E!F89</f>
        <v>1.3305441396508728E-5</v>
      </c>
      <c r="G75" s="52">
        <f>+B!G47/E!G89</f>
        <v>6.4792544987146536E-7</v>
      </c>
      <c r="H75" s="52">
        <f>+B!H47/E!H89</f>
        <v>2.7086351706036745E-6</v>
      </c>
      <c r="I75" s="52">
        <f>+B!I47/E!I89</f>
        <v>5.8502941176470587E-7</v>
      </c>
      <c r="J75" s="52">
        <f>+B!J47/E!J89</f>
        <v>6.2699999999999999E-7</v>
      </c>
      <c r="K75" s="52">
        <f>+B!K47/E!K89</f>
        <v>2.228262162162162E-6</v>
      </c>
      <c r="L75" s="52">
        <f>+B!L47/E!L89</f>
        <v>1.2364707379134861E-6</v>
      </c>
      <c r="M75" s="52">
        <f>+B!M47/E!M89</f>
        <v>1.7852935982339958E-6</v>
      </c>
      <c r="N75" s="52">
        <f>+B!N47/E!N89</f>
        <v>1.3296220930232559E-6</v>
      </c>
      <c r="O75" s="52">
        <f>+B!O47/E!O89</f>
        <v>1.6293362831858407E-6</v>
      </c>
      <c r="P75" s="52">
        <f>+B!P47/E!P89</f>
        <v>1.7540889967637541E-6</v>
      </c>
      <c r="Q75" s="52">
        <f>+B!Q47/E!Q89</f>
        <v>1.7196798365122615E-6</v>
      </c>
      <c r="R75" s="52">
        <f>+B!R47/E!R89</f>
        <v>5.4470574971815109E-6</v>
      </c>
      <c r="S75" s="52">
        <f>+B!S47/E!S89</f>
        <v>3.2791823899371067E-6</v>
      </c>
      <c r="T75" s="52">
        <f>+B!T47/E!T89</f>
        <v>2.9798056497175143E-6</v>
      </c>
      <c r="U75" s="52">
        <f>+B!U47/E!U89</f>
        <v>3.8497226415094344E-6</v>
      </c>
      <c r="V75" s="52">
        <f>+B!V47/E!V89</f>
        <v>4.176560377358492E-6</v>
      </c>
      <c r="W75" s="52">
        <f>+B!W47/E!W89</f>
        <v>4.6134249999999998E-6</v>
      </c>
      <c r="X75" s="52">
        <f>+B!X47/E!X89</f>
        <v>4.3546373913043478E-6</v>
      </c>
      <c r="Y75" s="52">
        <f>+B!Y47/E!Y89</f>
        <v>5.4303962264150946E-6</v>
      </c>
      <c r="Z75" s="52">
        <f>+B!Z47/E!Z89</f>
        <v>6.7898358490566035E-6</v>
      </c>
      <c r="AA75" s="52">
        <f>+B!AA47/E!AA89</f>
        <v>7.3840304347826085E-6</v>
      </c>
      <c r="AB75" s="52">
        <f>+B!AB47/E!AB89</f>
        <v>8.5005535337121814E-6</v>
      </c>
      <c r="AC75" s="52">
        <f>+B!AC47/E!AC89</f>
        <v>7.5532115482299236E-6</v>
      </c>
    </row>
    <row r="76" spans="4:29" x14ac:dyDescent="0.25">
      <c r="D76" s="60" t="s">
        <v>18</v>
      </c>
      <c r="E76" s="53">
        <f>+B!E48/E!E90</f>
        <v>0</v>
      </c>
      <c r="F76" s="53">
        <f>+B!F48/E!F90</f>
        <v>0</v>
      </c>
      <c r="G76" s="53">
        <f>+B!G48/E!G90</f>
        <v>0</v>
      </c>
      <c r="H76" s="53">
        <f>+B!H48/E!H90</f>
        <v>0</v>
      </c>
      <c r="I76" s="53">
        <f>+B!I48/E!I90</f>
        <v>0</v>
      </c>
      <c r="J76" s="53">
        <f>+B!J48/E!J90</f>
        <v>0</v>
      </c>
      <c r="K76" s="53">
        <f>+B!K48/E!K90</f>
        <v>0</v>
      </c>
      <c r="L76" s="53">
        <f>+B!L48/E!L90</f>
        <v>2.4139791303148101E-9</v>
      </c>
      <c r="M76" s="53">
        <f>+B!M48/E!M90</f>
        <v>1.0300294652975588E-9</v>
      </c>
      <c r="N76" s="53">
        <f>+B!N48/E!N90</f>
        <v>5.7288869863098706E-7</v>
      </c>
      <c r="O76" s="53">
        <f>+B!O48/E!O90</f>
        <v>0</v>
      </c>
      <c r="P76" s="53">
        <f>+B!P48/E!P90</f>
        <v>0</v>
      </c>
      <c r="Q76" s="53">
        <f>+B!Q48/E!Q90</f>
        <v>0</v>
      </c>
      <c r="R76" s="53">
        <f>+B!R48/E!R90</f>
        <v>9.9492926829268286E-6</v>
      </c>
      <c r="S76" s="53">
        <f>+B!S48/E!S90</f>
        <v>1.2208956521739129E-6</v>
      </c>
      <c r="T76" s="53">
        <f>+B!T48/E!T90</f>
        <v>0</v>
      </c>
      <c r="U76" s="53">
        <f>+B!U48/E!U90</f>
        <v>2.7394366197183101E-8</v>
      </c>
      <c r="V76" s="53">
        <f>+B!V48/E!V90</f>
        <v>5.767243055555555E-6</v>
      </c>
      <c r="W76" s="53">
        <f>+B!W48/E!W90</f>
        <v>8.7756554054054048E-6</v>
      </c>
      <c r="X76" s="53">
        <f>+B!X48/E!X90</f>
        <v>3.5193087248322143E-6</v>
      </c>
      <c r="Y76" s="53">
        <f>+B!Y48/E!Y90</f>
        <v>1.7129499999999998E-6</v>
      </c>
      <c r="Z76" s="53">
        <f>+B!Z48/E!Z90</f>
        <v>9.0760139860139868E-7</v>
      </c>
      <c r="AA76" s="53">
        <f>+B!AA48/E!AA90</f>
        <v>7.6422614379084965E-6</v>
      </c>
      <c r="AB76" s="53">
        <f>+B!AB48/E!AB90</f>
        <v>2.103185630652706E-6</v>
      </c>
      <c r="AC76" s="53">
        <f>+B!AC48/E!AC90</f>
        <v>2.3522586894529213E-8</v>
      </c>
    </row>
    <row r="77" spans="4:29" x14ac:dyDescent="0.25">
      <c r="D77" s="60" t="s">
        <v>19</v>
      </c>
      <c r="E77" s="53">
        <f>+B!E49/E!E91</f>
        <v>8.4047071129707105E-6</v>
      </c>
      <c r="F77" s="53">
        <f>+B!F49/E!F91</f>
        <v>1.0653580786026201E-6</v>
      </c>
      <c r="G77" s="53">
        <f>+B!G49/E!G91</f>
        <v>1.8651896551724138E-6</v>
      </c>
      <c r="H77" s="53">
        <f>+B!H49/E!H91</f>
        <v>2.4615980861244019E-6</v>
      </c>
      <c r="I77" s="53">
        <f>+B!I49/E!I91</f>
        <v>4.0228676470588232E-6</v>
      </c>
      <c r="J77" s="53">
        <f>+B!J49/E!J91</f>
        <v>2.0165929203539823E-6</v>
      </c>
      <c r="K77" s="53">
        <f>+B!K49/E!K91</f>
        <v>6.4347383177570098E-6</v>
      </c>
      <c r="L77" s="53">
        <f>+B!L49/E!L91</f>
        <v>8.2777247706422028E-6</v>
      </c>
      <c r="M77" s="53">
        <f>+B!M49/E!M91</f>
        <v>4.694606177606178E-6</v>
      </c>
      <c r="N77" s="53">
        <f>+B!N49/E!N91</f>
        <v>7.254135693215339E-6</v>
      </c>
      <c r="O77" s="53">
        <f>+B!O49/E!O91</f>
        <v>3.4645598958333336E-6</v>
      </c>
      <c r="P77" s="53">
        <f>+B!P49/E!P91</f>
        <v>8.7495494505494511E-6</v>
      </c>
      <c r="Q77" s="53">
        <f>+B!Q49/E!Q91</f>
        <v>4.6326067615658364E-6</v>
      </c>
      <c r="R77" s="53">
        <f>+B!R49/E!R91</f>
        <v>1.252147858197932E-5</v>
      </c>
      <c r="S77" s="53">
        <f>+B!S49/E!S91</f>
        <v>1.6346882599580713E-5</v>
      </c>
      <c r="T77" s="53">
        <f>+B!T49/E!T91</f>
        <v>1.4078097810218978E-5</v>
      </c>
      <c r="U77" s="53">
        <f>+B!U49/E!U91</f>
        <v>1.9336318955732122E-5</v>
      </c>
      <c r="V77" s="53">
        <f>+B!V49/E!V91</f>
        <v>1.4268028117359413E-5</v>
      </c>
      <c r="W77" s="53">
        <f>+B!W49/E!W91</f>
        <v>1.4330850673194616E-5</v>
      </c>
      <c r="X77" s="53">
        <f>+B!X49/E!X91</f>
        <v>1.8676294855708909E-5</v>
      </c>
      <c r="Y77" s="53">
        <f>+B!Y49/E!Y91</f>
        <v>1.4241791925465838E-5</v>
      </c>
      <c r="Z77" s="53">
        <f>+B!Z49/E!Z91</f>
        <v>9.2397203947368423E-6</v>
      </c>
      <c r="AA77" s="53">
        <f>+B!AA49/E!AA91</f>
        <v>5.4009796747967474E-6</v>
      </c>
      <c r="AB77" s="53">
        <f>+B!AB49/E!AB91</f>
        <v>8.6709253852819624E-6</v>
      </c>
      <c r="AC77" s="53">
        <f>+B!AC49/E!AC91</f>
        <v>7.8177972215474339E-6</v>
      </c>
    </row>
    <row r="78" spans="4:29" x14ac:dyDescent="0.25">
      <c r="D78" s="60" t="s">
        <v>20</v>
      </c>
      <c r="E78" s="53">
        <f>+B!E50/E!E92</f>
        <v>0</v>
      </c>
      <c r="F78" s="53">
        <f>+B!F50/E!F92</f>
        <v>0</v>
      </c>
      <c r="G78" s="53">
        <f>+B!G50/E!G92</f>
        <v>0</v>
      </c>
      <c r="H78" s="53">
        <f>+B!H50/E!H92</f>
        <v>0</v>
      </c>
      <c r="I78" s="53">
        <f>+B!I50/E!I92</f>
        <v>0</v>
      </c>
      <c r="J78" s="53">
        <f>+B!J50/E!J92</f>
        <v>0</v>
      </c>
      <c r="K78" s="53">
        <f>+B!K50/E!K92</f>
        <v>8.874587458745875E-9</v>
      </c>
      <c r="L78" s="53">
        <f>+B!L50/E!L92</f>
        <v>1.9688524590163934E-9</v>
      </c>
      <c r="M78" s="53">
        <f>+B!M50/E!M92</f>
        <v>1.393979057591623E-9</v>
      </c>
      <c r="N78" s="53">
        <f>+B!N50/E!N92</f>
        <v>0</v>
      </c>
      <c r="O78" s="53">
        <f>+B!O50/E!O92</f>
        <v>1.2601398601398601E-8</v>
      </c>
      <c r="P78" s="53">
        <f>+B!P50/E!P92</f>
        <v>0</v>
      </c>
      <c r="Q78" s="53">
        <f>+B!Q50/E!Q92</f>
        <v>4.0810050251256285E-8</v>
      </c>
      <c r="R78" s="53">
        <f>+B!R50/E!R92</f>
        <v>4.5814335664335663E-8</v>
      </c>
      <c r="S78" s="53">
        <f>+B!S50/E!S92</f>
        <v>1.4723055555555555E-7</v>
      </c>
      <c r="T78" s="53">
        <f>+B!T50/E!T92</f>
        <v>2.4116553191489365E-7</v>
      </c>
      <c r="U78" s="53">
        <f>+B!U50/E!U92</f>
        <v>1.8883757763975156E-7</v>
      </c>
      <c r="V78" s="53">
        <f>+B!V50/E!V92</f>
        <v>9.1616821428571428E-6</v>
      </c>
      <c r="W78" s="53">
        <f>+B!W50/E!W92</f>
        <v>4.3772707692307694E-7</v>
      </c>
      <c r="X78" s="53">
        <f>+B!X50/E!X92</f>
        <v>5.0055213114754098E-7</v>
      </c>
      <c r="Y78" s="53">
        <f>+B!Y50/E!Y92</f>
        <v>4.6314972972972972E-7</v>
      </c>
      <c r="Z78" s="53">
        <f>+B!Z50/E!Z92</f>
        <v>4.1343137254901956E-7</v>
      </c>
      <c r="AA78" s="53">
        <f>+B!AA50/E!AA92</f>
        <v>6.7391188118811874E-7</v>
      </c>
      <c r="AB78" s="53">
        <f>+B!AB50/E!AB92</f>
        <v>1.0731249877053199E-6</v>
      </c>
      <c r="AC78" s="53">
        <f>+B!AC50/E!AC92</f>
        <v>1.3767091307672509E-6</v>
      </c>
    </row>
    <row r="79" spans="4:29" x14ac:dyDescent="0.25">
      <c r="D79" s="60" t="s">
        <v>21</v>
      </c>
      <c r="E79" s="53">
        <f>+B!E51/E!E93</f>
        <v>3.1473486940446405E-6</v>
      </c>
      <c r="F79" s="53">
        <f>+B!F51/E!F93</f>
        <v>3.5635855187133896E-8</v>
      </c>
      <c r="G79" s="53">
        <f>+B!G51/E!G93</f>
        <v>8.6687663287543966E-8</v>
      </c>
      <c r="H79" s="53">
        <f>+B!H51/E!H93</f>
        <v>0</v>
      </c>
      <c r="I79" s="53">
        <f>+B!I51/E!I93</f>
        <v>6.6226997132722885E-7</v>
      </c>
      <c r="J79" s="53">
        <f>+B!J51/E!J93</f>
        <v>0</v>
      </c>
      <c r="K79" s="53">
        <f>+B!K51/E!K93</f>
        <v>7.7706734296315169E-7</v>
      </c>
      <c r="L79" s="53">
        <f>+B!L51/E!L93</f>
        <v>1.2262307918696957E-6</v>
      </c>
      <c r="M79" s="53">
        <f>+B!M51/E!M93</f>
        <v>2.8877390339539687E-7</v>
      </c>
      <c r="N79" s="53">
        <f>+B!N51/E!N93</f>
        <v>3.0903339644918142E-8</v>
      </c>
      <c r="O79" s="53">
        <f>+B!O51/E!O93</f>
        <v>2.3472886406594768E-6</v>
      </c>
      <c r="P79" s="53">
        <f>+B!P51/E!P93</f>
        <v>2.3156971780028637E-6</v>
      </c>
      <c r="Q79" s="53">
        <f>+B!Q51/E!Q93</f>
        <v>5.3316727082655463E-6</v>
      </c>
      <c r="R79" s="53">
        <f>+B!R51/E!R93</f>
        <v>8.5453980235081788E-6</v>
      </c>
      <c r="S79" s="53">
        <f>+B!S51/E!S93</f>
        <v>8.3723905192196167E-6</v>
      </c>
      <c r="T79" s="53">
        <f>+B!T51/E!T93</f>
        <v>6.8807761348771885E-6</v>
      </c>
      <c r="U79" s="53">
        <f>+B!U51/E!U93</f>
        <v>9.0649304347826088E-6</v>
      </c>
      <c r="V79" s="53">
        <f>+B!V51/E!V93</f>
        <v>1.8260405405405404E-5</v>
      </c>
      <c r="W79" s="53">
        <f>+B!W51/E!W93</f>
        <v>1.7782941747572815E-5</v>
      </c>
      <c r="X79" s="53">
        <f>+B!X51/E!X93</f>
        <v>8.4824752475247524E-6</v>
      </c>
      <c r="Y79" s="53">
        <f>+B!Y51/E!Y93</f>
        <v>7.9109863294883958E-6</v>
      </c>
      <c r="Z79" s="53">
        <f>+B!Z51/E!Z93</f>
        <v>1.3577341536365438E-5</v>
      </c>
      <c r="AA79" s="53">
        <f>+B!AA51/E!AA93</f>
        <v>1.9647231481481481E-5</v>
      </c>
      <c r="AB79" s="53">
        <f>+B!AB51/E!AB93</f>
        <v>2.3471637278826856E-5</v>
      </c>
      <c r="AC79" s="53">
        <f>+B!AC51/E!AC93</f>
        <v>2.1861882000613671E-5</v>
      </c>
    </row>
    <row r="80" spans="4:29" x14ac:dyDescent="0.25">
      <c r="D80" s="60" t="s">
        <v>22</v>
      </c>
      <c r="E80" s="53">
        <f>+B!E52/E!E94</f>
        <v>9.0214792899408288E-6</v>
      </c>
      <c r="F80" s="53">
        <f>+B!F52/E!F94</f>
        <v>1.2252525E-5</v>
      </c>
      <c r="G80" s="53">
        <f>+B!G52/E!G94</f>
        <v>2.6661464814814816E-5</v>
      </c>
      <c r="H80" s="53">
        <f>+B!H52/E!H94</f>
        <v>2.6047754098360656E-5</v>
      </c>
      <c r="I80" s="53">
        <f>+B!I52/E!I94</f>
        <v>3.2186909249563695E-5</v>
      </c>
      <c r="J80" s="53">
        <f>+B!J52/E!J94</f>
        <v>4.2541197389885807E-5</v>
      </c>
      <c r="K80" s="53">
        <f>+B!K52/E!K94</f>
        <v>4.2972320754716984E-5</v>
      </c>
      <c r="L80" s="53">
        <f>+B!L52/E!L94</f>
        <v>4.9156136812411851E-5</v>
      </c>
      <c r="M80" s="53">
        <f>+B!M52/E!M94</f>
        <v>5.7130687499999994E-5</v>
      </c>
      <c r="N80" s="53">
        <f>+B!N52/E!N94</f>
        <v>7.3032347058823535E-5</v>
      </c>
      <c r="O80" s="53">
        <f>+B!O52/E!O94</f>
        <v>6.1974692307692307E-5</v>
      </c>
      <c r="P80" s="53">
        <f>+B!P52/E!P94</f>
        <v>7.3539233076923079E-5</v>
      </c>
      <c r="Q80" s="53">
        <f>+B!Q52/E!Q94</f>
        <v>6.265210131578948E-5</v>
      </c>
      <c r="R80" s="53">
        <f>+B!R52/E!R94</f>
        <v>6.9271388571428568E-5</v>
      </c>
      <c r="S80" s="53">
        <f>+B!S52/E!S94</f>
        <v>1.066952711409396E-4</v>
      </c>
      <c r="T80" s="53">
        <f>+B!T52/E!T94</f>
        <v>1.0173195852272727E-4</v>
      </c>
      <c r="U80" s="53">
        <f>+B!U52/E!U94</f>
        <v>9.9867520772946858E-5</v>
      </c>
      <c r="V80" s="53">
        <f>+B!V52/E!V94</f>
        <v>1.10658750990099E-4</v>
      </c>
      <c r="W80" s="53">
        <f>+B!W52/E!W94</f>
        <v>1.2253597355769231E-4</v>
      </c>
      <c r="X80" s="53">
        <f>+B!X52/E!X94</f>
        <v>1.2705110140845072E-4</v>
      </c>
      <c r="Y80" s="53">
        <f>+B!Y52/E!Y94</f>
        <v>1.3643973969072162E-4</v>
      </c>
      <c r="Z80" s="53">
        <f>+B!Z52/E!Z94</f>
        <v>1.2397932E-4</v>
      </c>
      <c r="AA80" s="53">
        <f>+B!AA52/E!AA94</f>
        <v>1.2899156009615385E-4</v>
      </c>
      <c r="AB80" s="53">
        <f>+B!AB52/E!AB94</f>
        <v>1.4115210549398363E-4</v>
      </c>
      <c r="AC80" s="53">
        <f>+B!AC52/E!AC94</f>
        <v>1.3830850741352398E-4</v>
      </c>
    </row>
    <row r="81" spans="4:29" x14ac:dyDescent="0.25">
      <c r="D81" s="60" t="s">
        <v>23</v>
      </c>
      <c r="E81" s="53">
        <f>+B!E53/E!E95</f>
        <v>1.2654370012091898E-5</v>
      </c>
      <c r="F81" s="53">
        <f>+B!F53/E!F95</f>
        <v>1.6762230955259976E-5</v>
      </c>
      <c r="G81" s="53">
        <f>+B!G53/E!G95</f>
        <v>3.4491548235294116E-5</v>
      </c>
      <c r="H81" s="53">
        <f>+B!H53/E!H95</f>
        <v>3.3958346745562129E-5</v>
      </c>
      <c r="I81" s="53">
        <f>+B!I53/E!I95</f>
        <v>2.8620539568345323E-5</v>
      </c>
      <c r="J81" s="53">
        <f>+B!J53/E!J95</f>
        <v>3.1220866666666664E-5</v>
      </c>
      <c r="K81" s="53">
        <f>+B!K53/E!K95</f>
        <v>3.7034663170163171E-5</v>
      </c>
      <c r="L81" s="53">
        <f>+B!L53/E!L95</f>
        <v>3.2167939692982456E-5</v>
      </c>
      <c r="M81" s="53">
        <f>+B!M53/E!M95</f>
        <v>2.7440139047619049E-5</v>
      </c>
      <c r="N81" s="53">
        <f>+B!N53/E!N95</f>
        <v>3.2033543511450381E-5</v>
      </c>
      <c r="O81" s="53">
        <f>+B!O53/E!O95</f>
        <v>2.840537619047619E-5</v>
      </c>
      <c r="P81" s="53">
        <f>+B!P53/E!P95</f>
        <v>4.5438364912280705E-5</v>
      </c>
      <c r="Q81" s="53">
        <f>+B!Q53/E!Q95</f>
        <v>4.754158663366337E-5</v>
      </c>
      <c r="R81" s="53">
        <f>+B!R53/E!R95</f>
        <v>5.8734053363228696E-5</v>
      </c>
      <c r="S81" s="53">
        <f>+B!S53/E!S95</f>
        <v>6.4591947169811325E-5</v>
      </c>
      <c r="T81" s="53">
        <f>+B!T53/E!T95</f>
        <v>8.9889583673469385E-5</v>
      </c>
      <c r="U81" s="53">
        <f>+B!U53/E!U95</f>
        <v>1.1466605361702128E-4</v>
      </c>
      <c r="V81" s="53">
        <f>+B!V53/E!V95</f>
        <v>1.4056958693693693E-4</v>
      </c>
      <c r="W81" s="53">
        <f>+B!W53/E!W95</f>
        <v>1.180831392857143E-4</v>
      </c>
      <c r="X81" s="53">
        <f>+B!X53/E!X95</f>
        <v>1.7990742317596566E-4</v>
      </c>
      <c r="Y81" s="53">
        <f>+B!Y53/E!Y95</f>
        <v>1.5813168300970873E-4</v>
      </c>
      <c r="Z81" s="53">
        <f>+B!Z53/E!Z95</f>
        <v>1.304857724489796E-4</v>
      </c>
      <c r="AA81" s="53">
        <f>+B!AA53/E!AA95</f>
        <v>1.5551906636363636E-4</v>
      </c>
      <c r="AB81" s="53">
        <f>+B!AB53/E!AB95</f>
        <v>1.5741307389430009E-4</v>
      </c>
      <c r="AC81" s="53">
        <f>+B!AC53/E!AC95</f>
        <v>1.4268788593393779E-4</v>
      </c>
    </row>
    <row r="82" spans="4:29" x14ac:dyDescent="0.25">
      <c r="D82" s="60" t="s">
        <v>24</v>
      </c>
      <c r="E82" s="53">
        <f>+B!E54/E!E96</f>
        <v>4.0010348958333334E-6</v>
      </c>
      <c r="F82" s="53">
        <f>+B!F54/E!F96</f>
        <v>3.6148926829268292E-6</v>
      </c>
      <c r="G82" s="53">
        <f>+B!G54/E!G96</f>
        <v>3.7189732718894007E-6</v>
      </c>
      <c r="H82" s="53">
        <f>+B!H54/E!H96</f>
        <v>3.5850799107142855E-6</v>
      </c>
      <c r="I82" s="53">
        <f>+B!I54/E!I96</f>
        <v>1.956392857142857E-6</v>
      </c>
      <c r="J82" s="53">
        <f>+B!J54/E!J96</f>
        <v>3.0375643939393941E-6</v>
      </c>
      <c r="K82" s="53">
        <f>+B!K54/E!K96</f>
        <v>2.9471103585657373E-6</v>
      </c>
      <c r="L82" s="53">
        <f>+B!L54/E!L96</f>
        <v>6.6459213740458008E-6</v>
      </c>
      <c r="M82" s="53">
        <f>+B!M54/E!M96</f>
        <v>5.8159655518394655E-6</v>
      </c>
      <c r="N82" s="53">
        <f>+B!N54/E!N96</f>
        <v>9.1710983425414356E-6</v>
      </c>
      <c r="O82" s="53">
        <f>+B!O54/E!O96</f>
        <v>1.9653623232323232E-5</v>
      </c>
      <c r="P82" s="53">
        <f>+B!P54/E!P96</f>
        <v>1.5110441777777777E-5</v>
      </c>
      <c r="Q82" s="53">
        <f>+B!Q54/E!Q96</f>
        <v>2.7012435420743642E-5</v>
      </c>
      <c r="R82" s="53">
        <f>+B!R54/E!R96</f>
        <v>1.8933475454545455E-5</v>
      </c>
      <c r="S82" s="53">
        <f>+B!S54/E!S96</f>
        <v>2.0424640277777777E-5</v>
      </c>
      <c r="T82" s="53">
        <f>+B!T54/E!T96</f>
        <v>2.1352110586011341E-5</v>
      </c>
      <c r="U82" s="53">
        <f>+B!U54/E!U96</f>
        <v>2.9700745317725753E-5</v>
      </c>
      <c r="V82" s="53">
        <f>+B!V54/E!V96</f>
        <v>3.4409713079470196E-5</v>
      </c>
      <c r="W82" s="53">
        <f>+B!W54/E!W96</f>
        <v>3.3151314583333336E-5</v>
      </c>
      <c r="X82" s="53">
        <f>+B!X54/E!X96</f>
        <v>4.2566189580093308E-5</v>
      </c>
      <c r="Y82" s="53">
        <f>+B!Y54/E!Y96</f>
        <v>4.3798068566775247E-5</v>
      </c>
      <c r="Z82" s="53">
        <f>+B!Z54/E!Z96</f>
        <v>2.6474606382978722E-5</v>
      </c>
      <c r="AA82" s="53">
        <f>+B!AA54/E!AA96</f>
        <v>2.5401842514970058E-5</v>
      </c>
      <c r="AB82" s="53">
        <f>+B!AB54/E!AB96</f>
        <v>2.7741993127515962E-5</v>
      </c>
      <c r="AC82" s="53">
        <f>+B!AC54/E!AC96</f>
        <v>2.8976863559968185E-5</v>
      </c>
    </row>
    <row r="83" spans="4:29" x14ac:dyDescent="0.25">
      <c r="D83" s="60" t="s">
        <v>25</v>
      </c>
      <c r="E83" s="53">
        <f>+B!E55/E!E97</f>
        <v>3.364745398773006E-6</v>
      </c>
      <c r="F83" s="53">
        <f>+B!F55/E!F97</f>
        <v>2.7696441893830705E-6</v>
      </c>
      <c r="G83" s="53">
        <f>+B!G55/E!G97</f>
        <v>5.4259176954732512E-6</v>
      </c>
      <c r="H83" s="53">
        <f>+B!H55/E!H97</f>
        <v>2.3901840324763193E-6</v>
      </c>
      <c r="I83" s="53">
        <f>+B!I55/E!I97</f>
        <v>2.7964889753566794E-6</v>
      </c>
      <c r="J83" s="53">
        <f>+B!J55/E!J97</f>
        <v>2.3267417380660958E-6</v>
      </c>
      <c r="K83" s="53">
        <f>+B!K55/E!K97</f>
        <v>2.9690490797546015E-6</v>
      </c>
      <c r="L83" s="53">
        <f>+B!L55/E!L97</f>
        <v>4.1192713625866057E-6</v>
      </c>
      <c r="M83" s="53">
        <f>+B!M55/E!M97</f>
        <v>3.566553427419355E-6</v>
      </c>
      <c r="N83" s="53">
        <f>+B!N55/E!N97</f>
        <v>4.0742400000000001E-6</v>
      </c>
      <c r="O83" s="53">
        <f>+B!O55/E!O97</f>
        <v>6.2642000000000001E-6</v>
      </c>
      <c r="P83" s="53">
        <f>+B!P55/E!P97</f>
        <v>7.3325748201438851E-6</v>
      </c>
      <c r="Q83" s="53">
        <f>+B!Q55/E!Q97</f>
        <v>7.0256322784810128E-6</v>
      </c>
      <c r="R83" s="53">
        <f>+B!R55/E!R97</f>
        <v>9.3087678362573103E-6</v>
      </c>
      <c r="S83" s="53">
        <f>+B!S55/E!S97</f>
        <v>8.9767040816326521E-6</v>
      </c>
      <c r="T83" s="53">
        <f>+B!T55/E!T97</f>
        <v>1.2765084523809524E-5</v>
      </c>
      <c r="U83" s="53">
        <f>+B!U55/E!U97</f>
        <v>1.8848849473684211E-5</v>
      </c>
      <c r="V83" s="53">
        <f>+B!V55/E!V97</f>
        <v>2.427339894736842E-5</v>
      </c>
      <c r="W83" s="53">
        <f>+B!W55/E!W97</f>
        <v>2.8194568877551021E-5</v>
      </c>
      <c r="X83" s="53">
        <f>+B!X55/E!X97</f>
        <v>2.7207019417475727E-5</v>
      </c>
      <c r="Y83" s="53">
        <f>+B!Y55/E!Y97</f>
        <v>2.7480285353535351E-5</v>
      </c>
      <c r="Z83" s="53">
        <f>+B!Z55/E!Z97</f>
        <v>2.3004257142857143E-5</v>
      </c>
      <c r="AA83" s="53">
        <f>+B!AA55/E!AA97</f>
        <v>2.4609403902439022E-5</v>
      </c>
      <c r="AB83" s="53">
        <f>+B!AB55/E!AB97</f>
        <v>2.2946091474579878E-5</v>
      </c>
      <c r="AC83" s="53">
        <f>+B!AC55/E!AC97</f>
        <v>2.5546374998935552E-5</v>
      </c>
    </row>
    <row r="84" spans="4:29" ht="15.75" thickBot="1" x14ac:dyDescent="0.3">
      <c r="D84" s="61" t="s">
        <v>26</v>
      </c>
      <c r="E84" s="54">
        <f>+B!E56/E!E98</f>
        <v>4.9408503030303032E-5</v>
      </c>
      <c r="F84" s="54">
        <f>+B!F56/E!F98</f>
        <v>4.2216214765100672E-5</v>
      </c>
      <c r="G84" s="54">
        <f>+B!G56/E!G98</f>
        <v>1.6904852071005918E-5</v>
      </c>
      <c r="H84" s="54">
        <f>+B!H56/E!H98</f>
        <v>3.4825090909090911E-6</v>
      </c>
      <c r="I84" s="54">
        <f>+B!I56/E!I98</f>
        <v>2.4812098765432102E-6</v>
      </c>
      <c r="J84" s="54">
        <f>+B!J56/E!J98</f>
        <v>1.4295096525096524E-6</v>
      </c>
      <c r="K84" s="54">
        <f>+B!K56/E!K98</f>
        <v>7.4377546296296299E-6</v>
      </c>
      <c r="L84" s="54">
        <f>+B!L56/E!L98</f>
        <v>3.1851448598130839E-6</v>
      </c>
      <c r="M84" s="54">
        <f>+B!M56/E!M98</f>
        <v>4.7124925650557619E-5</v>
      </c>
      <c r="N84" s="54">
        <f>+B!N56/E!N98</f>
        <v>7.988183582089553E-5</v>
      </c>
      <c r="O84" s="54">
        <f>+B!O56/E!O98</f>
        <v>1.3210392463768115E-4</v>
      </c>
      <c r="P84" s="54">
        <f>+B!P56/E!P98</f>
        <v>2.157357283653846E-4</v>
      </c>
      <c r="Q84" s="54">
        <f>+B!Q56/E!Q98</f>
        <v>2.6878595081967214E-4</v>
      </c>
      <c r="R84" s="54">
        <f>+B!R56/E!R98</f>
        <v>2.2830668608414241E-4</v>
      </c>
      <c r="S84" s="54">
        <f>+B!S56/E!S98</f>
        <v>2.390554898336414E-4</v>
      </c>
      <c r="T84" s="54">
        <f>+B!T56/E!T98</f>
        <v>3.3190917753623189E-4</v>
      </c>
      <c r="U84" s="54">
        <f>+B!U56/E!U98</f>
        <v>4.1196239906103285E-4</v>
      </c>
      <c r="V84" s="54">
        <f>+B!V56/E!V98</f>
        <v>3.5081044636251543E-4</v>
      </c>
      <c r="W84" s="54">
        <f>+B!W56/E!W98</f>
        <v>3.9050174226804127E-4</v>
      </c>
      <c r="X84" s="54">
        <f>+B!X56/E!X98</f>
        <v>4.5592987709497211E-4</v>
      </c>
      <c r="Y84" s="54">
        <f>+B!Y56/E!Y98</f>
        <v>3.9286251315789471E-4</v>
      </c>
      <c r="Z84" s="54">
        <f>+B!Z56/E!Z98</f>
        <v>3.1819896311475408E-4</v>
      </c>
      <c r="AA84" s="54">
        <f>+B!AA56/E!AA98</f>
        <v>2.7218978011204483E-4</v>
      </c>
      <c r="AB84" s="54">
        <f>+B!AB56/E!AB98</f>
        <v>2.8518829374866934E-4</v>
      </c>
      <c r="AC84" s="54">
        <f>+B!AC56/E!AC98</f>
        <v>3.0299143692986367E-4</v>
      </c>
    </row>
    <row r="85" spans="4:29" s="1" customFormat="1" x14ac:dyDescent="0.25">
      <c r="D85" s="1" t="s">
        <v>53</v>
      </c>
      <c r="E85" s="146"/>
      <c r="F85" s="146"/>
      <c r="G85" s="146"/>
      <c r="H85" s="146"/>
      <c r="I85" s="146"/>
      <c r="J85" s="146"/>
      <c r="K85" s="146"/>
      <c r="L85" s="146"/>
      <c r="M85" s="146"/>
      <c r="N85" s="146"/>
      <c r="O85" s="146"/>
      <c r="P85" s="146"/>
      <c r="Q85" s="146"/>
      <c r="R85" s="146"/>
      <c r="S85" s="146"/>
      <c r="T85" s="146"/>
      <c r="U85" s="146"/>
      <c r="V85" s="146"/>
      <c r="W85" s="146"/>
      <c r="X85" s="146"/>
      <c r="Y85" s="146"/>
      <c r="Z85" s="146"/>
    </row>
    <row r="86" spans="4:29" ht="15.75" thickBot="1" x14ac:dyDescent="0.3"/>
    <row r="87" spans="4:29" ht="15.75" thickBot="1" x14ac:dyDescent="0.3">
      <c r="D87" s="57" t="s">
        <v>15</v>
      </c>
      <c r="E87" s="12">
        <v>1995</v>
      </c>
      <c r="F87" s="8">
        <v>1996</v>
      </c>
      <c r="G87" s="12">
        <v>1997</v>
      </c>
      <c r="H87" s="8">
        <v>1998</v>
      </c>
      <c r="I87" s="12">
        <v>1999</v>
      </c>
      <c r="J87" s="8">
        <v>2000</v>
      </c>
      <c r="K87" s="12">
        <v>2001</v>
      </c>
      <c r="L87" s="8">
        <v>2002</v>
      </c>
      <c r="M87" s="12">
        <v>2003</v>
      </c>
      <c r="N87" s="8">
        <v>2004</v>
      </c>
      <c r="O87" s="12">
        <v>2005</v>
      </c>
      <c r="P87" s="8">
        <v>2006</v>
      </c>
      <c r="Q87" s="12">
        <v>2007</v>
      </c>
      <c r="R87" s="8">
        <v>2008</v>
      </c>
      <c r="S87" s="12">
        <v>2009</v>
      </c>
      <c r="T87" s="8">
        <v>2010</v>
      </c>
      <c r="U87" s="12">
        <v>2011</v>
      </c>
      <c r="V87" s="8">
        <v>2012</v>
      </c>
      <c r="W87" s="12">
        <v>2013</v>
      </c>
      <c r="X87" s="8">
        <v>2014</v>
      </c>
      <c r="Y87" s="12">
        <v>2015</v>
      </c>
      <c r="Z87" s="9">
        <v>2016</v>
      </c>
      <c r="AA87" s="9">
        <v>2017</v>
      </c>
      <c r="AB87" s="9">
        <v>2018</v>
      </c>
      <c r="AC87" s="9">
        <v>2019</v>
      </c>
    </row>
    <row r="88" spans="4:29" ht="15.75" thickBot="1" x14ac:dyDescent="0.3">
      <c r="D88" s="58" t="s">
        <v>16</v>
      </c>
      <c r="E88" s="173">
        <v>5190000000</v>
      </c>
      <c r="F88" s="173">
        <v>5440000000</v>
      </c>
      <c r="G88" s="173">
        <v>5650000000</v>
      </c>
      <c r="H88" s="173">
        <v>5580000000</v>
      </c>
      <c r="I88" s="173">
        <v>5800000000</v>
      </c>
      <c r="J88" s="173">
        <v>6550000000</v>
      </c>
      <c r="K88" s="173">
        <v>6310000000</v>
      </c>
      <c r="L88" s="173">
        <v>6630000000</v>
      </c>
      <c r="M88" s="173">
        <v>7730000000</v>
      </c>
      <c r="N88" s="173">
        <v>9450000000</v>
      </c>
      <c r="O88" s="173">
        <v>10700000000</v>
      </c>
      <c r="P88" s="173">
        <v>12300000000</v>
      </c>
      <c r="Q88" s="173">
        <v>14200000000</v>
      </c>
      <c r="R88" s="173">
        <v>16400000000</v>
      </c>
      <c r="S88" s="173">
        <v>12700000000</v>
      </c>
      <c r="T88" s="173">
        <v>15400000000</v>
      </c>
      <c r="U88" s="173">
        <v>18300000000</v>
      </c>
      <c r="V88" s="173">
        <v>18500000000</v>
      </c>
      <c r="W88" s="173">
        <v>18800000000</v>
      </c>
      <c r="X88" s="173">
        <v>18900000000</v>
      </c>
      <c r="Y88" s="173">
        <v>16600000000</v>
      </c>
      <c r="Z88" s="173">
        <v>16100000000</v>
      </c>
      <c r="AA88" s="173">
        <v>17900000000</v>
      </c>
      <c r="AB88" s="173">
        <v>19670072292.959999</v>
      </c>
      <c r="AC88" s="173">
        <v>19670072292.959999</v>
      </c>
    </row>
    <row r="89" spans="4:29" x14ac:dyDescent="0.25">
      <c r="D89" s="59" t="s">
        <v>17</v>
      </c>
      <c r="E89" s="174">
        <v>375000000</v>
      </c>
      <c r="F89" s="174">
        <v>401000000</v>
      </c>
      <c r="G89" s="174">
        <v>389000000</v>
      </c>
      <c r="H89" s="174">
        <v>381000000</v>
      </c>
      <c r="I89" s="174">
        <v>374000000</v>
      </c>
      <c r="J89" s="174">
        <v>360000000</v>
      </c>
      <c r="K89" s="174">
        <v>370000000</v>
      </c>
      <c r="L89" s="174">
        <v>393000000</v>
      </c>
      <c r="M89" s="174">
        <v>453000000</v>
      </c>
      <c r="N89" s="174">
        <v>516000000</v>
      </c>
      <c r="O89" s="174">
        <v>565000000</v>
      </c>
      <c r="P89" s="174">
        <v>618000000</v>
      </c>
      <c r="Q89" s="174">
        <v>734000000</v>
      </c>
      <c r="R89" s="174">
        <v>887000000</v>
      </c>
      <c r="S89" s="174">
        <v>795000000</v>
      </c>
      <c r="T89" s="174">
        <v>885000000</v>
      </c>
      <c r="U89" s="174">
        <v>1060000000</v>
      </c>
      <c r="V89" s="174">
        <v>1060000000</v>
      </c>
      <c r="W89" s="174">
        <v>1120000000</v>
      </c>
      <c r="X89" s="174">
        <v>1150000000</v>
      </c>
      <c r="Y89" s="174">
        <v>1060000000</v>
      </c>
      <c r="Z89" s="174">
        <v>1060000000</v>
      </c>
      <c r="AA89" s="174">
        <v>1150000000</v>
      </c>
      <c r="AB89" s="174">
        <v>1213978708.454</v>
      </c>
      <c r="AC89" s="174">
        <v>1213978708.454</v>
      </c>
    </row>
    <row r="90" spans="4:29" x14ac:dyDescent="0.25">
      <c r="D90" s="60" t="s">
        <v>18</v>
      </c>
      <c r="E90" s="175">
        <v>51753075</v>
      </c>
      <c r="F90" s="175">
        <v>56392500</v>
      </c>
      <c r="G90" s="175">
        <v>57690250</v>
      </c>
      <c r="H90" s="175">
        <v>57209264</v>
      </c>
      <c r="I90" s="175">
        <v>58329079</v>
      </c>
      <c r="J90" s="175">
        <v>57134423</v>
      </c>
      <c r="K90" s="175">
        <v>59655463</v>
      </c>
      <c r="L90" s="175">
        <v>64623591</v>
      </c>
      <c r="M90" s="175">
        <v>72813451</v>
      </c>
      <c r="N90" s="175">
        <v>82584977</v>
      </c>
      <c r="O90" s="175">
        <v>88983500</v>
      </c>
      <c r="P90" s="175">
        <v>96149040</v>
      </c>
      <c r="Q90" s="175">
        <v>112000000</v>
      </c>
      <c r="R90" s="175">
        <v>123000000</v>
      </c>
      <c r="S90" s="175">
        <v>115000000</v>
      </c>
      <c r="T90" s="175">
        <v>120000000</v>
      </c>
      <c r="U90" s="175">
        <v>142000000</v>
      </c>
      <c r="V90" s="175">
        <v>144000000</v>
      </c>
      <c r="W90" s="175">
        <v>148000000</v>
      </c>
      <c r="X90" s="175">
        <v>149000000</v>
      </c>
      <c r="Y90" s="175">
        <v>140000000</v>
      </c>
      <c r="Z90" s="175">
        <v>143000000</v>
      </c>
      <c r="AA90" s="175">
        <v>153000000</v>
      </c>
      <c r="AB90" s="175">
        <v>164437696.30199999</v>
      </c>
      <c r="AC90" s="175">
        <v>164437696.30199999</v>
      </c>
    </row>
    <row r="91" spans="4:29" x14ac:dyDescent="0.25">
      <c r="D91" s="60" t="s">
        <v>19</v>
      </c>
      <c r="E91" s="175">
        <v>239000000</v>
      </c>
      <c r="F91" s="175">
        <v>229000000</v>
      </c>
      <c r="G91" s="175">
        <v>232000000</v>
      </c>
      <c r="H91" s="175">
        <v>209000000</v>
      </c>
      <c r="I91" s="175">
        <v>204000000</v>
      </c>
      <c r="J91" s="175">
        <v>226000000</v>
      </c>
      <c r="K91" s="175">
        <v>214000000</v>
      </c>
      <c r="L91" s="175">
        <v>218000000</v>
      </c>
      <c r="M91" s="175">
        <v>259000000</v>
      </c>
      <c r="N91" s="175">
        <v>339000000</v>
      </c>
      <c r="O91" s="175">
        <v>384000000</v>
      </c>
      <c r="P91" s="175">
        <v>455000000</v>
      </c>
      <c r="Q91" s="175">
        <v>562000000</v>
      </c>
      <c r="R91" s="175">
        <v>677000000</v>
      </c>
      <c r="S91" s="175">
        <v>477000000</v>
      </c>
      <c r="T91" s="175">
        <v>685000000</v>
      </c>
      <c r="U91" s="175">
        <v>881000000</v>
      </c>
      <c r="V91" s="175">
        <v>818000000</v>
      </c>
      <c r="W91" s="175">
        <v>817000000</v>
      </c>
      <c r="X91" s="175">
        <v>797000000</v>
      </c>
      <c r="Y91" s="175">
        <v>644000000</v>
      </c>
      <c r="Z91" s="175">
        <v>608000000</v>
      </c>
      <c r="AA91" s="175">
        <v>738000000</v>
      </c>
      <c r="AB91" s="175">
        <v>843002295.04999995</v>
      </c>
      <c r="AC91" s="175">
        <v>843002295.04999995</v>
      </c>
    </row>
    <row r="92" spans="4:29" x14ac:dyDescent="0.25">
      <c r="D92" s="60" t="s">
        <v>20</v>
      </c>
      <c r="E92" s="175">
        <v>378000000</v>
      </c>
      <c r="F92" s="175">
        <v>458000000</v>
      </c>
      <c r="G92" s="175">
        <v>471000000</v>
      </c>
      <c r="H92" s="175">
        <v>354000000</v>
      </c>
      <c r="I92" s="175">
        <v>417000000</v>
      </c>
      <c r="J92" s="175">
        <v>657000000</v>
      </c>
      <c r="K92" s="175">
        <v>606000000</v>
      </c>
      <c r="L92" s="175">
        <v>610000000</v>
      </c>
      <c r="M92" s="175">
        <v>764000000</v>
      </c>
      <c r="N92" s="175">
        <v>1030000000</v>
      </c>
      <c r="O92" s="175">
        <v>1430000000</v>
      </c>
      <c r="P92" s="175">
        <v>1780000000</v>
      </c>
      <c r="Q92" s="175">
        <v>1990000000</v>
      </c>
      <c r="R92" s="175">
        <v>2860000000</v>
      </c>
      <c r="S92" s="175">
        <v>1800000000</v>
      </c>
      <c r="T92" s="175">
        <v>2350000000</v>
      </c>
      <c r="U92" s="175">
        <v>3220000000</v>
      </c>
      <c r="V92" s="175">
        <v>3360000000</v>
      </c>
      <c r="W92" s="175">
        <v>3250000000</v>
      </c>
      <c r="X92" s="175">
        <v>3050000000</v>
      </c>
      <c r="Y92" s="175">
        <v>1850000000</v>
      </c>
      <c r="Z92" s="175">
        <v>1530000000</v>
      </c>
      <c r="AA92" s="175">
        <v>2020000000</v>
      </c>
      <c r="AB92" s="175">
        <v>2554939109.0619998</v>
      </c>
      <c r="AC92" s="175">
        <v>2554939109.0619998</v>
      </c>
    </row>
    <row r="93" spans="4:29" x14ac:dyDescent="0.25">
      <c r="D93" s="60" t="s">
        <v>21</v>
      </c>
      <c r="E93" s="175">
        <v>27399252</v>
      </c>
      <c r="F93" s="175">
        <v>25957003</v>
      </c>
      <c r="G93" s="175">
        <v>27316459</v>
      </c>
      <c r="H93" s="175">
        <v>29221605</v>
      </c>
      <c r="I93" s="175">
        <v>26828938</v>
      </c>
      <c r="J93" s="175">
        <v>21602620</v>
      </c>
      <c r="K93" s="175">
        <v>20882360</v>
      </c>
      <c r="L93" s="175">
        <v>26282165</v>
      </c>
      <c r="M93" s="175">
        <v>33753050</v>
      </c>
      <c r="N93" s="175">
        <v>40254549</v>
      </c>
      <c r="O93" s="175">
        <v>41770321</v>
      </c>
      <c r="P93" s="175">
        <v>47358092</v>
      </c>
      <c r="Q93" s="175">
        <v>61787176</v>
      </c>
      <c r="R93" s="175">
        <v>91784139</v>
      </c>
      <c r="S93" s="175">
        <v>68719322</v>
      </c>
      <c r="T93" s="175">
        <v>82251477</v>
      </c>
      <c r="U93" s="175">
        <v>115000000</v>
      </c>
      <c r="V93" s="175">
        <v>111000000</v>
      </c>
      <c r="W93" s="175">
        <v>103000000</v>
      </c>
      <c r="X93" s="175">
        <v>101000000</v>
      </c>
      <c r="Y93" s="175">
        <v>90286087</v>
      </c>
      <c r="Z93" s="175">
        <v>91410752</v>
      </c>
      <c r="AA93" s="175">
        <v>108000000</v>
      </c>
      <c r="AB93" s="175">
        <v>102111794.398</v>
      </c>
      <c r="AC93" s="175">
        <v>102111794.398</v>
      </c>
    </row>
    <row r="94" spans="4:29" x14ac:dyDescent="0.25">
      <c r="D94" s="60" t="s">
        <v>22</v>
      </c>
      <c r="E94" s="175">
        <v>507000000</v>
      </c>
      <c r="F94" s="175">
        <v>520000000</v>
      </c>
      <c r="G94" s="175">
        <v>540000000</v>
      </c>
      <c r="H94" s="175">
        <v>549000000</v>
      </c>
      <c r="I94" s="175">
        <v>573000000</v>
      </c>
      <c r="J94" s="175">
        <v>613000000</v>
      </c>
      <c r="K94" s="175">
        <v>636000000</v>
      </c>
      <c r="L94" s="175">
        <v>709000000</v>
      </c>
      <c r="M94" s="175">
        <v>848000000</v>
      </c>
      <c r="N94" s="175">
        <v>1020000000</v>
      </c>
      <c r="O94" s="175">
        <v>1170000000</v>
      </c>
      <c r="P94" s="175">
        <v>1300000000</v>
      </c>
      <c r="Q94" s="175">
        <v>1520000000</v>
      </c>
      <c r="R94" s="175">
        <v>1750000000</v>
      </c>
      <c r="S94" s="175">
        <v>1490000000</v>
      </c>
      <c r="T94" s="175">
        <v>1760000000</v>
      </c>
      <c r="U94" s="175">
        <v>2070000000</v>
      </c>
      <c r="V94" s="175">
        <v>2020000000</v>
      </c>
      <c r="W94" s="175">
        <v>2080000000</v>
      </c>
      <c r="X94" s="175">
        <v>2130000000</v>
      </c>
      <c r="Y94" s="175">
        <v>1940000000</v>
      </c>
      <c r="Z94" s="175">
        <v>1900000000</v>
      </c>
      <c r="AA94" s="175">
        <v>2080000000</v>
      </c>
      <c r="AB94" s="175">
        <v>2337071840.6609998</v>
      </c>
      <c r="AC94" s="175">
        <v>2337071840.6609998</v>
      </c>
    </row>
    <row r="95" spans="4:29" x14ac:dyDescent="0.25">
      <c r="D95" s="60" t="s">
        <v>23</v>
      </c>
      <c r="E95" s="175">
        <v>827000000</v>
      </c>
      <c r="F95" s="175">
        <v>827000000</v>
      </c>
      <c r="G95" s="175">
        <v>850000000</v>
      </c>
      <c r="H95" s="175">
        <v>845000000</v>
      </c>
      <c r="I95" s="175">
        <v>834000000</v>
      </c>
      <c r="J95" s="175">
        <v>900000000</v>
      </c>
      <c r="K95" s="175">
        <v>858000000</v>
      </c>
      <c r="L95" s="175">
        <v>912000000</v>
      </c>
      <c r="M95" s="175">
        <v>1050000000</v>
      </c>
      <c r="N95" s="175">
        <v>1310000000</v>
      </c>
      <c r="O95" s="175">
        <v>1470000000</v>
      </c>
      <c r="P95" s="175">
        <v>1710000000</v>
      </c>
      <c r="Q95" s="175">
        <v>2020000000</v>
      </c>
      <c r="R95" s="175">
        <v>2230000000</v>
      </c>
      <c r="S95" s="175">
        <v>1590000000</v>
      </c>
      <c r="T95" s="175">
        <v>1960000000</v>
      </c>
      <c r="U95" s="175">
        <v>2350000000</v>
      </c>
      <c r="V95" s="175">
        <v>2220000000</v>
      </c>
      <c r="W95" s="175">
        <v>2240000000</v>
      </c>
      <c r="X95" s="175">
        <v>2330000000</v>
      </c>
      <c r="Y95" s="175">
        <v>2060000000</v>
      </c>
      <c r="Z95" s="175">
        <v>1960000000</v>
      </c>
      <c r="AA95" s="175">
        <v>2200000000</v>
      </c>
      <c r="AB95" s="175">
        <v>2386489944.6170001</v>
      </c>
      <c r="AC95" s="175">
        <v>2386489944.6170001</v>
      </c>
    </row>
    <row r="96" spans="4:29" x14ac:dyDescent="0.25">
      <c r="D96" s="60" t="s">
        <v>24</v>
      </c>
      <c r="E96" s="175">
        <v>1920000000</v>
      </c>
      <c r="F96" s="175">
        <v>2050000000</v>
      </c>
      <c r="G96" s="175">
        <v>2170000000</v>
      </c>
      <c r="H96" s="175">
        <v>2240000000</v>
      </c>
      <c r="I96" s="175">
        <v>2380000000</v>
      </c>
      <c r="J96" s="175">
        <v>2640000000</v>
      </c>
      <c r="K96" s="175">
        <v>2510000000</v>
      </c>
      <c r="L96" s="175">
        <v>2620000000</v>
      </c>
      <c r="M96" s="175">
        <v>2990000000</v>
      </c>
      <c r="N96" s="175">
        <v>3620000000</v>
      </c>
      <c r="O96" s="175">
        <v>3960000000</v>
      </c>
      <c r="P96" s="175">
        <v>4500000000</v>
      </c>
      <c r="Q96" s="175">
        <v>5110000000</v>
      </c>
      <c r="R96" s="175">
        <v>5500000000</v>
      </c>
      <c r="S96" s="175">
        <v>4320000000</v>
      </c>
      <c r="T96" s="175">
        <v>5290000000</v>
      </c>
      <c r="U96" s="175">
        <v>5980000000</v>
      </c>
      <c r="V96" s="175">
        <v>6040000000</v>
      </c>
      <c r="W96" s="175">
        <v>6240000000</v>
      </c>
      <c r="X96" s="175">
        <v>6430000000</v>
      </c>
      <c r="Y96" s="175">
        <v>6140000000</v>
      </c>
      <c r="Z96" s="175">
        <v>6110000000</v>
      </c>
      <c r="AA96" s="175">
        <v>6680000000</v>
      </c>
      <c r="AB96" s="175">
        <v>7159721188.2729998</v>
      </c>
      <c r="AC96" s="175">
        <v>7159721188.2729998</v>
      </c>
    </row>
    <row r="97" spans="4:29" x14ac:dyDescent="0.25">
      <c r="D97" s="60" t="s">
        <v>25</v>
      </c>
      <c r="E97" s="175">
        <v>652000000</v>
      </c>
      <c r="F97" s="175">
        <v>697000000</v>
      </c>
      <c r="G97" s="175">
        <v>729000000</v>
      </c>
      <c r="H97" s="175">
        <v>739000000</v>
      </c>
      <c r="I97" s="175">
        <v>771000000</v>
      </c>
      <c r="J97" s="175">
        <v>817000000</v>
      </c>
      <c r="K97" s="175">
        <v>815000000</v>
      </c>
      <c r="L97" s="175">
        <v>866000000</v>
      </c>
      <c r="M97" s="175">
        <v>992000000</v>
      </c>
      <c r="N97" s="175">
        <v>1150000000</v>
      </c>
      <c r="O97" s="175">
        <v>1260000000</v>
      </c>
      <c r="P97" s="175">
        <v>1390000000</v>
      </c>
      <c r="Q97" s="175">
        <v>1580000000</v>
      </c>
      <c r="R97" s="175">
        <v>1710000000</v>
      </c>
      <c r="S97" s="175">
        <v>1470000000</v>
      </c>
      <c r="T97" s="175">
        <v>1680000000</v>
      </c>
      <c r="U97" s="175">
        <v>1900000000</v>
      </c>
      <c r="V97" s="175">
        <v>1900000000</v>
      </c>
      <c r="W97" s="175">
        <v>1960000000</v>
      </c>
      <c r="X97" s="175">
        <v>2060000000</v>
      </c>
      <c r="Y97" s="175">
        <v>1980000000</v>
      </c>
      <c r="Z97" s="175">
        <v>1960000000</v>
      </c>
      <c r="AA97" s="175">
        <v>2050000000</v>
      </c>
      <c r="AB97" s="175">
        <v>2174793997.2820001</v>
      </c>
      <c r="AC97" s="175">
        <v>2174793997.2820001</v>
      </c>
    </row>
    <row r="98" spans="4:29" ht="15.75" thickBot="1" x14ac:dyDescent="0.3">
      <c r="D98" s="61" t="s">
        <v>26</v>
      </c>
      <c r="E98" s="176">
        <v>165000000</v>
      </c>
      <c r="F98" s="176">
        <v>149000000</v>
      </c>
      <c r="G98" s="176">
        <v>169000000</v>
      </c>
      <c r="H98" s="176">
        <v>165000000</v>
      </c>
      <c r="I98" s="176">
        <v>162000000</v>
      </c>
      <c r="J98" s="176">
        <v>259000000</v>
      </c>
      <c r="K98" s="176">
        <v>216000000</v>
      </c>
      <c r="L98" s="176">
        <v>214000000</v>
      </c>
      <c r="M98" s="176">
        <v>269000000</v>
      </c>
      <c r="N98" s="176">
        <v>335000000</v>
      </c>
      <c r="O98" s="176">
        <v>345000000</v>
      </c>
      <c r="P98" s="176">
        <v>416000000</v>
      </c>
      <c r="Q98" s="176">
        <v>488000000</v>
      </c>
      <c r="R98" s="176">
        <v>618000000</v>
      </c>
      <c r="S98" s="176">
        <v>541000000</v>
      </c>
      <c r="T98" s="176">
        <v>552000000</v>
      </c>
      <c r="U98" s="176">
        <v>639000000</v>
      </c>
      <c r="V98" s="176">
        <v>811000000</v>
      </c>
      <c r="W98" s="176">
        <v>873000000</v>
      </c>
      <c r="X98" s="176">
        <v>716000000</v>
      </c>
      <c r="Y98" s="176">
        <v>684000000</v>
      </c>
      <c r="Z98" s="176">
        <v>732000000</v>
      </c>
      <c r="AA98" s="176">
        <v>714000000</v>
      </c>
      <c r="AB98" s="176">
        <v>723192127.87100005</v>
      </c>
      <c r="AC98" s="176">
        <v>723192127.87100005</v>
      </c>
    </row>
    <row r="99" spans="4:29" x14ac:dyDescent="0.25">
      <c r="D99" s="1" t="s">
        <v>52</v>
      </c>
    </row>
    <row r="100" spans="4:29" ht="15.75" thickBot="1" x14ac:dyDescent="0.3"/>
    <row r="101" spans="4:29" ht="15.75" thickBot="1" x14ac:dyDescent="0.3">
      <c r="D101" s="57" t="s">
        <v>15</v>
      </c>
      <c r="E101" s="12">
        <v>1995</v>
      </c>
      <c r="F101" s="8">
        <v>1996</v>
      </c>
      <c r="G101" s="12">
        <v>1997</v>
      </c>
      <c r="H101" s="8">
        <v>1998</v>
      </c>
      <c r="I101" s="12">
        <v>1999</v>
      </c>
      <c r="J101" s="8">
        <v>2000</v>
      </c>
      <c r="K101" s="12">
        <v>2001</v>
      </c>
      <c r="L101" s="8">
        <v>2002</v>
      </c>
      <c r="M101" s="12">
        <v>2003</v>
      </c>
      <c r="N101" s="8">
        <v>2004</v>
      </c>
      <c r="O101" s="12">
        <v>2005</v>
      </c>
      <c r="P101" s="8">
        <v>2006</v>
      </c>
      <c r="Q101" s="12">
        <v>2007</v>
      </c>
      <c r="R101" s="8">
        <v>2008</v>
      </c>
      <c r="S101" s="12">
        <v>2009</v>
      </c>
      <c r="T101" s="8">
        <v>2010</v>
      </c>
      <c r="U101" s="12">
        <v>2011</v>
      </c>
      <c r="V101" s="8">
        <v>2012</v>
      </c>
      <c r="W101" s="12">
        <v>2013</v>
      </c>
      <c r="X101" s="8">
        <v>2014</v>
      </c>
      <c r="Y101" s="12">
        <v>2015</v>
      </c>
      <c r="Z101" s="9">
        <v>2016</v>
      </c>
      <c r="AA101" s="9">
        <v>2017</v>
      </c>
      <c r="AB101" s="9">
        <v>2018</v>
      </c>
      <c r="AC101" s="9">
        <v>2019</v>
      </c>
    </row>
    <row r="102" spans="4:29" ht="15.75" thickBot="1" x14ac:dyDescent="0.3">
      <c r="D102" s="58" t="s">
        <v>16</v>
      </c>
      <c r="E102" s="51">
        <f>+(A!D46+B!E46)/(E!E60+E!E88)</f>
        <v>3.8208244422890393E-6</v>
      </c>
      <c r="F102" s="51">
        <f>+(A!E46+B!F46)/(E!F60+E!F88)</f>
        <v>3.9711339202965718E-6</v>
      </c>
      <c r="G102" s="51">
        <f>+(A!F46+B!G46)/(E!G60+E!G88)</f>
        <v>5.5769912655971482E-6</v>
      </c>
      <c r="H102" s="51">
        <f>+(A!G46+B!H46)/(E!H60+E!H88)</f>
        <v>5.1706803442028976E-6</v>
      </c>
      <c r="I102" s="51">
        <f>+(A!H46+B!I46)/(E!I60+E!I88)</f>
        <v>4.6050440174672486E-6</v>
      </c>
      <c r="J102" s="51">
        <f>+(A!I46+B!J46)/(E!J60+E!J88)</f>
        <v>5.2571238205723127E-6</v>
      </c>
      <c r="K102" s="51">
        <f>+(A!J46+B!K46)/(E!K60+E!K88)</f>
        <v>6.0763839357429714E-6</v>
      </c>
      <c r="L102" s="51">
        <f>+(A!K46+B!L46)/(E!L60+E!L88)</f>
        <v>7.058207115531753E-6</v>
      </c>
      <c r="M102" s="51">
        <f>+(A!L46+B!M46)/(E!M60+E!M88)</f>
        <v>7.8285217990807626E-6</v>
      </c>
      <c r="N102" s="51">
        <f>+(A!M46+B!N46)/(E!N60+E!N88)</f>
        <v>1.0330868276972625E-5</v>
      </c>
      <c r="O102" s="51">
        <f>+(A!N46+B!O46)/(E!O60+E!O88)</f>
        <v>1.1947177169811322E-5</v>
      </c>
      <c r="P102" s="51">
        <f>+(A!O46+B!P46)/(E!P60+E!P88)</f>
        <v>1.6773152499999997E-5</v>
      </c>
      <c r="Q102" s="51">
        <f>+(A!P46+B!Q46)/(E!Q60+E!Q88)</f>
        <v>1.9600423617021275E-5</v>
      </c>
      <c r="R102" s="51">
        <f>+(A!Q46+B!R46)/(E!R60+E!R88)</f>
        <v>1.6753245261538459E-5</v>
      </c>
      <c r="S102" s="51">
        <f>+(A!R46+B!S46)/(E!S60+E!S88)</f>
        <v>3.7815700952380953E-5</v>
      </c>
      <c r="T102" s="51">
        <f>+(A!S46+B!T46)/(E!T60+E!T88)</f>
        <v>3.4242865895765471E-5</v>
      </c>
      <c r="U102" s="51">
        <f>+(A!T46+B!U46)/(E!U60+E!U88)</f>
        <v>4.6653183005464483E-5</v>
      </c>
      <c r="V102" s="51">
        <f>+(A!U46+B!V46)/(E!V60+E!V88)</f>
        <v>6.7202865189189197E-5</v>
      </c>
      <c r="W102" s="51">
        <f>+(A!V46+B!W46)/(E!W60+E!W88)</f>
        <v>1.0944203910052909E-4</v>
      </c>
      <c r="X102" s="51">
        <f>+(A!W46+B!X46)/(E!X60+E!X88)</f>
        <v>1.0837717440633246E-4</v>
      </c>
      <c r="Y102" s="51">
        <f>+(A!X46+B!Y46)/(E!Y60+E!Y88)</f>
        <v>5.2861035135951665E-5</v>
      </c>
      <c r="Z102" s="51">
        <f>+(A!Y46+B!Z46)/(E!Z60+E!Z88)</f>
        <v>3.6496455202492214E-5</v>
      </c>
      <c r="AA102" s="51">
        <f>+(A!Z46+B!AA46)/(E!AA60+E!AA88)</f>
        <v>3.7126166825842694E-5</v>
      </c>
      <c r="AB102" s="51">
        <f>+(A!AA46+B!AB46)/(E!AB60+E!AB88)</f>
        <v>4.4302216243322067E-5</v>
      </c>
      <c r="AC102" s="51">
        <f>+(A!AB46+B!AC46)/(E!AC60+E!AC88)</f>
        <v>3.8726801334164058E-5</v>
      </c>
    </row>
    <row r="103" spans="4:29" x14ac:dyDescent="0.25">
      <c r="D103" s="59" t="s">
        <v>17</v>
      </c>
      <c r="E103" s="52">
        <f>+(A!D47+B!E47)/(E!E61+E!E89)</f>
        <v>1.0677445652173913E-7</v>
      </c>
      <c r="F103" s="52">
        <f>+(A!E47+B!F47)/(E!F61+E!F89)</f>
        <v>6.796792356687898E-6</v>
      </c>
      <c r="G103" s="52">
        <f>+(A!F47+B!G47)/(E!G61+E!G89)</f>
        <v>3.3746526867627783E-7</v>
      </c>
      <c r="H103" s="52">
        <f>+(A!G47+B!H47)/(E!H61+E!H89)</f>
        <v>1.4683445945945946E-6</v>
      </c>
      <c r="I103" s="52">
        <f>+(A!H47+B!I47)/(E!I61+E!I89)</f>
        <v>3.0221132596685083E-7</v>
      </c>
      <c r="J103" s="52">
        <f>+(A!I47+B!J47)/(E!J61+E!J89)</f>
        <v>3.2477697841726619E-7</v>
      </c>
      <c r="K103" s="52">
        <f>+(A!J47+B!K47)/(E!K61+E!K89)</f>
        <v>1.2259181692094314E-6</v>
      </c>
      <c r="L103" s="52">
        <f>+(A!K47+B!L47)/(E!L61+E!L89)</f>
        <v>6.427693315858453E-7</v>
      </c>
      <c r="M103" s="52">
        <f>+(A!L47+B!M47)/(E!M61+E!M89)</f>
        <v>9.5103990877993164E-7</v>
      </c>
      <c r="N103" s="52">
        <f>+(A!M47+B!N47)/(E!N61+E!N89)</f>
        <v>6.8267164179104479E-7</v>
      </c>
      <c r="O103" s="52">
        <f>+(A!N47+B!O47)/(E!O61+E!O89)</f>
        <v>1.0913432971014494E-6</v>
      </c>
      <c r="P103" s="52">
        <f>+(A!O47+B!P47)/(E!P61+E!P89)</f>
        <v>8.9491096455070076E-7</v>
      </c>
      <c r="Q103" s="52">
        <f>+(A!P47+B!Q47)/(E!Q61+E!Q89)</f>
        <v>8.8755017301038057E-7</v>
      </c>
      <c r="R103" s="52">
        <f>+(A!Q47+B!R47)/(E!R61+E!R89)</f>
        <v>2.8231607347876005E-6</v>
      </c>
      <c r="S103" s="52">
        <f>+(A!R47+B!S47)/(E!S61+E!S89)</f>
        <v>2.3848202033036847E-6</v>
      </c>
      <c r="T103" s="52">
        <f>+(A!S47+B!T47)/(E!T61+E!T89)</f>
        <v>3.75036937962436E-6</v>
      </c>
      <c r="U103" s="52">
        <f>+(A!T47+B!U47)/(E!U61+E!U89)</f>
        <v>2.4644777251184837E-6</v>
      </c>
      <c r="V103" s="52">
        <f>+(A!U47+B!V47)/(E!V61+E!V89)</f>
        <v>2.902490995260664E-6</v>
      </c>
      <c r="W103" s="52">
        <f>+(A!V47+B!W47)/(E!W61+E!W89)</f>
        <v>3.0137626666666667E-6</v>
      </c>
      <c r="X103" s="52">
        <f>+(A!W47+B!X47)/(E!X61+E!X89)</f>
        <v>2.8511327586206894E-6</v>
      </c>
      <c r="Y103" s="52">
        <f>+(A!X47+B!Y47)/(E!Y61+E!Y89)</f>
        <v>4.0333797169811317E-6</v>
      </c>
      <c r="Z103" s="52">
        <f>+(A!Y47+B!Z47)/(E!Z61+E!Z89)</f>
        <v>4.342057009345795E-6</v>
      </c>
      <c r="AA103" s="52">
        <f>+(A!Z47+B!AA47)/(E!AA61+E!AA89)</f>
        <v>4.322291774891775E-6</v>
      </c>
      <c r="AB103" s="52">
        <f>+(A!AA47+B!AB47)/(E!AB61+E!AB89)</f>
        <v>4.9571023044620864E-6</v>
      </c>
      <c r="AC103" s="52">
        <f>+(A!AB47+B!AC47)/(E!AC61+E!AC89)</f>
        <v>3.9530838705069785E-6</v>
      </c>
    </row>
    <row r="104" spans="4:29" x14ac:dyDescent="0.25">
      <c r="D104" s="60" t="s">
        <v>18</v>
      </c>
      <c r="E104" s="53">
        <f>+(A!D48+B!E48)/(E!E62+E!E90)</f>
        <v>0</v>
      </c>
      <c r="F104" s="53">
        <f>+(A!E48+B!F48)/(E!F62+E!F90)</f>
        <v>0</v>
      </c>
      <c r="G104" s="53">
        <f>+(A!F48+B!G48)/(E!G62+E!G90)</f>
        <v>0</v>
      </c>
      <c r="H104" s="53">
        <f>+(A!G48+B!H48)/(E!H62+E!H90)</f>
        <v>0</v>
      </c>
      <c r="I104" s="53">
        <f>+(A!H48+B!I48)/(E!I62+E!I90)</f>
        <v>0</v>
      </c>
      <c r="J104" s="53">
        <f>+(A!I48+B!J48)/(E!J62+E!J90)</f>
        <v>0</v>
      </c>
      <c r="K104" s="53">
        <f>+(A!J48+B!K48)/(E!K62+E!K90)</f>
        <v>0</v>
      </c>
      <c r="L104" s="53">
        <f>+(A!K48+B!L48)/(E!L62+E!L90)</f>
        <v>1.2365675080092319E-9</v>
      </c>
      <c r="M104" s="53">
        <f>+(A!L48+B!M48)/(E!M62+E!M90)</f>
        <v>5.2478420768423184E-10</v>
      </c>
      <c r="N104" s="53">
        <f>+(A!M48+B!N48)/(E!N62+E!N90)</f>
        <v>2.9315941818562697E-7</v>
      </c>
      <c r="O104" s="53">
        <f>+(A!N48+B!O48)/(E!O62+E!O90)</f>
        <v>0</v>
      </c>
      <c r="P104" s="53">
        <f>+(A!O48+B!P48)/(E!P62+E!P90)</f>
        <v>3.6343809011662615E-7</v>
      </c>
      <c r="Q104" s="53">
        <f>+(A!P48+B!Q48)/(E!Q62+E!Q90)</f>
        <v>0</v>
      </c>
      <c r="R104" s="53">
        <f>+(A!Q48+B!R48)/(E!R62+E!R90)</f>
        <v>5.0394403292181064E-6</v>
      </c>
      <c r="S104" s="53">
        <f>+(A!R48+B!S48)/(E!S62+E!S90)</f>
        <v>6.1902631578947375E-7</v>
      </c>
      <c r="T104" s="53">
        <f>+(A!S48+B!T48)/(E!T62+E!T90)</f>
        <v>1.1808333333333333E-8</v>
      </c>
      <c r="U104" s="53">
        <f>+(A!T48+B!U48)/(E!U62+E!U90)</f>
        <v>1.3794326241134753E-8</v>
      </c>
      <c r="V104" s="53">
        <f>+(A!U48+B!V48)/(E!V62+E!V90)</f>
        <v>2.8836215277777775E-6</v>
      </c>
      <c r="W104" s="53">
        <f>+(A!V48+B!W48)/(E!W62+E!W90)</f>
        <v>4.343802675585284E-6</v>
      </c>
      <c r="X104" s="53">
        <f>+(A!W48+B!X48)/(E!X62+E!X90)</f>
        <v>1.7421162790697672E-6</v>
      </c>
      <c r="Y104" s="53">
        <f>+(A!X48+B!Y48)/(E!Y62+E!Y90)</f>
        <v>8.5647499999999992E-7</v>
      </c>
      <c r="Z104" s="53">
        <f>+(A!Y48+B!Z48)/(E!Z62+E!Z90)</f>
        <v>4.5380069930069934E-7</v>
      </c>
      <c r="AA104" s="53">
        <f>+(A!Z48+B!AA48)/(E!AA62+E!AA90)</f>
        <v>3.7963181818181819E-6</v>
      </c>
      <c r="AB104" s="53">
        <f>+(A!AA48+B!AB48)/(E!AB62+E!AB90)</f>
        <v>1.0499135941767644E-6</v>
      </c>
      <c r="AC104" s="53">
        <f>+(A!AB48+B!AC48)/(E!AC62+E!AC90)</f>
        <v>1.1742512591770613E-8</v>
      </c>
    </row>
    <row r="105" spans="4:29" x14ac:dyDescent="0.25">
      <c r="D105" s="60" t="s">
        <v>19</v>
      </c>
      <c r="E105" s="53">
        <f>+(A!D49+B!E49)/(E!E63+E!E91)</f>
        <v>5.8437792494481239E-6</v>
      </c>
      <c r="F105" s="53">
        <f>+(A!E49+B!F49)/(E!F63+E!F91)</f>
        <v>2.5337903225806449E-6</v>
      </c>
      <c r="G105" s="53">
        <f>+(A!F49+B!G49)/(E!G63+E!G91)</f>
        <v>5.3599909090909098E-6</v>
      </c>
      <c r="H105" s="53">
        <f>+(A!G49+B!H49)/(E!H63+E!H91)</f>
        <v>4.798351898734178E-6</v>
      </c>
      <c r="I105" s="53">
        <f>+(A!H49+B!I49)/(E!I63+E!I91)</f>
        <v>6.1417832898172318E-6</v>
      </c>
      <c r="J105" s="53">
        <f>+(A!I49+B!J49)/(E!J63+E!J91)</f>
        <v>5.1526462264150938E-6</v>
      </c>
      <c r="K105" s="53">
        <f>+(A!J49+B!K49)/(E!K63+E!K91)</f>
        <v>7.7607206982543644E-6</v>
      </c>
      <c r="L105" s="53">
        <f>+(A!K49+B!L49)/(E!L63+E!L91)</f>
        <v>1.0294641646489103E-5</v>
      </c>
      <c r="M105" s="53">
        <f>+(A!L49+B!M49)/(E!M63+E!M91)</f>
        <v>1.2602304081632653E-5</v>
      </c>
      <c r="N105" s="53">
        <f>+(A!M49+B!N49)/(E!N63+E!N91)</f>
        <v>9.5957066246056783E-6</v>
      </c>
      <c r="O105" s="53">
        <f>+(A!N49+B!O49)/(E!O63+E!O91)</f>
        <v>5.6376289655172415E-6</v>
      </c>
      <c r="P105" s="53">
        <f>+(A!O49+B!P49)/(E!P63+E!P91)</f>
        <v>8.0231928817451209E-6</v>
      </c>
      <c r="Q105" s="53">
        <f>+(A!P49+B!Q49)/(E!Q63+E!Q91)</f>
        <v>4.8406862745098038E-6</v>
      </c>
      <c r="R105" s="53">
        <f>+(A!Q49+B!R49)/(E!R63+E!R91)</f>
        <v>9.1678876582278466E-6</v>
      </c>
      <c r="S105" s="53">
        <f>+(A!R49+B!S49)/(E!S63+E!S91)</f>
        <v>1.1969649237472765E-5</v>
      </c>
      <c r="T105" s="53">
        <f>+(A!S49+B!T49)/(E!T63+E!T91)</f>
        <v>1.0938381060606061E-5</v>
      </c>
      <c r="U105" s="53">
        <f>+(A!T49+B!U49)/(E!U63+E!U91)</f>
        <v>1.4529200236966825E-5</v>
      </c>
      <c r="V105" s="53">
        <f>+(A!U49+B!V49)/(E!V63+E!V91)</f>
        <v>1.4703713647959183E-5</v>
      </c>
      <c r="W105" s="53">
        <f>+(A!V49+B!W49)/(E!W63+E!W91)</f>
        <v>1.7358335241730279E-5</v>
      </c>
      <c r="X105" s="53">
        <f>+(A!W49+B!X49)/(E!X63+E!X91)</f>
        <v>2.0257210526315787E-5</v>
      </c>
      <c r="Y105" s="53">
        <f>+(A!X49+B!Y49)/(E!Y63+E!Y91)</f>
        <v>1.828400325732899E-5</v>
      </c>
      <c r="Z105" s="53">
        <f>+(A!Y49+B!Z49)/(E!Z63+E!Z91)</f>
        <v>1.2885906700593723E-5</v>
      </c>
      <c r="AA105" s="53">
        <f>+(A!Z49+B!AA49)/(E!AA63+E!AA91)</f>
        <v>9.6699872881355941E-6</v>
      </c>
      <c r="AB105" s="53">
        <f>+(A!AA49+B!AB49)/(E!AB63+E!AB91)</f>
        <v>1.3628969922392404E-5</v>
      </c>
      <c r="AC105" s="53">
        <f>+(A!AB49+B!AC49)/(E!AC63+E!AC91)</f>
        <v>1.8778080852749384E-5</v>
      </c>
    </row>
    <row r="106" spans="4:29" x14ac:dyDescent="0.25">
      <c r="D106" s="60" t="s">
        <v>20</v>
      </c>
      <c r="E106" s="53">
        <f>+(A!D50+B!E50)/(E!E64+E!E92)</f>
        <v>0</v>
      </c>
      <c r="F106" s="53">
        <f>+(A!E50+B!F50)/(E!F64+E!F92)</f>
        <v>0</v>
      </c>
      <c r="G106" s="53">
        <f>+(A!F50+B!G50)/(E!G64+E!G92)</f>
        <v>0</v>
      </c>
      <c r="H106" s="53">
        <f>+(A!G50+B!H50)/(E!H64+E!H92)</f>
        <v>0</v>
      </c>
      <c r="I106" s="53">
        <f>+(A!H50+B!I50)/(E!I64+E!I92)</f>
        <v>0</v>
      </c>
      <c r="J106" s="53">
        <f>+(A!I50+B!J50)/(E!J64+E!J92)</f>
        <v>0</v>
      </c>
      <c r="K106" s="53">
        <f>+(A!J50+B!K50)/(E!K64+E!K92)</f>
        <v>4.4704904405652537E-9</v>
      </c>
      <c r="L106" s="53">
        <f>+(A!K50+B!L50)/(E!L64+E!L92)</f>
        <v>9.8847736625514404E-10</v>
      </c>
      <c r="M106" s="53">
        <f>+(A!L50+B!M50)/(E!M64+E!M92)</f>
        <v>7.0204350692155565E-10</v>
      </c>
      <c r="N106" s="53">
        <f>+(A!M50+B!N50)/(E!N64+E!N92)</f>
        <v>1.2735629268292683E-6</v>
      </c>
      <c r="O106" s="53">
        <f>+(A!N50+B!O50)/(E!O64+E!O92)</f>
        <v>6.2787456445993034E-9</v>
      </c>
      <c r="P106" s="53">
        <f>+(A!O50+B!P50)/(E!P64+E!P92)</f>
        <v>2.0921014084507044E-7</v>
      </c>
      <c r="Q106" s="53">
        <f>+(A!P50+B!Q50)/(E!Q64+E!Q92)</f>
        <v>3.6905250000000006E-8</v>
      </c>
      <c r="R106" s="53">
        <f>+(A!Q50+B!R50)/(E!R64+E!R92)</f>
        <v>8.1831698774080558E-8</v>
      </c>
      <c r="S106" s="53">
        <f>+(A!R50+B!S50)/(E!S64+E!S92)</f>
        <v>1.2124312250000002E-4</v>
      </c>
      <c r="T106" s="53">
        <f>+(A!S50+B!T50)/(E!T64+E!T92)</f>
        <v>7.0784407446808516E-5</v>
      </c>
      <c r="U106" s="53">
        <f>+(A!T50+B!U50)/(E!U64+E!U92)</f>
        <v>1.1033921342592593E-4</v>
      </c>
      <c r="V106" s="53">
        <f>+(A!U50+B!V50)/(E!V64+E!V92)</f>
        <v>1.9457189362962965E-4</v>
      </c>
      <c r="W106" s="53">
        <f>+(A!V50+B!W50)/(E!W64+E!W92)</f>
        <v>4.3356511987860391E-4</v>
      </c>
      <c r="X106" s="53">
        <f>+(A!W50+B!X50)/(E!X64+E!X92)</f>
        <v>4.2837662982171795E-4</v>
      </c>
      <c r="Y106" s="53">
        <f>+(A!X50+B!Y50)/(E!Y64+E!Y92)</f>
        <v>1.201214208E-4</v>
      </c>
      <c r="Z106" s="53">
        <f>+(A!Y50+B!Z50)/(E!Z64+E!Z92)</f>
        <v>3.0260984313725493E-5</v>
      </c>
      <c r="AA106" s="53">
        <f>+(A!Z50+B!AA50)/(E!AA64+E!AA92)</f>
        <v>3.7853440302267002E-5</v>
      </c>
      <c r="AB106" s="53">
        <f>+(A!AA50+B!AB50)/(E!AB64+E!AB92)</f>
        <v>8.865476300372816E-5</v>
      </c>
      <c r="AC106" s="53">
        <f>+(A!AB50+B!AC50)/(E!AC64+E!AC92)</f>
        <v>4.12800985751718E-5</v>
      </c>
    </row>
    <row r="107" spans="4:29" x14ac:dyDescent="0.25">
      <c r="D107" s="60" t="s">
        <v>21</v>
      </c>
      <c r="E107" s="53">
        <f>+(A!D51+B!E51)/(E!E65+E!E93)</f>
        <v>1.581808383655971E-6</v>
      </c>
      <c r="F107" s="53">
        <f>+(A!E51+B!F51)/(E!F65+E!F93)</f>
        <v>1.805375240314962E-8</v>
      </c>
      <c r="G107" s="53">
        <f>+(A!F51+B!G51)/(E!G65+E!G93)</f>
        <v>4.322661252241376E-8</v>
      </c>
      <c r="H107" s="53">
        <f>+(A!G51+B!H51)/(E!H65+E!H93)</f>
        <v>0</v>
      </c>
      <c r="I107" s="53">
        <f>+(A!H51+B!I51)/(E!I65+E!I93)</f>
        <v>3.4325603034176214E-7</v>
      </c>
      <c r="J107" s="53">
        <f>+(A!I51+B!J51)/(E!J65+E!J93)</f>
        <v>0</v>
      </c>
      <c r="K107" s="53">
        <f>+(A!J51+B!K51)/(E!K65+E!K93)</f>
        <v>4.0469484930971433E-7</v>
      </c>
      <c r="L107" s="53">
        <f>+(A!K51+B!L51)/(E!L65+E!L93)</f>
        <v>6.3040652868624534E-7</v>
      </c>
      <c r="M107" s="53">
        <f>+(A!L51+B!M51)/(E!M65+E!M93)</f>
        <v>1.5013447409450983E-7</v>
      </c>
      <c r="N107" s="53">
        <f>+(A!M51+B!N51)/(E!N65+E!N93)</f>
        <v>1.5944548858026161E-8</v>
      </c>
      <c r="O107" s="53">
        <f>+(A!N51+B!O51)/(E!O65+E!O93)</f>
        <v>1.2137289584424933E-6</v>
      </c>
      <c r="P107" s="53">
        <f>+(A!O51+B!P51)/(E!P65+E!P93)</f>
        <v>1.1819668123050131E-6</v>
      </c>
      <c r="Q107" s="53">
        <f>+(A!P51+B!Q51)/(E!Q65+E!Q93)</f>
        <v>2.6628069979941063E-6</v>
      </c>
      <c r="R107" s="53">
        <f>+(A!Q51+B!R51)/(E!R65+E!R93)</f>
        <v>4.303019774803299E-6</v>
      </c>
      <c r="S107" s="53">
        <f>+(A!R51+B!S51)/(E!S65+E!S93)</f>
        <v>4.2781762403381696E-6</v>
      </c>
      <c r="T107" s="53">
        <f>+(A!S51+B!T51)/(E!T65+E!T93)</f>
        <v>3.4502647080218197E-6</v>
      </c>
      <c r="U107" s="53">
        <f>+(A!T51+B!U51)/(E!U65+E!U93)</f>
        <v>4.5923656387665203E-6</v>
      </c>
      <c r="V107" s="53">
        <f>+(A!U51+B!V51)/(E!V65+E!V93)</f>
        <v>9.213204545454545E-6</v>
      </c>
      <c r="W107" s="53">
        <f>+(A!V51+B!W51)/(E!W65+E!W93)</f>
        <v>8.9786421568627453E-6</v>
      </c>
      <c r="X107" s="53">
        <f>+(A!W51+B!X51)/(E!X65+E!X93)</f>
        <v>4.2923427667243147E-6</v>
      </c>
      <c r="Y107" s="53">
        <f>+(A!X51+B!Y51)/(E!Y65+E!Y93)</f>
        <v>4.0121264574679101E-6</v>
      </c>
      <c r="Z107" s="53">
        <f>+(A!Y51+B!Z51)/(E!Z65+E!Z93)</f>
        <v>6.842054069292108E-6</v>
      </c>
      <c r="AA107" s="53">
        <f>+(A!Z51+B!AA51)/(E!AA65+E!AA93)</f>
        <v>1.0008966981132075E-5</v>
      </c>
      <c r="AB107" s="53">
        <f>+(A!AA51+B!AB51)/(E!AB65+E!AB93)</f>
        <v>1.1996156152820155E-5</v>
      </c>
      <c r="AC107" s="53">
        <f>+(A!AB51+B!AC51)/(E!AC65+E!AC93)</f>
        <v>1.1173423786267624E-5</v>
      </c>
    </row>
    <row r="108" spans="4:29" x14ac:dyDescent="0.25">
      <c r="D108" s="60" t="s">
        <v>22</v>
      </c>
      <c r="E108" s="53">
        <f>+(A!D52+B!E52)/(E!E66+E!E94)</f>
        <v>5.1128207739307531E-6</v>
      </c>
      <c r="F108" s="53">
        <f>+(A!E52+B!F52)/(E!F66+E!F94)</f>
        <v>6.4976389713155294E-6</v>
      </c>
      <c r="G108" s="53">
        <f>+(A!F52+B!G52)/(E!G66+E!G94)</f>
        <v>1.4747726926736443E-5</v>
      </c>
      <c r="H108" s="53">
        <f>+(A!G52+B!H52)/(E!H66+E!H94)</f>
        <v>1.3759757263355202E-5</v>
      </c>
      <c r="I108" s="53">
        <f>+(A!H52+B!I52)/(E!I66+E!I94)</f>
        <v>1.6642916291629161E-5</v>
      </c>
      <c r="J108" s="53">
        <f>+(A!I52+B!J52)/(E!J66+E!J94)</f>
        <v>2.2148427969671443E-5</v>
      </c>
      <c r="K108" s="53">
        <f>+(A!J52+B!K52)/(E!K66+E!K94)</f>
        <v>2.2210685064935067E-5</v>
      </c>
      <c r="L108" s="53">
        <f>+(A!K52+B!L52)/(E!L66+E!L94)</f>
        <v>2.5566454215116279E-5</v>
      </c>
      <c r="M108" s="53">
        <f>+(A!L52+B!M52)/(E!M66+E!M94)</f>
        <v>2.949943647416413E-5</v>
      </c>
      <c r="N108" s="53">
        <f>+(A!M52+B!N52)/(E!N66+E!N94)</f>
        <v>3.7347462768615691E-5</v>
      </c>
      <c r="O108" s="53">
        <f>+(A!N52+B!O52)/(E!O66+E!O94)</f>
        <v>3.1912597368421048E-5</v>
      </c>
      <c r="P108" s="53">
        <f>+(A!O52+B!P52)/(E!P66+E!P94)</f>
        <v>3.7618477254901958E-5</v>
      </c>
      <c r="Q108" s="53">
        <f>+(A!P52+B!Q52)/(E!Q66+E!Q94)</f>
        <v>3.234088528428094E-5</v>
      </c>
      <c r="R108" s="53">
        <f>+(A!Q52+B!R52)/(E!R66+E!R94)</f>
        <v>3.5939174127906975E-5</v>
      </c>
      <c r="S108" s="53">
        <f>+(A!R52+B!S52)/(E!S66+E!S94)</f>
        <v>5.661748600682594E-5</v>
      </c>
      <c r="T108" s="53">
        <f>+(A!S52+B!T52)/(E!T66+E!T94)</f>
        <v>5.2704011560693641E-5</v>
      </c>
      <c r="U108" s="53">
        <f>+(A!T52+B!U52)/(E!U66+E!U94)</f>
        <v>5.1514395577395583E-5</v>
      </c>
      <c r="V108" s="53">
        <f>+(A!U52+B!V52)/(E!V66+E!V94)</f>
        <v>5.697665929648241E-5</v>
      </c>
      <c r="W108" s="53">
        <f>+(A!V52+B!W52)/(E!W66+E!W94)</f>
        <v>6.2364969512195123E-5</v>
      </c>
      <c r="X108" s="53">
        <f>+(A!W52+B!X52)/(E!X66+E!X94)</f>
        <v>6.832056062052507E-5</v>
      </c>
      <c r="Y108" s="53">
        <f>+(A!X52+B!Y52)/(E!Y66+E!Y94)</f>
        <v>7.6083299210526306E-5</v>
      </c>
      <c r="Z108" s="53">
        <f>+(A!Y52+B!Z52)/(E!Z66+E!Z94)</f>
        <v>7.7614402949061656E-5</v>
      </c>
      <c r="AA108" s="53">
        <f>+(A!Z52+B!AA52)/(E!AA66+E!AA94)</f>
        <v>7.9510038048780492E-5</v>
      </c>
      <c r="AB108" s="53">
        <f>+(A!AA52+B!AB52)/(E!AB66+E!AB94)</f>
        <v>8.4306126114337468E-5</v>
      </c>
      <c r="AC108" s="53">
        <f>+(A!AB52+B!AC52)/(E!AC66+E!AC94)</f>
        <v>8.5705261651322618E-5</v>
      </c>
    </row>
    <row r="109" spans="4:29" x14ac:dyDescent="0.25">
      <c r="D109" s="60" t="s">
        <v>23</v>
      </c>
      <c r="E109" s="53">
        <f>+(A!D53+B!E53)/(E!E67+E!E95)</f>
        <v>6.4097962401455431E-6</v>
      </c>
      <c r="F109" s="53">
        <f>+(A!E53+B!F53)/(E!F67+E!F95)</f>
        <v>8.574331515151515E-6</v>
      </c>
      <c r="G109" s="53">
        <f>+(A!F53+B!G53)/(E!G67+E!G95)</f>
        <v>1.7394404481132076E-5</v>
      </c>
      <c r="H109" s="53">
        <f>+(A!G53+B!H53)/(E!H67+E!H95)</f>
        <v>1.7312910885167464E-5</v>
      </c>
      <c r="I109" s="53">
        <f>+(A!H53+B!I53)/(E!I67+E!I95)</f>
        <v>1.4829591985428051E-5</v>
      </c>
      <c r="J109" s="53">
        <f>+(A!I53+B!J53)/(E!J67+E!J95)</f>
        <v>1.6348698475437604E-5</v>
      </c>
      <c r="K109" s="53">
        <f>+(A!J53+B!K53)/(E!K67+E!K95)</f>
        <v>1.9175271066588099E-5</v>
      </c>
      <c r="L109" s="53">
        <f>+(A!K53+B!L53)/(E!L67+E!L95)</f>
        <v>1.6994772348695169E-5</v>
      </c>
      <c r="M109" s="53">
        <f>+(A!L53+B!M53)/(E!M67+E!M95)</f>
        <v>1.4365423557692309E-5</v>
      </c>
      <c r="N109" s="53">
        <f>+(A!M53+B!N53)/(E!N67+E!N95)</f>
        <v>1.6665735384615386E-5</v>
      </c>
      <c r="O109" s="53">
        <f>+(A!N53+B!O53)/(E!O67+E!O95)</f>
        <v>1.4782540206185565E-5</v>
      </c>
      <c r="P109" s="53">
        <f>+(A!O53+B!P53)/(E!P67+E!P95)</f>
        <v>3.9790854385964914E-5</v>
      </c>
      <c r="Q109" s="53">
        <f>+(A!P53+B!Q53)/(E!Q67+E!Q95)</f>
        <v>4.1741993052109184E-5</v>
      </c>
      <c r="R109" s="53">
        <f>+(A!Q53+B!R53)/(E!R67+E!R95)</f>
        <v>3.1669593453724603E-5</v>
      </c>
      <c r="S109" s="53">
        <f>+(A!R53+B!S53)/(E!S67+E!S95)</f>
        <v>3.2875511671924292E-5</v>
      </c>
      <c r="T109" s="53">
        <f>+(A!S53+B!T53)/(E!T67+E!T95)</f>
        <v>4.9989248091603053E-5</v>
      </c>
      <c r="U109" s="53">
        <f>+(A!T53+B!U53)/(E!U67+E!U95)</f>
        <v>5.8170501479915435E-5</v>
      </c>
      <c r="V109" s="53">
        <f>+(A!U53+B!V53)/(E!V67+E!V95)</f>
        <v>7.5215644966442955E-5</v>
      </c>
      <c r="W109" s="53">
        <f>+(A!V53+B!W53)/(E!W67+E!W95)</f>
        <v>6.5399615198237894E-5</v>
      </c>
      <c r="X109" s="53">
        <f>+(A!W53+B!X53)/(E!X67+E!X95)</f>
        <v>9.5475566666666664E-5</v>
      </c>
      <c r="Y109" s="53">
        <f>+(A!X53+B!Y53)/(E!Y67+E!Y95)</f>
        <v>8.1967214939759035E-5</v>
      </c>
      <c r="Z109" s="53">
        <f>+(A!Y53+B!Z53)/(E!Z67+E!Z95)</f>
        <v>7.4728252020202023E-5</v>
      </c>
      <c r="AA109" s="53">
        <f>+(A!Z53+B!AA53)/(E!AA67+E!AA95)</f>
        <v>8.2314373423423421E-5</v>
      </c>
      <c r="AB109" s="53">
        <f>+(A!AA53+B!AB53)/(E!AB67+E!AB95)</f>
        <v>8.0546210366097437E-5</v>
      </c>
      <c r="AC109" s="53">
        <f>+(A!AB53+B!AC53)/(E!AC67+E!AC95)</f>
        <v>7.4499312404533049E-5</v>
      </c>
    </row>
    <row r="110" spans="4:29" x14ac:dyDescent="0.25">
      <c r="D110" s="60" t="s">
        <v>24</v>
      </c>
      <c r="E110" s="53">
        <f>+(A!D54+B!E54)/(E!E68+E!E96)</f>
        <v>2.7574834196891193E-6</v>
      </c>
      <c r="F110" s="53">
        <f>+(A!E54+B!F54)/(E!F68+E!F96)</f>
        <v>1.8231817073170732E-6</v>
      </c>
      <c r="G110" s="53">
        <f>+(A!F54+B!G54)/(E!G68+E!G96)</f>
        <v>1.8677406896551724E-6</v>
      </c>
      <c r="H110" s="53">
        <f>+(A!G54+B!H54)/(E!H68+E!H96)</f>
        <v>1.8153078124999999E-6</v>
      </c>
      <c r="I110" s="53">
        <f>+(A!H54+B!I54)/(E!I68+E!I96)</f>
        <v>9.8443354430379745E-7</v>
      </c>
      <c r="J110" s="53">
        <f>+(A!I54+B!J54)/(E!J68+E!J96)</f>
        <v>1.5302083650190114E-6</v>
      </c>
      <c r="K110" s="53">
        <f>+(A!J54+B!K54)/(E!K68+E!K96)</f>
        <v>1.541985370741483E-6</v>
      </c>
      <c r="L110" s="53">
        <f>+(A!K54+B!L54)/(E!L68+E!L96)</f>
        <v>3.3495134615384613E-6</v>
      </c>
      <c r="M110" s="53">
        <f>+(A!L54+B!M54)/(E!M68+E!M96)</f>
        <v>2.9397385521885526E-6</v>
      </c>
      <c r="N110" s="53">
        <f>+(A!M54+B!N54)/(E!N68+E!N96)</f>
        <v>4.6910647966339403E-6</v>
      </c>
      <c r="O110" s="53">
        <f>+(A!N54+B!O54)/(E!O68+E!O96)</f>
        <v>1.0122547036082474E-5</v>
      </c>
      <c r="P110" s="53">
        <f>+(A!O54+B!P54)/(E!P68+E!P96)</f>
        <v>7.6510991021324351E-6</v>
      </c>
      <c r="Q110" s="53">
        <f>+(A!P54+B!Q54)/(E!Q68+E!Q96)</f>
        <v>1.3598307956777998E-5</v>
      </c>
      <c r="R110" s="53">
        <f>+(A!Q54+B!R54)/(E!R68+E!R96)</f>
        <v>9.5536836380255938E-6</v>
      </c>
      <c r="S110" s="53">
        <f>+(A!R54+B!S54)/(E!S68+E!S96)</f>
        <v>1.0345532903981265E-5</v>
      </c>
      <c r="T110" s="53">
        <f>+(A!S54+B!T54)/(E!T68+E!T96)</f>
        <v>1.0865420306513409E-5</v>
      </c>
      <c r="U110" s="53">
        <f>+(A!T54+B!U54)/(E!U68+E!U96)</f>
        <v>1.5043125888324872E-5</v>
      </c>
      <c r="V110" s="53">
        <f>+(A!U54+B!V54)/(E!V68+E!V96)</f>
        <v>1.758876015100671E-5</v>
      </c>
      <c r="W110" s="53">
        <f>+(A!V54+B!W54)/(E!W68+E!W96)</f>
        <v>1.6874338523925385E-5</v>
      </c>
      <c r="X110" s="53">
        <f>+(A!W54+B!X54)/(E!X68+E!X96)</f>
        <v>2.1726106850393698E-5</v>
      </c>
      <c r="Y110" s="53">
        <f>+(A!X54+B!Y54)/(E!Y68+E!Y96)</f>
        <v>2.2337743910521955E-5</v>
      </c>
      <c r="Z110" s="53">
        <f>+(A!Y54+B!Z54)/(E!Z68+E!Z96)</f>
        <v>1.3654022268557132E-5</v>
      </c>
      <c r="AA110" s="53">
        <f>+(A!Z54+B!AA54)/(E!AA68+E!AA96)</f>
        <v>1.3076900152905199E-5</v>
      </c>
      <c r="AB110" s="53">
        <f>+(A!AA54+B!AB54)/(E!AB68+E!AB96)</f>
        <v>1.4276839030930623E-5</v>
      </c>
      <c r="AC110" s="53">
        <f>+(A!AB54+B!AC54)/(E!AC68+E!AC96)</f>
        <v>1.4958043246138404E-5</v>
      </c>
    </row>
    <row r="111" spans="4:29" x14ac:dyDescent="0.25">
      <c r="D111" s="60" t="s">
        <v>25</v>
      </c>
      <c r="E111" s="53">
        <f>+(A!D55+B!E55)/(E!E69+E!E97)</f>
        <v>1.7019503491078355E-6</v>
      </c>
      <c r="F111" s="53">
        <f>+(A!E55+B!F55)/(E!F69+E!F97)</f>
        <v>1.4080539752005835E-6</v>
      </c>
      <c r="G111" s="53">
        <f>+(A!F55+B!G55)/(E!G69+E!G97)</f>
        <v>2.7572720333102016E-6</v>
      </c>
      <c r="H111" s="53">
        <f>+(A!G55+B!H55)/(E!H69+E!H97)</f>
        <v>1.214818431911967E-6</v>
      </c>
      <c r="I111" s="53">
        <f>+(A!H55+B!I55)/(E!I69+E!I97)</f>
        <v>1.4278761589403972E-6</v>
      </c>
      <c r="J111" s="53">
        <f>+(A!I55+B!J55)/(E!J69+E!J97)</f>
        <v>1.186089207735496E-6</v>
      </c>
      <c r="K111" s="53">
        <f>+(A!J55+B!K55)/(E!K69+E!K97)</f>
        <v>1.5263218101822754E-6</v>
      </c>
      <c r="L111" s="53">
        <f>+(A!K55+B!L55)/(E!L69+E!L97)</f>
        <v>2.1413752983293555E-6</v>
      </c>
      <c r="M111" s="53">
        <f>+(A!L55+B!M55)/(E!M69+E!M97)</f>
        <v>1.9078140624999999E-6</v>
      </c>
      <c r="N111" s="53">
        <f>+(A!M55+B!N55)/(E!N69+E!N97)</f>
        <v>2.136350224215247E-6</v>
      </c>
      <c r="O111" s="53">
        <f>+(A!N55+B!O55)/(E!O69+E!O97)</f>
        <v>3.2509518367346936E-6</v>
      </c>
      <c r="P111" s="53">
        <f>+(A!O55+B!P55)/(E!P69+E!P97)</f>
        <v>3.8134704797047972E-6</v>
      </c>
      <c r="Q111" s="53">
        <f>+(A!P55+B!Q55)/(E!Q69+E!Q97)</f>
        <v>3.6433925566343042E-6</v>
      </c>
      <c r="R111" s="53">
        <f>+(A!Q55+B!R55)/(E!R69+E!R97)</f>
        <v>4.7621644776119403E-6</v>
      </c>
      <c r="S111" s="53">
        <f>+(A!R55+B!S55)/(E!S69+E!S97)</f>
        <v>4.5621434482758617E-6</v>
      </c>
      <c r="T111" s="53">
        <f>+(A!S55+B!T55)/(E!T69+E!T97)</f>
        <v>6.456437837837838E-6</v>
      </c>
      <c r="U111" s="53">
        <f>+(A!T55+B!U55)/(E!U69+E!U97)</f>
        <v>9.4133643044619409E-6</v>
      </c>
      <c r="V111" s="53">
        <f>+(A!U55+B!V55)/(E!V69+E!V97)</f>
        <v>1.1900314652956298E-5</v>
      </c>
      <c r="W111" s="53">
        <f>+(A!V55+B!W55)/(E!W69+E!W97)</f>
        <v>1.3672672592592592E-5</v>
      </c>
      <c r="X111" s="53">
        <f>+(A!W55+B!X55)/(E!X69+E!X97)</f>
        <v>1.3191802582159624E-5</v>
      </c>
      <c r="Y111" s="53">
        <f>+(A!X55+B!Y55)/(E!Y69+E!Y97)</f>
        <v>1.3470905185185184E-5</v>
      </c>
      <c r="Z111" s="53">
        <f>+(A!Y55+B!Z55)/(E!Z69+E!Z97)</f>
        <v>1.156088768844221E-5</v>
      </c>
      <c r="AA111" s="53">
        <f>+(A!Z55+B!AA55)/(E!AA69+E!AA97)</f>
        <v>1.1944428066037736E-5</v>
      </c>
      <c r="AB111" s="53">
        <f>+(A!AA55+B!AB55)/(E!AB69+E!AB97)</f>
        <v>1.1208401225884888E-5</v>
      </c>
      <c r="AC111" s="53">
        <f>+(A!AB55+B!AC55)/(E!AC69+E!AC97)</f>
        <v>1.2895570140972707E-5</v>
      </c>
    </row>
    <row r="112" spans="4:29" ht="15.75" thickBot="1" x14ac:dyDescent="0.3">
      <c r="D112" s="61" t="s">
        <v>26</v>
      </c>
      <c r="E112" s="54">
        <f>+(A!D56+B!E56)/(E!E70+E!E98)</f>
        <v>2.6129496794871795E-5</v>
      </c>
      <c r="F112" s="54">
        <f>+(A!E56+B!F56)/(E!F70+E!F98)</f>
        <v>2.1108107382550336E-5</v>
      </c>
      <c r="G112" s="54">
        <f>+(A!F56+B!G56)/(E!G70+E!G98)</f>
        <v>8.7101219512195132E-6</v>
      </c>
      <c r="H112" s="54">
        <f>+(A!G56+B!H56)/(E!H70+E!H98)</f>
        <v>1.7789907120743034E-6</v>
      </c>
      <c r="I112" s="54">
        <f>+(A!H56+B!I56)/(E!I70+E!I98)</f>
        <v>1.2720126582278481E-6</v>
      </c>
      <c r="J112" s="54">
        <f>+(A!I56+B!J56)/(E!J70+E!J98)</f>
        <v>7.0522476190476192E-7</v>
      </c>
      <c r="K112" s="54">
        <f>+(A!J56+B!K56)/(E!K70+E!K98)</f>
        <v>3.5464790286975719E-6</v>
      </c>
      <c r="L112" s="54">
        <f>+(A!K56+B!L56)/(E!L70+E!L98)</f>
        <v>1.5351824324324325E-6</v>
      </c>
      <c r="M112" s="54">
        <f>+(A!L56+B!M56)/(E!M70+E!M98)</f>
        <v>2.259644385026738E-5</v>
      </c>
      <c r="N112" s="54">
        <f>+(A!M56+B!N56)/(E!N70+E!N98)</f>
        <v>3.6359259510869569E-5</v>
      </c>
      <c r="O112" s="54">
        <f>+(A!N56+B!O56)/(E!O70+E!O98)</f>
        <v>5.5515534713763704E-5</v>
      </c>
      <c r="P112" s="54">
        <f>+(A!O56+B!P56)/(E!P70+E!P98)</f>
        <v>9.7663071817192604E-5</v>
      </c>
      <c r="Q112" s="54">
        <f>+(A!P56+B!Q56)/(E!Q70+E!Q98)</f>
        <v>1.2735890679611652E-4</v>
      </c>
      <c r="R112" s="54">
        <f>+(A!Q56+B!R56)/(E!R70+E!R98)</f>
        <v>1.1006281747269891E-4</v>
      </c>
      <c r="S112" s="54">
        <f>+(A!R56+B!S56)/(E!S70+E!S98)</f>
        <v>1.0877747855340623E-4</v>
      </c>
      <c r="T112" s="54">
        <f>+(A!S56+B!T56)/(E!T70+E!T98)</f>
        <v>1.4325556450351838E-4</v>
      </c>
      <c r="U112" s="54">
        <f>+(A!T56+B!U56)/(E!U70+E!U98)</f>
        <v>1.7847591322033899E-4</v>
      </c>
      <c r="V112" s="54">
        <f>+(A!U56+B!V56)/(E!V70+E!V98)</f>
        <v>1.8462887163323783E-4</v>
      </c>
      <c r="W112" s="54">
        <f>+(A!V56+B!W56)/(E!W70+E!W98)</f>
        <v>2.2528826360274697E-4</v>
      </c>
      <c r="X112" s="54">
        <f>+(A!W56+B!X56)/(E!X70+E!X98)</f>
        <v>2.317794032154341E-4</v>
      </c>
      <c r="Y112" s="54">
        <f>+(A!X56+B!Y56)/(E!Y70+E!Y98)</f>
        <v>2.1219278904665312E-4</v>
      </c>
      <c r="Z112" s="54">
        <f>+(A!Y56+B!Z56)/(E!Z70+E!Z98)</f>
        <v>1.6080582980049877E-4</v>
      </c>
      <c r="AA112" s="54">
        <f>+(A!Z56+B!AA56)/(E!AA70+E!AA98)</f>
        <v>1.4960402005174644E-4</v>
      </c>
      <c r="AB112" s="54">
        <f>+(A!AA56+B!AB56)/(E!AB70+E!AB98)</f>
        <v>1.3916497296235616E-4</v>
      </c>
      <c r="AC112" s="54">
        <f>+(A!AB56+B!AC56)/(E!AC70+E!AC98)</f>
        <v>1.5071214274501427E-4</v>
      </c>
    </row>
    <row r="113" spans="4:4" x14ac:dyDescent="0.25">
      <c r="D113" s="1" t="s">
        <v>53</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72"/>
  <sheetViews>
    <sheetView showGridLines="0" tabSelected="1" topLeftCell="A19" workbookViewId="0">
      <selection activeCell="A39" sqref="A39"/>
    </sheetView>
  </sheetViews>
  <sheetFormatPr baseColWidth="10" defaultRowHeight="15" x14ac:dyDescent="0.25"/>
  <cols>
    <col min="2" max="2" width="13.42578125" customWidth="1"/>
    <col min="4" max="4" width="31.7109375" customWidth="1"/>
  </cols>
  <sheetData>
    <row r="7" spans="2:16" x14ac:dyDescent="0.25">
      <c r="B7" s="211" t="s">
        <v>51</v>
      </c>
      <c r="C7" s="197"/>
      <c r="D7" s="197"/>
      <c r="E7" s="197"/>
    </row>
    <row r="8" spans="2:16" x14ac:dyDescent="0.25">
      <c r="B8" s="197"/>
      <c r="C8" s="197"/>
      <c r="D8" s="197"/>
      <c r="E8" s="197"/>
      <c r="M8" s="197" t="s">
        <v>11</v>
      </c>
      <c r="N8" s="213"/>
      <c r="O8" s="213"/>
      <c r="P8" s="213"/>
    </row>
    <row r="9" spans="2:16" x14ac:dyDescent="0.25">
      <c r="B9" s="197"/>
      <c r="C9" s="197"/>
      <c r="D9" s="197"/>
      <c r="E9" s="197"/>
      <c r="G9" s="197" t="s">
        <v>2</v>
      </c>
      <c r="H9" s="197"/>
      <c r="I9" s="197"/>
      <c r="J9" s="197"/>
      <c r="M9" s="213"/>
      <c r="N9" s="213"/>
      <c r="O9" s="213"/>
      <c r="P9" s="213"/>
    </row>
    <row r="10" spans="2:16" x14ac:dyDescent="0.25">
      <c r="B10" s="197"/>
      <c r="C10" s="197"/>
      <c r="D10" s="197"/>
      <c r="E10" s="197"/>
      <c r="G10" s="197"/>
      <c r="H10" s="197"/>
      <c r="I10" s="197"/>
      <c r="J10" s="197"/>
      <c r="M10" s="213"/>
      <c r="N10" s="213"/>
      <c r="O10" s="213"/>
      <c r="P10" s="213"/>
    </row>
    <row r="11" spans="2:16" x14ac:dyDescent="0.25">
      <c r="B11" s="197"/>
      <c r="C11" s="197"/>
      <c r="D11" s="197"/>
      <c r="E11" s="197"/>
      <c r="G11" s="197"/>
      <c r="H11" s="197"/>
      <c r="I11" s="197"/>
      <c r="J11" s="197"/>
      <c r="M11" s="213"/>
      <c r="N11" s="213"/>
      <c r="O11" s="213"/>
      <c r="P11" s="213"/>
    </row>
    <row r="12" spans="2:16" x14ac:dyDescent="0.25">
      <c r="B12" s="197"/>
      <c r="C12" s="197"/>
      <c r="D12" s="197"/>
      <c r="E12" s="197"/>
      <c r="G12" s="197"/>
      <c r="H12" s="197"/>
      <c r="I12" s="197"/>
      <c r="J12" s="197"/>
      <c r="M12" s="213"/>
      <c r="N12" s="213"/>
      <c r="O12" s="213"/>
      <c r="P12" s="213"/>
    </row>
    <row r="13" spans="2:16" x14ac:dyDescent="0.25">
      <c r="B13" s="197"/>
      <c r="C13" s="197"/>
      <c r="D13" s="197"/>
      <c r="E13" s="197"/>
      <c r="G13" s="197"/>
      <c r="H13" s="197"/>
      <c r="I13" s="197"/>
      <c r="J13" s="197"/>
      <c r="M13" s="213"/>
      <c r="N13" s="213"/>
      <c r="O13" s="213"/>
      <c r="P13" s="213"/>
    </row>
    <row r="14" spans="2:16" x14ac:dyDescent="0.25">
      <c r="B14" s="197"/>
      <c r="C14" s="197"/>
      <c r="D14" s="197"/>
      <c r="E14" s="197"/>
      <c r="G14" s="197"/>
      <c r="H14" s="197"/>
      <c r="I14" s="197"/>
      <c r="J14" s="197"/>
      <c r="M14" s="213"/>
      <c r="N14" s="213"/>
      <c r="O14" s="213"/>
      <c r="P14" s="213"/>
    </row>
    <row r="15" spans="2:16" x14ac:dyDescent="0.25">
      <c r="B15" s="197"/>
      <c r="C15" s="197"/>
      <c r="D15" s="197"/>
      <c r="E15" s="197"/>
      <c r="G15" s="197"/>
      <c r="H15" s="197"/>
      <c r="I15" s="197"/>
      <c r="J15" s="197"/>
      <c r="M15" s="213"/>
      <c r="N15" s="213"/>
      <c r="O15" s="213"/>
      <c r="P15" s="213"/>
    </row>
    <row r="16" spans="2:16" x14ac:dyDescent="0.25">
      <c r="B16" s="197"/>
      <c r="C16" s="197"/>
      <c r="D16" s="197"/>
      <c r="E16" s="197"/>
      <c r="G16" s="197"/>
      <c r="H16" s="197"/>
      <c r="I16" s="197"/>
      <c r="J16" s="197"/>
      <c r="M16" s="213"/>
      <c r="N16" s="213"/>
      <c r="O16" s="213"/>
      <c r="P16" s="213"/>
    </row>
    <row r="17" spans="3:16" x14ac:dyDescent="0.25">
      <c r="C17" s="198" t="s">
        <v>3</v>
      </c>
      <c r="D17" s="198"/>
      <c r="E17" s="198"/>
      <c r="H17" s="198" t="s">
        <v>3</v>
      </c>
      <c r="I17" s="198"/>
      <c r="J17" s="198"/>
      <c r="N17" s="198" t="s">
        <v>3</v>
      </c>
      <c r="O17" s="198"/>
      <c r="P17" s="198"/>
    </row>
    <row r="45" spans="3:29" ht="15.75" thickBot="1" x14ac:dyDescent="0.3"/>
    <row r="46" spans="3:29" ht="15.75" thickBot="1" x14ac:dyDescent="0.3">
      <c r="C46" s="6" t="s">
        <v>15</v>
      </c>
      <c r="D46" s="7"/>
      <c r="E46" s="12">
        <v>1995</v>
      </c>
      <c r="F46" s="8">
        <v>1996</v>
      </c>
      <c r="G46" s="12">
        <v>1997</v>
      </c>
      <c r="H46" s="8">
        <v>1998</v>
      </c>
      <c r="I46" s="12">
        <v>1999</v>
      </c>
      <c r="J46" s="8">
        <v>2000</v>
      </c>
      <c r="K46" s="12">
        <v>2001</v>
      </c>
      <c r="L46" s="8">
        <v>2002</v>
      </c>
      <c r="M46" s="12">
        <v>2003</v>
      </c>
      <c r="N46" s="8">
        <v>2004</v>
      </c>
      <c r="O46" s="12">
        <v>2005</v>
      </c>
      <c r="P46" s="8">
        <v>2006</v>
      </c>
      <c r="Q46" s="12">
        <v>2007</v>
      </c>
      <c r="R46" s="8">
        <v>2008</v>
      </c>
      <c r="S46" s="12">
        <v>2009</v>
      </c>
      <c r="T46" s="8">
        <v>2010</v>
      </c>
      <c r="U46" s="12">
        <v>2011</v>
      </c>
      <c r="V46" s="8">
        <v>2012</v>
      </c>
      <c r="W46" s="12">
        <v>2013</v>
      </c>
      <c r="X46" s="8">
        <v>2014</v>
      </c>
      <c r="Y46" s="12">
        <v>2015</v>
      </c>
      <c r="Z46" s="9">
        <v>2016</v>
      </c>
      <c r="AA46" s="9">
        <v>2017</v>
      </c>
      <c r="AB46" s="9">
        <v>2018</v>
      </c>
      <c r="AC46" s="9">
        <v>2019</v>
      </c>
    </row>
    <row r="47" spans="3:29" ht="15.75" thickBot="1" x14ac:dyDescent="0.3">
      <c r="C47" s="200" t="s">
        <v>27</v>
      </c>
      <c r="D47" s="209"/>
      <c r="E47" s="49">
        <f>+A!D46/A!D$46</f>
        <v>1</v>
      </c>
      <c r="F47" s="64">
        <f>+A!E46/A!E$46</f>
        <v>1</v>
      </c>
      <c r="G47" s="49">
        <f>+A!F46/A!F$46</f>
        <v>1</v>
      </c>
      <c r="H47" s="64">
        <f>+A!G46/A!G$46</f>
        <v>1</v>
      </c>
      <c r="I47" s="49">
        <f>+A!H46/A!H$46</f>
        <v>1</v>
      </c>
      <c r="J47" s="64">
        <f>+A!I46/A!I$46</f>
        <v>1</v>
      </c>
      <c r="K47" s="49">
        <f>+A!J46/A!J$46</f>
        <v>1</v>
      </c>
      <c r="L47" s="64">
        <f>+A!K46/A!K$46</f>
        <v>1</v>
      </c>
      <c r="M47" s="49">
        <f>+A!L46/A!L$46</f>
        <v>1</v>
      </c>
      <c r="N47" s="64">
        <f>+A!M46/A!M$46</f>
        <v>1</v>
      </c>
      <c r="O47" s="49">
        <f>+A!N46/A!N$46</f>
        <v>1</v>
      </c>
      <c r="P47" s="64">
        <f>+A!O46/A!O$46</f>
        <v>1</v>
      </c>
      <c r="Q47" s="49">
        <f>+A!P46/A!P$46</f>
        <v>1</v>
      </c>
      <c r="R47" s="64">
        <f>+A!Q46/A!Q$46</f>
        <v>1</v>
      </c>
      <c r="S47" s="49">
        <f>+A!R46/A!R$46</f>
        <v>1</v>
      </c>
      <c r="T47" s="64">
        <f>+A!S46/A!S$46</f>
        <v>1</v>
      </c>
      <c r="U47" s="49">
        <f>+A!T46/A!T$46</f>
        <v>1</v>
      </c>
      <c r="V47" s="64">
        <f>+A!U46/A!U$46</f>
        <v>1</v>
      </c>
      <c r="W47" s="49">
        <f>+A!V46/A!V$46</f>
        <v>1</v>
      </c>
      <c r="X47" s="64">
        <f>+A!W46/A!W$46</f>
        <v>1</v>
      </c>
      <c r="Y47" s="49">
        <f>+A!X46/A!X$46</f>
        <v>1</v>
      </c>
      <c r="Z47" s="65">
        <f>+A!Y46/A!Y$46</f>
        <v>1</v>
      </c>
      <c r="AA47" s="65">
        <f>+A!Z46/A!Z$46</f>
        <v>1</v>
      </c>
      <c r="AB47" s="65">
        <f>+A!AA46/A!AA$46</f>
        <v>1</v>
      </c>
      <c r="AC47" s="65">
        <f>+A!AB46/A!AB$46</f>
        <v>1</v>
      </c>
    </row>
    <row r="48" spans="3:29" x14ac:dyDescent="0.25">
      <c r="C48" s="193" t="s">
        <v>17</v>
      </c>
      <c r="D48" s="208"/>
      <c r="E48" s="50">
        <f>+A!D47/A!D$46</f>
        <v>0</v>
      </c>
      <c r="F48" s="66">
        <f>+A!E47/A!E$46</f>
        <v>0</v>
      </c>
      <c r="G48" s="50">
        <f>+A!F47/A!F$46</f>
        <v>1.6548529482407722E-3</v>
      </c>
      <c r="H48" s="66">
        <f>+A!G47/A!G$46</f>
        <v>2.5139456396387767E-2</v>
      </c>
      <c r="I48" s="50">
        <f>+A!H47/A!H$46</f>
        <v>0</v>
      </c>
      <c r="J48" s="66">
        <f>+A!I47/A!I$46</f>
        <v>0</v>
      </c>
      <c r="K48" s="50">
        <f>+A!J47/A!J$46</f>
        <v>2.0506043468809628E-2</v>
      </c>
      <c r="L48" s="66">
        <f>+A!K47/A!K$46</f>
        <v>1.1038559158950099E-3</v>
      </c>
      <c r="M48" s="50">
        <f>+A!L47/A!L$46</f>
        <v>4.0009308752454974E-3</v>
      </c>
      <c r="N48" s="66">
        <f>+A!M47/A!M$46</f>
        <v>0</v>
      </c>
      <c r="O48" s="50">
        <f>+A!N47/A!N$46</f>
        <v>5.3136827686450325E-2</v>
      </c>
      <c r="P48" s="66">
        <f>+A!O47/A!O$46</f>
        <v>2.3864736582230838E-5</v>
      </c>
      <c r="Q48" s="50">
        <f>+A!P47/A!P$46</f>
        <v>2.6356262167254955E-4</v>
      </c>
      <c r="R48" s="66">
        <f>+A!Q47/A!Q$46</f>
        <v>5.5087398312950826E-3</v>
      </c>
      <c r="S48" s="50">
        <f>+A!R47/A!R$46</f>
        <v>2.5532618355955353E-3</v>
      </c>
      <c r="T48" s="66">
        <f>+A!S47/A!S$46</f>
        <v>1.0828170549230687E-2</v>
      </c>
      <c r="U48" s="50">
        <f>+A!T47/A!T$46</f>
        <v>1.5294109675622468E-3</v>
      </c>
      <c r="V48" s="66">
        <f>+A!U47/A!U$46</f>
        <v>1.2453871215517107E-3</v>
      </c>
      <c r="W48" s="50">
        <f>+A!V47/A!V$46</f>
        <v>5.392229820917069E-4</v>
      </c>
      <c r="X48" s="66">
        <f>+A!W47/A!W$46</f>
        <v>5.8670026129340489E-4</v>
      </c>
      <c r="Y48" s="50">
        <f>+A!X47/A!X$46</f>
        <v>5.0766710312557493E-3</v>
      </c>
      <c r="Z48" s="67">
        <f>+A!Y47/A!Y$46</f>
        <v>9.2839088551156992E-3</v>
      </c>
      <c r="AA48" s="67">
        <f>+A!Z47/A!Z$46</f>
        <v>5.3385024644826244E-3</v>
      </c>
      <c r="AB48" s="67">
        <f>+A!AA47/A!AA$46</f>
        <v>3.1753310184858669E-3</v>
      </c>
      <c r="AC48" s="67">
        <f>+A!AB47/A!AB$46</f>
        <v>1.2934394904697787E-3</v>
      </c>
    </row>
    <row r="49" spans="3:29" x14ac:dyDescent="0.25">
      <c r="C49" s="191" t="s">
        <v>18</v>
      </c>
      <c r="D49" s="207"/>
      <c r="E49" s="68">
        <f>+A!D48/A!D$46</f>
        <v>0</v>
      </c>
      <c r="F49" s="69">
        <f>+A!E48/A!E$46</f>
        <v>0</v>
      </c>
      <c r="G49" s="68">
        <f>+A!F48/A!F$46</f>
        <v>0</v>
      </c>
      <c r="H49" s="69">
        <f>+A!G48/A!G$46</f>
        <v>0</v>
      </c>
      <c r="I49" s="68">
        <f>+A!H48/A!H$46</f>
        <v>0</v>
      </c>
      <c r="J49" s="69">
        <f>+A!I48/A!I$46</f>
        <v>0</v>
      </c>
      <c r="K49" s="68">
        <f>+A!J48/A!J$46</f>
        <v>0</v>
      </c>
      <c r="L49" s="69">
        <f>+A!K48/A!K$46</f>
        <v>0</v>
      </c>
      <c r="M49" s="68">
        <f>+A!L48/A!L$46</f>
        <v>0</v>
      </c>
      <c r="N49" s="69">
        <f>+A!M48/A!M$46</f>
        <v>0</v>
      </c>
      <c r="O49" s="68">
        <f>+A!N48/A!N$46</f>
        <v>0</v>
      </c>
      <c r="P49" s="69">
        <f>+A!O48/A!O$46</f>
        <v>1.0950732126366323E-3</v>
      </c>
      <c r="Q49" s="68">
        <f>+A!P48/A!P$46</f>
        <v>0</v>
      </c>
      <c r="R49" s="69">
        <f>+A!Q48/A!Q$46</f>
        <v>5.2342145238678588E-5</v>
      </c>
      <c r="S49" s="68">
        <f>+A!R48/A!R$46</f>
        <v>1.636482226978094E-6</v>
      </c>
      <c r="T49" s="69">
        <f>+A!S48/A!S$46</f>
        <v>7.7644056636095466E-6</v>
      </c>
      <c r="U49" s="68">
        <f>+A!T48/A!T$46</f>
        <v>0</v>
      </c>
      <c r="V49" s="69">
        <f>+A!U48/A!U$46</f>
        <v>0</v>
      </c>
      <c r="W49" s="68">
        <f>+A!V48/A!V$46</f>
        <v>0</v>
      </c>
      <c r="X49" s="69">
        <f>+A!W48/A!W$46</f>
        <v>0</v>
      </c>
      <c r="Y49" s="68">
        <f>+A!X48/A!X$46</f>
        <v>0</v>
      </c>
      <c r="Z49" s="70">
        <f>+A!Y48/A!Y$46</f>
        <v>0</v>
      </c>
      <c r="AA49" s="70">
        <f>+A!Z48/A!Z$46</f>
        <v>0</v>
      </c>
      <c r="AB49" s="70">
        <f>+A!AA48/A!AA$46</f>
        <v>0</v>
      </c>
      <c r="AC49" s="70">
        <f>+A!AB48/A!AB$46</f>
        <v>0</v>
      </c>
    </row>
    <row r="50" spans="3:29" x14ac:dyDescent="0.25">
      <c r="C50" s="193" t="s">
        <v>19</v>
      </c>
      <c r="D50" s="208"/>
      <c r="E50" s="50">
        <f>+A!D49/A!D$46</f>
        <v>0.15378684822548541</v>
      </c>
      <c r="F50" s="66">
        <f>+A!E49/A!E$46</f>
        <v>0.60977770176620016</v>
      </c>
      <c r="G50" s="50">
        <f>+A!F49/A!F$46</f>
        <v>0.58546830544639072</v>
      </c>
      <c r="H50" s="66">
        <f>+A!G49/A!G$46</f>
        <v>0.63597044703420269</v>
      </c>
      <c r="I50" s="50">
        <f>+A!H49/A!H$46</f>
        <v>0.71450770119988227</v>
      </c>
      <c r="J50" s="66">
        <f>+A!I49/A!I$46</f>
        <v>0.61175566458121478</v>
      </c>
      <c r="K50" s="50">
        <f>+A!J49/A!J$46</f>
        <v>0.59865880883454048</v>
      </c>
      <c r="L50" s="66">
        <f>+A!K49/A!K$46</f>
        <v>0.60028739502023609</v>
      </c>
      <c r="M50" s="50">
        <f>+A!L49/A!L$46</f>
        <v>0.78350657166009408</v>
      </c>
      <c r="N50" s="66">
        <f>+A!M49/A!M$46</f>
        <v>0.44373728296878856</v>
      </c>
      <c r="O50" s="50">
        <f>+A!N49/A!N$46</f>
        <v>0.51533197152158539</v>
      </c>
      <c r="P50" s="66">
        <f>+A!O49/A!O$46</f>
        <v>4.7843323867783304E-2</v>
      </c>
      <c r="Q50" s="50">
        <f>+A!P49/A!P$46</f>
        <v>3.3566029713476407E-2</v>
      </c>
      <c r="R50" s="66">
        <f>+A!Q49/A!Q$46</f>
        <v>0.19834988996354985</v>
      </c>
      <c r="S50" s="50">
        <f>+A!R49/A!R$46</f>
        <v>7.1040584075691571E-3</v>
      </c>
      <c r="T50" s="66">
        <f>+A!S49/A!S$46</f>
        <v>1.313747849271275E-2</v>
      </c>
      <c r="U50" s="50">
        <f>+A!T49/A!T$46</f>
        <v>1.0233938725755358E-2</v>
      </c>
      <c r="V50" s="66">
        <f>+A!U49/A!U$46</f>
        <v>8.3540683941672727E-3</v>
      </c>
      <c r="W50" s="50">
        <f>+A!V49/A!V$46</f>
        <v>5.2050298089512791E-3</v>
      </c>
      <c r="X50" s="66">
        <f>+A!W49/A!W$46</f>
        <v>5.8078515188437962E-3</v>
      </c>
      <c r="Y50" s="50">
        <f>+A!X49/A!X$46</f>
        <v>2.4126818922683625E-2</v>
      </c>
      <c r="Z50" s="67">
        <f>+A!Y49/A!Y$46</f>
        <v>4.2434588599438494E-2</v>
      </c>
      <c r="AA50" s="67">
        <f>+A!Z49/A!Z$46</f>
        <v>3.4711693209933552E-2</v>
      </c>
      <c r="AB50" s="67">
        <f>+A!AA49/A!AA$46</f>
        <v>2.550956018808586E-2</v>
      </c>
      <c r="AC50" s="67">
        <f>+A!AB49/A!AB$46</f>
        <v>6.5700004803825832E-2</v>
      </c>
    </row>
    <row r="51" spans="3:29" x14ac:dyDescent="0.25">
      <c r="C51" s="191" t="s">
        <v>20</v>
      </c>
      <c r="D51" s="207"/>
      <c r="E51" s="68">
        <f>+A!D50/A!D$46</f>
        <v>0</v>
      </c>
      <c r="F51" s="69">
        <f>+A!E50/A!E$46</f>
        <v>0</v>
      </c>
      <c r="G51" s="68">
        <f>+A!F50/A!F$46</f>
        <v>0</v>
      </c>
      <c r="H51" s="69">
        <f>+A!G50/A!G$46</f>
        <v>0</v>
      </c>
      <c r="I51" s="68">
        <f>+A!H50/A!H$46</f>
        <v>0</v>
      </c>
      <c r="J51" s="69">
        <f>+A!I50/A!I$46</f>
        <v>0</v>
      </c>
      <c r="K51" s="68">
        <f>+A!J50/A!J$46</f>
        <v>0</v>
      </c>
      <c r="L51" s="69">
        <f>+A!K50/A!K$46</f>
        <v>0</v>
      </c>
      <c r="M51" s="68">
        <f>+A!L50/A!L$46</f>
        <v>0</v>
      </c>
      <c r="N51" s="69">
        <f>+A!M50/A!M$46</f>
        <v>0.31963105612266129</v>
      </c>
      <c r="O51" s="68">
        <f>+A!N50/A!N$46</f>
        <v>0</v>
      </c>
      <c r="P51" s="69">
        <f>+A!O50/A!O$46</f>
        <v>1.1816162933784343E-2</v>
      </c>
      <c r="Q51" s="68">
        <f>+A!P50/A!P$46</f>
        <v>8.6370244967443088E-4</v>
      </c>
      <c r="R51" s="69">
        <f>+A!Q50/A!Q$46</f>
        <v>2.143605297637138E-2</v>
      </c>
      <c r="S51" s="68">
        <f>+A!R50/A!R$46</f>
        <v>0.97122487357156162</v>
      </c>
      <c r="T51" s="69">
        <f>+A!S50/A!S$46</f>
        <v>0.90992033262253591</v>
      </c>
      <c r="U51" s="68">
        <f>+A!T50/A!T$46</f>
        <v>0.97610557941156306</v>
      </c>
      <c r="V51" s="69">
        <f>+A!U50/A!U$46</f>
        <v>0.94119558845611051</v>
      </c>
      <c r="W51" s="68">
        <f>+A!V50/A!V$46</f>
        <v>0.95412913754718442</v>
      </c>
      <c r="X51" s="69">
        <f>+A!W50/A!W$46</f>
        <v>0.96453016949819648</v>
      </c>
      <c r="Y51" s="68">
        <f>+A!X50/A!X$46</f>
        <v>0.81675681934723143</v>
      </c>
      <c r="Z51" s="70">
        <f>+A!Y50/A!Y$46</f>
        <v>0.4075875116823563</v>
      </c>
      <c r="AA51" s="70">
        <f>+A!Z50/A!Z$46</f>
        <v>0.53253053554220731</v>
      </c>
      <c r="AB51" s="70">
        <f>+A!AA50/A!AA$46</f>
        <v>0.80273919390011239</v>
      </c>
      <c r="AC51" s="70">
        <f>+A!AB50/A!AB$46</f>
        <v>0.58529248785344123</v>
      </c>
    </row>
    <row r="52" spans="3:29" x14ac:dyDescent="0.25">
      <c r="C52" s="193" t="s">
        <v>21</v>
      </c>
      <c r="D52" s="208"/>
      <c r="E52" s="50">
        <f>+A!D51/A!D$46</f>
        <v>0</v>
      </c>
      <c r="F52" s="66">
        <f>+A!E51/A!E$46</f>
        <v>0</v>
      </c>
      <c r="G52" s="50">
        <f>+A!F51/A!F$46</f>
        <v>0</v>
      </c>
      <c r="H52" s="66">
        <f>+A!G51/A!G$46</f>
        <v>0</v>
      </c>
      <c r="I52" s="50">
        <f>+A!H51/A!H$46</f>
        <v>0</v>
      </c>
      <c r="J52" s="66">
        <f>+A!I51/A!I$46</f>
        <v>0</v>
      </c>
      <c r="K52" s="50">
        <f>+A!J51/A!J$46</f>
        <v>0</v>
      </c>
      <c r="L52" s="66">
        <f>+A!K51/A!K$46</f>
        <v>0</v>
      </c>
      <c r="M52" s="50">
        <f>+A!L51/A!L$46</f>
        <v>0</v>
      </c>
      <c r="N52" s="66">
        <f>+A!M51/A!M$46</f>
        <v>0</v>
      </c>
      <c r="O52" s="50">
        <f>+A!N51/A!N$46</f>
        <v>0</v>
      </c>
      <c r="P52" s="66">
        <f>+A!O51/A!O$46</f>
        <v>0</v>
      </c>
      <c r="Q52" s="50">
        <f>+A!P51/A!P$46</f>
        <v>0</v>
      </c>
      <c r="R52" s="66">
        <f>+A!Q51/A!Q$46</f>
        <v>0</v>
      </c>
      <c r="S52" s="50">
        <f>+A!R51/A!R$46</f>
        <v>0</v>
      </c>
      <c r="T52" s="66">
        <f>+A!S51/A!S$46</f>
        <v>0</v>
      </c>
      <c r="U52" s="50">
        <f>+A!T51/A!T$46</f>
        <v>0</v>
      </c>
      <c r="V52" s="66">
        <f>+A!U51/A!U$46</f>
        <v>0</v>
      </c>
      <c r="W52" s="50">
        <f>+A!V51/A!V$46</f>
        <v>0</v>
      </c>
      <c r="X52" s="66">
        <f>+A!W51/A!W$46</f>
        <v>0</v>
      </c>
      <c r="Y52" s="50">
        <f>+A!X51/A!X$46</f>
        <v>0</v>
      </c>
      <c r="Z52" s="67">
        <f>+A!Y51/A!Y$46</f>
        <v>0</v>
      </c>
      <c r="AA52" s="67">
        <f>+A!Z51/A!Z$46</f>
        <v>0</v>
      </c>
      <c r="AB52" s="67">
        <f>+A!AA51/A!AA$46</f>
        <v>0</v>
      </c>
      <c r="AC52" s="67">
        <f>+A!AB51/A!AB$46</f>
        <v>0</v>
      </c>
    </row>
    <row r="53" spans="3:29" x14ac:dyDescent="0.25">
      <c r="C53" s="191" t="s">
        <v>22</v>
      </c>
      <c r="D53" s="207"/>
      <c r="E53" s="68">
        <f>+A!D52/A!D$46</f>
        <v>0.10763757088327838</v>
      </c>
      <c r="F53" s="69">
        <f>+A!E52/A!E$46</f>
        <v>0.14095396905141114</v>
      </c>
      <c r="G53" s="68">
        <f>+A!F52/A!F$46</f>
        <v>0.33524833739420407</v>
      </c>
      <c r="H53" s="69">
        <f>+A!G52/A!G$46</f>
        <v>0.17567637273360329</v>
      </c>
      <c r="I53" s="68">
        <f>+A!H52/A!H$46</f>
        <v>2.2009892579259359E-2</v>
      </c>
      <c r="J53" s="69">
        <f>+A!I52/A!I$46</f>
        <v>7.5163308501807705E-2</v>
      </c>
      <c r="K53" s="68">
        <f>+A!J52/A!J$46</f>
        <v>1.1444463230245292E-2</v>
      </c>
      <c r="L53" s="69">
        <f>+A!K52/A!K$46</f>
        <v>8.0395052861206795E-2</v>
      </c>
      <c r="M53" s="68">
        <f>+A!L52/A!L$46</f>
        <v>1.2599677669437228E-2</v>
      </c>
      <c r="N53" s="69">
        <f>+A!M52/A!M$46</f>
        <v>2.9294041022602336E-2</v>
      </c>
      <c r="O53" s="68">
        <f>+A!N52/A!N$46</f>
        <v>4.6793337091774259E-2</v>
      </c>
      <c r="P53" s="69">
        <f>+A!O52/A!O$46</f>
        <v>5.188416470518418E-3</v>
      </c>
      <c r="Q53" s="68">
        <f>+A!P52/A!P$46</f>
        <v>1.9093209841315142E-2</v>
      </c>
      <c r="R53" s="69">
        <f>+A!Q52/A!Q$46</f>
        <v>0.15338154803584028</v>
      </c>
      <c r="S53" s="68">
        <f>+A!R52/A!R$46</f>
        <v>1.5392462381119888E-2</v>
      </c>
      <c r="T53" s="69">
        <f>+A!S52/A!S$46</f>
        <v>9.0620340149406616E-3</v>
      </c>
      <c r="U53" s="68">
        <f>+A!T52/A!T$46</f>
        <v>4.0140879083833672E-3</v>
      </c>
      <c r="V53" s="69">
        <f>+A!U52/A!U$46</f>
        <v>2.3749924905175045E-3</v>
      </c>
      <c r="W53" s="68">
        <f>+A!V52/A!V$46</f>
        <v>2.7448442059906054E-4</v>
      </c>
      <c r="X53" s="69">
        <f>+A!W52/A!W$46</f>
        <v>5.7123134300599626E-3</v>
      </c>
      <c r="Y53" s="68">
        <f>+A!X52/A!X$46</f>
        <v>4.436850381187455E-2</v>
      </c>
      <c r="Z53" s="70">
        <f>+A!Y52/A!Y$46</f>
        <v>0.23906301524002033</v>
      </c>
      <c r="AA53" s="70">
        <f>+A!Z52/A!Z$46</f>
        <v>0.2062963252700529</v>
      </c>
      <c r="AB53" s="70">
        <f>+A!AA52/A!AA$46</f>
        <v>0.10685884326664437</v>
      </c>
      <c r="AC53" s="70">
        <f>+A!AB52/A!AB$46</f>
        <v>0.2069983942858333</v>
      </c>
    </row>
    <row r="54" spans="3:29" x14ac:dyDescent="0.25">
      <c r="C54" s="193" t="s">
        <v>23</v>
      </c>
      <c r="D54" s="208"/>
      <c r="E54" s="50">
        <f>+A!D53/A!D$46</f>
        <v>2.5190900735471217E-2</v>
      </c>
      <c r="F54" s="66">
        <f>+A!E53/A!E$46</f>
        <v>0.20329438927666668</v>
      </c>
      <c r="G54" s="50">
        <f>+A!F53/A!F$46</f>
        <v>5.5666662815578902E-2</v>
      </c>
      <c r="H54" s="66">
        <f>+A!G53/A!G$46</f>
        <v>0.11623699850042923</v>
      </c>
      <c r="I54" s="50">
        <f>+A!H53/A!H$46</f>
        <v>0.25881741552984733</v>
      </c>
      <c r="J54" s="66">
        <f>+A!I53/A!I$46</f>
        <v>0.30243828739607237</v>
      </c>
      <c r="K54" s="50">
        <f>+A!J53/A!J$46</f>
        <v>0.26385408723435821</v>
      </c>
      <c r="L54" s="66">
        <f>+A!K53/A!K$46</f>
        <v>0.31163667735444495</v>
      </c>
      <c r="M54" s="50">
        <f>+A!L53/A!L$46</f>
        <v>0.16872271814307768</v>
      </c>
      <c r="N54" s="66">
        <f>+A!M53/A!M$46</f>
        <v>0.16735307008415581</v>
      </c>
      <c r="O54" s="50">
        <f>+A!N53/A!N$46</f>
        <v>0.2357665873605726</v>
      </c>
      <c r="P54" s="66">
        <f>+A!O53/A!O$46</f>
        <v>0.92889697426164286</v>
      </c>
      <c r="Q54" s="50">
        <f>+A!P53/A!P$46</f>
        <v>0.9388399327298188</v>
      </c>
      <c r="R54" s="66">
        <f>+A!Q53/A!Q$46</f>
        <v>0.59414774013584859</v>
      </c>
      <c r="S54" s="50">
        <f>+A!R53/A!R$46</f>
        <v>3.3713226020636498E-3</v>
      </c>
      <c r="T54" s="66">
        <f>+A!S53/A!S$46</f>
        <v>5.5545804690660477E-2</v>
      </c>
      <c r="U54" s="50">
        <f>+A!T53/A!T$46</f>
        <v>7.7625604523185437E-3</v>
      </c>
      <c r="V54" s="66">
        <f>+A!U53/A!U$46</f>
        <v>1.772163018048235E-2</v>
      </c>
      <c r="W54" s="50">
        <f>+A!V53/A!V$46</f>
        <v>1.0827699917165343E-2</v>
      </c>
      <c r="X54" s="66">
        <f>+A!W53/A!W$46</f>
        <v>1.0092881038156096E-2</v>
      </c>
      <c r="Y54" s="50">
        <f>+A!X53/A!X$46</f>
        <v>2.6182584161430197E-2</v>
      </c>
      <c r="Z54" s="67">
        <f>+A!Y53/A!Y$46</f>
        <v>0.17803860437832883</v>
      </c>
      <c r="AA54" s="67">
        <f>+A!Z53/A!Z$46</f>
        <v>8.3442530860531439E-2</v>
      </c>
      <c r="AB54" s="67">
        <f>+A!AA53/A!AA$46</f>
        <v>1.7835136390221808E-2</v>
      </c>
      <c r="AC54" s="67">
        <f>+A!AB53/A!AB$46</f>
        <v>4.6161120664680796E-2</v>
      </c>
    </row>
    <row r="55" spans="3:29" x14ac:dyDescent="0.25">
      <c r="C55" s="191" t="s">
        <v>24</v>
      </c>
      <c r="D55" s="207"/>
      <c r="E55" s="68">
        <f>+A!D54/A!D$46</f>
        <v>0.71338468015576495</v>
      </c>
      <c r="F55" s="69">
        <f>+A!E54/A!E$46</f>
        <v>4.5973939905721892E-2</v>
      </c>
      <c r="G55" s="68">
        <f>+A!F54/A!F$46</f>
        <v>1.6569811809502497E-2</v>
      </c>
      <c r="H55" s="69">
        <f>+A!G54/A!G$46</f>
        <v>4.6976725335376973E-2</v>
      </c>
      <c r="I55" s="68">
        <f>+A!H54/A!H$46</f>
        <v>4.6649906910110764E-3</v>
      </c>
      <c r="J55" s="69">
        <f>+A!I54/A!I$46</f>
        <v>1.0517838857622443E-2</v>
      </c>
      <c r="K55" s="68">
        <f>+A!J54/A!J$46</f>
        <v>0.10256817232943546</v>
      </c>
      <c r="L55" s="69">
        <f>+A!K54/A!K$46</f>
        <v>1.264773578301038E-3</v>
      </c>
      <c r="M55" s="68">
        <f>+A!L54/A!L$46</f>
        <v>1.142423438591857E-2</v>
      </c>
      <c r="N55" s="69">
        <f>+A!M54/A!M$46</f>
        <v>3.0351436917403871E-2</v>
      </c>
      <c r="O55" s="68">
        <f>+A!N54/A!N$46</f>
        <v>0.13507526352702265</v>
      </c>
      <c r="P55" s="69">
        <f>+A!O54/A!O$46</f>
        <v>2.7731619399771644E-3</v>
      </c>
      <c r="Q55" s="68">
        <f>+A!P54/A!P$46</f>
        <v>5.1662955937323883E-3</v>
      </c>
      <c r="R55" s="69">
        <f>+A!Q54/A!Q$46</f>
        <v>2.4429564654248257E-2</v>
      </c>
      <c r="S55" s="68">
        <f>+A!R54/A!R$46</f>
        <v>2.5917648113113614E-4</v>
      </c>
      <c r="T55" s="69">
        <f>+A!S54/A!S$46</f>
        <v>1.3214366382812799E-3</v>
      </c>
      <c r="U55" s="68">
        <f>+A!T54/A!T$46</f>
        <v>2.7230090636860555E-4</v>
      </c>
      <c r="V55" s="69">
        <f>+A!U54/A!U$46</f>
        <v>1.3380348321018994E-3</v>
      </c>
      <c r="W55" s="68">
        <f>+A!V54/A!V$46</f>
        <v>3.9972088180260565E-4</v>
      </c>
      <c r="X55" s="69">
        <f>+A!W54/A!W$46</f>
        <v>8.1095387956875518E-4</v>
      </c>
      <c r="Y55" s="68">
        <f>+A!X54/A!X$46</f>
        <v>1.2651561713822388E-3</v>
      </c>
      <c r="Z55" s="70">
        <f>+A!Y54/A!Y$46</f>
        <v>8.6506120864192366E-3</v>
      </c>
      <c r="AA55" s="70">
        <f>+A!Z54/A!Z$46</f>
        <v>4.8689237741182919E-3</v>
      </c>
      <c r="AB55" s="70">
        <f>+A!AA54/A!AA$46</f>
        <v>3.2675389128051578E-3</v>
      </c>
      <c r="AC55" s="70">
        <f>+A!AB54/A!AB$46</f>
        <v>7.2567551886879526E-3</v>
      </c>
    </row>
    <row r="56" spans="3:29" x14ac:dyDescent="0.25">
      <c r="C56" s="193" t="s">
        <v>25</v>
      </c>
      <c r="D56" s="208"/>
      <c r="E56" s="50">
        <f>+A!D55/A!D$46</f>
        <v>0</v>
      </c>
      <c r="F56" s="66">
        <f>+A!E55/A!E$46</f>
        <v>0</v>
      </c>
      <c r="G56" s="50">
        <f>+A!F55/A!F$46</f>
        <v>5.3920295860830601E-3</v>
      </c>
      <c r="H56" s="66">
        <f>+A!G55/A!G$46</f>
        <v>0</v>
      </c>
      <c r="I56" s="50">
        <f>+A!H55/A!H$46</f>
        <v>0</v>
      </c>
      <c r="J56" s="66">
        <f>+A!I55/A!I$46</f>
        <v>1.2490066328267249E-4</v>
      </c>
      <c r="K56" s="50">
        <f>+A!J55/A!J$46</f>
        <v>2.9684249026109577E-3</v>
      </c>
      <c r="L56" s="66">
        <f>+A!K55/A!K$46</f>
        <v>5.3122452699160749E-3</v>
      </c>
      <c r="M56" s="50">
        <f>+A!L55/A!L$46</f>
        <v>1.9745867266227006E-2</v>
      </c>
      <c r="N56" s="66">
        <f>+A!M55/A!M$46</f>
        <v>9.6331128843879527E-3</v>
      </c>
      <c r="O56" s="50">
        <f>+A!N55/A!N$46</f>
        <v>1.3447392544230222E-2</v>
      </c>
      <c r="P56" s="66">
        <f>+A!O55/A!O$46</f>
        <v>2.2627906834295753E-3</v>
      </c>
      <c r="Q56" s="50">
        <f>+A!P55/A!P$46</f>
        <v>2.0495066456277839E-3</v>
      </c>
      <c r="R56" s="66">
        <f>+A!Q55/A!Q$46</f>
        <v>2.2478433091660532E-3</v>
      </c>
      <c r="S56" s="50">
        <f>+A!R55/A!R$46</f>
        <v>7.6727638127744357E-5</v>
      </c>
      <c r="T56" s="66">
        <f>+A!S55/A!S$46</f>
        <v>1.4957850797827339E-4</v>
      </c>
      <c r="U56" s="50">
        <f>+A!T55/A!T$46</f>
        <v>7.1192208506303971E-5</v>
      </c>
      <c r="V56" s="66">
        <f>+A!U55/A!U$46</f>
        <v>1.2678115484042964E-4</v>
      </c>
      <c r="W56" s="50">
        <f>+A!V55/A!V$46</f>
        <v>3.7743570702519958E-5</v>
      </c>
      <c r="X56" s="66">
        <f>+A!W55/A!W$46</f>
        <v>5.4996565620226193E-5</v>
      </c>
      <c r="Y56" s="50">
        <f>+A!X55/A!X$46</f>
        <v>2.6559399882292888E-4</v>
      </c>
      <c r="Z56" s="67">
        <f>+A!Y55/A!Y$46</f>
        <v>4.0950582110590829E-3</v>
      </c>
      <c r="AA56" s="67">
        <f>+A!Z55/A!Z$46</f>
        <v>6.9767192702938899E-4</v>
      </c>
      <c r="AB56" s="67">
        <f>+A!AA55/A!AA$46</f>
        <v>5.2341942487587928E-4</v>
      </c>
      <c r="AC56" s="67">
        <f>+A!AB55/A!AB$46</f>
        <v>6.3167160919585718E-3</v>
      </c>
    </row>
    <row r="57" spans="3:29" ht="15.75" thickBot="1" x14ac:dyDescent="0.3">
      <c r="C57" s="195" t="s">
        <v>26</v>
      </c>
      <c r="D57" s="231"/>
      <c r="E57" s="71">
        <f>+A!D56/A!D$46</f>
        <v>0</v>
      </c>
      <c r="F57" s="72">
        <f>+A!E56/A!E$46</f>
        <v>0</v>
      </c>
      <c r="G57" s="71">
        <f>+A!F56/A!F$46</f>
        <v>0</v>
      </c>
      <c r="H57" s="72">
        <f>+A!G56/A!G$46</f>
        <v>0</v>
      </c>
      <c r="I57" s="71">
        <f>+A!H56/A!H$46</f>
        <v>0</v>
      </c>
      <c r="J57" s="72">
        <f>+A!I56/A!I$46</f>
        <v>0</v>
      </c>
      <c r="K57" s="71">
        <f>+A!J56/A!J$46</f>
        <v>0</v>
      </c>
      <c r="L57" s="72">
        <f>+A!K56/A!K$46</f>
        <v>0</v>
      </c>
      <c r="M57" s="71">
        <f>+A!L56/A!L$46</f>
        <v>0</v>
      </c>
      <c r="N57" s="72">
        <f>+A!M56/A!M$46</f>
        <v>0</v>
      </c>
      <c r="O57" s="71">
        <f>+A!N56/A!N$46</f>
        <v>4.4862026836464463E-4</v>
      </c>
      <c r="P57" s="72">
        <f>+A!O56/A!O$46</f>
        <v>1.0023189364536952E-4</v>
      </c>
      <c r="Q57" s="71">
        <f>+A!P56/A!P$46</f>
        <v>1.5776040468236003E-4</v>
      </c>
      <c r="R57" s="72">
        <f>+A!Q56/A!Q$46</f>
        <v>4.4627894844183937E-4</v>
      </c>
      <c r="S57" s="71">
        <f>+A!R56/A!R$46</f>
        <v>1.6480600604206602E-5</v>
      </c>
      <c r="T57" s="72">
        <f>+A!S56/A!S$46</f>
        <v>2.7400077996386404E-5</v>
      </c>
      <c r="U57" s="71">
        <f>+A!T56/A!T$46</f>
        <v>1.0929419542490507E-5</v>
      </c>
      <c r="V57" s="72">
        <f>+A!U56/A!U$46</f>
        <v>2.7643517370228295E-2</v>
      </c>
      <c r="W57" s="71">
        <f>+A!V56/A!V$46</f>
        <v>2.8586960871502958E-2</v>
      </c>
      <c r="X57" s="72">
        <f>+A!W56/A!W$46</f>
        <v>1.2404133808261346E-2</v>
      </c>
      <c r="Y57" s="71">
        <f>+A!X56/A!X$46</f>
        <v>8.1957852555319247E-2</v>
      </c>
      <c r="Z57" s="73">
        <f>+A!Y56/A!Y$46</f>
        <v>0.11084670094726205</v>
      </c>
      <c r="AA57" s="73">
        <f>+A!Z56/A!Z$46</f>
        <v>0.13211381695164445</v>
      </c>
      <c r="AB57" s="73">
        <f>+A!AA56/A!AA$46</f>
        <v>4.009097689876872E-2</v>
      </c>
      <c r="AC57" s="73">
        <f>+A!AB56/A!AB$46</f>
        <v>8.0981081621102582E-2</v>
      </c>
    </row>
    <row r="58" spans="3:29" x14ac:dyDescent="0.25">
      <c r="C58" s="1" t="s">
        <v>53</v>
      </c>
      <c r="AA58" s="1"/>
    </row>
    <row r="59" spans="3:29" ht="15.75" thickBot="1" x14ac:dyDescent="0.3"/>
    <row r="60" spans="3:29" ht="15.75" thickBot="1" x14ac:dyDescent="0.3">
      <c r="C60" s="6" t="s">
        <v>15</v>
      </c>
      <c r="D60" s="7"/>
      <c r="E60" s="12">
        <v>1995</v>
      </c>
      <c r="F60" s="8">
        <v>1996</v>
      </c>
      <c r="G60" s="12">
        <v>1997</v>
      </c>
      <c r="H60" s="8">
        <v>1998</v>
      </c>
      <c r="I60" s="12">
        <v>1999</v>
      </c>
      <c r="J60" s="8">
        <v>2000</v>
      </c>
      <c r="K60" s="12">
        <v>2001</v>
      </c>
      <c r="L60" s="8">
        <v>2002</v>
      </c>
      <c r="M60" s="12">
        <v>2003</v>
      </c>
      <c r="N60" s="8">
        <v>2004</v>
      </c>
      <c r="O60" s="12">
        <v>2005</v>
      </c>
      <c r="P60" s="8">
        <v>2006</v>
      </c>
      <c r="Q60" s="12">
        <v>2007</v>
      </c>
      <c r="R60" s="8">
        <v>2008</v>
      </c>
      <c r="S60" s="12">
        <v>2009</v>
      </c>
      <c r="T60" s="8">
        <v>2010</v>
      </c>
      <c r="U60" s="12">
        <v>2011</v>
      </c>
      <c r="V60" s="8">
        <v>2012</v>
      </c>
      <c r="W60" s="12">
        <v>2013</v>
      </c>
      <c r="X60" s="8">
        <v>2014</v>
      </c>
      <c r="Y60" s="12">
        <v>2015</v>
      </c>
      <c r="Z60" s="9">
        <v>2016</v>
      </c>
      <c r="AA60" s="9">
        <v>2017</v>
      </c>
      <c r="AB60" s="9">
        <v>2018</v>
      </c>
      <c r="AC60" s="9">
        <v>2019</v>
      </c>
    </row>
    <row r="61" spans="3:29" ht="15.75" thickBot="1" x14ac:dyDescent="0.3">
      <c r="C61" s="200" t="s">
        <v>27</v>
      </c>
      <c r="D61" s="209"/>
      <c r="E61" s="49">
        <f>+B!E46/B!E$46</f>
        <v>1</v>
      </c>
      <c r="F61" s="64">
        <f>+B!F46/B!F$46</f>
        <v>1</v>
      </c>
      <c r="G61" s="49">
        <f>+B!G46/B!G$46</f>
        <v>1</v>
      </c>
      <c r="H61" s="64">
        <f>+B!H46/B!H$46</f>
        <v>1</v>
      </c>
      <c r="I61" s="49">
        <f>+B!I46/B!I$46</f>
        <v>1</v>
      </c>
      <c r="J61" s="64">
        <f>+B!J46/B!J$46</f>
        <v>1</v>
      </c>
      <c r="K61" s="49">
        <f>+B!K46/B!K$46</f>
        <v>1</v>
      </c>
      <c r="L61" s="64">
        <f>+B!L46/B!L$46</f>
        <v>1</v>
      </c>
      <c r="M61" s="49">
        <f>+B!M46/B!M$46</f>
        <v>1</v>
      </c>
      <c r="N61" s="64">
        <f>+B!N46/B!N$46</f>
        <v>1</v>
      </c>
      <c r="O61" s="49">
        <f>+B!O46/B!O$46</f>
        <v>1</v>
      </c>
      <c r="P61" s="64">
        <f>+B!P46/B!P$46</f>
        <v>1</v>
      </c>
      <c r="Q61" s="49">
        <f>+B!Q46/B!Q$46</f>
        <v>1</v>
      </c>
      <c r="R61" s="64">
        <f>+B!R46/B!R$46</f>
        <v>1</v>
      </c>
      <c r="S61" s="49">
        <f>+B!S46/B!S$46</f>
        <v>1</v>
      </c>
      <c r="T61" s="64">
        <f>+B!T46/B!T$46</f>
        <v>1</v>
      </c>
      <c r="U61" s="49">
        <f>+B!U46/B!U$46</f>
        <v>1</v>
      </c>
      <c r="V61" s="64">
        <f>+B!V46/B!V$46</f>
        <v>1</v>
      </c>
      <c r="W61" s="49">
        <f>+B!W46/B!W$46</f>
        <v>1</v>
      </c>
      <c r="X61" s="64">
        <f>+B!X46/B!X$46</f>
        <v>1</v>
      </c>
      <c r="Y61" s="49">
        <f>+B!Y46/B!Y$46</f>
        <v>1</v>
      </c>
      <c r="Z61" s="65">
        <f>+B!Z46/B!Z$46</f>
        <v>1</v>
      </c>
      <c r="AA61" s="65">
        <f>+B!AA46/B!AA$46</f>
        <v>1</v>
      </c>
      <c r="AB61" s="65">
        <f>+B!AB46/B!AB$46</f>
        <v>1</v>
      </c>
      <c r="AC61" s="65">
        <f>+B!AC46/B!AC$46</f>
        <v>1</v>
      </c>
    </row>
    <row r="62" spans="3:29" x14ac:dyDescent="0.25">
      <c r="C62" s="193" t="s">
        <v>17</v>
      </c>
      <c r="D62" s="208"/>
      <c r="E62" s="50">
        <f>+B!E47/B!E$46</f>
        <v>2.2299718247063833E-3</v>
      </c>
      <c r="F62" s="66">
        <f>+B!F47/B!F$46</f>
        <v>0.12873570040853904</v>
      </c>
      <c r="G62" s="50">
        <f>+B!G47/B!G$46</f>
        <v>4.2513984377224433E-3</v>
      </c>
      <c r="H62" s="66">
        <f>+B!H47/B!H$46</f>
        <v>1.879317407093032E-2</v>
      </c>
      <c r="I62" s="50">
        <f>+B!I47/B!I$46</f>
        <v>4.3254873213488497E-3</v>
      </c>
      <c r="J62" s="66">
        <f>+B!J47/B!J$46</f>
        <v>3.4647070574986803E-3</v>
      </c>
      <c r="K62" s="50">
        <f>+B!K47/B!K$46</f>
        <v>1.1332304552910052E-2</v>
      </c>
      <c r="L62" s="66">
        <f>+B!L47/B!L$46</f>
        <v>5.5110597723042358E-3</v>
      </c>
      <c r="M62" s="50">
        <f>+B!M47/B!M$46</f>
        <v>7.1633849978644604E-3</v>
      </c>
      <c r="N62" s="66">
        <f>+B!N47/B!N$46</f>
        <v>3.7227361807340518E-3</v>
      </c>
      <c r="O62" s="50">
        <f>+B!O47/B!O$46</f>
        <v>3.7130377143716371E-3</v>
      </c>
      <c r="P62" s="66">
        <f>+B!P47/B!P$46</f>
        <v>3.1293117536596942E-3</v>
      </c>
      <c r="Q62" s="50">
        <f>+B!Q47/B!Q$46</f>
        <v>2.6526490350293921E-3</v>
      </c>
      <c r="R62" s="66">
        <f>+B!R47/B!R$46</f>
        <v>9.136882997583258E-3</v>
      </c>
      <c r="S62" s="50">
        <f>+B!S47/B!S$46</f>
        <v>5.1743519417203482E-3</v>
      </c>
      <c r="T62" s="66">
        <f>+B!T47/B!T$46</f>
        <v>3.842770150918762E-3</v>
      </c>
      <c r="U62" s="50">
        <f>+B!U47/B!U$46</f>
        <v>4.1826426264611923E-3</v>
      </c>
      <c r="V62" s="66">
        <f>+B!V47/B!V$46</f>
        <v>3.9394655112361468E-3</v>
      </c>
      <c r="W62" s="50">
        <f>+B!W47/B!W$46</f>
        <v>4.5172596802902226E-3</v>
      </c>
      <c r="X62" s="66">
        <f>+B!X47/B!X$46</f>
        <v>3.6585661537984621E-3</v>
      </c>
      <c r="Y62" s="50">
        <f>+B!Y47/B!Y$46</f>
        <v>4.7999209374166157E-3</v>
      </c>
      <c r="Z62" s="67">
        <f>+B!Z47/B!Z$46</f>
        <v>7.6088569430537061E-3</v>
      </c>
      <c r="AA62" s="67">
        <f>+B!AA47/B!AA$46</f>
        <v>8.1489589938283161E-3</v>
      </c>
      <c r="AB62" s="67">
        <f>+B!AB47/B!AB$46</f>
        <v>8.7199499463705091E-3</v>
      </c>
      <c r="AC62" s="67">
        <f>+B!AC47/B!AC$46</f>
        <v>7.8544532652258022E-3</v>
      </c>
    </row>
    <row r="63" spans="3:29" x14ac:dyDescent="0.25">
      <c r="C63" s="191" t="s">
        <v>18</v>
      </c>
      <c r="D63" s="207"/>
      <c r="E63" s="68">
        <f>+B!E48/B!E$46</f>
        <v>0</v>
      </c>
      <c r="F63" s="69">
        <f>+B!F48/B!F$46</f>
        <v>0</v>
      </c>
      <c r="G63" s="68">
        <f>+B!G48/B!G$46</f>
        <v>0</v>
      </c>
      <c r="H63" s="69">
        <f>+B!H48/B!H$46</f>
        <v>0</v>
      </c>
      <c r="I63" s="68">
        <f>+B!I48/B!I$46</f>
        <v>0</v>
      </c>
      <c r="J63" s="69">
        <f>+B!J48/B!J$46</f>
        <v>0</v>
      </c>
      <c r="K63" s="68">
        <f>+B!K48/B!K$46</f>
        <v>0</v>
      </c>
      <c r="L63" s="69">
        <f>+B!L48/B!L$46</f>
        <v>1.7692260547842208E-6</v>
      </c>
      <c r="M63" s="68">
        <f>+B!M48/B!M$46</f>
        <v>6.643114022586233E-7</v>
      </c>
      <c r="N63" s="69">
        <f>+B!N48/B!N$46</f>
        <v>2.5671759939787265E-4</v>
      </c>
      <c r="O63" s="68">
        <f>+B!O48/B!O$46</f>
        <v>0</v>
      </c>
      <c r="P63" s="69">
        <f>+B!P48/B!P$46</f>
        <v>0</v>
      </c>
      <c r="Q63" s="68">
        <f>+B!Q48/B!Q$46</f>
        <v>0</v>
      </c>
      <c r="R63" s="69">
        <f>+B!R48/B!R$46</f>
        <v>2.3142474961961364E-3</v>
      </c>
      <c r="S63" s="68">
        <f>+B!S48/B!S$46</f>
        <v>2.7867605273340954E-4</v>
      </c>
      <c r="T63" s="69">
        <f>+B!T48/B!T$46</f>
        <v>0</v>
      </c>
      <c r="U63" s="68">
        <f>+B!U48/B!U$46</f>
        <v>3.9871727629812188E-6</v>
      </c>
      <c r="V63" s="69">
        <f>+B!V48/B!V$46</f>
        <v>7.3899826754793882E-4</v>
      </c>
      <c r="W63" s="68">
        <f>+B!W48/B!W$46</f>
        <v>1.1354678622293132E-3</v>
      </c>
      <c r="X63" s="69">
        <f>+B!X48/B!X$46</f>
        <v>3.8309343463138165E-4</v>
      </c>
      <c r="Y63" s="68">
        <f>+B!Y48/B!Y$46</f>
        <v>1.9997210665413949E-4</v>
      </c>
      <c r="Z63" s="70">
        <f>+B!Z48/B!Z$46</f>
        <v>1.3720990782672539E-4</v>
      </c>
      <c r="AA63" s="70">
        <f>+B!AA48/B!AA$46</f>
        <v>1.1220808109248289E-3</v>
      </c>
      <c r="AB63" s="70">
        <f>+B!AB48/B!AB$46</f>
        <v>2.9223666645017822E-4</v>
      </c>
      <c r="AC63" s="70">
        <f>+B!AC48/B!AC$46</f>
        <v>3.3132919629200175E-6</v>
      </c>
    </row>
    <row r="64" spans="3:29" x14ac:dyDescent="0.25">
      <c r="C64" s="193" t="s">
        <v>19</v>
      </c>
      <c r="D64" s="208"/>
      <c r="E64" s="50">
        <f>+B!E49/B!E$46</f>
        <v>5.6999976504508811E-2</v>
      </c>
      <c r="F64" s="66">
        <f>+B!F49/B!F$46</f>
        <v>5.886490221796277E-3</v>
      </c>
      <c r="G64" s="50">
        <f>+B!G49/B!G$46</f>
        <v>7.2990804647024773E-3</v>
      </c>
      <c r="H64" s="66">
        <f>+B!H49/B!H$46</f>
        <v>9.3688886878436871E-3</v>
      </c>
      <c r="I64" s="50">
        <f>+B!I49/B!I$46</f>
        <v>1.6223765213937567E-2</v>
      </c>
      <c r="J64" s="66">
        <f>+B!J49/B!J$46</f>
        <v>6.9955708021222024E-3</v>
      </c>
      <c r="K64" s="50">
        <f>+B!K49/B!K$46</f>
        <v>1.8927571319925653E-2</v>
      </c>
      <c r="L64" s="66">
        <f>+B!L49/B!L$46</f>
        <v>2.04656811654137E-2</v>
      </c>
      <c r="M64" s="50">
        <f>+B!M49/B!M$46</f>
        <v>1.0769843025872892E-2</v>
      </c>
      <c r="N64" s="66">
        <f>+B!N49/B!N$46</f>
        <v>1.3343498435798049E-2</v>
      </c>
      <c r="O64" s="50">
        <f>+B!O49/B!O$46</f>
        <v>5.3659853437912136E-3</v>
      </c>
      <c r="P64" s="66">
        <f>+B!P49/B!P$46</f>
        <v>1.1492269943781988E-2</v>
      </c>
      <c r="Q64" s="50">
        <f>+B!Q49/B!Q$46</f>
        <v>5.4713927002482867E-3</v>
      </c>
      <c r="R64" s="66">
        <f>+B!R49/B!R$46</f>
        <v>1.6030858025125772E-2</v>
      </c>
      <c r="S64" s="50">
        <f>+B!S49/B!S$46</f>
        <v>1.5476636611573898E-2</v>
      </c>
      <c r="T64" s="66">
        <f>+B!T49/B!T$46</f>
        <v>1.4052310855625751E-2</v>
      </c>
      <c r="U64" s="50">
        <f>+B!U49/B!U$46</f>
        <v>1.7460841184497599E-2</v>
      </c>
      <c r="V64" s="66">
        <f>+B!V49/B!V$46</f>
        <v>1.0385560346357577E-2</v>
      </c>
      <c r="W64" s="50">
        <f>+B!W49/B!W$46</f>
        <v>1.023593683129756E-2</v>
      </c>
      <c r="X64" s="66">
        <f>+B!X49/B!X$46</f>
        <v>1.0874520537975843E-2</v>
      </c>
      <c r="Y64" s="50">
        <f>+B!Y49/B!Y$46</f>
        <v>7.6479880999331326E-3</v>
      </c>
      <c r="Z64" s="67">
        <f>+B!Z49/B!Z$46</f>
        <v>5.9390459729679133E-3</v>
      </c>
      <c r="AA64" s="67">
        <f>+B!AA49/B!AA$46</f>
        <v>3.8250729193561829E-3</v>
      </c>
      <c r="AB64" s="67">
        <f>+B!AB49/B!AB$46</f>
        <v>6.1766063197777228E-3</v>
      </c>
      <c r="AC64" s="67">
        <f>+B!AC49/B!AC$46</f>
        <v>5.6452918644155393E-3</v>
      </c>
    </row>
    <row r="65" spans="3:29" x14ac:dyDescent="0.25">
      <c r="C65" s="191" t="s">
        <v>20</v>
      </c>
      <c r="D65" s="207"/>
      <c r="E65" s="68">
        <f>+B!E50/B!E$46</f>
        <v>0</v>
      </c>
      <c r="F65" s="69">
        <f>+B!F50/B!F$46</f>
        <v>0</v>
      </c>
      <c r="G65" s="68">
        <f>+B!G50/B!G$46</f>
        <v>0</v>
      </c>
      <c r="H65" s="69">
        <f>+B!H50/B!H$46</f>
        <v>0</v>
      </c>
      <c r="I65" s="68">
        <f>+B!I50/B!I$46</f>
        <v>0</v>
      </c>
      <c r="J65" s="69">
        <f>+B!J50/B!J$46</f>
        <v>0</v>
      </c>
      <c r="K65" s="68">
        <f>+B!K50/B!K$46</f>
        <v>7.392154337406349E-5</v>
      </c>
      <c r="L65" s="69">
        <f>+B!L50/B!L$46</f>
        <v>1.3620772383306727E-5</v>
      </c>
      <c r="M65" s="68">
        <f>+B!M50/B!M$46</f>
        <v>9.4332219120724506E-6</v>
      </c>
      <c r="N65" s="69">
        <f>+B!N50/B!N$46</f>
        <v>0</v>
      </c>
      <c r="O65" s="68">
        <f>+B!O50/B!O$46</f>
        <v>7.2681682223585137E-5</v>
      </c>
      <c r="P65" s="69">
        <f>+B!P50/B!P$46</f>
        <v>0</v>
      </c>
      <c r="Q65" s="68">
        <f>+B!Q50/B!Q$46</f>
        <v>1.7066966669133728E-4</v>
      </c>
      <c r="R65" s="69">
        <f>+B!R50/B!R$46</f>
        <v>2.4778779484187999E-4</v>
      </c>
      <c r="S65" s="68">
        <f>+B!S50/B!S$46</f>
        <v>5.2600965873339273E-4</v>
      </c>
      <c r="T65" s="69">
        <f>+B!T50/B!T$46</f>
        <v>8.2584072997653061E-4</v>
      </c>
      <c r="U65" s="68">
        <f>+B!U50/B!U$46</f>
        <v>6.232463518612007E-4</v>
      </c>
      <c r="V65" s="69">
        <f>+B!V50/B!V$46</f>
        <v>2.739221621332601E-2</v>
      </c>
      <c r="W65" s="68">
        <f>+B!W50/B!W$46</f>
        <v>1.2437134840083783E-3</v>
      </c>
      <c r="X65" s="69">
        <f>+B!X50/B!X$46</f>
        <v>1.1153475784726949E-3</v>
      </c>
      <c r="Y65" s="68">
        <f>+B!Y50/B!Y$46</f>
        <v>7.1447961631832457E-4</v>
      </c>
      <c r="Z65" s="70">
        <f>+B!Z50/B!Z$46</f>
        <v>6.6872743183674121E-4</v>
      </c>
      <c r="AA65" s="70">
        <f>+B!AA50/B!AA$46</f>
        <v>1.3063672868907428E-3</v>
      </c>
      <c r="AB65" s="70">
        <f>+B!AB50/B!AB$46</f>
        <v>2.3167895048806495E-3</v>
      </c>
      <c r="AC65" s="70">
        <f>+B!AC50/B!AC$46</f>
        <v>3.0129781945994242E-3</v>
      </c>
    </row>
    <row r="66" spans="3:29" x14ac:dyDescent="0.25">
      <c r="C66" s="193" t="s">
        <v>21</v>
      </c>
      <c r="D66" s="208"/>
      <c r="E66" s="50">
        <f>+B!E51/B!E$46</f>
        <v>2.4470213562664462E-3</v>
      </c>
      <c r="F66" s="66">
        <f>+B!F51/B!F$46</f>
        <v>2.2318606431040084E-5</v>
      </c>
      <c r="G66" s="50">
        <f>+B!G51/B!G$46</f>
        <v>3.9942833169446268E-5</v>
      </c>
      <c r="H66" s="66">
        <f>+B!H51/B!H$46</f>
        <v>0</v>
      </c>
      <c r="I66" s="50">
        <f>+B!I51/B!I$46</f>
        <v>3.5125643267501689E-4</v>
      </c>
      <c r="J66" s="66">
        <f>+B!J51/B!J$46</f>
        <v>0</v>
      </c>
      <c r="K66" s="50">
        <f>+B!K51/B!K$46</f>
        <v>2.2304293126272374E-4</v>
      </c>
      <c r="L66" s="66">
        <f>+B!L51/B!L$46</f>
        <v>3.6550395701016587E-4</v>
      </c>
      <c r="M66" s="50">
        <f>+B!M51/B!M$46</f>
        <v>8.6333909837530689E-5</v>
      </c>
      <c r="N66" s="66">
        <f>+B!N51/B!N$46</f>
        <v>6.7500146612054778E-6</v>
      </c>
      <c r="O66" s="50">
        <f>+B!O51/B!O$46</f>
        <v>3.9546175898867107E-4</v>
      </c>
      <c r="P66" s="66">
        <f>+B!P51/B!P$46</f>
        <v>3.1658088967211854E-4</v>
      </c>
      <c r="Q66" s="50">
        <f>+B!Q51/B!Q$46</f>
        <v>6.9230578767251808E-4</v>
      </c>
      <c r="R66" s="66">
        <f>+B!R51/B!R$46</f>
        <v>1.4832433789765732E-3</v>
      </c>
      <c r="S66" s="50">
        <f>+B!S51/B!S$46</f>
        <v>1.1419618780218624E-3</v>
      </c>
      <c r="T66" s="66">
        <f>+B!T51/B!T$46</f>
        <v>8.2469684368490143E-4</v>
      </c>
      <c r="U66" s="50">
        <f>+B!U51/B!U$46</f>
        <v>1.0685079765312962E-3</v>
      </c>
      <c r="V66" s="66">
        <f>+B!V51/B!V$46</f>
        <v>1.8036242565883408E-3</v>
      </c>
      <c r="W66" s="50">
        <f>+B!W51/B!W$46</f>
        <v>1.6013062561564938E-3</v>
      </c>
      <c r="X66" s="66">
        <f>+B!X51/B!X$46</f>
        <v>6.2590014102781712E-4</v>
      </c>
      <c r="Y66" s="50">
        <f>+B!Y51/B!Y$46</f>
        <v>5.9559105270328306E-4</v>
      </c>
      <c r="Z66" s="67">
        <f>+B!Z51/B!Z$46</f>
        <v>1.3120980895803607E-3</v>
      </c>
      <c r="AA66" s="67">
        <f>+B!AA51/B!AA$46</f>
        <v>2.0362726657426155E-3</v>
      </c>
      <c r="AB66" s="67">
        <f>+B!AB51/B!AB$46</f>
        <v>2.0252330618743247E-3</v>
      </c>
      <c r="AC66" s="67">
        <f>+B!AC51/B!AC$46</f>
        <v>1.9122148896526059E-3</v>
      </c>
    </row>
    <row r="67" spans="3:29" x14ac:dyDescent="0.25">
      <c r="C67" s="191" t="s">
        <v>22</v>
      </c>
      <c r="D67" s="207"/>
      <c r="E67" s="68">
        <f>+B!E52/B!E$46</f>
        <v>0.12978960411913421</v>
      </c>
      <c r="F67" s="69">
        <f>+B!F52/B!F$46</f>
        <v>0.15372846194158843</v>
      </c>
      <c r="G67" s="68">
        <f>+B!G52/B!G$46</f>
        <v>0.24284822560036035</v>
      </c>
      <c r="H67" s="69">
        <f>+B!H52/B!H$46</f>
        <v>0.26041576694839774</v>
      </c>
      <c r="I67" s="68">
        <f>+B!I52/B!I$46</f>
        <v>0.36460249674764578</v>
      </c>
      <c r="J67" s="69">
        <f>+B!J52/B!J$46</f>
        <v>0.40028255505721444</v>
      </c>
      <c r="K67" s="68">
        <f>+B!K52/B!K$46</f>
        <v>0.37566103632285819</v>
      </c>
      <c r="L67" s="69">
        <f>+B!L52/B!L$46</f>
        <v>0.39525985553044413</v>
      </c>
      <c r="M67" s="68">
        <f>+B!M52/B!M$46</f>
        <v>0.42911702562807097</v>
      </c>
      <c r="N67" s="69">
        <f>+B!N52/B!N$46</f>
        <v>0.4042032167661509</v>
      </c>
      <c r="O67" s="68">
        <f>+B!O52/B!O$46</f>
        <v>0.2924626594832534</v>
      </c>
      <c r="P67" s="69">
        <f>+B!P52/B!P$46</f>
        <v>0.27597591420652406</v>
      </c>
      <c r="Q67" s="68">
        <f>+B!Q52/B!Q$46</f>
        <v>0.20013146011178248</v>
      </c>
      <c r="R67" s="69">
        <f>+B!R52/B!R$46</f>
        <v>0.22924740389197246</v>
      </c>
      <c r="S67" s="68">
        <f>+B!S52/B!S$46</f>
        <v>0.31554020455580079</v>
      </c>
      <c r="T67" s="69">
        <f>+B!T52/B!T$46</f>
        <v>0.26090552265416384</v>
      </c>
      <c r="U67" s="68">
        <f>+B!U52/B!U$46</f>
        <v>0.21188980760307824</v>
      </c>
      <c r="V67" s="69">
        <f>+B!V52/B!V$46</f>
        <v>0.19890688075110258</v>
      </c>
      <c r="W67" s="68">
        <f>+B!W52/B!W$46</f>
        <v>0.22282325311716941</v>
      </c>
      <c r="X67" s="69">
        <f>+B!X52/B!X$46</f>
        <v>0.19770566441724363</v>
      </c>
      <c r="Y67" s="68">
        <f>+B!Y52/B!Y$46</f>
        <v>0.22071879265908967</v>
      </c>
      <c r="Z67" s="70">
        <f>+B!Z52/B!Z$46</f>
        <v>0.24903313145598691</v>
      </c>
      <c r="AA67" s="70">
        <f>+B!AA52/B!AA$46</f>
        <v>0.2574752238230773</v>
      </c>
      <c r="AB67" s="70">
        <f>+B!AB52/B!AB$46</f>
        <v>0.27875016859823931</v>
      </c>
      <c r="AC67" s="70">
        <f>+B!AC52/B!AC$46</f>
        <v>0.27688166559680372</v>
      </c>
    </row>
    <row r="68" spans="3:29" x14ac:dyDescent="0.25">
      <c r="C68" s="193" t="s">
        <v>23</v>
      </c>
      <c r="D68" s="208"/>
      <c r="E68" s="50">
        <f>+B!E53/B!E$46</f>
        <v>0.29696155626869358</v>
      </c>
      <c r="F68" s="66">
        <f>+B!F53/B!F$46</f>
        <v>0.33447423636586482</v>
      </c>
      <c r="G68" s="50">
        <f>+B!G53/B!G$46</f>
        <v>0.49452560531272061</v>
      </c>
      <c r="H68" s="66">
        <f>+B!H53/B!H$46</f>
        <v>0.52255005156062906</v>
      </c>
      <c r="I68" s="50">
        <f>+B!I53/B!I$46</f>
        <v>0.47187786793276082</v>
      </c>
      <c r="J68" s="66">
        <f>+B!J53/B!J$46</f>
        <v>0.43130445407187118</v>
      </c>
      <c r="K68" s="50">
        <f>+B!K53/B!K$46</f>
        <v>0.43676307485580285</v>
      </c>
      <c r="L68" s="66">
        <f>+B!L53/B!L$46</f>
        <v>0.33271839496538147</v>
      </c>
      <c r="M68" s="50">
        <f>+B!M53/B!M$46</f>
        <v>0.25520316148453581</v>
      </c>
      <c r="N68" s="66">
        <f>+B!N53/B!N$46</f>
        <v>0.22769873291155654</v>
      </c>
      <c r="O68" s="50">
        <f>+B!O53/B!O$46</f>
        <v>0.16841782867951419</v>
      </c>
      <c r="P68" s="66">
        <f>+B!P53/B!P$46</f>
        <v>0.22429910329899883</v>
      </c>
      <c r="Q68" s="50">
        <f>+B!Q53/B!Q$46</f>
        <v>0.20181859361158716</v>
      </c>
      <c r="R68" s="66">
        <f>+B!R53/B!R$46</f>
        <v>0.247689342740534</v>
      </c>
      <c r="S68" s="50">
        <f>+B!S53/B!S$46</f>
        <v>0.20384439016459927</v>
      </c>
      <c r="T68" s="66">
        <f>+B!T53/B!T$46</f>
        <v>0.25673119305437142</v>
      </c>
      <c r="U68" s="50">
        <f>+B!U53/B!U$46</f>
        <v>0.27619650634390192</v>
      </c>
      <c r="V68" s="66">
        <f>+B!V53/B!V$46</f>
        <v>0.27768793858542951</v>
      </c>
      <c r="W68" s="50">
        <f>+B!W53/B!W$46</f>
        <v>0.23124347053109204</v>
      </c>
      <c r="X68" s="66">
        <f>+B!X53/B!X$46</f>
        <v>0.30624293532740327</v>
      </c>
      <c r="Y68" s="50">
        <f>+B!Y53/B!Y$46</f>
        <v>0.27163317713070212</v>
      </c>
      <c r="Z68" s="67">
        <f>+B!Z53/B!Z$46</f>
        <v>0.27037934452934548</v>
      </c>
      <c r="AA68" s="67">
        <f>+B!AA53/B!AA$46</f>
        <v>0.32833496588379291</v>
      </c>
      <c r="AB68" s="67">
        <f>+B!AB53/B!AB$46</f>
        <v>0.31743596051175316</v>
      </c>
      <c r="AC68" s="67">
        <f>+B!AC53/B!AC$46</f>
        <v>0.29168893441423621</v>
      </c>
    </row>
    <row r="69" spans="3:29" x14ac:dyDescent="0.25">
      <c r="C69" s="191" t="s">
        <v>24</v>
      </c>
      <c r="D69" s="207"/>
      <c r="E69" s="68">
        <f>+B!E54/B!E$46</f>
        <v>0.21798557717355146</v>
      </c>
      <c r="F69" s="69">
        <f>+B!F54/B!F$46</f>
        <v>0.17880292163828698</v>
      </c>
      <c r="G69" s="68">
        <f>+B!G54/B!G$46</f>
        <v>0.1361256477384867</v>
      </c>
      <c r="H69" s="69">
        <f>+B!H54/B!H$46</f>
        <v>0.14624179404583137</v>
      </c>
      <c r="I69" s="68">
        <f>+B!I54/B!I$46</f>
        <v>9.2048934639121102E-2</v>
      </c>
      <c r="J69" s="69">
        <f>+B!J54/B!J$46</f>
        <v>0.12309088647121076</v>
      </c>
      <c r="K69" s="68">
        <f>+B!K54/B!K$46</f>
        <v>0.10167644383770194</v>
      </c>
      <c r="L69" s="69">
        <f>+B!L54/B!L$46</f>
        <v>0.19747640771079522</v>
      </c>
      <c r="M69" s="68">
        <f>+B!M54/B!M$46</f>
        <v>0.15402934095171555</v>
      </c>
      <c r="N69" s="69">
        <f>+B!N54/B!N$46</f>
        <v>0.18014169995407817</v>
      </c>
      <c r="O69" s="68">
        <f>+B!O54/B!O$46</f>
        <v>0.31391205645519416</v>
      </c>
      <c r="P69" s="69">
        <f>+B!P54/B!P$46</f>
        <v>0.19629010510057143</v>
      </c>
      <c r="Q69" s="68">
        <f>+B!Q54/B!Q$46</f>
        <v>0.29008199671691015</v>
      </c>
      <c r="R69" s="69">
        <f>+B!R54/B!R$46</f>
        <v>0.19692711326241319</v>
      </c>
      <c r="S69" s="68">
        <f>+B!S54/B!S$46</f>
        <v>0.17513035424028817</v>
      </c>
      <c r="T69" s="69">
        <f>+B!T54/B!T$46</f>
        <v>0.16459236318021966</v>
      </c>
      <c r="U69" s="68">
        <f>+B!U54/B!U$46</f>
        <v>0.18204719192057761</v>
      </c>
      <c r="V69" s="69">
        <f>+B!V54/B!V$46</f>
        <v>0.18493991911863672</v>
      </c>
      <c r="W69" s="68">
        <f>+B!W54/B!W$46</f>
        <v>0.18085016700237269</v>
      </c>
      <c r="X69" s="69">
        <f>+B!X54/B!X$46</f>
        <v>0.19995709676735729</v>
      </c>
      <c r="Y69" s="68">
        <f>+B!Y54/B!Y$46</f>
        <v>0.22424358611709219</v>
      </c>
      <c r="Z69" s="70">
        <f>+B!Z54/B!Z$46</f>
        <v>0.17101137573497641</v>
      </c>
      <c r="AA69" s="70">
        <f>+B!AA54/B!AA$46</f>
        <v>0.16283677616714967</v>
      </c>
      <c r="AB69" s="70">
        <f>+B!AB54/B!AB$46</f>
        <v>0.16783768695772355</v>
      </c>
      <c r="AC69" s="70">
        <f>+B!AC54/B!AC$46</f>
        <v>0.17771362592767387</v>
      </c>
    </row>
    <row r="70" spans="3:29" x14ac:dyDescent="0.25">
      <c r="C70" s="193" t="s">
        <v>25</v>
      </c>
      <c r="D70" s="208"/>
      <c r="E70" s="50">
        <f>+B!E55/B!E$46</f>
        <v>6.2252098448151182E-2</v>
      </c>
      <c r="F70" s="66">
        <f>+B!F55/B!F$46</f>
        <v>4.6578135390216088E-2</v>
      </c>
      <c r="G70" s="50">
        <f>+B!G55/B!G$46</f>
        <v>6.6720285871936527E-2</v>
      </c>
      <c r="H70" s="66">
        <f>+B!H55/B!H$46</f>
        <v>3.2166249525180948E-2</v>
      </c>
      <c r="I70" s="50">
        <f>+B!I55/B!I$46</f>
        <v>4.2623904530367802E-2</v>
      </c>
      <c r="J70" s="66">
        <f>+B!J55/B!J$46</f>
        <v>2.9178752221947553E-2</v>
      </c>
      <c r="K70" s="50">
        <f>+B!K55/B!K$46</f>
        <v>3.3260227336923485E-2</v>
      </c>
      <c r="L70" s="66">
        <f>+B!L55/B!L$46</f>
        <v>4.0457311818879162E-2</v>
      </c>
      <c r="M70" s="50">
        <f>+B!M55/B!M$46</f>
        <v>3.1337969223072762E-2</v>
      </c>
      <c r="N70" s="66">
        <f>+B!N55/B!N$46</f>
        <v>2.542311631291019E-2</v>
      </c>
      <c r="O70" s="50">
        <f>+B!O55/B!O$46</f>
        <v>3.1835109221369444E-2</v>
      </c>
      <c r="P70" s="66">
        <f>+B!P55/B!P$46</f>
        <v>2.9422531423367568E-2</v>
      </c>
      <c r="Q70" s="50">
        <f>+B!Q55/B!Q$46</f>
        <v>2.3328060686074997E-2</v>
      </c>
      <c r="R70" s="66">
        <f>+B!R55/B!R$46</f>
        <v>3.0102377212513885E-2</v>
      </c>
      <c r="S70" s="50">
        <f>+B!S55/B!S$46</f>
        <v>2.6191327224041886E-2</v>
      </c>
      <c r="T70" s="66">
        <f>+B!T55/B!T$46</f>
        <v>3.1249723226875775E-2</v>
      </c>
      <c r="U70" s="50">
        <f>+B!U55/B!U$46</f>
        <v>3.670742327673842E-2</v>
      </c>
      <c r="V70" s="66">
        <f>+B!V55/B!V$46</f>
        <v>4.1039009302116874E-2</v>
      </c>
      <c r="W70" s="50">
        <f>+B!W55/B!W$46</f>
        <v>4.8312009209865101E-2</v>
      </c>
      <c r="X70" s="66">
        <f>+B!X55/B!X$46</f>
        <v>4.0945790643621575E-2</v>
      </c>
      <c r="Y70" s="50">
        <f>+B!Y55/B!Y$46</f>
        <v>4.5371499026886156E-2</v>
      </c>
      <c r="Z70" s="67">
        <f>+B!Z55/B!Z$46</f>
        <v>4.7667081636062827E-2</v>
      </c>
      <c r="AA70" s="67">
        <f>+B!AA55/B!AA$46</f>
        <v>4.8413420700518212E-2</v>
      </c>
      <c r="AB70" s="67">
        <f>+B!AB55/B!AB$46</f>
        <v>4.2167957122364493E-2</v>
      </c>
      <c r="AC70" s="67">
        <f>+B!AC55/B!AC$46</f>
        <v>4.7590541919592173E-2</v>
      </c>
    </row>
    <row r="71" spans="3:29" ht="15.75" thickBot="1" x14ac:dyDescent="0.3">
      <c r="C71" s="195" t="s">
        <v>26</v>
      </c>
      <c r="D71" s="231"/>
      <c r="E71" s="71">
        <f>+B!E56/B!E$46</f>
        <v>0.23133419430498808</v>
      </c>
      <c r="F71" s="72">
        <f>+B!F56/B!F$46</f>
        <v>0.15177173542727701</v>
      </c>
      <c r="G71" s="71">
        <f>+B!G56/B!G$46</f>
        <v>4.8189813740901366E-2</v>
      </c>
      <c r="H71" s="72">
        <f>+B!H56/B!H$46</f>
        <v>1.0464075161187178E-2</v>
      </c>
      <c r="I71" s="71">
        <f>+B!I56/B!I$46</f>
        <v>7.9462871821431268E-3</v>
      </c>
      <c r="J71" s="72">
        <f>+B!J56/B!J$46</f>
        <v>5.6830743181352289E-3</v>
      </c>
      <c r="K71" s="71">
        <f>+B!K56/B!K$46</f>
        <v>2.208237729924109E-2</v>
      </c>
      <c r="L71" s="72">
        <f>+B!L56/B!L$46</f>
        <v>7.7303950813338166E-3</v>
      </c>
      <c r="M71" s="71">
        <f>+B!M56/B!M$46</f>
        <v>0.11228284324571568</v>
      </c>
      <c r="N71" s="72">
        <f>+B!N56/B!N$46</f>
        <v>0.14520353182471302</v>
      </c>
      <c r="O71" s="71">
        <f>+B!O56/B!O$46</f>
        <v>0.18382517966129366</v>
      </c>
      <c r="P71" s="72">
        <f>+B!P56/B!P$46</f>
        <v>0.25907418338342436</v>
      </c>
      <c r="Q71" s="71">
        <f>+B!Q56/B!Q$46</f>
        <v>0.27565287168400376</v>
      </c>
      <c r="R71" s="72">
        <f>+B!R56/B!R$46</f>
        <v>0.266820743199843</v>
      </c>
      <c r="S71" s="71">
        <f>+B!S56/B!S$46</f>
        <v>0.25669608767248692</v>
      </c>
      <c r="T71" s="72">
        <f>+B!T56/B!T$46</f>
        <v>0.26697557930416338</v>
      </c>
      <c r="U71" s="71">
        <f>+B!U56/B!U$46</f>
        <v>0.26981984554358951</v>
      </c>
      <c r="V71" s="72">
        <f>+B!V56/B!V$46</f>
        <v>0.25316638764765831</v>
      </c>
      <c r="W71" s="71">
        <f>+B!W56/B!W$46</f>
        <v>0.29803741602551881</v>
      </c>
      <c r="X71" s="72">
        <f>+B!X56/B!X$46</f>
        <v>0.23849108499846797</v>
      </c>
      <c r="Y71" s="71">
        <f>+B!Y56/B!Y$46</f>
        <v>0.22407499325320429</v>
      </c>
      <c r="Z71" s="73">
        <f>+B!Z56/B!Z$46</f>
        <v>0.24624312829836284</v>
      </c>
      <c r="AA71" s="73">
        <f>+B!AA56/B!AA$46</f>
        <v>0.18650086074871922</v>
      </c>
      <c r="AB71" s="73">
        <f>+B!AB56/B!AB$46</f>
        <v>0.17427741131056615</v>
      </c>
      <c r="AC71" s="73">
        <f>+B!AC56/B!AC$46</f>
        <v>0.18769698063583773</v>
      </c>
    </row>
    <row r="72" spans="3:29" x14ac:dyDescent="0.25">
      <c r="C72" s="1" t="s">
        <v>53</v>
      </c>
    </row>
  </sheetData>
  <mergeCells count="28">
    <mergeCell ref="C70:D70"/>
    <mergeCell ref="C71:D71"/>
    <mergeCell ref="C65:D65"/>
    <mergeCell ref="C66:D66"/>
    <mergeCell ref="C67:D67"/>
    <mergeCell ref="C68:D68"/>
    <mergeCell ref="C69:D69"/>
    <mergeCell ref="C57:D57"/>
    <mergeCell ref="C61:D61"/>
    <mergeCell ref="C62:D62"/>
    <mergeCell ref="C63:D63"/>
    <mergeCell ref="C64:D64"/>
    <mergeCell ref="C52:D52"/>
    <mergeCell ref="C53:D53"/>
    <mergeCell ref="C54:D54"/>
    <mergeCell ref="C55:D55"/>
    <mergeCell ref="C56:D56"/>
    <mergeCell ref="C47:D47"/>
    <mergeCell ref="C48:D48"/>
    <mergeCell ref="C49:D49"/>
    <mergeCell ref="C50:D50"/>
    <mergeCell ref="C51:D51"/>
    <mergeCell ref="B7:E16"/>
    <mergeCell ref="G9:J16"/>
    <mergeCell ref="M8:P16"/>
    <mergeCell ref="C17:E17"/>
    <mergeCell ref="H17:J17"/>
    <mergeCell ref="N17:P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Usuario</cp:lastModifiedBy>
  <dcterms:created xsi:type="dcterms:W3CDTF">2017-09-28T16:39:19Z</dcterms:created>
  <dcterms:modified xsi:type="dcterms:W3CDTF">2020-12-11T21:04:31Z</dcterms:modified>
</cp:coreProperties>
</file>