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Usuario\Desktop\ESCRITORIO\OBSERVATORIO\2021\"/>
    </mc:Choice>
  </mc:AlternateContent>
  <bookViews>
    <workbookView xWindow="0" yWindow="0" windowWidth="20490" windowHeight="8205" tabRatio="664" activeTab="6"/>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62913"/>
</workbook>
</file>

<file path=xl/calcChain.xml><?xml version="1.0" encoding="utf-8"?>
<calcChain xmlns="http://schemas.openxmlformats.org/spreadsheetml/2006/main">
  <c r="AC48" i="7" l="1"/>
  <c r="AE55" i="13" l="1"/>
  <c r="AE68" i="13" l="1"/>
  <c r="AE47" i="13"/>
  <c r="AE60" i="13" s="1"/>
  <c r="AE48" i="13"/>
  <c r="AE61" i="13" s="1"/>
  <c r="AE49" i="13"/>
  <c r="AE62" i="13" s="1"/>
  <c r="AE50" i="13"/>
  <c r="AE63" i="13" s="1"/>
  <c r="AE51" i="13"/>
  <c r="AE64" i="13" s="1"/>
  <c r="AE52" i="13"/>
  <c r="AE65" i="13" s="1"/>
  <c r="AE53" i="13"/>
  <c r="AE66" i="13" s="1"/>
  <c r="AE54" i="13"/>
  <c r="AE67" i="13" s="1"/>
  <c r="AE46" i="13"/>
  <c r="AE59" i="13" s="1"/>
  <c r="AE49" i="12"/>
  <c r="AE63" i="12" s="1"/>
  <c r="AE50" i="12"/>
  <c r="AE64" i="12" s="1"/>
  <c r="AE51" i="12"/>
  <c r="AE65" i="12" s="1"/>
  <c r="AE52" i="12"/>
  <c r="AE66" i="12" s="1"/>
  <c r="AE53" i="12"/>
  <c r="AE67" i="12" s="1"/>
  <c r="AE54" i="12"/>
  <c r="AE68" i="12" s="1"/>
  <c r="AE55" i="12"/>
  <c r="AE69" i="12" s="1"/>
  <c r="AE56" i="12"/>
  <c r="AE70" i="12" s="1"/>
  <c r="AE48" i="12"/>
  <c r="AE62" i="12" s="1"/>
  <c r="AE47" i="12"/>
  <c r="AE61" i="12" s="1"/>
  <c r="AE46" i="2"/>
  <c r="AE47" i="2"/>
  <c r="AE48" i="2"/>
  <c r="AE49" i="2"/>
  <c r="AE50" i="2"/>
  <c r="AE51" i="2"/>
  <c r="AE52" i="2"/>
  <c r="AE53" i="2"/>
  <c r="AE45" i="2"/>
  <c r="AE44" i="2"/>
  <c r="AD64" i="10"/>
  <c r="AD65" i="10"/>
  <c r="AD66" i="10"/>
  <c r="AD67" i="10"/>
  <c r="AD68" i="10"/>
  <c r="AD69" i="10"/>
  <c r="AD70" i="10"/>
  <c r="AD71" i="10"/>
  <c r="AD63" i="10"/>
  <c r="AD62" i="10"/>
  <c r="AD61" i="10"/>
  <c r="AC50" i="10"/>
  <c r="AD50" i="10"/>
  <c r="AC51" i="10"/>
  <c r="AD51" i="10"/>
  <c r="AC52" i="10"/>
  <c r="AD52" i="10"/>
  <c r="AC53" i="10"/>
  <c r="AD53" i="10"/>
  <c r="AC54" i="10"/>
  <c r="AD54" i="10"/>
  <c r="AC55" i="10"/>
  <c r="AD55" i="10"/>
  <c r="AC56" i="10"/>
  <c r="AD56" i="10"/>
  <c r="AC57" i="10"/>
  <c r="AD57" i="10"/>
  <c r="AD49" i="10"/>
  <c r="AD48" i="10"/>
  <c r="AD47" i="10"/>
  <c r="AD105" i="9"/>
  <c r="AD106" i="9"/>
  <c r="AD107" i="9"/>
  <c r="AD108" i="9"/>
  <c r="AD109" i="9"/>
  <c r="AD110" i="9"/>
  <c r="AD111" i="9"/>
  <c r="AD112" i="9"/>
  <c r="AD104" i="9"/>
  <c r="AD103" i="9"/>
  <c r="AD102" i="9"/>
  <c r="AD77" i="9"/>
  <c r="AD78" i="9"/>
  <c r="AD79" i="9"/>
  <c r="AD80" i="9"/>
  <c r="AD81" i="9"/>
  <c r="AD82" i="9"/>
  <c r="AD83" i="9"/>
  <c r="AD84" i="9"/>
  <c r="AD76" i="9"/>
  <c r="AD75" i="9"/>
  <c r="AD74" i="9"/>
  <c r="AD49" i="9"/>
  <c r="AE49" i="9"/>
  <c r="AD50" i="9"/>
  <c r="AE50" i="9"/>
  <c r="AD51" i="9"/>
  <c r="AE51" i="9"/>
  <c r="AD52" i="9"/>
  <c r="AE52" i="9"/>
  <c r="AD53" i="9"/>
  <c r="AE53" i="9"/>
  <c r="AD54" i="9"/>
  <c r="AE54" i="9"/>
  <c r="AD55" i="9"/>
  <c r="AE55" i="9"/>
  <c r="AD56" i="9"/>
  <c r="AE56" i="9"/>
  <c r="AE48" i="9"/>
  <c r="AE47" i="9"/>
  <c r="AD47" i="9"/>
  <c r="AE46" i="9"/>
  <c r="AF115" i="8"/>
  <c r="AG115" i="8"/>
  <c r="AF116" i="8"/>
  <c r="AG116" i="8"/>
  <c r="AF117" i="8"/>
  <c r="AG117" i="8"/>
  <c r="AF118" i="8"/>
  <c r="AG118" i="8"/>
  <c r="AF119" i="8"/>
  <c r="AG119" i="8"/>
  <c r="AF120" i="8"/>
  <c r="AG120" i="8"/>
  <c r="AF121" i="8"/>
  <c r="AG121" i="8"/>
  <c r="AF122" i="8"/>
  <c r="AG122" i="8"/>
  <c r="AG114" i="8"/>
  <c r="AG113" i="8"/>
  <c r="AG112" i="8"/>
  <c r="AF101" i="8"/>
  <c r="AG101" i="8"/>
  <c r="AF102" i="8"/>
  <c r="AG102" i="8"/>
  <c r="AF103" i="8"/>
  <c r="AG103" i="8"/>
  <c r="AF104" i="8"/>
  <c r="AG104" i="8"/>
  <c r="AF105" i="8"/>
  <c r="AG105" i="8"/>
  <c r="AF106" i="8"/>
  <c r="AG106" i="8"/>
  <c r="AF107" i="8"/>
  <c r="AG107" i="8"/>
  <c r="AF108" i="8"/>
  <c r="AG108" i="8"/>
  <c r="AG100" i="8"/>
  <c r="AG99" i="8"/>
  <c r="AG98" i="8"/>
  <c r="AF69" i="8"/>
  <c r="AG69" i="8"/>
  <c r="AF70" i="8"/>
  <c r="AG70" i="8"/>
  <c r="AF71" i="8"/>
  <c r="AG71" i="8"/>
  <c r="AF72" i="8"/>
  <c r="AG72" i="8"/>
  <c r="AF73" i="8"/>
  <c r="AG73" i="8"/>
  <c r="AF74" i="8"/>
  <c r="AG74" i="8"/>
  <c r="AF75" i="8"/>
  <c r="AG75" i="8"/>
  <c r="AF76" i="8"/>
  <c r="AG76" i="8"/>
  <c r="AG68" i="8"/>
  <c r="AG67" i="8"/>
  <c r="AG66" i="8"/>
  <c r="AG48" i="8"/>
  <c r="AG49" i="8"/>
  <c r="AG50" i="8"/>
  <c r="AG51" i="8"/>
  <c r="AG52" i="8"/>
  <c r="AG53" i="8"/>
  <c r="AG54" i="8"/>
  <c r="AG55" i="8"/>
  <c r="AG56" i="8"/>
  <c r="AF48" i="8"/>
  <c r="AF49" i="8"/>
  <c r="AF50" i="8"/>
  <c r="AF51" i="8"/>
  <c r="AF52" i="8"/>
  <c r="AF53" i="8"/>
  <c r="AF54" i="8"/>
  <c r="AF55" i="8"/>
  <c r="AF56" i="8"/>
  <c r="AG47" i="8"/>
  <c r="AG46" i="8"/>
  <c r="AF46" i="8"/>
  <c r="AC56" i="7" l="1"/>
  <c r="AC55" i="7"/>
  <c r="AC54" i="7"/>
  <c r="AC53" i="7"/>
  <c r="AC52" i="7"/>
  <c r="AC51" i="7"/>
  <c r="AC50" i="7"/>
  <c r="AC49" i="7"/>
  <c r="AC47" i="7"/>
  <c r="AC46" i="7"/>
  <c r="AG127" i="8" l="1"/>
  <c r="AG81" i="8"/>
  <c r="AG141" i="8"/>
  <c r="AG129" i="8"/>
  <c r="AG83" i="8"/>
  <c r="AG143" i="8"/>
  <c r="AG133" i="8"/>
  <c r="AG87" i="8"/>
  <c r="AG147" i="8"/>
  <c r="AG126" i="8"/>
  <c r="AG80" i="8"/>
  <c r="AG140" i="8"/>
  <c r="AG84" i="8"/>
  <c r="AG130" i="8"/>
  <c r="AG144" i="8"/>
  <c r="AG134" i="8"/>
  <c r="AG88" i="8"/>
  <c r="AG148" i="8"/>
  <c r="AG145" i="8"/>
  <c r="AG131" i="8"/>
  <c r="AG85" i="8"/>
  <c r="AG149" i="8"/>
  <c r="AG135" i="8"/>
  <c r="AG89" i="8"/>
  <c r="AG142" i="8"/>
  <c r="AG82" i="8"/>
  <c r="AG128" i="8"/>
  <c r="AG86" i="8"/>
  <c r="AG146" i="8"/>
  <c r="AG132" i="8"/>
  <c r="AG90" i="8"/>
  <c r="AG136" i="8"/>
  <c r="AG150" i="8"/>
  <c r="AD55" i="13"/>
  <c r="AD68" i="13" s="1"/>
  <c r="AD54" i="13"/>
  <c r="AD67" i="13" s="1"/>
  <c r="AD53" i="13"/>
  <c r="AD66" i="13" s="1"/>
  <c r="AD52" i="13"/>
  <c r="AD65" i="13" s="1"/>
  <c r="AD51" i="13"/>
  <c r="AD64" i="13" s="1"/>
  <c r="AD50" i="13"/>
  <c r="AD63" i="13" s="1"/>
  <c r="AD49" i="13"/>
  <c r="AD62" i="13" s="1"/>
  <c r="AD48" i="13"/>
  <c r="AD61" i="13" s="1"/>
  <c r="AD47" i="13"/>
  <c r="AD60" i="13" s="1"/>
  <c r="AD46" i="13"/>
  <c r="AD59" i="13" s="1"/>
  <c r="AD56" i="12"/>
  <c r="AD70" i="12" s="1"/>
  <c r="AD55" i="12"/>
  <c r="AD69" i="12" s="1"/>
  <c r="AD54" i="12"/>
  <c r="AD68" i="12" s="1"/>
  <c r="AD53" i="12"/>
  <c r="AD67" i="12" s="1"/>
  <c r="AD52" i="12"/>
  <c r="AD66" i="12" s="1"/>
  <c r="AD51" i="12"/>
  <c r="AD65" i="12" s="1"/>
  <c r="AD50" i="12"/>
  <c r="AD64" i="12" s="1"/>
  <c r="AD49" i="12"/>
  <c r="AD63" i="12" s="1"/>
  <c r="AD48" i="12"/>
  <c r="AD62" i="12" s="1"/>
  <c r="AD47" i="12"/>
  <c r="AD61" i="12" s="1"/>
  <c r="AD53" i="2"/>
  <c r="AD52" i="2"/>
  <c r="AD51" i="2"/>
  <c r="AD50" i="2"/>
  <c r="AD49" i="2"/>
  <c r="AD48" i="2"/>
  <c r="AD47" i="2"/>
  <c r="AD46" i="2"/>
  <c r="AD45" i="2"/>
  <c r="AD44" i="2"/>
  <c r="AC71" i="10"/>
  <c r="AC70" i="10"/>
  <c r="AC69" i="10"/>
  <c r="AC68" i="10"/>
  <c r="AC67" i="10"/>
  <c r="AC66" i="10"/>
  <c r="AC65" i="10"/>
  <c r="AC64" i="10"/>
  <c r="AC63" i="10"/>
  <c r="AC62" i="10"/>
  <c r="AC61" i="10"/>
  <c r="AC49" i="10"/>
  <c r="AC48" i="10"/>
  <c r="AC47" i="10"/>
  <c r="AC112" i="9"/>
  <c r="AC111" i="9"/>
  <c r="AC110" i="9"/>
  <c r="AC109" i="9"/>
  <c r="AC108" i="9"/>
  <c r="AC107" i="9"/>
  <c r="AC106" i="9"/>
  <c r="AC105" i="9"/>
  <c r="AC104" i="9"/>
  <c r="AC103" i="9"/>
  <c r="AC102" i="9"/>
  <c r="AC84" i="9"/>
  <c r="AC83" i="9"/>
  <c r="AC82" i="9"/>
  <c r="AC81" i="9"/>
  <c r="AC80" i="9"/>
  <c r="AC79" i="9"/>
  <c r="AC78" i="9"/>
  <c r="AC77" i="9"/>
  <c r="AC76" i="9"/>
  <c r="AC75" i="9"/>
  <c r="AC74" i="9"/>
  <c r="AD48" i="9"/>
  <c r="AD46" i="9"/>
  <c r="AF114" i="8"/>
  <c r="AF113" i="8"/>
  <c r="AF112" i="8"/>
  <c r="AF100" i="8"/>
  <c r="AF99" i="8"/>
  <c r="AF98" i="8"/>
  <c r="AF68" i="8"/>
  <c r="AF67" i="8"/>
  <c r="AF66" i="8"/>
  <c r="AF47" i="8"/>
  <c r="AE56" i="8"/>
  <c r="AE55" i="8"/>
  <c r="AE54" i="8"/>
  <c r="AE53" i="8"/>
  <c r="AE52" i="8"/>
  <c r="AE51" i="8"/>
  <c r="AE50" i="8"/>
  <c r="AE49" i="8"/>
  <c r="AE48" i="8"/>
  <c r="AE47" i="8"/>
  <c r="AE46" i="8"/>
  <c r="AB56" i="7"/>
  <c r="AB55" i="7"/>
  <c r="AB54" i="7"/>
  <c r="AB53" i="7"/>
  <c r="AB52" i="7"/>
  <c r="AB51" i="7"/>
  <c r="AB50" i="7"/>
  <c r="AB49" i="7"/>
  <c r="AB48" i="7"/>
  <c r="AB47" i="7"/>
  <c r="AF141" i="8" s="1"/>
  <c r="AB46" i="7"/>
  <c r="AF126" i="8" s="1"/>
  <c r="AF136" i="8" l="1"/>
  <c r="AF90" i="8"/>
  <c r="AF129" i="8"/>
  <c r="AF83" i="8"/>
  <c r="AF145" i="8"/>
  <c r="AF85" i="8"/>
  <c r="AF149" i="8"/>
  <c r="AF89" i="8"/>
  <c r="AF128" i="8"/>
  <c r="AF82" i="8"/>
  <c r="AF146" i="8"/>
  <c r="AF86" i="8"/>
  <c r="AF147" i="8"/>
  <c r="AF87" i="8"/>
  <c r="AF130" i="8"/>
  <c r="AF84" i="8"/>
  <c r="AF134" i="8"/>
  <c r="AF88" i="8"/>
  <c r="AF127" i="8"/>
  <c r="AF131" i="8"/>
  <c r="AF135" i="8"/>
  <c r="AF142" i="8"/>
  <c r="AF132" i="8"/>
  <c r="AF143" i="8"/>
  <c r="AF80" i="8"/>
  <c r="AF133" i="8"/>
  <c r="AF140" i="8"/>
  <c r="AF144" i="8"/>
  <c r="AF148" i="8"/>
  <c r="AF150" i="8"/>
  <c r="AF81" i="8"/>
  <c r="AC46" i="13"/>
  <c r="AC59" i="13" s="1"/>
  <c r="AC47" i="13"/>
  <c r="AC60" i="13" s="1"/>
  <c r="AC48" i="13"/>
  <c r="AC61" i="13" s="1"/>
  <c r="AC49" i="13"/>
  <c r="AC62" i="13" s="1"/>
  <c r="AC50" i="13"/>
  <c r="AC63" i="13" s="1"/>
  <c r="AC51" i="13"/>
  <c r="AC64" i="13" s="1"/>
  <c r="AC52" i="13"/>
  <c r="AC65" i="13" s="1"/>
  <c r="AC53" i="13"/>
  <c r="AC66" i="13" s="1"/>
  <c r="AC54" i="13"/>
  <c r="AC67" i="13" s="1"/>
  <c r="AC55" i="13"/>
  <c r="AC68" i="13" s="1"/>
  <c r="AC47" i="12"/>
  <c r="AC61" i="12" s="1"/>
  <c r="AC48" i="12"/>
  <c r="AC62" i="12" s="1"/>
  <c r="AC49" i="12"/>
  <c r="AC63" i="12" s="1"/>
  <c r="AC50" i="12"/>
  <c r="AC64" i="12" s="1"/>
  <c r="AC51" i="12"/>
  <c r="AC65" i="12" s="1"/>
  <c r="AC52" i="12"/>
  <c r="AC66" i="12" s="1"/>
  <c r="AC53" i="12"/>
  <c r="AC67" i="12" s="1"/>
  <c r="AC54" i="12"/>
  <c r="AC68" i="12" s="1"/>
  <c r="AC55" i="12"/>
  <c r="AC69" i="12" s="1"/>
  <c r="AC56" i="12"/>
  <c r="AC70" i="12" s="1"/>
  <c r="AC44" i="2"/>
  <c r="AC45" i="2"/>
  <c r="AC46" i="2"/>
  <c r="AC47" i="2"/>
  <c r="AC48" i="2"/>
  <c r="AC49" i="2"/>
  <c r="AC50" i="2"/>
  <c r="AC51" i="2"/>
  <c r="AC52" i="2"/>
  <c r="AC53" i="2"/>
  <c r="AB61" i="10"/>
  <c r="AB62" i="10"/>
  <c r="AB63" i="10"/>
  <c r="AB64" i="10"/>
  <c r="AB65" i="10"/>
  <c r="AB66" i="10"/>
  <c r="AB67" i="10"/>
  <c r="AB68" i="10"/>
  <c r="AB69" i="10"/>
  <c r="AB70" i="10"/>
  <c r="AB71" i="10"/>
  <c r="AB47" i="10"/>
  <c r="AB48" i="10"/>
  <c r="AB49" i="10"/>
  <c r="AB50" i="10"/>
  <c r="AB51" i="10"/>
  <c r="AB52" i="10"/>
  <c r="AB53" i="10"/>
  <c r="AB54" i="10"/>
  <c r="AB55" i="10"/>
  <c r="AB56" i="10"/>
  <c r="AB57" i="10"/>
  <c r="AB102" i="9"/>
  <c r="AB103" i="9"/>
  <c r="AB104" i="9"/>
  <c r="AB105" i="9"/>
  <c r="AB106" i="9"/>
  <c r="AB107" i="9"/>
  <c r="AB108" i="9"/>
  <c r="AB109" i="9"/>
  <c r="AB110" i="9"/>
  <c r="AB111" i="9"/>
  <c r="AB112" i="9"/>
  <c r="AB74" i="9"/>
  <c r="AB75" i="9"/>
  <c r="AB76" i="9"/>
  <c r="AB77" i="9"/>
  <c r="AB78" i="9"/>
  <c r="AB79" i="9"/>
  <c r="AB80" i="9"/>
  <c r="AB81" i="9"/>
  <c r="AB82" i="9"/>
  <c r="AB83" i="9"/>
  <c r="AB84" i="9"/>
  <c r="AC46" i="9"/>
  <c r="AC47" i="9"/>
  <c r="AC48" i="9"/>
  <c r="AC49" i="9"/>
  <c r="AC50" i="9"/>
  <c r="AC51" i="9"/>
  <c r="AC52" i="9"/>
  <c r="AC53" i="9"/>
  <c r="AC54" i="9"/>
  <c r="AC55" i="9"/>
  <c r="AC56" i="9"/>
  <c r="L112" i="8" l="1"/>
  <c r="M112" i="8"/>
  <c r="N112" i="8"/>
  <c r="O112" i="8"/>
  <c r="P112" i="8"/>
  <c r="Q112" i="8"/>
  <c r="R112" i="8"/>
  <c r="S112" i="8"/>
  <c r="T112" i="8"/>
  <c r="U112" i="8"/>
  <c r="V112" i="8"/>
  <c r="W112" i="8"/>
  <c r="X112" i="8"/>
  <c r="Y112" i="8"/>
  <c r="Z112" i="8"/>
  <c r="AA112" i="8"/>
  <c r="AB112" i="8"/>
  <c r="AC112" i="8"/>
  <c r="AD112" i="8"/>
  <c r="AE112" i="8"/>
  <c r="I112" i="8"/>
  <c r="J112" i="8"/>
  <c r="K112" i="8"/>
  <c r="I113" i="8"/>
  <c r="J113" i="8"/>
  <c r="K113" i="8"/>
  <c r="L113" i="8"/>
  <c r="M113" i="8"/>
  <c r="N113" i="8"/>
  <c r="O113" i="8"/>
  <c r="P113" i="8"/>
  <c r="Q113" i="8"/>
  <c r="R113" i="8"/>
  <c r="S113" i="8"/>
  <c r="T113" i="8"/>
  <c r="U113" i="8"/>
  <c r="V113" i="8"/>
  <c r="W113" i="8"/>
  <c r="X113" i="8"/>
  <c r="Y113" i="8"/>
  <c r="Z113" i="8"/>
  <c r="AA113" i="8"/>
  <c r="AB113" i="8"/>
  <c r="AC113" i="8"/>
  <c r="AD113" i="8"/>
  <c r="AE113" i="8"/>
  <c r="I114" i="8"/>
  <c r="J114" i="8"/>
  <c r="K114" i="8"/>
  <c r="L114" i="8"/>
  <c r="M114" i="8"/>
  <c r="N114" i="8"/>
  <c r="O114" i="8"/>
  <c r="P114" i="8"/>
  <c r="Q114" i="8"/>
  <c r="R114" i="8"/>
  <c r="S114" i="8"/>
  <c r="T114" i="8"/>
  <c r="U114" i="8"/>
  <c r="V114" i="8"/>
  <c r="W114" i="8"/>
  <c r="X114" i="8"/>
  <c r="Y114" i="8"/>
  <c r="Z114" i="8"/>
  <c r="AA114" i="8"/>
  <c r="AB114" i="8"/>
  <c r="AC114" i="8"/>
  <c r="AD114" i="8"/>
  <c r="AE114" i="8"/>
  <c r="I115" i="8"/>
  <c r="J115" i="8"/>
  <c r="K115" i="8"/>
  <c r="L115" i="8"/>
  <c r="M115" i="8"/>
  <c r="N115" i="8"/>
  <c r="O115" i="8"/>
  <c r="P115" i="8"/>
  <c r="Q115" i="8"/>
  <c r="R115" i="8"/>
  <c r="S115" i="8"/>
  <c r="T115" i="8"/>
  <c r="U115" i="8"/>
  <c r="V115" i="8"/>
  <c r="W115" i="8"/>
  <c r="X115" i="8"/>
  <c r="Y115" i="8"/>
  <c r="Z115" i="8"/>
  <c r="AA115" i="8"/>
  <c r="AB115" i="8"/>
  <c r="AC115" i="8"/>
  <c r="AD115" i="8"/>
  <c r="AE115" i="8"/>
  <c r="I116" i="8"/>
  <c r="J116" i="8"/>
  <c r="K116" i="8"/>
  <c r="L116" i="8"/>
  <c r="M116" i="8"/>
  <c r="N116" i="8"/>
  <c r="O116" i="8"/>
  <c r="P116" i="8"/>
  <c r="Q116" i="8"/>
  <c r="R116" i="8"/>
  <c r="S116" i="8"/>
  <c r="T116" i="8"/>
  <c r="U116" i="8"/>
  <c r="V116" i="8"/>
  <c r="W116" i="8"/>
  <c r="X116" i="8"/>
  <c r="Y116" i="8"/>
  <c r="Z116" i="8"/>
  <c r="AA116" i="8"/>
  <c r="AB116" i="8"/>
  <c r="AC116" i="8"/>
  <c r="AD116" i="8"/>
  <c r="AE116" i="8"/>
  <c r="I117" i="8"/>
  <c r="J117" i="8"/>
  <c r="K117" i="8"/>
  <c r="L117" i="8"/>
  <c r="M117" i="8"/>
  <c r="N117" i="8"/>
  <c r="O117" i="8"/>
  <c r="P117" i="8"/>
  <c r="Q117" i="8"/>
  <c r="R117" i="8"/>
  <c r="S117" i="8"/>
  <c r="T117" i="8"/>
  <c r="U117" i="8"/>
  <c r="V117" i="8"/>
  <c r="W117" i="8"/>
  <c r="X117" i="8"/>
  <c r="Y117" i="8"/>
  <c r="Z117" i="8"/>
  <c r="AA117" i="8"/>
  <c r="AB117" i="8"/>
  <c r="AC117" i="8"/>
  <c r="AD117" i="8"/>
  <c r="AE117" i="8"/>
  <c r="I118" i="8"/>
  <c r="J118" i="8"/>
  <c r="K118" i="8"/>
  <c r="L118" i="8"/>
  <c r="M118" i="8"/>
  <c r="N118" i="8"/>
  <c r="O118" i="8"/>
  <c r="P118" i="8"/>
  <c r="Q118" i="8"/>
  <c r="R118" i="8"/>
  <c r="S118" i="8"/>
  <c r="T118" i="8"/>
  <c r="U118" i="8"/>
  <c r="V118" i="8"/>
  <c r="W118" i="8"/>
  <c r="X118" i="8"/>
  <c r="Y118" i="8"/>
  <c r="Z118" i="8"/>
  <c r="AA118" i="8"/>
  <c r="AB118" i="8"/>
  <c r="AC118" i="8"/>
  <c r="AD118" i="8"/>
  <c r="AE118" i="8"/>
  <c r="I119" i="8"/>
  <c r="J119" i="8"/>
  <c r="K119" i="8"/>
  <c r="L119" i="8"/>
  <c r="M119" i="8"/>
  <c r="N119" i="8"/>
  <c r="O119" i="8"/>
  <c r="P119" i="8"/>
  <c r="Q119" i="8"/>
  <c r="R119" i="8"/>
  <c r="S119" i="8"/>
  <c r="T119" i="8"/>
  <c r="U119" i="8"/>
  <c r="V119" i="8"/>
  <c r="W119" i="8"/>
  <c r="X119" i="8"/>
  <c r="Y119" i="8"/>
  <c r="Z119" i="8"/>
  <c r="AA119" i="8"/>
  <c r="AB119" i="8"/>
  <c r="AC119" i="8"/>
  <c r="AD119" i="8"/>
  <c r="AE119" i="8"/>
  <c r="I120" i="8"/>
  <c r="J120" i="8"/>
  <c r="K120" i="8"/>
  <c r="L120" i="8"/>
  <c r="M120" i="8"/>
  <c r="N120" i="8"/>
  <c r="O120" i="8"/>
  <c r="P120" i="8"/>
  <c r="Q120" i="8"/>
  <c r="R120" i="8"/>
  <c r="S120" i="8"/>
  <c r="T120" i="8"/>
  <c r="U120" i="8"/>
  <c r="V120" i="8"/>
  <c r="W120" i="8"/>
  <c r="X120" i="8"/>
  <c r="Y120" i="8"/>
  <c r="Z120" i="8"/>
  <c r="AA120" i="8"/>
  <c r="AB120" i="8"/>
  <c r="AC120" i="8"/>
  <c r="AD120" i="8"/>
  <c r="AE120" i="8"/>
  <c r="I121" i="8"/>
  <c r="J121" i="8"/>
  <c r="K121" i="8"/>
  <c r="L121" i="8"/>
  <c r="M121" i="8"/>
  <c r="N121" i="8"/>
  <c r="O121" i="8"/>
  <c r="P121" i="8"/>
  <c r="Q121" i="8"/>
  <c r="R121" i="8"/>
  <c r="S121" i="8"/>
  <c r="T121" i="8"/>
  <c r="U121" i="8"/>
  <c r="V121" i="8"/>
  <c r="W121" i="8"/>
  <c r="X121" i="8"/>
  <c r="Y121" i="8"/>
  <c r="Z121" i="8"/>
  <c r="AA121" i="8"/>
  <c r="AB121" i="8"/>
  <c r="AC121" i="8"/>
  <c r="AD121" i="8"/>
  <c r="AE121" i="8"/>
  <c r="I122" i="8"/>
  <c r="J122" i="8"/>
  <c r="K122" i="8"/>
  <c r="L122" i="8"/>
  <c r="M122" i="8"/>
  <c r="N122" i="8"/>
  <c r="O122" i="8"/>
  <c r="P122" i="8"/>
  <c r="Q122" i="8"/>
  <c r="R122" i="8"/>
  <c r="S122" i="8"/>
  <c r="T122" i="8"/>
  <c r="U122" i="8"/>
  <c r="V122" i="8"/>
  <c r="W122" i="8"/>
  <c r="X122" i="8"/>
  <c r="Y122" i="8"/>
  <c r="Z122" i="8"/>
  <c r="AA122" i="8"/>
  <c r="AB122" i="8"/>
  <c r="AC122" i="8"/>
  <c r="AD122" i="8"/>
  <c r="AE122" i="8"/>
  <c r="I98" i="8"/>
  <c r="J98" i="8"/>
  <c r="K98" i="8"/>
  <c r="L98" i="8"/>
  <c r="M98" i="8"/>
  <c r="N98" i="8"/>
  <c r="O98" i="8"/>
  <c r="P98" i="8"/>
  <c r="Q98" i="8"/>
  <c r="R98" i="8"/>
  <c r="S98" i="8"/>
  <c r="T98" i="8"/>
  <c r="U98" i="8"/>
  <c r="V98" i="8"/>
  <c r="W98" i="8"/>
  <c r="X98" i="8"/>
  <c r="Y98" i="8"/>
  <c r="Z98" i="8"/>
  <c r="AA98" i="8"/>
  <c r="AB98" i="8"/>
  <c r="AC98" i="8"/>
  <c r="AD98" i="8"/>
  <c r="AE98" i="8"/>
  <c r="I99" i="8"/>
  <c r="J99" i="8"/>
  <c r="K99" i="8"/>
  <c r="L99" i="8"/>
  <c r="M99" i="8"/>
  <c r="N99" i="8"/>
  <c r="O99" i="8"/>
  <c r="P99" i="8"/>
  <c r="Q99" i="8"/>
  <c r="R99" i="8"/>
  <c r="S99" i="8"/>
  <c r="T99" i="8"/>
  <c r="U99" i="8"/>
  <c r="V99" i="8"/>
  <c r="W99" i="8"/>
  <c r="X99" i="8"/>
  <c r="Y99" i="8"/>
  <c r="Z99" i="8"/>
  <c r="AA99" i="8"/>
  <c r="AB99" i="8"/>
  <c r="AC99" i="8"/>
  <c r="AD99" i="8"/>
  <c r="AE99" i="8"/>
  <c r="I100" i="8"/>
  <c r="J100" i="8"/>
  <c r="K100" i="8"/>
  <c r="L100" i="8"/>
  <c r="M100" i="8"/>
  <c r="N100" i="8"/>
  <c r="O100" i="8"/>
  <c r="P100" i="8"/>
  <c r="Q100" i="8"/>
  <c r="R100" i="8"/>
  <c r="S100" i="8"/>
  <c r="T100" i="8"/>
  <c r="U100" i="8"/>
  <c r="V100" i="8"/>
  <c r="W100" i="8"/>
  <c r="X100" i="8"/>
  <c r="Y100" i="8"/>
  <c r="Z100" i="8"/>
  <c r="AA100" i="8"/>
  <c r="AB100" i="8"/>
  <c r="AC100" i="8"/>
  <c r="AD100" i="8"/>
  <c r="AE100" i="8"/>
  <c r="I101" i="8"/>
  <c r="J101" i="8"/>
  <c r="K101" i="8"/>
  <c r="L101" i="8"/>
  <c r="M101" i="8"/>
  <c r="N101" i="8"/>
  <c r="O101" i="8"/>
  <c r="P101" i="8"/>
  <c r="Q101" i="8"/>
  <c r="R101" i="8"/>
  <c r="S101" i="8"/>
  <c r="T101" i="8"/>
  <c r="U101" i="8"/>
  <c r="V101" i="8"/>
  <c r="W101" i="8"/>
  <c r="X101" i="8"/>
  <c r="Y101" i="8"/>
  <c r="Z101" i="8"/>
  <c r="AA101" i="8"/>
  <c r="AB101" i="8"/>
  <c r="AC101" i="8"/>
  <c r="AD101" i="8"/>
  <c r="AE101" i="8"/>
  <c r="I102" i="8"/>
  <c r="J102" i="8"/>
  <c r="K102" i="8"/>
  <c r="L102" i="8"/>
  <c r="M102" i="8"/>
  <c r="N102" i="8"/>
  <c r="O102" i="8"/>
  <c r="P102" i="8"/>
  <c r="Q102" i="8"/>
  <c r="R102" i="8"/>
  <c r="S102" i="8"/>
  <c r="T102" i="8"/>
  <c r="U102" i="8"/>
  <c r="V102" i="8"/>
  <c r="W102" i="8"/>
  <c r="X102" i="8"/>
  <c r="Y102" i="8"/>
  <c r="Z102" i="8"/>
  <c r="AA102" i="8"/>
  <c r="AB102" i="8"/>
  <c r="AC102" i="8"/>
  <c r="AD102" i="8"/>
  <c r="AE102" i="8"/>
  <c r="I103" i="8"/>
  <c r="J103" i="8"/>
  <c r="K103" i="8"/>
  <c r="L103" i="8"/>
  <c r="M103" i="8"/>
  <c r="N103" i="8"/>
  <c r="O103" i="8"/>
  <c r="P103" i="8"/>
  <c r="Q103" i="8"/>
  <c r="R103" i="8"/>
  <c r="S103" i="8"/>
  <c r="T103" i="8"/>
  <c r="U103" i="8"/>
  <c r="V103" i="8"/>
  <c r="W103" i="8"/>
  <c r="X103" i="8"/>
  <c r="Y103" i="8"/>
  <c r="Z103" i="8"/>
  <c r="AA103" i="8"/>
  <c r="AB103" i="8"/>
  <c r="AC103" i="8"/>
  <c r="AD103" i="8"/>
  <c r="AE103" i="8"/>
  <c r="I104" i="8"/>
  <c r="J104" i="8"/>
  <c r="K104" i="8"/>
  <c r="L104" i="8"/>
  <c r="M104" i="8"/>
  <c r="N104" i="8"/>
  <c r="O104" i="8"/>
  <c r="P104" i="8"/>
  <c r="Q104" i="8"/>
  <c r="R104" i="8"/>
  <c r="S104" i="8"/>
  <c r="T104" i="8"/>
  <c r="U104" i="8"/>
  <c r="V104" i="8"/>
  <c r="W104" i="8"/>
  <c r="X104" i="8"/>
  <c r="Y104" i="8"/>
  <c r="Z104" i="8"/>
  <c r="AA104" i="8"/>
  <c r="AB104" i="8"/>
  <c r="AC104" i="8"/>
  <c r="AD104" i="8"/>
  <c r="AE104" i="8"/>
  <c r="I105" i="8"/>
  <c r="J105" i="8"/>
  <c r="K105" i="8"/>
  <c r="L105" i="8"/>
  <c r="M105" i="8"/>
  <c r="N105" i="8"/>
  <c r="O105" i="8"/>
  <c r="P105" i="8"/>
  <c r="Q105" i="8"/>
  <c r="R105" i="8"/>
  <c r="S105" i="8"/>
  <c r="T105" i="8"/>
  <c r="U105" i="8"/>
  <c r="V105" i="8"/>
  <c r="W105" i="8"/>
  <c r="X105" i="8"/>
  <c r="Y105" i="8"/>
  <c r="Z105" i="8"/>
  <c r="AA105" i="8"/>
  <c r="AB105" i="8"/>
  <c r="AC105" i="8"/>
  <c r="AD105" i="8"/>
  <c r="AE105" i="8"/>
  <c r="I106" i="8"/>
  <c r="J106" i="8"/>
  <c r="K106" i="8"/>
  <c r="L106" i="8"/>
  <c r="M106" i="8"/>
  <c r="N106" i="8"/>
  <c r="O106" i="8"/>
  <c r="P106" i="8"/>
  <c r="Q106" i="8"/>
  <c r="R106" i="8"/>
  <c r="S106" i="8"/>
  <c r="T106" i="8"/>
  <c r="U106" i="8"/>
  <c r="V106" i="8"/>
  <c r="W106" i="8"/>
  <c r="X106" i="8"/>
  <c r="Y106" i="8"/>
  <c r="Z106" i="8"/>
  <c r="AA106" i="8"/>
  <c r="AB106" i="8"/>
  <c r="AC106" i="8"/>
  <c r="AD106" i="8"/>
  <c r="AE106" i="8"/>
  <c r="I107" i="8"/>
  <c r="J107" i="8"/>
  <c r="K107" i="8"/>
  <c r="L107" i="8"/>
  <c r="M107" i="8"/>
  <c r="N107" i="8"/>
  <c r="O107" i="8"/>
  <c r="P107" i="8"/>
  <c r="Q107" i="8"/>
  <c r="R107" i="8"/>
  <c r="S107" i="8"/>
  <c r="T107" i="8"/>
  <c r="U107" i="8"/>
  <c r="V107" i="8"/>
  <c r="W107" i="8"/>
  <c r="X107" i="8"/>
  <c r="Y107" i="8"/>
  <c r="Z107" i="8"/>
  <c r="AA107" i="8"/>
  <c r="AB107" i="8"/>
  <c r="AC107" i="8"/>
  <c r="AD107" i="8"/>
  <c r="AE107" i="8"/>
  <c r="I108" i="8"/>
  <c r="J108" i="8"/>
  <c r="K108" i="8"/>
  <c r="L108" i="8"/>
  <c r="M108" i="8"/>
  <c r="N108" i="8"/>
  <c r="O108" i="8"/>
  <c r="P108" i="8"/>
  <c r="Q108" i="8"/>
  <c r="R108" i="8"/>
  <c r="S108" i="8"/>
  <c r="T108" i="8"/>
  <c r="U108" i="8"/>
  <c r="V108" i="8"/>
  <c r="W108" i="8"/>
  <c r="X108" i="8"/>
  <c r="Y108" i="8"/>
  <c r="Z108" i="8"/>
  <c r="AA108" i="8"/>
  <c r="AB108" i="8"/>
  <c r="AC108" i="8"/>
  <c r="AD108" i="8"/>
  <c r="AE108" i="8"/>
  <c r="H100" i="8"/>
  <c r="H101" i="8"/>
  <c r="H102" i="8"/>
  <c r="H103" i="8"/>
  <c r="H104" i="8"/>
  <c r="H105" i="8"/>
  <c r="H106" i="8"/>
  <c r="H107" i="8"/>
  <c r="H108" i="8"/>
  <c r="AE66" i="8"/>
  <c r="AE67" i="8"/>
  <c r="AE68" i="8"/>
  <c r="AE69" i="8"/>
  <c r="AE70" i="8"/>
  <c r="AE71" i="8"/>
  <c r="AE72" i="8"/>
  <c r="AE73" i="8"/>
  <c r="AE74" i="8"/>
  <c r="AE75" i="8"/>
  <c r="AE76" i="8"/>
  <c r="AA46" i="7" l="1"/>
  <c r="AA47" i="7"/>
  <c r="AA48" i="7"/>
  <c r="AA49" i="7"/>
  <c r="AA50" i="7"/>
  <c r="AA51" i="7"/>
  <c r="AA52" i="7"/>
  <c r="AA53" i="7"/>
  <c r="AA54" i="7"/>
  <c r="AA55" i="7"/>
  <c r="AA56" i="7"/>
  <c r="AE150" i="8" l="1"/>
  <c r="AE90" i="8"/>
  <c r="AE136" i="8"/>
  <c r="AE142" i="8"/>
  <c r="AE82" i="8"/>
  <c r="AE128" i="8"/>
  <c r="AE145" i="8"/>
  <c r="AE131" i="8"/>
  <c r="AE85" i="8"/>
  <c r="AE141" i="8"/>
  <c r="AE127" i="8"/>
  <c r="AE81" i="8"/>
  <c r="AE147" i="8"/>
  <c r="AE133" i="8"/>
  <c r="AE87" i="8"/>
  <c r="AE129" i="8"/>
  <c r="AE83" i="8"/>
  <c r="AE143" i="8"/>
  <c r="AE146" i="8"/>
  <c r="AE86" i="8"/>
  <c r="AE132" i="8"/>
  <c r="AE149" i="8"/>
  <c r="AE135" i="8"/>
  <c r="AE89" i="8"/>
  <c r="AE148" i="8"/>
  <c r="AE134" i="8"/>
  <c r="AE88" i="8"/>
  <c r="AE144" i="8"/>
  <c r="AE130" i="8"/>
  <c r="AE84" i="8"/>
  <c r="AE140" i="8"/>
  <c r="AE126" i="8"/>
  <c r="AE80" i="8"/>
  <c r="AA102" i="9"/>
  <c r="AA103" i="9"/>
  <c r="AA104" i="9"/>
  <c r="AA105" i="9"/>
  <c r="AA106" i="9"/>
  <c r="AA107" i="9"/>
  <c r="AA108" i="9"/>
  <c r="AA109" i="9"/>
  <c r="AA110" i="9"/>
  <c r="AA111" i="9"/>
  <c r="AA112" i="9"/>
  <c r="AB46" i="13" l="1"/>
  <c r="AB59" i="13" s="1"/>
  <c r="AB47" i="13"/>
  <c r="AB60" i="13" s="1"/>
  <c r="AB48" i="13"/>
  <c r="AB61" i="13" s="1"/>
  <c r="AB49" i="13"/>
  <c r="AB62" i="13" s="1"/>
  <c r="AB50" i="13"/>
  <c r="AB63" i="13" s="1"/>
  <c r="AB51" i="13"/>
  <c r="AB64" i="13" s="1"/>
  <c r="AB52" i="13"/>
  <c r="AB65" i="13" s="1"/>
  <c r="AB53" i="13"/>
  <c r="AB66" i="13" s="1"/>
  <c r="AB54" i="13"/>
  <c r="AB67" i="13" s="1"/>
  <c r="AB55" i="13"/>
  <c r="AB68" i="13" s="1"/>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Z46" i="7"/>
  <c r="Z47" i="7"/>
  <c r="Z48" i="7"/>
  <c r="Z49" i="7"/>
  <c r="Z50" i="7"/>
  <c r="Z51" i="7"/>
  <c r="Z52" i="7"/>
  <c r="Z53" i="7"/>
  <c r="Z54" i="7"/>
  <c r="Z55" i="7"/>
  <c r="Z56" i="7"/>
  <c r="AD90" i="8" l="1"/>
  <c r="AD136" i="8"/>
  <c r="AD150" i="8"/>
  <c r="AD89" i="8"/>
  <c r="AD149" i="8"/>
  <c r="AD135" i="8"/>
  <c r="AD145" i="8"/>
  <c r="AD131" i="8"/>
  <c r="AD81" i="8"/>
  <c r="AD141" i="8"/>
  <c r="AD127" i="8"/>
  <c r="AD132" i="8"/>
  <c r="AD146" i="8"/>
  <c r="AD88" i="8"/>
  <c r="AD148" i="8"/>
  <c r="AD134" i="8"/>
  <c r="AD84" i="8"/>
  <c r="AD144" i="8"/>
  <c r="AD130" i="8"/>
  <c r="AD80" i="8"/>
  <c r="AD140" i="8"/>
  <c r="AD126" i="8"/>
  <c r="AD82" i="8"/>
  <c r="AD142" i="8"/>
  <c r="AD128" i="8"/>
  <c r="AD147" i="8"/>
  <c r="AD133" i="8"/>
  <c r="AD83" i="8"/>
  <c r="AD143" i="8"/>
  <c r="AD129" i="8"/>
  <c r="AD87" i="8"/>
  <c r="AD86" i="8"/>
  <c r="AD85" i="8"/>
  <c r="F50" i="13"/>
  <c r="G50" i="13"/>
  <c r="H50" i="13"/>
  <c r="F55" i="13"/>
  <c r="I55" i="13"/>
  <c r="H71" i="8" l="1"/>
  <c r="H67" i="8" l="1"/>
  <c r="D46" i="7"/>
  <c r="H80" i="8" s="1"/>
  <c r="K68" i="13" l="1"/>
  <c r="F47" i="13"/>
  <c r="F60" i="13" s="1"/>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99" i="8"/>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L145" i="8" l="1"/>
  <c r="L131" i="8"/>
  <c r="F46" i="13"/>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H114" i="8"/>
  <c r="H115" i="8"/>
  <c r="H116" i="8"/>
  <c r="H117" i="8"/>
  <c r="H118" i="8"/>
  <c r="H119" i="8"/>
  <c r="H120" i="8"/>
  <c r="H121" i="8"/>
  <c r="H122" i="8"/>
  <c r="H112"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AB140" i="8" l="1"/>
  <c r="AB126" i="8"/>
  <c r="T126" i="8"/>
  <c r="T140" i="8"/>
  <c r="L126" i="8"/>
  <c r="L140" i="8"/>
  <c r="AA140" i="8"/>
  <c r="AA126" i="8"/>
  <c r="W140" i="8"/>
  <c r="W126" i="8"/>
  <c r="S140" i="8"/>
  <c r="S126" i="8"/>
  <c r="O140" i="8"/>
  <c r="O126" i="8"/>
  <c r="K140" i="8"/>
  <c r="K126" i="8"/>
  <c r="AB150" i="8"/>
  <c r="AB136" i="8"/>
  <c r="X150" i="8"/>
  <c r="X136" i="8"/>
  <c r="T150" i="8"/>
  <c r="T136" i="8"/>
  <c r="P150" i="8"/>
  <c r="P136" i="8"/>
  <c r="L150" i="8"/>
  <c r="L136" i="8"/>
  <c r="Z149" i="8"/>
  <c r="Z135" i="8"/>
  <c r="V149" i="8"/>
  <c r="V135" i="8"/>
  <c r="R149" i="8"/>
  <c r="R135" i="8"/>
  <c r="N149" i="8"/>
  <c r="N135" i="8"/>
  <c r="J149" i="8"/>
  <c r="J135" i="8"/>
  <c r="AB134" i="8"/>
  <c r="AB148" i="8"/>
  <c r="X148" i="8"/>
  <c r="X134" i="8"/>
  <c r="T148" i="8"/>
  <c r="T134" i="8"/>
  <c r="P134" i="8"/>
  <c r="P148" i="8"/>
  <c r="L134" i="8"/>
  <c r="L148" i="8"/>
  <c r="Z147" i="8"/>
  <c r="Z133" i="8"/>
  <c r="V147" i="8"/>
  <c r="V133" i="8"/>
  <c r="R147" i="8"/>
  <c r="R133" i="8"/>
  <c r="N147" i="8"/>
  <c r="N133" i="8"/>
  <c r="J147" i="8"/>
  <c r="J133" i="8"/>
  <c r="AB146" i="8"/>
  <c r="AB132" i="8"/>
  <c r="X146" i="8"/>
  <c r="X132" i="8"/>
  <c r="T146" i="8"/>
  <c r="T132" i="8"/>
  <c r="P146" i="8"/>
  <c r="P132" i="8"/>
  <c r="L146" i="8"/>
  <c r="L132" i="8"/>
  <c r="Z145" i="8"/>
  <c r="Z131" i="8"/>
  <c r="V145" i="8"/>
  <c r="V131" i="8"/>
  <c r="R145" i="8"/>
  <c r="R131" i="8"/>
  <c r="N145" i="8"/>
  <c r="N131" i="8"/>
  <c r="I145" i="8"/>
  <c r="I131" i="8"/>
  <c r="AA144" i="8"/>
  <c r="AA130" i="8"/>
  <c r="W144" i="8"/>
  <c r="W130" i="8"/>
  <c r="S144" i="8"/>
  <c r="S130" i="8"/>
  <c r="O144" i="8"/>
  <c r="O130" i="8"/>
  <c r="K144" i="8"/>
  <c r="K130" i="8"/>
  <c r="AC143" i="8"/>
  <c r="AC129" i="8"/>
  <c r="Y143" i="8"/>
  <c r="Y129" i="8"/>
  <c r="U143" i="8"/>
  <c r="U129" i="8"/>
  <c r="Q143" i="8"/>
  <c r="Q129" i="8"/>
  <c r="M143" i="8"/>
  <c r="M129" i="8"/>
  <c r="I143" i="8"/>
  <c r="I129" i="8"/>
  <c r="AA142" i="8"/>
  <c r="AA128" i="8"/>
  <c r="W142" i="8"/>
  <c r="W128" i="8"/>
  <c r="S142" i="8"/>
  <c r="S128" i="8"/>
  <c r="O142" i="8"/>
  <c r="O128" i="8"/>
  <c r="K142" i="8"/>
  <c r="K128" i="8"/>
  <c r="AC127" i="8"/>
  <c r="AC141" i="8"/>
  <c r="Y141" i="8"/>
  <c r="Y127" i="8"/>
  <c r="U141" i="8"/>
  <c r="U127" i="8"/>
  <c r="Q141" i="8"/>
  <c r="Q127" i="8"/>
  <c r="M127" i="8"/>
  <c r="M141" i="8"/>
  <c r="I141" i="8"/>
  <c r="I127" i="8"/>
  <c r="V140" i="8"/>
  <c r="V126" i="8"/>
  <c r="N140" i="8"/>
  <c r="N126" i="8"/>
  <c r="AA150" i="8"/>
  <c r="AA136" i="8"/>
  <c r="W150" i="8"/>
  <c r="W136" i="8"/>
  <c r="S150" i="8"/>
  <c r="S136" i="8"/>
  <c r="O150" i="8"/>
  <c r="O136" i="8"/>
  <c r="K150" i="8"/>
  <c r="K136" i="8"/>
  <c r="AC149" i="8"/>
  <c r="AC135" i="8"/>
  <c r="Y135" i="8"/>
  <c r="Y149" i="8"/>
  <c r="U135" i="8"/>
  <c r="U149" i="8"/>
  <c r="Q149" i="8"/>
  <c r="Q135" i="8"/>
  <c r="M149" i="8"/>
  <c r="M135" i="8"/>
  <c r="I135" i="8"/>
  <c r="I149" i="8"/>
  <c r="AA148" i="8"/>
  <c r="AA134" i="8"/>
  <c r="W148" i="8"/>
  <c r="W134" i="8"/>
  <c r="S148" i="8"/>
  <c r="S134" i="8"/>
  <c r="O148" i="8"/>
  <c r="O134" i="8"/>
  <c r="K148" i="8"/>
  <c r="K134" i="8"/>
  <c r="AC147" i="8"/>
  <c r="AC133" i="8"/>
  <c r="Y147" i="8"/>
  <c r="Y133" i="8"/>
  <c r="U147" i="8"/>
  <c r="U133" i="8"/>
  <c r="Q147" i="8"/>
  <c r="Q133" i="8"/>
  <c r="M147" i="8"/>
  <c r="M133" i="8"/>
  <c r="I147" i="8"/>
  <c r="I133" i="8"/>
  <c r="AA146" i="8"/>
  <c r="AA132" i="8"/>
  <c r="W146" i="8"/>
  <c r="W132" i="8"/>
  <c r="S146" i="8"/>
  <c r="S132" i="8"/>
  <c r="O146" i="8"/>
  <c r="O132" i="8"/>
  <c r="K146" i="8"/>
  <c r="K132" i="8"/>
  <c r="AC145" i="8"/>
  <c r="AC131" i="8"/>
  <c r="Y145" i="8"/>
  <c r="Y131" i="8"/>
  <c r="U131" i="8"/>
  <c r="U145" i="8"/>
  <c r="Q131" i="8"/>
  <c r="Q145" i="8"/>
  <c r="M145" i="8"/>
  <c r="M131" i="8"/>
  <c r="Z144" i="8"/>
  <c r="Z130" i="8"/>
  <c r="V144" i="8"/>
  <c r="V130" i="8"/>
  <c r="R144" i="8"/>
  <c r="R130" i="8"/>
  <c r="N144" i="8"/>
  <c r="N130" i="8"/>
  <c r="J144" i="8"/>
  <c r="J130" i="8"/>
  <c r="AB143" i="8"/>
  <c r="AB129" i="8"/>
  <c r="X143" i="8"/>
  <c r="X129" i="8"/>
  <c r="T143" i="8"/>
  <c r="T129" i="8"/>
  <c r="P143" i="8"/>
  <c r="P129" i="8"/>
  <c r="L143" i="8"/>
  <c r="L129" i="8"/>
  <c r="Z142" i="8"/>
  <c r="Z128" i="8"/>
  <c r="V128" i="8"/>
  <c r="V142" i="8"/>
  <c r="R142" i="8"/>
  <c r="R128" i="8"/>
  <c r="N142" i="8"/>
  <c r="N128" i="8"/>
  <c r="J142" i="8"/>
  <c r="J128" i="8"/>
  <c r="AB141" i="8"/>
  <c r="AB127" i="8"/>
  <c r="X141" i="8"/>
  <c r="X127" i="8"/>
  <c r="T141" i="8"/>
  <c r="T127" i="8"/>
  <c r="P141" i="8"/>
  <c r="P127" i="8"/>
  <c r="L141" i="8"/>
  <c r="L127" i="8"/>
  <c r="Z140" i="8"/>
  <c r="Z126" i="8"/>
  <c r="R140" i="8"/>
  <c r="R126" i="8"/>
  <c r="J140" i="8"/>
  <c r="J126" i="8"/>
  <c r="AC140" i="8"/>
  <c r="AC126" i="8"/>
  <c r="Y140" i="8"/>
  <c r="Y126" i="8"/>
  <c r="U140" i="8"/>
  <c r="U126" i="8"/>
  <c r="Q140" i="8"/>
  <c r="Q126" i="8"/>
  <c r="M140" i="8"/>
  <c r="M126" i="8"/>
  <c r="I140" i="8"/>
  <c r="I126" i="8"/>
  <c r="Z150" i="8"/>
  <c r="Z136" i="8"/>
  <c r="V150" i="8"/>
  <c r="V136" i="8"/>
  <c r="R136" i="8"/>
  <c r="R150" i="8"/>
  <c r="N136" i="8"/>
  <c r="N150" i="8"/>
  <c r="J150" i="8"/>
  <c r="J136" i="8"/>
  <c r="AB149" i="8"/>
  <c r="AB135" i="8"/>
  <c r="X149" i="8"/>
  <c r="X135" i="8"/>
  <c r="T149" i="8"/>
  <c r="T135" i="8"/>
  <c r="P149" i="8"/>
  <c r="P135" i="8"/>
  <c r="L149" i="8"/>
  <c r="L135" i="8"/>
  <c r="Z148" i="8"/>
  <c r="Z134" i="8"/>
  <c r="V148" i="8"/>
  <c r="V134" i="8"/>
  <c r="R148" i="8"/>
  <c r="R134" i="8"/>
  <c r="N148" i="8"/>
  <c r="N134" i="8"/>
  <c r="J148" i="8"/>
  <c r="J134" i="8"/>
  <c r="AB147" i="8"/>
  <c r="AB133" i="8"/>
  <c r="X147" i="8"/>
  <c r="X133" i="8"/>
  <c r="T147" i="8"/>
  <c r="T133" i="8"/>
  <c r="P147" i="8"/>
  <c r="P133" i="8"/>
  <c r="L147" i="8"/>
  <c r="L133" i="8"/>
  <c r="Z132" i="8"/>
  <c r="Z146" i="8"/>
  <c r="V146" i="8"/>
  <c r="V132" i="8"/>
  <c r="R146" i="8"/>
  <c r="R132" i="8"/>
  <c r="N132" i="8"/>
  <c r="N146" i="8"/>
  <c r="J132" i="8"/>
  <c r="J146" i="8"/>
  <c r="AB145" i="8"/>
  <c r="AB131" i="8"/>
  <c r="X145" i="8"/>
  <c r="X131" i="8"/>
  <c r="T145" i="8"/>
  <c r="T131" i="8"/>
  <c r="P145" i="8"/>
  <c r="P131" i="8"/>
  <c r="K145" i="8"/>
  <c r="K131" i="8"/>
  <c r="AC144" i="8"/>
  <c r="AC130" i="8"/>
  <c r="Y144" i="8"/>
  <c r="Y130" i="8"/>
  <c r="U144" i="8"/>
  <c r="U130" i="8"/>
  <c r="Q144" i="8"/>
  <c r="Q130" i="8"/>
  <c r="M144" i="8"/>
  <c r="M130" i="8"/>
  <c r="I144" i="8"/>
  <c r="I130" i="8"/>
  <c r="AA143" i="8"/>
  <c r="AA129" i="8"/>
  <c r="W143" i="8"/>
  <c r="W129" i="8"/>
  <c r="S143" i="8"/>
  <c r="S129" i="8"/>
  <c r="O129" i="8"/>
  <c r="O143" i="8"/>
  <c r="K143" i="8"/>
  <c r="K129" i="8"/>
  <c r="AC142" i="8"/>
  <c r="AC128" i="8"/>
  <c r="Y142" i="8"/>
  <c r="Y128" i="8"/>
  <c r="U142" i="8"/>
  <c r="U128" i="8"/>
  <c r="Q142" i="8"/>
  <c r="Q128" i="8"/>
  <c r="M142" i="8"/>
  <c r="M128" i="8"/>
  <c r="I142" i="8"/>
  <c r="I128" i="8"/>
  <c r="AA141" i="8"/>
  <c r="AA127" i="8"/>
  <c r="W141" i="8"/>
  <c r="W127" i="8"/>
  <c r="S141" i="8"/>
  <c r="S127" i="8"/>
  <c r="O141" i="8"/>
  <c r="O127" i="8"/>
  <c r="K141" i="8"/>
  <c r="K127" i="8"/>
  <c r="X140" i="8"/>
  <c r="X126" i="8"/>
  <c r="P126" i="8"/>
  <c r="P140" i="8"/>
  <c r="AC150" i="8"/>
  <c r="AC136" i="8"/>
  <c r="Y150" i="8"/>
  <c r="Y136" i="8"/>
  <c r="U150" i="8"/>
  <c r="U136" i="8"/>
  <c r="Q150" i="8"/>
  <c r="Q136" i="8"/>
  <c r="M150" i="8"/>
  <c r="M136" i="8"/>
  <c r="I150" i="8"/>
  <c r="I136" i="8"/>
  <c r="AA149" i="8"/>
  <c r="AA135" i="8"/>
  <c r="W149" i="8"/>
  <c r="W135" i="8"/>
  <c r="S149" i="8"/>
  <c r="S135" i="8"/>
  <c r="O149" i="8"/>
  <c r="O135" i="8"/>
  <c r="K149" i="8"/>
  <c r="K135" i="8"/>
  <c r="AC148" i="8"/>
  <c r="AC134" i="8"/>
  <c r="Y148" i="8"/>
  <c r="Y134" i="8"/>
  <c r="U148" i="8"/>
  <c r="U134" i="8"/>
  <c r="Q148" i="8"/>
  <c r="Q134" i="8"/>
  <c r="M148" i="8"/>
  <c r="M134" i="8"/>
  <c r="I148" i="8"/>
  <c r="I134" i="8"/>
  <c r="AA147" i="8"/>
  <c r="AA133" i="8"/>
  <c r="W133" i="8"/>
  <c r="W147" i="8"/>
  <c r="S133" i="8"/>
  <c r="S147" i="8"/>
  <c r="O147" i="8"/>
  <c r="O133" i="8"/>
  <c r="K147" i="8"/>
  <c r="K133" i="8"/>
  <c r="AC146" i="8"/>
  <c r="AC132" i="8"/>
  <c r="Y146" i="8"/>
  <c r="Y132" i="8"/>
  <c r="U146" i="8"/>
  <c r="U132" i="8"/>
  <c r="Q146" i="8"/>
  <c r="Q132" i="8"/>
  <c r="M146" i="8"/>
  <c r="M132" i="8"/>
  <c r="I146" i="8"/>
  <c r="I132" i="8"/>
  <c r="AA145" i="8"/>
  <c r="AA131" i="8"/>
  <c r="W145" i="8"/>
  <c r="W131" i="8"/>
  <c r="S145" i="8"/>
  <c r="S131" i="8"/>
  <c r="O145" i="8"/>
  <c r="O131" i="8"/>
  <c r="J145" i="8"/>
  <c r="J131" i="8"/>
  <c r="AB130" i="8"/>
  <c r="AB144" i="8"/>
  <c r="X130" i="8"/>
  <c r="X144" i="8"/>
  <c r="T144" i="8"/>
  <c r="T130" i="8"/>
  <c r="P144" i="8"/>
  <c r="P130" i="8"/>
  <c r="L130" i="8"/>
  <c r="L144" i="8"/>
  <c r="Z143" i="8"/>
  <c r="Z129" i="8"/>
  <c r="V143" i="8"/>
  <c r="V129" i="8"/>
  <c r="R143" i="8"/>
  <c r="R129" i="8"/>
  <c r="N143" i="8"/>
  <c r="N129" i="8"/>
  <c r="J143" i="8"/>
  <c r="J129" i="8"/>
  <c r="AB142" i="8"/>
  <c r="AB128" i="8"/>
  <c r="X142" i="8"/>
  <c r="X128" i="8"/>
  <c r="T142" i="8"/>
  <c r="T128" i="8"/>
  <c r="P142" i="8"/>
  <c r="P128" i="8"/>
  <c r="L142" i="8"/>
  <c r="L128" i="8"/>
  <c r="Z141" i="8"/>
  <c r="Z127" i="8"/>
  <c r="V141" i="8"/>
  <c r="V127" i="8"/>
  <c r="R141" i="8"/>
  <c r="R127" i="8"/>
  <c r="N141" i="8"/>
  <c r="N127" i="8"/>
  <c r="J141" i="8"/>
  <c r="J127" i="8"/>
  <c r="H131" i="8"/>
  <c r="H85" i="8"/>
  <c r="AA80" i="8"/>
  <c r="P90" i="8"/>
  <c r="AB88" i="8"/>
  <c r="R87" i="8"/>
  <c r="P86" i="8"/>
  <c r="AB84" i="8"/>
  <c r="R83" i="8"/>
  <c r="P82" i="8"/>
  <c r="O90" i="8"/>
  <c r="S88" i="8"/>
  <c r="Q87" i="8"/>
  <c r="W86" i="8"/>
  <c r="M85" i="8"/>
  <c r="Y83" i="8"/>
  <c r="I83" i="8"/>
  <c r="U81" i="8"/>
  <c r="I80" i="8"/>
  <c r="AB89" i="8"/>
  <c r="L89" i="8"/>
  <c r="J88" i="8"/>
  <c r="V86" i="8"/>
  <c r="T85" i="8"/>
  <c r="R84" i="8"/>
  <c r="H143" i="8"/>
  <c r="H83" i="8"/>
  <c r="H129" i="8"/>
  <c r="AB81" i="8"/>
  <c r="X80" i="8"/>
  <c r="U90" i="8"/>
  <c r="K89" i="8"/>
  <c r="I88" i="8"/>
  <c r="U86" i="8"/>
  <c r="K85" i="8"/>
  <c r="Q84" i="8"/>
  <c r="AC82" i="8"/>
  <c r="U82" i="8"/>
  <c r="M82" i="8"/>
  <c r="S81" i="8"/>
  <c r="W80" i="8"/>
  <c r="O80" i="8"/>
  <c r="AB90" i="8"/>
  <c r="T90" i="8"/>
  <c r="L90" i="8"/>
  <c r="Z89" i="8"/>
  <c r="R89" i="8"/>
  <c r="J89" i="8"/>
  <c r="X88" i="8"/>
  <c r="P88" i="8"/>
  <c r="H134" i="8"/>
  <c r="H148" i="8"/>
  <c r="H88" i="8"/>
  <c r="V87" i="8"/>
  <c r="N87" i="8"/>
  <c r="AB86" i="8"/>
  <c r="T86" i="8"/>
  <c r="L86" i="8"/>
  <c r="Z85" i="8"/>
  <c r="R85" i="8"/>
  <c r="J85" i="8"/>
  <c r="X84" i="8"/>
  <c r="P84" i="8"/>
  <c r="H130" i="8"/>
  <c r="H84" i="8"/>
  <c r="H144" i="8"/>
  <c r="V83" i="8"/>
  <c r="N83" i="8"/>
  <c r="AB82" i="8"/>
  <c r="T82" i="8"/>
  <c r="L82" i="8"/>
  <c r="Z81" i="8"/>
  <c r="R81" i="8"/>
  <c r="J81" i="8"/>
  <c r="S80" i="8"/>
  <c r="H150" i="8"/>
  <c r="H136" i="8"/>
  <c r="H90" i="8"/>
  <c r="L88" i="8"/>
  <c r="X86" i="8"/>
  <c r="N85" i="8"/>
  <c r="Z83" i="8"/>
  <c r="R80" i="8"/>
  <c r="AC89" i="8"/>
  <c r="AA88" i="8"/>
  <c r="I87" i="8"/>
  <c r="U85" i="8"/>
  <c r="S84" i="8"/>
  <c r="W82" i="8"/>
  <c r="L85" i="8"/>
  <c r="X83" i="8"/>
  <c r="N82" i="8"/>
  <c r="M90" i="8"/>
  <c r="Y88" i="8"/>
  <c r="O87" i="8"/>
  <c r="M86" i="8"/>
  <c r="Y84" i="8"/>
  <c r="O83" i="8"/>
  <c r="AA81" i="8"/>
  <c r="H126" i="8"/>
  <c r="H140" i="8"/>
  <c r="AA90" i="8"/>
  <c r="Q89" i="8"/>
  <c r="O88" i="8"/>
  <c r="AA86" i="8"/>
  <c r="Y85" i="8"/>
  <c r="W84" i="8"/>
  <c r="U83" i="8"/>
  <c r="K82" i="8"/>
  <c r="I81" i="8"/>
  <c r="K80" i="8"/>
  <c r="V89" i="8"/>
  <c r="T88" i="8"/>
  <c r="J87" i="8"/>
  <c r="V85" i="8"/>
  <c r="L84" i="8"/>
  <c r="X82" i="8"/>
  <c r="N81" i="8"/>
  <c r="Z80" i="8"/>
  <c r="W90" i="8"/>
  <c r="M89" i="8"/>
  <c r="Y87" i="8"/>
  <c r="AC85" i="8"/>
  <c r="AA84" i="8"/>
  <c r="Q83" i="8"/>
  <c r="AC81" i="8"/>
  <c r="Y80" i="8"/>
  <c r="V90" i="8"/>
  <c r="T89" i="8"/>
  <c r="R88" i="8"/>
  <c r="P87" i="8"/>
  <c r="AB85" i="8"/>
  <c r="J84" i="8"/>
  <c r="V82" i="8"/>
  <c r="L81" i="8"/>
  <c r="AC90" i="8"/>
  <c r="S89" i="8"/>
  <c r="W87" i="8"/>
  <c r="AA85" i="8"/>
  <c r="W83" i="8"/>
  <c r="N80" i="8"/>
  <c r="S90" i="8"/>
  <c r="I89" i="8"/>
  <c r="AC87" i="8"/>
  <c r="M87" i="8"/>
  <c r="K86" i="8"/>
  <c r="Q85" i="8"/>
  <c r="O84" i="8"/>
  <c r="M83" i="8"/>
  <c r="AA82" i="8"/>
  <c r="Y81" i="8"/>
  <c r="Q81" i="8"/>
  <c r="AC80" i="8"/>
  <c r="U80" i="8"/>
  <c r="M80" i="8"/>
  <c r="Z90" i="8"/>
  <c r="R90" i="8"/>
  <c r="J90" i="8"/>
  <c r="X89" i="8"/>
  <c r="P89" i="8"/>
  <c r="H89" i="8"/>
  <c r="H135" i="8"/>
  <c r="H149" i="8"/>
  <c r="V88" i="8"/>
  <c r="N88" i="8"/>
  <c r="AB87" i="8"/>
  <c r="T87" i="8"/>
  <c r="L87" i="8"/>
  <c r="Z86" i="8"/>
  <c r="R86" i="8"/>
  <c r="J86" i="8"/>
  <c r="X85" i="8"/>
  <c r="P85" i="8"/>
  <c r="H145" i="8"/>
  <c r="V84" i="8"/>
  <c r="N84" i="8"/>
  <c r="AB83" i="8"/>
  <c r="T83" i="8"/>
  <c r="L83" i="8"/>
  <c r="Z82" i="8"/>
  <c r="R82" i="8"/>
  <c r="J82" i="8"/>
  <c r="X81" i="8"/>
  <c r="P81" i="8"/>
  <c r="H127" i="8"/>
  <c r="H81" i="8"/>
  <c r="H141" i="8"/>
  <c r="X90" i="8"/>
  <c r="N89" i="8"/>
  <c r="Z87" i="8"/>
  <c r="H146" i="8"/>
  <c r="H132" i="8"/>
  <c r="H86" i="8"/>
  <c r="T84" i="8"/>
  <c r="J83" i="8"/>
  <c r="V81" i="8"/>
  <c r="J80" i="8"/>
  <c r="U89" i="8"/>
  <c r="K88" i="8"/>
  <c r="O86" i="8"/>
  <c r="K84" i="8"/>
  <c r="O82" i="8"/>
  <c r="M81" i="8"/>
  <c r="Q80" i="8"/>
  <c r="N90" i="8"/>
  <c r="Z88" i="8"/>
  <c r="X87" i="8"/>
  <c r="H147" i="8"/>
  <c r="H87" i="8"/>
  <c r="H133" i="8"/>
  <c r="N86" i="8"/>
  <c r="Z84" i="8"/>
  <c r="P83" i="8"/>
  <c r="T81" i="8"/>
  <c r="P80" i="8"/>
  <c r="AA89" i="8"/>
  <c r="Q88" i="8"/>
  <c r="AC86" i="8"/>
  <c r="S85" i="8"/>
  <c r="I84" i="8"/>
  <c r="K81" i="8"/>
  <c r="V80" i="8"/>
  <c r="K90" i="8"/>
  <c r="Y89" i="8"/>
  <c r="W88" i="8"/>
  <c r="U87" i="8"/>
  <c r="S86" i="8"/>
  <c r="I85" i="8"/>
  <c r="AC83" i="8"/>
  <c r="S82" i="8"/>
  <c r="AB80" i="8"/>
  <c r="T80" i="8"/>
  <c r="L80" i="8"/>
  <c r="Y90" i="8"/>
  <c r="Q90" i="8"/>
  <c r="I90" i="8"/>
  <c r="W89" i="8"/>
  <c r="O89" i="8"/>
  <c r="AC88" i="8"/>
  <c r="U88" i="8"/>
  <c r="M88" i="8"/>
  <c r="AA87" i="8"/>
  <c r="S87" i="8"/>
  <c r="K87" i="8"/>
  <c r="Y86" i="8"/>
  <c r="Q86" i="8"/>
  <c r="I86" i="8"/>
  <c r="W85" i="8"/>
  <c r="O85" i="8"/>
  <c r="AC84" i="8"/>
  <c r="U84" i="8"/>
  <c r="M84" i="8"/>
  <c r="AA83" i="8"/>
  <c r="S83" i="8"/>
  <c r="K83" i="8"/>
  <c r="Y82" i="8"/>
  <c r="Q82" i="8"/>
  <c r="I82" i="8"/>
  <c r="W81" i="8"/>
  <c r="O81" i="8"/>
  <c r="H128" i="8"/>
  <c r="H142" i="8"/>
  <c r="H82" i="8"/>
</calcChain>
</file>

<file path=xl/sharedStrings.xml><?xml version="1.0" encoding="utf-8"?>
<sst xmlns="http://schemas.openxmlformats.org/spreadsheetml/2006/main" count="372" uniqueCount="65">
  <si>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</si>
  <si>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</si>
  <si>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</si>
  <si>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</si>
  <si>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</si>
  <si>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</si>
  <si>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</si>
  <si>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</si>
  <si>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</si>
  <si>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</si>
  <si>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</si>
  <si>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</si>
  <si>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</si>
  <si>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</si>
  <si>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Merchandise trade matrix – product groups, exports in thousands of dollars, annual, 1995-2016</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</si>
  <si>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</si>
  <si>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</si>
  <si>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</si>
  <si>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</si>
  <si>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</si>
  <si>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</si>
  <si>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</si>
  <si>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</si>
  <si>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</si>
  <si>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</si>
  <si>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</si>
  <si>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</si>
  <si>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</si>
  <si>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</si>
  <si>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</si>
  <si>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</si>
  <si>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</si>
  <si>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</si>
  <si>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</si>
  <si>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</si>
  <si>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</si>
  <si>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</si>
  <si>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</si>
  <si>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</si>
  <si>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</si>
  <si>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</si>
  <si>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</si>
  <si>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</si>
  <si>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</si>
  <si>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</si>
  <si>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</si>
  <si>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</si>
  <si>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</si>
  <si>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</si>
  <si>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</si>
  <si>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</si>
  <si>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</si>
  <si>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</si>
  <si>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</si>
  <si>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Merchandise trade matrix – product groups, exports in thousands of dollars, annual, 1995-2017</t>
  </si>
  <si>
    <t>ooo</t>
  </si>
  <si>
    <t>Fuente: elaboración propia con datos de Datos macro - Banco Mundial</t>
  </si>
  <si>
    <t>Fuente: https://datos.bancomundial.org/indicador/SP.POP.TOTL?end=2020&amp;locations=CO&amp;start=1995</t>
  </si>
  <si>
    <t>Hong Kong</t>
  </si>
  <si>
    <t>Estadísticas de población Colombia- Hong Kong (1995-2020)</t>
  </si>
  <si>
    <t>Producto interno bruto (PIB) (1995- 2020 a precios actuales)  millones de dólares</t>
  </si>
  <si>
    <t>Merchandise trade matrix – product groups, exports/ imports per capita in dollars, annual, 1995-2020</t>
  </si>
  <si>
    <t>Merchandise trade matrix – product groups, exports in thousands of dollars, annual, 1995-2020</t>
  </si>
  <si>
    <t>Merchandise trade matrix – product groups, imports in thousands of dollars, annual, 1995-2020</t>
  </si>
  <si>
    <t xml:space="preserve">Fuente: UNCTAD STAT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</si>
</sst>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164" formatCode="_(* #,##0.00_);_(* \(#,##0.00\);_(* &quot;-&quot;??_);_(@_)"/>
    <numFmt numFmtId="165" formatCode="#,##0.0000000_);\(#,##0.0000000\)"/>
    <numFmt numFmtId="166" formatCode="_(* #,##0_);_(* \(#,##0\);_(* &quot;-&quot;??_);_(@_)"/>
    <numFmt numFmtId="167" formatCode="0.0%"/>
    <numFmt numFmtId="168" formatCode="0.00000%"/>
    <numFmt numFmtId="169" formatCode="#,##0.00000_);\(#,##0.00000\)"/>
    <numFmt numFmtId="170" formatCode="#,##0.00000_);[Red]\(#,##0.00000\)"/>
    <numFmt numFmtId="171" formatCode="0.0000%"/>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
      <sz val="11"/>
      <name val="Calibri"/>
      <family val="2"/>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1">
    <xf numFmtId="0" fontId="0" fillId="0" borderId="0"/>
    <xf numFmtId="164"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164"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41" fontId="5" fillId="0" borderId="0" applyFont="0" applyFill="0" applyBorder="0" applyAlignment="0" applyProtection="0"/>
    <xf numFmtId="0" fontId="26" fillId="0" borderId="0"/>
  </cellStyleXfs>
  <cellXfs count="250">
    <xf numFmtId="0" fontId="0" fillId="0" borderId="0" xfId="0"/>
    <xf numFmtId="0" fontId="0" fillId="0" borderId="0" xfId="0"/>
    <xf numFmtId="0" fontId="8" fillId="0" borderId="0" xfId="0" applyFont="1" applyAlignment="1">
      <alignment horizontal="right"/>
    </xf>
    <xf numFmtId="0" fontId="7"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NumberFormat="1" applyFont="1" applyFill="1" applyBorder="1" applyAlignment="1">
      <alignment horizontal="center"/>
    </xf>
    <xf numFmtId="0" fontId="16"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0" fontId="16" fillId="3" borderId="13" xfId="0" applyNumberFormat="1" applyFont="1" applyFill="1" applyBorder="1" applyAlignment="1">
      <alignment horizontal="center"/>
    </xf>
    <xf numFmtId="39" fontId="0" fillId="4" borderId="14" xfId="0" applyNumberForma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0" fontId="6" fillId="3" borderId="6" xfId="0" applyFont="1" applyFill="1" applyBorder="1"/>
    <xf numFmtId="3" fontId="17" fillId="4" borderId="0" xfId="2" applyNumberFormat="1" applyFont="1" applyFill="1" applyBorder="1" applyAlignment="1">
      <alignment horizontal="center"/>
    </xf>
    <xf numFmtId="3" fontId="17" fillId="4" borderId="8" xfId="2" applyNumberFormat="1" applyFont="1" applyFill="1" applyBorder="1" applyAlignment="1">
      <alignment horizontal="center"/>
    </xf>
    <xf numFmtId="3" fontId="17" fillId="0" borderId="3" xfId="2" applyNumberFormat="1" applyFont="1" applyFill="1" applyBorder="1" applyAlignment="1">
      <alignment horizontal="center"/>
    </xf>
    <xf numFmtId="3" fontId="17" fillId="0" borderId="10" xfId="2" applyNumberFormat="1" applyFont="1" applyFill="1" applyBorder="1" applyAlignment="1">
      <alignment horizontal="center"/>
    </xf>
    <xf numFmtId="3" fontId="17" fillId="4" borderId="14" xfId="2" applyNumberFormat="1" applyFont="1" applyFill="1" applyBorder="1" applyAlignment="1">
      <alignment horizontal="center"/>
    </xf>
    <xf numFmtId="3" fontId="17"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0" fontId="16"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164"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164" fontId="0" fillId="4" borderId="13" xfId="1" applyFont="1" applyFill="1" applyBorder="1" applyAlignment="1">
      <alignment horizontal="center"/>
    </xf>
    <xf numFmtId="164" fontId="0" fillId="4" borderId="15" xfId="1" applyFont="1" applyFill="1" applyBorder="1" applyAlignment="1">
      <alignment horizontal="center"/>
    </xf>
    <xf numFmtId="164"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164" fontId="0" fillId="4" borderId="4" xfId="1" applyFont="1" applyFill="1" applyBorder="1" applyAlignment="1">
      <alignment horizontal="center"/>
    </xf>
    <xf numFmtId="164" fontId="0" fillId="4" borderId="5" xfId="1" applyFont="1" applyFill="1" applyBorder="1" applyAlignment="1">
      <alignment horizontal="center"/>
    </xf>
    <xf numFmtId="164" fontId="0" fillId="4" borderId="7" xfId="1" applyFont="1" applyFill="1" applyBorder="1" applyAlignment="1">
      <alignment horizontal="center"/>
    </xf>
    <xf numFmtId="164" fontId="0" fillId="4" borderId="9" xfId="1" applyFont="1" applyFill="1" applyBorder="1" applyAlignment="1">
      <alignment horizontal="center"/>
    </xf>
    <xf numFmtId="164" fontId="0" fillId="4" borderId="3" xfId="1" applyFont="1" applyFill="1" applyBorder="1" applyAlignment="1">
      <alignment horizontal="center"/>
    </xf>
    <xf numFmtId="167" fontId="1" fillId="2" borderId="4" xfId="3" applyNumberFormat="1" applyFont="1" applyFill="1" applyBorder="1" applyAlignment="1">
      <alignment horizontal="center"/>
    </xf>
    <xf numFmtId="0" fontId="16"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165" fontId="1" fillId="2" borderId="13" xfId="0" applyNumberFormat="1" applyFont="1" applyFill="1" applyBorder="1" applyAlignment="1">
      <alignment horizontal="center"/>
    </xf>
    <xf numFmtId="169" fontId="0" fillId="4" borderId="5" xfId="0" applyNumberFormat="1" applyFill="1" applyBorder="1" applyAlignment="1">
      <alignment horizontal="center"/>
    </xf>
    <xf numFmtId="169" fontId="0" fillId="4" borderId="6" xfId="0" applyNumberFormat="1" applyFill="1" applyBorder="1" applyAlignment="1">
      <alignment horizontal="center"/>
    </xf>
    <xf numFmtId="169" fontId="0" fillId="4" borderId="0" xfId="0" applyNumberFormat="1" applyFill="1" applyBorder="1" applyAlignment="1">
      <alignment horizontal="center"/>
    </xf>
    <xf numFmtId="169" fontId="0" fillId="4" borderId="8" xfId="0" applyNumberFormat="1" applyFill="1" applyBorder="1" applyAlignment="1">
      <alignment horizontal="center"/>
    </xf>
    <xf numFmtId="169" fontId="0" fillId="4" borderId="3" xfId="0" applyNumberFormat="1" applyFill="1" applyBorder="1" applyAlignment="1">
      <alignment horizontal="center"/>
    </xf>
    <xf numFmtId="169"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69" fontId="0" fillId="4" borderId="13" xfId="0" applyNumberFormat="1" applyFill="1" applyBorder="1" applyAlignment="1">
      <alignment horizontal="center"/>
    </xf>
    <xf numFmtId="169" fontId="0" fillId="4" borderId="14" xfId="0" applyNumberFormat="1" applyFill="1" applyBorder="1" applyAlignment="1">
      <alignment horizontal="center"/>
    </xf>
    <xf numFmtId="169"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Border="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40" fontId="2" fillId="0" borderId="12" xfId="0" applyNumberFormat="1" applyFont="1" applyFill="1" applyBorder="1" applyAlignment="1">
      <alignment horizontal="center"/>
    </xf>
    <xf numFmtId="170" fontId="0" fillId="4" borderId="4" xfId="1" applyNumberFormat="1" applyFont="1" applyFill="1" applyBorder="1" applyAlignment="1">
      <alignment horizontal="center"/>
    </xf>
    <xf numFmtId="170" fontId="0" fillId="4" borderId="13" xfId="1" applyNumberFormat="1" applyFont="1" applyFill="1" applyBorder="1" applyAlignment="1">
      <alignment horizontal="center"/>
    </xf>
    <xf numFmtId="170" fontId="0" fillId="4" borderId="5" xfId="1" applyNumberFormat="1" applyFont="1" applyFill="1" applyBorder="1" applyAlignment="1">
      <alignment horizontal="center"/>
    </xf>
    <xf numFmtId="170" fontId="0" fillId="4" borderId="7" xfId="1" applyNumberFormat="1" applyFont="1" applyFill="1" applyBorder="1" applyAlignment="1">
      <alignment horizontal="center"/>
    </xf>
    <xf numFmtId="170" fontId="0" fillId="4" borderId="14" xfId="1" applyNumberFormat="1" applyFont="1" applyFill="1" applyBorder="1" applyAlignment="1">
      <alignment horizontal="center"/>
    </xf>
    <xf numFmtId="170" fontId="0" fillId="4" borderId="0" xfId="1" applyNumberFormat="1" applyFont="1" applyFill="1" applyBorder="1" applyAlignment="1">
      <alignment horizontal="center"/>
    </xf>
    <xf numFmtId="170" fontId="0" fillId="4" borderId="9" xfId="1" applyNumberFormat="1" applyFont="1" applyFill="1" applyBorder="1" applyAlignment="1">
      <alignment horizontal="center"/>
    </xf>
    <xf numFmtId="170" fontId="0" fillId="4" borderId="15" xfId="1" applyNumberFormat="1" applyFont="1" applyFill="1" applyBorder="1" applyAlignment="1">
      <alignment horizontal="center"/>
    </xf>
    <xf numFmtId="170"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41" fontId="0" fillId="0" borderId="19" xfId="9" applyFont="1" applyBorder="1"/>
    <xf numFmtId="0" fontId="16" fillId="3" borderId="11" xfId="0" applyFont="1" applyFill="1" applyBorder="1" applyAlignment="1">
      <alignment horizontal="center"/>
    </xf>
    <xf numFmtId="171" fontId="0" fillId="4" borderId="13" xfId="3" applyNumberFormat="1" applyFont="1" applyFill="1" applyBorder="1" applyAlignment="1">
      <alignment horizontal="center"/>
    </xf>
    <xf numFmtId="171" fontId="0" fillId="4" borderId="14" xfId="3" applyNumberFormat="1" applyFont="1" applyFill="1" applyBorder="1" applyAlignment="1">
      <alignment horizontal="center"/>
    </xf>
    <xf numFmtId="171" fontId="0" fillId="4" borderId="15" xfId="3" applyNumberFormat="1" applyFont="1" applyFill="1" applyBorder="1" applyAlignment="1">
      <alignment horizontal="center"/>
    </xf>
    <xf numFmtId="171" fontId="1" fillId="2" borderId="13" xfId="3" applyNumberFormat="1" applyFont="1" applyFill="1" applyBorder="1" applyAlignment="1">
      <alignment horizontal="center"/>
    </xf>
    <xf numFmtId="171" fontId="1" fillId="2" borderId="12" xfId="3" applyNumberFormat="1" applyFont="1" applyFill="1" applyBorder="1" applyAlignment="1">
      <alignment horizontal="center"/>
    </xf>
    <xf numFmtId="37" fontId="1" fillId="2" borderId="12" xfId="0" applyNumberFormat="1" applyFont="1" applyFill="1" applyBorder="1" applyAlignment="1">
      <alignment horizontal="right"/>
    </xf>
    <xf numFmtId="37" fontId="0" fillId="4" borderId="13" xfId="0" applyNumberFormat="1" applyFill="1" applyBorder="1" applyAlignment="1">
      <alignment horizontal="right"/>
    </xf>
    <xf numFmtId="37" fontId="0" fillId="4" borderId="14" xfId="0" applyNumberFormat="1" applyFill="1" applyBorder="1" applyAlignment="1">
      <alignment horizontal="right"/>
    </xf>
    <xf numFmtId="37" fontId="0" fillId="4" borderId="15" xfId="0" applyNumberFormat="1" applyFill="1" applyBorder="1" applyAlignment="1">
      <alignment horizontal="right"/>
    </xf>
    <xf numFmtId="0" fontId="16" fillId="3" borderId="11" xfId="0" applyFont="1" applyFill="1" applyBorder="1" applyAlignment="1">
      <alignment horizontal="center"/>
    </xf>
    <xf numFmtId="165" fontId="1" fillId="2" borderId="12" xfId="0" applyNumberFormat="1" applyFont="1" applyFill="1" applyBorder="1" applyAlignment="1">
      <alignment horizontal="center"/>
    </xf>
    <xf numFmtId="0" fontId="16" fillId="3" borderId="20" xfId="0" applyFont="1" applyFill="1" applyBorder="1" applyAlignment="1">
      <alignment horizontal="center"/>
    </xf>
    <xf numFmtId="41" fontId="0" fillId="0" borderId="21" xfId="9" applyFont="1" applyBorder="1"/>
    <xf numFmtId="0" fontId="16" fillId="3" borderId="13" xfId="0" applyFont="1" applyFill="1" applyBorder="1" applyAlignment="1">
      <alignment horizontal="center"/>
    </xf>
    <xf numFmtId="41" fontId="0" fillId="0" borderId="22" xfId="9" applyFont="1" applyBorder="1"/>
    <xf numFmtId="167" fontId="0" fillId="4" borderId="13" xfId="3" applyNumberFormat="1" applyFont="1" applyFill="1" applyBorder="1" applyAlignment="1">
      <alignment horizontal="center"/>
    </xf>
    <xf numFmtId="37" fontId="0" fillId="4" borderId="4" xfId="0" applyNumberFormat="1" applyFill="1" applyBorder="1" applyAlignment="1">
      <alignment horizontal="right"/>
    </xf>
    <xf numFmtId="37" fontId="0" fillId="4" borderId="7" xfId="0" applyNumberFormat="1" applyFill="1" applyBorder="1" applyAlignment="1">
      <alignment horizontal="right"/>
    </xf>
    <xf numFmtId="37" fontId="0" fillId="4" borderId="9" xfId="0" applyNumberFormat="1" applyFill="1" applyBorder="1" applyAlignment="1">
      <alignment horizontal="right"/>
    </xf>
    <xf numFmtId="37" fontId="1" fillId="2" borderId="13" xfId="0" applyNumberFormat="1" applyFont="1" applyFill="1" applyBorder="1" applyAlignment="1">
      <alignment horizontal="right"/>
    </xf>
    <xf numFmtId="0" fontId="25" fillId="0" borderId="0" xfId="0" applyFont="1" applyAlignment="1">
      <alignment horizontal="center" vertical="center"/>
    </xf>
    <xf numFmtId="0" fontId="0" fillId="0" borderId="7" xfId="0" applyFill="1" applyBorder="1" applyAlignment="1">
      <alignment horizontal="left"/>
    </xf>
    <xf numFmtId="0" fontId="0" fillId="0" borderId="8" xfId="0"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Fill="1" applyBorder="1" applyAlignment="1">
      <alignment horizontal="left"/>
    </xf>
    <xf numFmtId="0" fontId="0" fillId="4" borderId="0" xfId="0" applyFill="1" applyBorder="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2" fillId="0" borderId="1" xfId="0" applyFont="1" applyFill="1" applyBorder="1" applyAlignment="1">
      <alignment horizontal="left"/>
    </xf>
    <xf numFmtId="0" fontId="2" fillId="0" borderId="2" xfId="0" applyFont="1" applyFill="1" applyBorder="1" applyAlignment="1">
      <alignment horizontal="left"/>
    </xf>
    <xf numFmtId="0" fontId="8" fillId="0" borderId="5" xfId="0" applyFont="1" applyBorder="1" applyAlignment="1">
      <alignment horizontal="left"/>
    </xf>
    <xf numFmtId="0" fontId="18" fillId="0" borderId="0" xfId="0" applyFont="1" applyBorder="1" applyAlignment="1">
      <alignment horizontal="left" vertical="center" wrapText="1"/>
    </xf>
    <xf numFmtId="0" fontId="19" fillId="0" borderId="3" xfId="0" applyFont="1" applyBorder="1" applyAlignment="1">
      <alignment horizontal="center"/>
    </xf>
    <xf numFmtId="0" fontId="0" fillId="0" borderId="3" xfId="0" applyFill="1" applyBorder="1" applyAlignment="1">
      <alignment horizontal="left"/>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xf numFmtId="39" fontId="1" fillId="2" borderId="12" xfId="0" applyNumberFormat="1" applyFont="1" applyFill="1" applyBorder="1" applyAlignment="1">
      <alignment horizontal="center"/>
    </xf>
    <xf numFmtId="39" fontId="1" fillId="2" borderId="2" xfId="0" applyNumberFormat="1" applyFont="1" applyFill="1" applyBorder="1" applyAlignment="1">
      <alignment horizontal="center"/>
    </xf>
    <xf numFmtId="39" fontId="1" fillId="2" borderId="11" xfId="0" applyNumberFormat="1" applyFont="1" applyFill="1" applyBorder="1" applyAlignment="1">
      <alignment horizontal="center"/>
    </xf>
    <xf numFmtId="39" fontId="0" fillId="0" borderId="14" xfId="0" applyNumberFormat="1" applyFill="1" applyBorder="1" applyAlignment="1">
      <alignment horizontal="center"/>
    </xf>
    <xf numFmtId="39" fontId="0" fillId="0" borderId="0" xfId="0" applyNumberFormat="1" applyFill="1" applyBorder="1" applyAlignment="1">
      <alignment horizontal="center"/>
    </xf>
    <xf numFmtId="39" fontId="0" fillId="0" borderId="8" xfId="0" applyNumberFormat="1" applyFill="1" applyBorder="1" applyAlignment="1">
      <alignment horizontal="center"/>
    </xf>
    <xf numFmtId="39" fontId="0" fillId="0" borderId="15" xfId="0" applyNumberFormat="1" applyFill="1" applyBorder="1" applyAlignment="1">
      <alignment horizontal="center"/>
    </xf>
    <xf numFmtId="39" fontId="0" fillId="0" borderId="3" xfId="0" applyNumberFormat="1" applyFill="1" applyBorder="1" applyAlignment="1">
      <alignment horizontal="center"/>
    </xf>
    <xf numFmtId="39" fontId="0" fillId="0" borderId="10" xfId="0" applyNumberFormat="1" applyFill="1" applyBorder="1" applyAlignment="1">
      <alignment horizontal="center"/>
    </xf>
  </cellXfs>
  <cellStyles count="11">
    <cellStyle name="Hipervínculo" xfId="8" builtinId="8"/>
    <cellStyle name="Hipervínculo 2" xfId="4"/>
    <cellStyle name="Millares" xfId="1" builtinId="3"/>
    <cellStyle name="Millares [0]" xfId="9" builtinId="6"/>
    <cellStyle name="Millares 2" xfId="5"/>
    <cellStyle name="Normal" xfId="0" builtinId="0"/>
    <cellStyle name="Normal 2" xfId="2"/>
    <cellStyle name="Normal 3" xfId="6"/>
    <cellStyle name="Normal 4" xfId="10"/>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p>
        <a:p>
          <a:r>
            <a:rPr lang="es-CO" sz="2000" b="0"/>
            <a:t>Hong Kong</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Hong Kong:  International trade in goods and services- trade structure by partner, product or service- </a:t>
          </a:r>
          <a:r>
            <a:rPr lang="es-CO"/>
            <a:t>Merchandise trade matrix – product groups, exports in thousands of dollars, annual, 1995-2019.</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Hong Kong International trade in goods and services- trade structure by partner, product or service- </a:t>
          </a:r>
          <a:r>
            <a:rPr lang="es-CO" b="0"/>
            <a:t>Merchandise trade matrix – product groups, imports in thousands of dollars, annual, 1995-2020.</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1995-2020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1995-2020para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1995-2020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Hong Kong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de Hong Kong.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6"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lvl="0" algn="l" defTabSz="889000">
            <a:lnSpc>
              <a:spcPct val="90000"/>
            </a:lnSpc>
            <a:spcBef>
              <a:spcPct val="0"/>
            </a:spcBef>
            <a:spcAft>
              <a:spcPct val="35000"/>
            </a:spcAft>
          </a:pPr>
          <a:r>
            <a:rPr lang="es-CO" sz="2000" b="1" kern="1200"/>
            <a:t>Economía: </a:t>
          </a:r>
          <a:r>
            <a:rPr lang="es-CO" sz="2000" kern="1200"/>
            <a:t>Colombia</a:t>
          </a:r>
        </a:p>
        <a:p>
          <a:pPr lvl="0" algn="l" defTabSz="889000">
            <a:lnSpc>
              <a:spcPct val="90000"/>
            </a:lnSpc>
            <a:spcBef>
              <a:spcPct val="0"/>
            </a:spcBef>
            <a:spcAft>
              <a:spcPct val="35000"/>
            </a:spcAft>
          </a:pPr>
          <a:r>
            <a:rPr lang="es-CO" sz="2000" b="1" kern="1200"/>
            <a:t>Socio: </a:t>
          </a:r>
        </a:p>
        <a:p>
          <a:pPr lvl="0" algn="l" defTabSz="889000">
            <a:lnSpc>
              <a:spcPct val="90000"/>
            </a:lnSpc>
            <a:spcBef>
              <a:spcPct val="0"/>
            </a:spcBef>
            <a:spcAft>
              <a:spcPct val="35000"/>
            </a:spcAft>
          </a:pPr>
          <a:r>
            <a:rPr lang="es-CO" sz="2000" b="0" kern="1200"/>
            <a:t>Hong Kong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r>
            <a:rPr lang="es-CO" sz="2000" b="1" kern="1200"/>
            <a:t>Fuente: </a:t>
          </a:r>
          <a:r>
            <a:rPr lang="es-CO" sz="2000" b="0" kern="1200"/>
            <a:t>UNCTAD STAT </a:t>
          </a:r>
        </a:p>
        <a:p>
          <a:pPr lvl="0" algn="l" defTabSz="889000">
            <a:lnSpc>
              <a:spcPct val="90000"/>
            </a:lnSpc>
            <a:spcBef>
              <a:spcPct val="0"/>
            </a:spcBef>
            <a:spcAft>
              <a:spcPct val="35000"/>
            </a:spcAft>
          </a:pPr>
          <a:r>
            <a:rPr lang="es-CO" sz="2000" b="0" kern="1200"/>
            <a:t>http://unctadstat.unctad.org/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 Hong Kong:  International trade in goods and services- trade structure by partner, product or service- </a:t>
          </a:r>
          <a:r>
            <a:rPr lang="es-CO" sz="1400" kern="1200"/>
            <a:t>Merchandise trade matrix – product groups, exports in thousands of dollars, annual, 1995-2019.</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 Hong Kong International trade in goods and services- trade structure by partner, product or service- </a:t>
          </a:r>
          <a:r>
            <a:rPr lang="es-CO" sz="1400" b="0" kern="1200"/>
            <a:t>Merchandise trade matrix – product groups, imports in thousands of dollars, annual, 1995-2020.</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del Mundo: </a:t>
          </a:r>
          <a:r>
            <a:rPr lang="es-CO" sz="1400" kern="1200"/>
            <a:t>Merchandise trade matrix – product groups, exports in thousands of dollars, annual, 1995-2020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del Mundo: </a:t>
          </a:r>
          <a:r>
            <a:rPr lang="es-CO" sz="1400" b="0" kern="1200"/>
            <a:t>Merchandise trade matrix – product groups, imports in thousands of dollars, annual, 1995-2020para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al Mundo: </a:t>
          </a:r>
          <a:r>
            <a:rPr lang="es-CO" sz="1400" kern="1200"/>
            <a:t>Merchandise trade matrix – product groups, exports in thousands of dollars, annual, 1995-2020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Producto Interno Bruto de Colombia y de Hong Kong. </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Población de Colombia y de Hong Kong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6" name="AutoShape 1" descr="Resultado de imagen para bandera argentin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274986</xdr:colOff>
      <xdr:row>19</xdr:row>
      <xdr:rowOff>175174</xdr:rowOff>
    </xdr:from>
    <xdr:to>
      <xdr:col>2</xdr:col>
      <xdr:colOff>150757</xdr:colOff>
      <xdr:row>25</xdr:row>
      <xdr:rowOff>1</xdr:rowOff>
    </xdr:to>
    <xdr:pic>
      <xdr:nvPicPr>
        <xdr:cNvPr id="8" name="Imagen 7"/>
        <xdr:cNvPicPr>
          <a:picLocks noChangeAspect="1"/>
        </xdr:cNvPicPr>
      </xdr:nvPicPr>
      <xdr:blipFill>
        <a:blip xmlns:r="http://schemas.openxmlformats.org/officeDocument/2006/relationships" r:embed="rId4"/>
        <a:stretch>
          <a:fillRect/>
        </a:stretch>
      </xdr:blipFill>
      <xdr:spPr>
        <a:xfrm>
          <a:off x="274986" y="3711467"/>
          <a:ext cx="1408530" cy="94155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466726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9</xdr:col>
      <xdr:colOff>495300</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428625</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8</xdr:col>
      <xdr:colOff>809625</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142876</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466725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15</xdr:col>
      <xdr:colOff>771525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9</xdr:col>
      <xdr:colOff>781050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628650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409575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657226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400050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14</xdr:col>
      <xdr:colOff>514350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0</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zoomScale="87" zoomScaleNormal="87" workbookViewId="0">
      <selection activeCell="L21" sqref="L21"/>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68"/>
  <sheetViews>
    <sheetView showGridLines="0" topLeftCell="A49" workbookViewId="0">
      <selection activeCell="AE57" sqref="AE57:AE67"/>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230"/>
      <c r="G3" s="230"/>
      <c r="H3" s="230"/>
      <c r="I3" s="230"/>
      <c r="J3" s="230"/>
    </row>
    <row r="4" spans="2:15" s="1" customFormat="1" x14ac:dyDescent="0.25"/>
    <row r="5" spans="2:15" s="1" customFormat="1" x14ac:dyDescent="0.25"/>
    <row r="6" spans="2:15" s="1" customFormat="1" x14ac:dyDescent="0.25">
      <c r="L6" s="212" t="s">
        <v>12</v>
      </c>
      <c r="M6" s="213"/>
      <c r="N6" s="213"/>
      <c r="O6" s="213"/>
    </row>
    <row r="7" spans="2:15" s="1" customFormat="1" x14ac:dyDescent="0.25">
      <c r="B7" s="195" t="s">
        <v>45</v>
      </c>
      <c r="C7" s="211"/>
      <c r="D7" s="211"/>
      <c r="E7" s="211"/>
      <c r="L7" s="213"/>
      <c r="M7" s="213"/>
      <c r="N7" s="213"/>
      <c r="O7" s="213"/>
    </row>
    <row r="8" spans="2:15" s="1" customFormat="1" x14ac:dyDescent="0.25">
      <c r="B8" s="211"/>
      <c r="C8" s="211"/>
      <c r="D8" s="211"/>
      <c r="E8" s="211"/>
      <c r="L8" s="213"/>
      <c r="M8" s="213"/>
      <c r="N8" s="213"/>
      <c r="O8" s="213"/>
    </row>
    <row r="9" spans="2:15" s="1" customFormat="1" x14ac:dyDescent="0.25">
      <c r="B9" s="211"/>
      <c r="C9" s="211"/>
      <c r="D9" s="211"/>
      <c r="E9" s="211"/>
      <c r="L9" s="213"/>
      <c r="M9" s="213"/>
      <c r="N9" s="213"/>
      <c r="O9" s="213"/>
    </row>
    <row r="10" spans="2:15" s="1" customFormat="1" x14ac:dyDescent="0.25">
      <c r="B10" s="211"/>
      <c r="C10" s="211"/>
      <c r="D10" s="211"/>
      <c r="E10" s="211"/>
      <c r="L10" s="213"/>
      <c r="M10" s="213"/>
      <c r="N10" s="213"/>
      <c r="O10" s="213"/>
    </row>
    <row r="11" spans="2:15" s="1" customFormat="1" x14ac:dyDescent="0.25">
      <c r="B11" s="211"/>
      <c r="C11" s="211"/>
      <c r="D11" s="211"/>
      <c r="E11" s="211"/>
      <c r="L11" s="213"/>
      <c r="M11" s="213"/>
      <c r="N11" s="213"/>
      <c r="O11" s="213"/>
    </row>
    <row r="12" spans="2:15" s="1" customFormat="1" x14ac:dyDescent="0.25">
      <c r="B12" s="211"/>
      <c r="C12" s="211"/>
      <c r="D12" s="211"/>
      <c r="E12" s="211"/>
      <c r="F12"/>
      <c r="G12"/>
      <c r="H12"/>
      <c r="I12"/>
      <c r="L12" s="213"/>
      <c r="M12" s="213"/>
      <c r="N12" s="213"/>
      <c r="O12" s="213"/>
    </row>
    <row r="13" spans="2:15" s="1" customFormat="1" x14ac:dyDescent="0.25">
      <c r="B13" s="211"/>
      <c r="C13" s="211"/>
      <c r="D13" s="211"/>
      <c r="E13" s="211"/>
      <c r="F13"/>
      <c r="G13"/>
      <c r="H13"/>
      <c r="I13"/>
      <c r="L13" s="213"/>
      <c r="M13" s="213"/>
      <c r="N13" s="213"/>
      <c r="O13" s="213"/>
    </row>
    <row r="14" spans="2:15" s="1" customFormat="1" x14ac:dyDescent="0.25">
      <c r="B14" s="211"/>
      <c r="C14" s="211"/>
      <c r="D14" s="211"/>
      <c r="E14" s="211"/>
      <c r="F14"/>
      <c r="G14"/>
      <c r="H14"/>
      <c r="I14"/>
      <c r="L14" s="213"/>
      <c r="M14" s="213"/>
      <c r="N14" s="213"/>
      <c r="O14" s="213"/>
    </row>
    <row r="15" spans="2:15" ht="18.75" customHeight="1" x14ac:dyDescent="0.25">
      <c r="B15" s="211"/>
      <c r="C15" s="211"/>
      <c r="D15" s="211"/>
      <c r="E15" s="211"/>
      <c r="L15" s="213"/>
      <c r="M15" s="213"/>
      <c r="N15" s="213"/>
      <c r="O15" s="213"/>
    </row>
    <row r="16" spans="2:15" x14ac:dyDescent="0.25">
      <c r="C16" s="196" t="s">
        <v>3</v>
      </c>
      <c r="D16" s="196"/>
      <c r="E16" s="196"/>
      <c r="G16" s="196" t="s">
        <v>3</v>
      </c>
      <c r="H16" s="196"/>
      <c r="I16" s="196"/>
      <c r="L16" s="196" t="s">
        <v>3</v>
      </c>
      <c r="M16" s="196"/>
      <c r="N16" s="196"/>
    </row>
    <row r="42" spans="4:31" ht="15.75" thickBot="1" x14ac:dyDescent="0.3"/>
    <row r="43" spans="4:31" ht="15.75" thickBot="1" x14ac:dyDescent="0.3">
      <c r="D43" s="6" t="s">
        <v>15</v>
      </c>
      <c r="E43" s="7"/>
      <c r="F43" s="100">
        <v>1995</v>
      </c>
      <c r="G43" s="12">
        <v>1996</v>
      </c>
      <c r="H43" s="8">
        <v>1997</v>
      </c>
      <c r="I43" s="12">
        <v>1998</v>
      </c>
      <c r="J43" s="8">
        <v>1999</v>
      </c>
      <c r="K43" s="12">
        <v>2000</v>
      </c>
      <c r="L43" s="8">
        <v>2001</v>
      </c>
      <c r="M43" s="12">
        <v>2002</v>
      </c>
      <c r="N43" s="8">
        <v>2003</v>
      </c>
      <c r="O43" s="12">
        <v>2004</v>
      </c>
      <c r="P43" s="8">
        <v>2005</v>
      </c>
      <c r="Q43" s="12">
        <v>2006</v>
      </c>
      <c r="R43" s="8">
        <v>2007</v>
      </c>
      <c r="S43" s="12">
        <v>2008</v>
      </c>
      <c r="T43" s="8">
        <v>2009</v>
      </c>
      <c r="U43" s="12">
        <v>2010</v>
      </c>
      <c r="V43" s="8">
        <v>2011</v>
      </c>
      <c r="W43" s="12">
        <v>2012</v>
      </c>
      <c r="X43" s="8">
        <v>2013</v>
      </c>
      <c r="Y43" s="12">
        <v>2014</v>
      </c>
      <c r="Z43" s="8">
        <v>2015</v>
      </c>
      <c r="AA43" s="12">
        <v>2016</v>
      </c>
      <c r="AB43" s="12">
        <v>2017</v>
      </c>
      <c r="AC43" s="12">
        <v>2018</v>
      </c>
      <c r="AD43" s="12">
        <v>2019</v>
      </c>
      <c r="AE43" s="12">
        <v>2020</v>
      </c>
    </row>
    <row r="44" spans="4:31" x14ac:dyDescent="0.25">
      <c r="D44" s="200" t="s">
        <v>17</v>
      </c>
      <c r="E44" s="208"/>
      <c r="F44" s="153">
        <f>+(A!D47-B!E47)/(I!F76+H!F58)</f>
        <v>2.6298628265721897E-4</v>
      </c>
      <c r="G44" s="154">
        <f>+(A!E47-B!F47)/(I!G76+H!G58)</f>
        <v>4.2138481650840816E-4</v>
      </c>
      <c r="H44" s="155">
        <f>+(A!F47-B!G47)/(I!H76+H!H58)</f>
        <v>5.1730701645065003E-4</v>
      </c>
      <c r="I44" s="154">
        <f>+(A!G47-B!H47)/(I!I76+H!I58)</f>
        <v>3.1752044587618277E-4</v>
      </c>
      <c r="J44" s="155">
        <f>+(A!H47-B!I47)/(I!J76+H!J58)</f>
        <v>6.9082187975967005E-4</v>
      </c>
      <c r="K44" s="154">
        <f>+(A!I47-B!J47)/(I!K76+H!K58)</f>
        <v>7.4895341605188219E-4</v>
      </c>
      <c r="L44" s="155">
        <f>+(A!J47-B!K47)/(I!L76+H!L58)</f>
        <v>8.5344893549917002E-4</v>
      </c>
      <c r="M44" s="154">
        <f>+(A!K47-B!L47)/(I!M76+H!M58)</f>
        <v>5.6751130958683309E-4</v>
      </c>
      <c r="N44" s="155">
        <f>+(A!L47-B!M47)/(I!N76+H!N58)</f>
        <v>6.8073644565906535E-4</v>
      </c>
      <c r="O44" s="154">
        <f>+(A!M47-B!N47)/(I!O76+H!O58)</f>
        <v>5.6574929504197083E-4</v>
      </c>
      <c r="P44" s="155">
        <f>+(A!N47-B!O47)/(I!P76+H!P58)</f>
        <v>3.7983510043091838E-4</v>
      </c>
      <c r="Q44" s="154">
        <f>+(A!O47-B!P47)/(I!Q76+H!Q58)</f>
        <v>4.0261673926250788E-4</v>
      </c>
      <c r="R44" s="155">
        <f>+(A!P47-B!Q47)/(I!R76+H!R58)</f>
        <v>4.1368450805369085E-4</v>
      </c>
      <c r="S44" s="154">
        <f>+(A!Q47-B!R47)/(I!S76+H!S58)</f>
        <v>4.4252757239332438E-4</v>
      </c>
      <c r="T44" s="155">
        <f>+(A!R47-B!S47)/(I!T76+H!T58)</f>
        <v>6.3812531954053218E-4</v>
      </c>
      <c r="U44" s="154">
        <f>+(A!S47-B!T47)/(I!U76+H!U58)</f>
        <v>9.6889553890248275E-4</v>
      </c>
      <c r="V44" s="155">
        <f>+(A!T47-B!U47)/(I!V76+H!V58)</f>
        <v>7.2684375555621408E-4</v>
      </c>
      <c r="W44" s="154">
        <f>+(A!U47-B!V47)/(I!W76+H!W58)</f>
        <v>4.8548949926319082E-4</v>
      </c>
      <c r="X44" s="155">
        <f>+(A!V47-B!W47)/(I!X76+H!X58)</f>
        <v>6.0586695779028528E-4</v>
      </c>
      <c r="Y44" s="154">
        <f>+(A!W47-B!X47)/(I!Y76+H!Y58)</f>
        <v>7.2975934359190023E-4</v>
      </c>
      <c r="Z44" s="155">
        <f>+(A!X47-B!Y47)/(I!Z76+H!Z58)</f>
        <v>6.9039868544301653E-4</v>
      </c>
      <c r="AA44" s="154">
        <f>+(A!Y47-B!Z47)/(I!AA76+H!AA58)</f>
        <v>8.4128357939358114E-4</v>
      </c>
      <c r="AB44" s="154">
        <f>+(A!Z47-B!AA47)/(I!AB76+H!AB58)</f>
        <v>1.2102580854442082E-3</v>
      </c>
      <c r="AC44" s="154">
        <f>+(A!AA47-B!AB47)/(I!AC76+H!AC58)</f>
        <v>1.0450048482685196E-3</v>
      </c>
      <c r="AD44" s="154">
        <f>+(A!AB47-B!AC47)/(I!AD76+H!AD58)</f>
        <v>8.0279340749194058E-4</v>
      </c>
      <c r="AE44" s="157">
        <f>+(A!AC47-B!AD47)/(I!AE76+H!AE58)</f>
        <v>1.9476667765755459E-3</v>
      </c>
    </row>
    <row r="45" spans="4:31" x14ac:dyDescent="0.25">
      <c r="D45" s="189" t="s">
        <v>18</v>
      </c>
      <c r="E45" s="205"/>
      <c r="F45" s="156">
        <f>+(A!D48-B!E48)/(I!F77+H!F59)</f>
        <v>0</v>
      </c>
      <c r="G45" s="157">
        <f>+(A!E48-B!F48)/(I!G77+H!G59)</f>
        <v>0</v>
      </c>
      <c r="H45" s="158">
        <f>+(A!F48-B!G48)/(I!H77+H!H59)</f>
        <v>0</v>
      </c>
      <c r="I45" s="157">
        <f>+(A!G48-B!H48)/(I!I77+H!I59)</f>
        <v>0</v>
      </c>
      <c r="J45" s="158">
        <f>+(A!H48-B!I48)/(I!J77+H!J59)</f>
        <v>0</v>
      </c>
      <c r="K45" s="157">
        <f>+(A!I48-B!J48)/(I!K77+H!K59)</f>
        <v>0</v>
      </c>
      <c r="L45" s="158">
        <f>+(A!J48-B!K48)/(I!L77+H!L59)</f>
        <v>0</v>
      </c>
      <c r="M45" s="157">
        <f>+(A!K48-B!L48)/(I!M77+H!M59)</f>
        <v>1.0524505401027182E-6</v>
      </c>
      <c r="N45" s="158">
        <f>+(A!L48-B!M48)/(I!N77+H!N59)</f>
        <v>0</v>
      </c>
      <c r="O45" s="157">
        <f>+(A!M48-B!N48)/(I!O77+H!O59)</f>
        <v>0</v>
      </c>
      <c r="P45" s="158">
        <f>+(A!N48-B!O48)/(I!P77+H!P59)</f>
        <v>0</v>
      </c>
      <c r="Q45" s="157">
        <f>+(A!O48-B!P48)/(I!Q77+H!Q59)</f>
        <v>0</v>
      </c>
      <c r="R45" s="158">
        <f>+(A!P48-B!Q48)/(I!R77+H!R59)</f>
        <v>0</v>
      </c>
      <c r="S45" s="157">
        <f>+(A!Q48-B!R48)/(I!S77+H!S59)</f>
        <v>0</v>
      </c>
      <c r="T45" s="158">
        <f>+(A!R48-B!S48)/(I!T77+H!T59)</f>
        <v>0</v>
      </c>
      <c r="U45" s="157">
        <f>+(A!S48-B!T48)/(I!U77+H!U59)</f>
        <v>0</v>
      </c>
      <c r="V45" s="158">
        <f>+(A!T48-B!U48)/(I!V77+H!V59)</f>
        <v>0</v>
      </c>
      <c r="W45" s="157">
        <f>+(A!U48-B!V48)/(I!W77+H!W59)</f>
        <v>-5.1293270656157573E-5</v>
      </c>
      <c r="X45" s="158">
        <f>+(A!V48-B!W48)/(I!X77+H!X59)</f>
        <v>-1.5012564320149946E-3</v>
      </c>
      <c r="Y45" s="157">
        <f>+(A!W48-B!X48)/(I!Y77+H!Y59)</f>
        <v>-3.8712752974413389E-3</v>
      </c>
      <c r="Z45" s="158">
        <f>+(A!X48-B!Y48)/(I!Z77+H!Z59)</f>
        <v>-1.1346199519357849E-3</v>
      </c>
      <c r="AA45" s="157">
        <f>+(A!Y48-B!Z48)/(I!AA77+H!AA59)</f>
        <v>-2.173361592686128E-3</v>
      </c>
      <c r="AB45" s="157">
        <f>+(A!Z48-B!AA48)/(I!AB77+H!AB59)</f>
        <v>-1.7086541067808329E-3</v>
      </c>
      <c r="AC45" s="157">
        <f>+(A!AA48-B!AB48)/(I!AC77+H!AC59)</f>
        <v>-3.0585894601615484E-4</v>
      </c>
      <c r="AD45" s="157">
        <f>+(A!AB48-B!AC48)/(I!AD77+H!AD59)</f>
        <v>9.2775350938318431E-7</v>
      </c>
      <c r="AE45" s="157">
        <f>+(A!AC48-B!AD48)/(I!AE77+H!AE59)</f>
        <v>0</v>
      </c>
    </row>
    <row r="46" spans="4:31" x14ac:dyDescent="0.25">
      <c r="D46" s="191" t="s">
        <v>19</v>
      </c>
      <c r="E46" s="206"/>
      <c r="F46" s="156">
        <f>+(A!D49-B!E49)/(I!F78+H!F60)</f>
        <v>4.6294529533447721E-3</v>
      </c>
      <c r="G46" s="157">
        <f>+(A!E49-B!F49)/(I!G78+H!G60)</f>
        <v>2.9050562514779813E-3</v>
      </c>
      <c r="H46" s="158">
        <f>+(A!F49-B!G49)/(I!H78+H!H60)</f>
        <v>2.4129756971107493E-3</v>
      </c>
      <c r="I46" s="157">
        <f>+(A!G49-B!H49)/(I!I78+H!I60)</f>
        <v>1.9589729773445623E-3</v>
      </c>
      <c r="J46" s="158">
        <f>+(A!H49-B!I49)/(I!J78+H!J60)</f>
        <v>1.7433974015697096E-3</v>
      </c>
      <c r="K46" s="157">
        <f>+(A!I49-B!J49)/(I!K78+H!K60)</f>
        <v>1.472536948545217E-3</v>
      </c>
      <c r="L46" s="158">
        <f>+(A!J49-B!K49)/(I!L78+H!L60)</f>
        <v>1.2594988810976965E-3</v>
      </c>
      <c r="M46" s="157">
        <f>+(A!K49-B!L49)/(I!M78+H!M60)</f>
        <v>8.4398566533811436E-4</v>
      </c>
      <c r="N46" s="158">
        <f>+(A!L49-B!M49)/(I!N78+H!N60)</f>
        <v>9.1493443130202887E-4</v>
      </c>
      <c r="O46" s="157">
        <f>+(A!M49-B!N49)/(I!O78+H!O60)</f>
        <v>1.1633656942586171E-3</v>
      </c>
      <c r="P46" s="158">
        <f>+(A!N49-B!O49)/(I!P78+H!P60)</f>
        <v>6.2808594579450534E-4</v>
      </c>
      <c r="Q46" s="157">
        <f>+(A!O49-B!P49)/(I!Q78+H!Q60)</f>
        <v>4.5804543595675976E-4</v>
      </c>
      <c r="R46" s="158">
        <f>+(A!P49-B!Q49)/(I!R78+H!R60)</f>
        <v>1.6152333401264136E-3</v>
      </c>
      <c r="S46" s="157">
        <f>+(A!Q49-B!R49)/(I!S78+H!S60)</f>
        <v>2.4258091460665253E-3</v>
      </c>
      <c r="T46" s="158">
        <f>+(A!R49-B!S49)/(I!T78+H!T60)</f>
        <v>1.6427562792011106E-2</v>
      </c>
      <c r="U46" s="157">
        <f>+(A!S49-B!T49)/(I!U78+H!U60)</f>
        <v>7.218373336403675E-3</v>
      </c>
      <c r="V46" s="158">
        <f>+(A!T49-B!U49)/(I!V78+H!V60)</f>
        <v>1.6153847757783273E-3</v>
      </c>
      <c r="W46" s="157">
        <f>+(A!U49-B!V49)/(I!W78+H!W60)</f>
        <v>2.7086111683733288E-3</v>
      </c>
      <c r="X46" s="158">
        <f>+(A!V49-B!W49)/(I!X78+H!X60)</f>
        <v>5.8502978879920791E-3</v>
      </c>
      <c r="Y46" s="157">
        <f>+(A!W49-B!X49)/(I!Y78+H!Y60)</f>
        <v>2.0861782730299846E-3</v>
      </c>
      <c r="Z46" s="158">
        <f>+(A!X49-B!Y49)/(I!Z78+H!Z60)</f>
        <v>1.7174102817223188E-3</v>
      </c>
      <c r="AA46" s="157">
        <f>+(A!Y49-B!Z49)/(I!AA78+H!AA60)</f>
        <v>2.7880984056936424E-3</v>
      </c>
      <c r="AB46" s="157">
        <f>+(A!Z49-B!AA49)/(I!AB78+H!AB60)</f>
        <v>1.7848873030120115E-3</v>
      </c>
      <c r="AC46" s="157">
        <f>+(A!AA49-B!AB49)/(I!AC78+H!AC60)</f>
        <v>4.0152615614235908E-3</v>
      </c>
      <c r="AD46" s="157">
        <f>+(A!AB49-B!AC49)/(I!AD78+H!AD60)</f>
        <v>1.6594080522164434E-2</v>
      </c>
      <c r="AE46" s="157">
        <f>+(A!AC49-B!AD49)/(I!AE78+H!AE60)</f>
        <v>6.3334611118423733E-3</v>
      </c>
    </row>
    <row r="47" spans="4:31" x14ac:dyDescent="0.25">
      <c r="D47" s="189" t="s">
        <v>20</v>
      </c>
      <c r="E47" s="205"/>
      <c r="F47" s="156">
        <f>+(A!D50-B!E50)/(I!F79+H!F61)</f>
        <v>1.8896059389773869E-3</v>
      </c>
      <c r="G47" s="157">
        <f>+(A!E50-B!F50)/(I!G79+H!G61)</f>
        <v>7.0726140997730649E-4</v>
      </c>
      <c r="H47" s="158">
        <f>+(A!F50-B!G50)/(I!H79+H!H61)</f>
        <v>2.3234232399841119E-6</v>
      </c>
      <c r="I47" s="157">
        <f>+(A!G50-B!H50)/(I!I79+H!I61)</f>
        <v>-3.1775332602259489E-5</v>
      </c>
      <c r="J47" s="158">
        <f>+(A!H50-B!I50)/(I!J79+H!J61)</f>
        <v>-7.09745615979563E-6</v>
      </c>
      <c r="K47" s="157">
        <f>+(A!I50-B!J50)/(I!K79+H!K61)</f>
        <v>-4.1628998446941565E-6</v>
      </c>
      <c r="L47" s="158">
        <f>+(A!J50-B!K50)/(I!L79+H!L61)</f>
        <v>-1.3402432883128274E-5</v>
      </c>
      <c r="M47" s="157">
        <f>+(A!K50-B!L50)/(I!M79+H!M61)</f>
        <v>-1.2451916824844461E-5</v>
      </c>
      <c r="N47" s="158">
        <f>+(A!L50-B!M50)/(I!N79+H!N61)</f>
        <v>-6.2151770783673257E-7</v>
      </c>
      <c r="O47" s="157">
        <f>+(A!M50-B!N50)/(I!O79+H!O61)</f>
        <v>-2.8757343108284821E-6</v>
      </c>
      <c r="P47" s="158">
        <f>+(A!N50-B!O50)/(I!P79+H!P61)</f>
        <v>-1.0390656493884671E-5</v>
      </c>
      <c r="Q47" s="157">
        <f>+(A!O50-B!P50)/(I!Q79+H!Q61)</f>
        <v>-9.045134103093707E-6</v>
      </c>
      <c r="R47" s="158">
        <f>+(A!P50-B!Q50)/(I!R79+H!R61)</f>
        <v>-8.3676963385215322E-6</v>
      </c>
      <c r="S47" s="157">
        <f>+(A!Q50-B!R50)/(I!S79+H!S61)</f>
        <v>-3.9417114736477959E-6</v>
      </c>
      <c r="T47" s="158">
        <f>+(A!R50-B!S50)/(I!T79+H!T61)</f>
        <v>-6.3864058667176074E-6</v>
      </c>
      <c r="U47" s="157">
        <f>+(A!S50-B!T50)/(I!U79+H!U61)</f>
        <v>-1.3957161421314707E-6</v>
      </c>
      <c r="V47" s="158">
        <f>+(A!T50-B!U50)/(I!V79+H!V61)</f>
        <v>-7.6348796944243065E-6</v>
      </c>
      <c r="W47" s="157">
        <f>+(A!U50-B!V50)/(I!W79+H!W61)</f>
        <v>7.9486209435665842E-3</v>
      </c>
      <c r="X47" s="158">
        <f>+(A!V50-B!W50)/(I!X79+H!X61)</f>
        <v>1.9886289762776572E-4</v>
      </c>
      <c r="Y47" s="157">
        <f>+(A!W50-B!X50)/(I!Y79+H!Y61)</f>
        <v>-1.6330065811605031E-5</v>
      </c>
      <c r="Z47" s="158">
        <f>+(A!X50-B!Y50)/(I!Z79+H!Z61)</f>
        <v>-2.6323387352200129E-5</v>
      </c>
      <c r="AA47" s="157">
        <f>+(A!Y50-B!Z50)/(I!AA79+H!AA61)</f>
        <v>-3.1101941735397427E-5</v>
      </c>
      <c r="AB47" s="157">
        <f>+(A!Z50-B!AA50)/(I!AB79+H!AB61)</f>
        <v>-7.7361028946467402E-6</v>
      </c>
      <c r="AC47" s="157">
        <f>+(A!AA50-B!AB50)/(I!AC79+H!AC61)</f>
        <v>-3.4984404559884419E-6</v>
      </c>
      <c r="AD47" s="157">
        <f>+(A!AB50-B!AC50)/(I!AD79+H!AD61)</f>
        <v>-4.7099562389024574E-6</v>
      </c>
      <c r="AE47" s="157">
        <f>+(A!AC50-B!AD50)/(I!AE79+H!AE61)</f>
        <v>-1.8600248700623975E-6</v>
      </c>
    </row>
    <row r="48" spans="4:31" x14ac:dyDescent="0.25">
      <c r="D48" s="191" t="s">
        <v>21</v>
      </c>
      <c r="E48" s="206"/>
      <c r="F48" s="156">
        <f>+(A!D51-B!E51)/(I!F80+H!F62)</f>
        <v>0</v>
      </c>
      <c r="G48" s="157">
        <f>+(A!E51-B!F51)/(I!G80+H!G62)</f>
        <v>-1.3850127076163685E-5</v>
      </c>
      <c r="H48" s="158">
        <f>+(A!F51-B!G51)/(I!H80+H!H62)</f>
        <v>-2.7857284055284734E-5</v>
      </c>
      <c r="I48" s="157">
        <f>+(A!G51-B!H51)/(I!I80+H!I62)</f>
        <v>-1.9337926540642151E-5</v>
      </c>
      <c r="J48" s="158">
        <f>+(A!H51-B!I51)/(I!J80+H!J62)</f>
        <v>0</v>
      </c>
      <c r="K48" s="157">
        <f>+(A!I51-B!J51)/(I!K80+H!K62)</f>
        <v>0</v>
      </c>
      <c r="L48" s="158">
        <f>+(A!J51-B!K51)/(I!L80+H!L62)</f>
        <v>0</v>
      </c>
      <c r="M48" s="157">
        <f>+(A!K51-B!L51)/(I!M80+H!M62)</f>
        <v>0</v>
      </c>
      <c r="N48" s="158">
        <f>+(A!L51-B!M51)/(I!N80+H!N62)</f>
        <v>-1.903612212005643E-5</v>
      </c>
      <c r="O48" s="157">
        <f>+(A!M51-B!N51)/(I!O80+H!O62)</f>
        <v>-2.0970348420868214E-5</v>
      </c>
      <c r="P48" s="158">
        <f>+(A!N51-B!O51)/(I!P80+H!P62)</f>
        <v>-2.8910287254599301E-5</v>
      </c>
      <c r="Q48" s="157">
        <f>+(A!O51-B!P51)/(I!Q80+H!Q62)</f>
        <v>0</v>
      </c>
      <c r="R48" s="158">
        <f>+(A!P51-B!Q51)/(I!R80+H!R62)</f>
        <v>0</v>
      </c>
      <c r="S48" s="157">
        <f>+(A!Q51-B!R51)/(I!S80+H!S62)</f>
        <v>0</v>
      </c>
      <c r="T48" s="158">
        <f>+(A!R51-B!S51)/(I!T80+H!T62)</f>
        <v>-3.4622858418053048E-6</v>
      </c>
      <c r="U48" s="157">
        <f>+(A!S51-B!T51)/(I!U80+H!U62)</f>
        <v>0</v>
      </c>
      <c r="V48" s="158">
        <f>+(A!T51-B!U51)/(I!V80+H!V62)</f>
        <v>0</v>
      </c>
      <c r="W48" s="157">
        <f>+(A!U51-B!V51)/(I!W80+H!W62)</f>
        <v>0</v>
      </c>
      <c r="X48" s="158">
        <f>+(A!V51-B!W51)/(I!X80+H!X62)</f>
        <v>0</v>
      </c>
      <c r="Y48" s="157">
        <f>+(A!W51-B!X51)/(I!Y80+H!Y62)</f>
        <v>0</v>
      </c>
      <c r="Z48" s="158">
        <f>+(A!X51-B!Y51)/(I!Z80+H!Z62)</f>
        <v>-4.106739645177056E-5</v>
      </c>
      <c r="AA48" s="157">
        <f>+(A!Y51-B!Z51)/(I!AA80+H!AA62)</f>
        <v>-1.599312426397689E-5</v>
      </c>
      <c r="AB48" s="157">
        <f>+(A!Z51-B!AA51)/(I!AB80+H!AB62)</f>
        <v>-1.5991777975105723E-5</v>
      </c>
      <c r="AC48" s="157">
        <f>+(A!AA51-B!AB51)/(I!AC80+H!AC62)</f>
        <v>0</v>
      </c>
      <c r="AD48" s="157">
        <f>+(A!AB51-B!AC51)/(I!AD80+H!AD62)</f>
        <v>-6.8624618387306665E-6</v>
      </c>
      <c r="AE48" s="157">
        <f>+(A!AC51-B!AD51)/(I!AE80+H!AE62)</f>
        <v>-7.0893007727718869E-5</v>
      </c>
    </row>
    <row r="49" spans="4:31" x14ac:dyDescent="0.25">
      <c r="D49" s="189" t="s">
        <v>22</v>
      </c>
      <c r="E49" s="205"/>
      <c r="F49" s="156">
        <f>+(A!D52-B!E52)/(I!F81+H!F63)</f>
        <v>-3.1299125239026064E-4</v>
      </c>
      <c r="G49" s="157">
        <f>+(A!E52-B!F52)/(I!G81+H!G63)</f>
        <v>-2.4171567568944335E-4</v>
      </c>
      <c r="H49" s="158">
        <f>+(A!F52-B!G52)/(I!H81+H!H63)</f>
        <v>-7.2618997114846896E-5</v>
      </c>
      <c r="I49" s="157">
        <f>+(A!G52-B!H52)/(I!I81+H!I63)</f>
        <v>3.6336209455970051E-5</v>
      </c>
      <c r="J49" s="158">
        <f>+(A!H52-B!I52)/(I!J81+H!J63)</f>
        <v>5.0054675827138192E-4</v>
      </c>
      <c r="K49" s="157">
        <f>+(A!I52-B!J52)/(I!K81+H!K63)</f>
        <v>1.2519360961794719E-4</v>
      </c>
      <c r="L49" s="158">
        <f>+(A!J52-B!K52)/(I!L81+H!L63)</f>
        <v>1.4263814543681203E-4</v>
      </c>
      <c r="M49" s="157">
        <f>+(A!K52-B!L52)/(I!M81+H!M63)</f>
        <v>2.0749296152914936E-4</v>
      </c>
      <c r="N49" s="158">
        <f>+(A!L52-B!M52)/(I!N81+H!N63)</f>
        <v>-9.0654637193472238E-5</v>
      </c>
      <c r="O49" s="157">
        <f>+(A!M52-B!N52)/(I!O81+H!O63)</f>
        <v>-8.3879611054160885E-5</v>
      </c>
      <c r="P49" s="158">
        <f>+(A!N52-B!O52)/(I!P81+H!P63)</f>
        <v>-9.0131543800997052E-5</v>
      </c>
      <c r="Q49" s="157">
        <f>+(A!O52-B!P52)/(I!Q81+H!Q63)</f>
        <v>-4.9649817030811718E-5</v>
      </c>
      <c r="R49" s="158">
        <f>+(A!P52-B!Q52)/(I!R81+H!R63)</f>
        <v>-3.7285770900692043E-4</v>
      </c>
      <c r="S49" s="157">
        <f>+(A!Q52-B!R52)/(I!S81+H!S63)</f>
        <v>-4.4249965518535167E-4</v>
      </c>
      <c r="T49" s="158">
        <f>+(A!R52-B!S52)/(I!T81+H!T63)</f>
        <v>-2.1110564942135134E-4</v>
      </c>
      <c r="U49" s="157">
        <f>+(A!S52-B!T52)/(I!U81+H!U63)</f>
        <v>-3.3584439051102902E-4</v>
      </c>
      <c r="V49" s="158">
        <f>+(A!T52-B!U52)/(I!V81+H!V63)</f>
        <v>-2.6830496531999746E-4</v>
      </c>
      <c r="W49" s="157">
        <f>+(A!U52-B!V52)/(I!W81+H!W63)</f>
        <v>-1.7889284334194421E-4</v>
      </c>
      <c r="X49" s="158">
        <f>+(A!V52-B!W52)/(I!X81+H!X63)</f>
        <v>-3.3889523469377914E-4</v>
      </c>
      <c r="Y49" s="157">
        <f>+(A!W52-B!X52)/(I!Y81+H!Y63)</f>
        <v>-4.5350050143667909E-4</v>
      </c>
      <c r="Z49" s="158">
        <f>+(A!X52-B!Y52)/(I!Z81+H!Z63)</f>
        <v>-4.5184113059169905E-4</v>
      </c>
      <c r="AA49" s="157">
        <f>+(A!Y52-B!Z52)/(I!AA81+H!AA63)</f>
        <v>-5.7091743316267781E-4</v>
      </c>
      <c r="AB49" s="157">
        <f>+(A!Z52-B!AA52)/(I!AB81+H!AB63)</f>
        <v>-4.9176880577076951E-4</v>
      </c>
      <c r="AC49" s="157">
        <f>+(A!AA52-B!AB52)/(I!AC81+H!AC63)</f>
        <v>-5.7785202282387323E-4</v>
      </c>
      <c r="AD49" s="157">
        <f>+(A!AB52-B!AC52)/(I!AD81+H!AD63)</f>
        <v>-4.1775911520413038E-4</v>
      </c>
      <c r="AE49" s="157">
        <f>+(A!AC52-B!AD52)/(I!AE81+H!AE63)</f>
        <v>-3.4366122247565226E-4</v>
      </c>
    </row>
    <row r="50" spans="4:31" x14ac:dyDescent="0.25">
      <c r="D50" s="191" t="s">
        <v>23</v>
      </c>
      <c r="E50" s="206"/>
      <c r="F50" s="156">
        <f>+(A!D53-B!E53)/(I!F82+H!F64)</f>
        <v>1.8626893882369037E-2</v>
      </c>
      <c r="G50" s="157">
        <f>+(A!E53-B!F53)/(I!G82+H!G64)</f>
        <v>1.4609499571738285E-3</v>
      </c>
      <c r="H50" s="158">
        <f>+(A!F53-B!G53)/(I!H82+H!H64)</f>
        <v>2.477921276504124E-3</v>
      </c>
      <c r="I50" s="157">
        <f>+(A!G53-B!H53)/(I!I82+H!I64)</f>
        <v>-6.8381742988796157E-4</v>
      </c>
      <c r="J50" s="158">
        <f>+(A!H53-B!I53)/(I!J82+H!J64)</f>
        <v>5.3359010916855692E-4</v>
      </c>
      <c r="K50" s="157">
        <f>+(A!I53-B!J53)/(I!K82+H!K64)</f>
        <v>-5.4724356927947121E-4</v>
      </c>
      <c r="L50" s="158">
        <f>+(A!J53-B!K53)/(I!L82+H!L64)</f>
        <v>-7.7111280934949553E-4</v>
      </c>
      <c r="M50" s="157">
        <f>+(A!K53-B!L53)/(I!M82+H!M64)</f>
        <v>-8.6893511023770464E-4</v>
      </c>
      <c r="N50" s="158">
        <f>+(A!L53-B!M53)/(I!N82+H!N64)</f>
        <v>9.6562074151074434E-4</v>
      </c>
      <c r="O50" s="157">
        <f>+(A!M53-B!N53)/(I!O82+H!O64)</f>
        <v>1.6363558486528053E-3</v>
      </c>
      <c r="P50" s="158">
        <f>+(A!N53-B!O53)/(I!P82+H!P64)</f>
        <v>-1.6820783641696631E-4</v>
      </c>
      <c r="Q50" s="157">
        <f>+(A!O53-B!P53)/(I!Q82+H!Q64)</f>
        <v>-7.2424975445353073E-4</v>
      </c>
      <c r="R50" s="158">
        <f>+(A!P53-B!Q53)/(I!R82+H!R64)</f>
        <v>1.2265804702074422E-4</v>
      </c>
      <c r="S50" s="157">
        <f>+(A!Q53-B!R53)/(I!S82+H!S64)</f>
        <v>3.1431564661918703E-4</v>
      </c>
      <c r="T50" s="158">
        <f>+(A!R53-B!S53)/(I!T82+H!T64)</f>
        <v>7.2401619441054763E-4</v>
      </c>
      <c r="U50" s="157">
        <f>+(A!S53-B!T53)/(I!U82+H!U64)</f>
        <v>1.3874339177095201E-3</v>
      </c>
      <c r="V50" s="158">
        <f>+(A!T53-B!U53)/(I!V82+H!V64)</f>
        <v>1.5698727990908503E-3</v>
      </c>
      <c r="W50" s="157">
        <f>+(A!U53-B!V53)/(I!W82+H!W64)</f>
        <v>1.0947326241713567E-3</v>
      </c>
      <c r="X50" s="158">
        <f>+(A!V53-B!W53)/(I!X82+H!X64)</f>
        <v>1.5119218175123088E-3</v>
      </c>
      <c r="Y50" s="157">
        <f>+(A!W53-B!X53)/(I!Y82+H!Y64)</f>
        <v>2.0058988265127032E-3</v>
      </c>
      <c r="Z50" s="158">
        <f>+(A!X53-B!Y53)/(I!Z82+H!Z64)</f>
        <v>3.4916400151241188E-3</v>
      </c>
      <c r="AA50" s="157">
        <f>+(A!Y53-B!Z53)/(I!AA82+H!AA64)</f>
        <v>7.5067018009288451E-3</v>
      </c>
      <c r="AB50" s="157">
        <f>+(A!Z53-B!AA53)/(I!AB82+H!AB64)</f>
        <v>5.4826988160782521E-3</v>
      </c>
      <c r="AC50" s="157">
        <f>+(A!AA53-B!AB53)/(I!AC82+H!AC64)</f>
        <v>4.3289998008075046E-3</v>
      </c>
      <c r="AD50" s="157">
        <f>+(A!AB53-B!AC53)/(I!AD82+H!AD64)</f>
        <v>7.0125111093458604E-3</v>
      </c>
      <c r="AE50" s="157">
        <f>+(A!AC53-B!AD53)/(I!AE82+H!AE64)</f>
        <v>3.302809107811098E-3</v>
      </c>
    </row>
    <row r="51" spans="4:31" x14ac:dyDescent="0.25">
      <c r="D51" s="189" t="s">
        <v>24</v>
      </c>
      <c r="E51" s="205"/>
      <c r="F51" s="156">
        <f>+(A!D54-B!E54)/(I!F83+H!F65)</f>
        <v>-1.4200898934019161E-3</v>
      </c>
      <c r="G51" s="157">
        <f>+(A!E54-B!F54)/(I!G83+H!G65)</f>
        <v>-1.2068618831831634E-3</v>
      </c>
      <c r="H51" s="158">
        <f>+(A!F54-B!G54)/(I!H83+H!H65)</f>
        <v>-1.1490015802587267E-3</v>
      </c>
      <c r="I51" s="157">
        <f>+(A!G54-B!H54)/(I!I83+H!I65)</f>
        <v>-1.2735614766138832E-3</v>
      </c>
      <c r="J51" s="158">
        <f>+(A!H54-B!I54)/(I!J83+H!J65)</f>
        <v>-1.4773664271400954E-3</v>
      </c>
      <c r="K51" s="157">
        <f>+(A!I54-B!J54)/(I!K83+H!K65)</f>
        <v>-1.7824275022595205E-3</v>
      </c>
      <c r="L51" s="158">
        <f>+(A!J54-B!K54)/(I!L83+H!L65)</f>
        <v>-1.8501176128266747E-3</v>
      </c>
      <c r="M51" s="157">
        <f>+(A!K54-B!L54)/(I!M83+H!M65)</f>
        <v>-2.6002295686644358E-3</v>
      </c>
      <c r="N51" s="158">
        <f>+(A!L54-B!M54)/(I!N83+H!N65)</f>
        <v>-2.4383581681662269E-3</v>
      </c>
      <c r="O51" s="157">
        <f>+(A!M54-B!N54)/(I!O83+H!O65)</f>
        <v>-1.3582786416682343E-3</v>
      </c>
      <c r="P51" s="158">
        <f>+(A!N54-B!O54)/(I!P83+H!P65)</f>
        <v>-1.7294164952475705E-3</v>
      </c>
      <c r="Q51" s="157">
        <f>+(A!O54-B!P54)/(I!Q83+H!Q65)</f>
        <v>-1.649426264846942E-3</v>
      </c>
      <c r="R51" s="158">
        <f>+(A!P54-B!Q54)/(I!R83+H!R65)</f>
        <v>-2.1512102005765473E-3</v>
      </c>
      <c r="S51" s="157">
        <f>+(A!Q54-B!R54)/(I!S83+H!S65)</f>
        <v>-2.7092465626268607E-3</v>
      </c>
      <c r="T51" s="158">
        <f>+(A!R54-B!S54)/(I!T83+H!T65)</f>
        <v>-1.5421863137657656E-3</v>
      </c>
      <c r="U51" s="157">
        <f>+(A!S54-B!T54)/(I!U83+H!U65)</f>
        <v>-1.2278503900024283E-3</v>
      </c>
      <c r="V51" s="158">
        <f>+(A!T54-B!U54)/(I!V83+H!V65)</f>
        <v>-1.006940520884002E-3</v>
      </c>
      <c r="W51" s="157">
        <f>+(A!U54-B!V54)/(I!W83+H!W65)</f>
        <v>-1.4039023418210962E-3</v>
      </c>
      <c r="X51" s="158">
        <f>+(A!V54-B!W54)/(I!X83+H!X65)</f>
        <v>-2.1283343933617034E-3</v>
      </c>
      <c r="Y51" s="157">
        <f>+(A!W54-B!X54)/(I!Y83+H!Y65)</f>
        <v>-1.2235521741545108E-3</v>
      </c>
      <c r="Z51" s="158">
        <f>+(A!X54-B!Y54)/(I!Z83+H!Z65)</f>
        <v>-9.7559913827001963E-4</v>
      </c>
      <c r="AA51" s="157">
        <f>+(A!Y54-B!Z54)/(I!AA83+H!AA65)</f>
        <v>-7.8161046721113086E-4</v>
      </c>
      <c r="AB51" s="157">
        <f>+(A!Z54-B!AA54)/(I!AB83+H!AB65)</f>
        <v>-8.7011833759812341E-4</v>
      </c>
      <c r="AC51" s="157">
        <f>+(A!AA54-B!AB54)/(I!AC83+H!AC65)</f>
        <v>-6.0856176356924828E-4</v>
      </c>
      <c r="AD51" s="157">
        <f>+(A!AB54-B!AC54)/(I!AD83+H!AD65)</f>
        <v>-1.0016878565007139E-3</v>
      </c>
      <c r="AE51" s="157">
        <f>+(A!AC54-B!AD54)/(I!AE83+H!AE65)</f>
        <v>-1.6289381516121305E-3</v>
      </c>
    </row>
    <row r="52" spans="4:31" x14ac:dyDescent="0.25">
      <c r="D52" s="191" t="s">
        <v>25</v>
      </c>
      <c r="E52" s="206"/>
      <c r="F52" s="156">
        <f>+(A!D55-B!E55)/(I!F84+H!F66)</f>
        <v>-1.0699640041464622E-2</v>
      </c>
      <c r="G52" s="157">
        <f>+(A!E55-B!F55)/(I!G84+H!G66)</f>
        <v>-1.3016861513272776E-2</v>
      </c>
      <c r="H52" s="158">
        <f>+(A!F55-B!G55)/(I!H84+H!H66)</f>
        <v>-1.3988279005681094E-2</v>
      </c>
      <c r="I52" s="157">
        <f>+(A!G55-B!H55)/(I!I84+H!I66)</f>
        <v>-1.3639896216426851E-2</v>
      </c>
      <c r="J52" s="158">
        <f>+(A!H55-B!I55)/(I!J84+H!J66)</f>
        <v>-1.1552498812296724E-2</v>
      </c>
      <c r="K52" s="157">
        <f>+(A!I55-B!J55)/(I!K84+H!K66)</f>
        <v>-1.1072594533778244E-2</v>
      </c>
      <c r="L52" s="158">
        <f>+(A!J55-B!K55)/(I!L84+H!L66)</f>
        <v>-8.2207892279202704E-3</v>
      </c>
      <c r="M52" s="157">
        <f>+(A!K55-B!L55)/(I!M84+H!M66)</f>
        <v>-7.9922897129346849E-3</v>
      </c>
      <c r="N52" s="158">
        <f>+(A!L55-B!M55)/(I!N84+H!N66)</f>
        <v>-6.4965628777227348E-3</v>
      </c>
      <c r="O52" s="157">
        <f>+(A!M55-B!N55)/(I!O84+H!O66)</f>
        <v>-2.5839739538159236E-3</v>
      </c>
      <c r="P52" s="158">
        <f>+(A!N55-B!O55)/(I!P84+H!P66)</f>
        <v>-6.0752351985575723E-3</v>
      </c>
      <c r="Q52" s="157">
        <f>+(A!O55-B!P55)/(I!Q84+H!Q66)</f>
        <v>-5.7902983713397438E-3</v>
      </c>
      <c r="R52" s="158">
        <f>+(A!P55-B!Q55)/(I!R84+H!R66)</f>
        <v>-6.4019212168465968E-3</v>
      </c>
      <c r="S52" s="157">
        <f>+(A!Q55-B!R55)/(I!S84+H!S66)</f>
        <v>-5.3471178358571354E-3</v>
      </c>
      <c r="T52" s="158">
        <f>+(A!R55-B!S55)/(I!T84+H!T66)</f>
        <v>-4.5389091027301324E-3</v>
      </c>
      <c r="U52" s="157">
        <f>+(A!S55-B!T55)/(I!U84+H!U66)</f>
        <v>-4.8969049958788764E-3</v>
      </c>
      <c r="V52" s="158">
        <f>+(A!T55-B!U55)/(I!V84+H!V66)</f>
        <v>-3.9823644225575926E-3</v>
      </c>
      <c r="W52" s="157">
        <f>+(A!U55-B!V55)/(I!W84+H!W66)</f>
        <v>-3.2140073065942258E-3</v>
      </c>
      <c r="X52" s="158">
        <f>+(A!V55-B!W55)/(I!X84+H!X66)</f>
        <v>-2.684595536768961E-3</v>
      </c>
      <c r="Y52" s="157">
        <f>+(A!W55-B!X55)/(I!Y84+H!Y66)</f>
        <v>-2.3537054823809162E-3</v>
      </c>
      <c r="Z52" s="158">
        <f>+(A!X55-B!Y55)/(I!Z84+H!Z66)</f>
        <v>-1.9496235545873081E-3</v>
      </c>
      <c r="AA52" s="157">
        <f>+(A!Y55-B!Z55)/(I!AA84+H!AA66)</f>
        <v>-1.657300710968091E-3</v>
      </c>
      <c r="AB52" s="157">
        <f>+(A!Z55-B!AA55)/(I!AB84+H!AB66)</f>
        <v>-1.9157345381715938E-3</v>
      </c>
      <c r="AC52" s="157">
        <f>+(A!AA55-B!AB55)/(I!AC84+H!AC66)</f>
        <v>-2.2018473881488284E-3</v>
      </c>
      <c r="AD52" s="157">
        <f>+(A!AB55-B!AC55)/(I!AD84+H!AD66)</f>
        <v>-1.3127823320351376E-3</v>
      </c>
      <c r="AE52" s="157">
        <f>+(A!AC55-B!AD55)/(I!AE84+H!AE66)</f>
        <v>-1.3842582863100522E-3</v>
      </c>
    </row>
    <row r="53" spans="4:31" ht="15.75" thickBot="1" x14ac:dyDescent="0.3">
      <c r="D53" s="193" t="s">
        <v>26</v>
      </c>
      <c r="E53" s="229"/>
      <c r="F53" s="159">
        <f>+(A!D56-B!E56)/(I!F85+H!F67)</f>
        <v>-3.5988404420932681E-9</v>
      </c>
      <c r="G53" s="160">
        <f>+(A!E56-B!F56)/(I!G85+H!G67)</f>
        <v>0</v>
      </c>
      <c r="H53" s="161">
        <f>+(A!F56-B!G56)/(I!H85+H!H67)</f>
        <v>0</v>
      </c>
      <c r="I53" s="160">
        <f>+(A!G56-B!H56)/(I!I85+H!I67)</f>
        <v>1.3101549774573247E-4</v>
      </c>
      <c r="J53" s="161">
        <f>+(A!H56-B!I56)/(I!J85+H!J67)</f>
        <v>0</v>
      </c>
      <c r="K53" s="160">
        <f>+(A!I56-B!J56)/(I!K85+H!K67)</f>
        <v>0</v>
      </c>
      <c r="L53" s="161">
        <f>+(A!J56-B!K56)/(I!L85+H!L67)</f>
        <v>0</v>
      </c>
      <c r="M53" s="160">
        <f>+(A!K56-B!L56)/(I!M85+H!M67)</f>
        <v>-4.0409391570844013E-5</v>
      </c>
      <c r="N53" s="161">
        <f>+(A!L56-B!M56)/(I!N85+H!N67)</f>
        <v>-1.1747676742507286E-5</v>
      </c>
      <c r="O53" s="160">
        <f>+(A!M56-B!N56)/(I!O85+H!O67)</f>
        <v>-1.0565832350118699E-5</v>
      </c>
      <c r="P53" s="161">
        <f>+(A!N56-B!O56)/(I!P85+H!P67)</f>
        <v>-1.8078559264120583E-6</v>
      </c>
      <c r="Q53" s="160">
        <f>+(A!O56-B!P56)/(I!Q85+H!Q67)</f>
        <v>-1.2129980687446071E-5</v>
      </c>
      <c r="R53" s="161">
        <f>+(A!P56-B!Q56)/(I!R85+H!R67)</f>
        <v>-8.4004325500554144E-6</v>
      </c>
      <c r="S53" s="160">
        <f>+(A!Q56-B!R56)/(I!S85+H!S67)</f>
        <v>-3.1910711107549057E-6</v>
      </c>
      <c r="T53" s="161">
        <f>+(A!R56-B!S56)/(I!T85+H!T67)</f>
        <v>-1.0612216157955123E-5</v>
      </c>
      <c r="U53" s="160">
        <f>+(A!S56-B!T56)/(I!U85+H!U67)</f>
        <v>4.8710379352722056E-6</v>
      </c>
      <c r="V53" s="161">
        <f>+(A!T56-B!U56)/(I!V85+H!V67)</f>
        <v>4.2970992327232254E-4</v>
      </c>
      <c r="W53" s="160">
        <f>+(A!U56-B!V56)/(I!W85+H!W67)</f>
        <v>1.7320344517532838E-4</v>
      </c>
      <c r="X53" s="161">
        <f>+(A!V56-B!W56)/(I!X85+H!X67)</f>
        <v>2.9433069528296535E-4</v>
      </c>
      <c r="Y53" s="160">
        <f>+(A!W56-B!X56)/(I!Y85+H!Y67)</f>
        <v>2.912562936520823E-4</v>
      </c>
      <c r="Z53" s="161">
        <f>+(A!X56-B!Y56)/(I!Z85+H!Z67)</f>
        <v>4.5440445083883647E-4</v>
      </c>
      <c r="AA53" s="160">
        <f>+(A!Y56-B!Z56)/(I!AA85+H!AA67)</f>
        <v>2.7348327041907562E-4</v>
      </c>
      <c r="AB53" s="160">
        <f>+(A!Z56-B!AA56)/(I!AB85+H!AB67)</f>
        <v>1.0422491128775303E-4</v>
      </c>
      <c r="AC53" s="160">
        <f>+(A!AA56-B!AB56)/(I!AC85+H!AC67)</f>
        <v>1.9309211399142832E-4</v>
      </c>
      <c r="AD53" s="160">
        <f>+(A!AB56-B!AC56)/(I!AD85+H!AD67)</f>
        <v>1.3541819529535733E-4</v>
      </c>
      <c r="AE53" s="160">
        <f>+(A!AC56-B!AD56)/(I!AE85+H!AE67)</f>
        <v>3.5585051710943873E-2</v>
      </c>
    </row>
    <row r="54" spans="4:31" x14ac:dyDescent="0.25">
      <c r="D54" s="1" t="s">
        <v>53</v>
      </c>
    </row>
    <row r="55" spans="4:31" ht="15.75" thickBot="1" x14ac:dyDescent="0.3"/>
    <row r="56" spans="4:31" ht="15.75" thickBot="1" x14ac:dyDescent="0.3">
      <c r="D56" s="6" t="s">
        <v>15</v>
      </c>
      <c r="E56" s="7"/>
      <c r="F56" s="12">
        <v>1995</v>
      </c>
      <c r="G56" s="8">
        <v>1996</v>
      </c>
      <c r="H56" s="12">
        <v>1997</v>
      </c>
      <c r="I56" s="8">
        <v>1998</v>
      </c>
      <c r="J56" s="12">
        <v>1999</v>
      </c>
      <c r="K56" s="8">
        <v>2000</v>
      </c>
      <c r="L56" s="12">
        <v>2001</v>
      </c>
      <c r="M56" s="8">
        <v>2002</v>
      </c>
      <c r="N56" s="12">
        <v>2003</v>
      </c>
      <c r="O56" s="8">
        <v>2004</v>
      </c>
      <c r="P56" s="12">
        <v>2005</v>
      </c>
      <c r="Q56" s="8">
        <v>2006</v>
      </c>
      <c r="R56" s="12">
        <v>2007</v>
      </c>
      <c r="S56" s="8">
        <v>2008</v>
      </c>
      <c r="T56" s="12">
        <v>2009</v>
      </c>
      <c r="U56" s="8">
        <v>2010</v>
      </c>
      <c r="V56" s="12">
        <v>2011</v>
      </c>
      <c r="W56" s="8">
        <v>2012</v>
      </c>
      <c r="X56" s="12">
        <v>2013</v>
      </c>
      <c r="Y56" s="8">
        <v>2014</v>
      </c>
      <c r="Z56" s="12">
        <v>2015</v>
      </c>
      <c r="AA56" s="9">
        <v>2016</v>
      </c>
      <c r="AB56" s="9">
        <v>2017</v>
      </c>
      <c r="AC56" s="9">
        <v>2018</v>
      </c>
      <c r="AD56" s="9">
        <v>2019</v>
      </c>
      <c r="AE56" s="9">
        <v>2020</v>
      </c>
    </row>
    <row r="57" spans="4:31" ht="15.75" thickBot="1" x14ac:dyDescent="0.3">
      <c r="D57" s="198" t="s">
        <v>16</v>
      </c>
      <c r="E57" s="207"/>
      <c r="F57" s="75">
        <v>13883488</v>
      </c>
      <c r="G57" s="76">
        <v>13680470</v>
      </c>
      <c r="H57" s="75">
        <v>15378804</v>
      </c>
      <c r="I57" s="76">
        <v>14677125</v>
      </c>
      <c r="J57" s="75">
        <v>10659187</v>
      </c>
      <c r="K57" s="76">
        <v>11757001</v>
      </c>
      <c r="L57" s="75">
        <v>12820352</v>
      </c>
      <c r="M57" s="76">
        <v>12689965</v>
      </c>
      <c r="N57" s="75">
        <v>13880613</v>
      </c>
      <c r="O57" s="76">
        <v>17099537</v>
      </c>
      <c r="P57" s="75">
        <v>21204162</v>
      </c>
      <c r="Q57" s="76">
        <v>26162440</v>
      </c>
      <c r="R57" s="75">
        <v>32897045</v>
      </c>
      <c r="S57" s="76">
        <v>39668840</v>
      </c>
      <c r="T57" s="75">
        <v>32897671</v>
      </c>
      <c r="U57" s="76">
        <v>40682508</v>
      </c>
      <c r="V57" s="75">
        <v>54674822</v>
      </c>
      <c r="W57" s="76">
        <v>58087854</v>
      </c>
      <c r="X57" s="75">
        <v>59381197</v>
      </c>
      <c r="Y57" s="76">
        <v>64027610</v>
      </c>
      <c r="Z57" s="75">
        <v>54035534</v>
      </c>
      <c r="AA57" s="77">
        <v>44831143</v>
      </c>
      <c r="AB57" s="77">
        <v>46050189</v>
      </c>
      <c r="AC57" s="77">
        <v>51230566.648000002</v>
      </c>
      <c r="AD57" s="77">
        <v>52695882</v>
      </c>
      <c r="AE57" s="77">
        <v>43487464</v>
      </c>
    </row>
    <row r="58" spans="4:31" x14ac:dyDescent="0.25">
      <c r="D58" s="191" t="s">
        <v>17</v>
      </c>
      <c r="E58" s="206"/>
      <c r="F58" s="78">
        <v>1059003</v>
      </c>
      <c r="G58" s="79">
        <v>1388221</v>
      </c>
      <c r="H58" s="78">
        <v>1385155</v>
      </c>
      <c r="I58" s="79">
        <v>1402806</v>
      </c>
      <c r="J58" s="78">
        <v>1075103</v>
      </c>
      <c r="K58" s="79">
        <v>1115048</v>
      </c>
      <c r="L58" s="78">
        <v>1201349</v>
      </c>
      <c r="M58" s="79">
        <v>1206033</v>
      </c>
      <c r="N58" s="78">
        <v>1197609</v>
      </c>
      <c r="O58" s="79">
        <v>1374286</v>
      </c>
      <c r="P58" s="78">
        <v>1485159</v>
      </c>
      <c r="Q58" s="79">
        <v>1890250</v>
      </c>
      <c r="R58" s="78">
        <v>2513325</v>
      </c>
      <c r="S58" s="79">
        <v>3344757</v>
      </c>
      <c r="T58" s="78">
        <v>2808656</v>
      </c>
      <c r="U58" s="79">
        <v>3183462</v>
      </c>
      <c r="V58" s="78">
        <v>4121231</v>
      </c>
      <c r="W58" s="79">
        <v>4825275</v>
      </c>
      <c r="X58" s="78">
        <v>4847604</v>
      </c>
      <c r="Y58" s="79">
        <v>4888452</v>
      </c>
      <c r="Z58" s="78">
        <v>4460744</v>
      </c>
      <c r="AA58" s="80">
        <v>4538960</v>
      </c>
      <c r="AB58" s="80">
        <v>4493170</v>
      </c>
      <c r="AC58" s="80">
        <v>4986376.4749999996</v>
      </c>
      <c r="AD58" s="80">
        <v>5385322</v>
      </c>
      <c r="AE58" s="80">
        <v>5432578</v>
      </c>
    </row>
    <row r="59" spans="4:31" x14ac:dyDescent="0.25">
      <c r="D59" s="189" t="s">
        <v>18</v>
      </c>
      <c r="E59" s="205"/>
      <c r="F59" s="81">
        <v>64571.41</v>
      </c>
      <c r="G59" s="82">
        <v>85870.33</v>
      </c>
      <c r="H59" s="81">
        <v>100703.8</v>
      </c>
      <c r="I59" s="82">
        <v>90012.24</v>
      </c>
      <c r="J59" s="81">
        <v>102118.3</v>
      </c>
      <c r="K59" s="82">
        <v>76908.66</v>
      </c>
      <c r="L59" s="81">
        <v>98757.85</v>
      </c>
      <c r="M59" s="82">
        <v>83622.98</v>
      </c>
      <c r="N59" s="81">
        <v>91223.02</v>
      </c>
      <c r="O59" s="82">
        <v>118649.3</v>
      </c>
      <c r="P59" s="81">
        <v>93744.35</v>
      </c>
      <c r="Q59" s="82">
        <v>104619.5</v>
      </c>
      <c r="R59" s="81">
        <v>129444.4</v>
      </c>
      <c r="S59" s="82">
        <v>130126.9</v>
      </c>
      <c r="T59" s="81">
        <v>114201.5</v>
      </c>
      <c r="U59" s="82">
        <v>126803.3</v>
      </c>
      <c r="V59" s="81">
        <v>159474.70000000001</v>
      </c>
      <c r="W59" s="82">
        <v>243603.20000000001</v>
      </c>
      <c r="X59" s="81">
        <v>264352.5</v>
      </c>
      <c r="Y59" s="82">
        <v>277838.40000000002</v>
      </c>
      <c r="Z59" s="81">
        <v>362455</v>
      </c>
      <c r="AA59" s="83">
        <v>480807</v>
      </c>
      <c r="AB59" s="83">
        <v>498498.6</v>
      </c>
      <c r="AC59" s="83">
        <v>516926.76799999998</v>
      </c>
      <c r="AD59" s="83">
        <v>378303.3</v>
      </c>
      <c r="AE59" s="83">
        <v>346193</v>
      </c>
    </row>
    <row r="60" spans="4:31" x14ac:dyDescent="0.25">
      <c r="D60" s="191" t="s">
        <v>19</v>
      </c>
      <c r="E60" s="206"/>
      <c r="F60" s="78">
        <v>493431.4</v>
      </c>
      <c r="G60" s="79">
        <v>482098.5</v>
      </c>
      <c r="H60" s="78">
        <v>529412.30000000005</v>
      </c>
      <c r="I60" s="79">
        <v>442458.9</v>
      </c>
      <c r="J60" s="78">
        <v>359748.2</v>
      </c>
      <c r="K60" s="79">
        <v>487214.4</v>
      </c>
      <c r="L60" s="78">
        <v>439788.5</v>
      </c>
      <c r="M60" s="79">
        <v>479874.9</v>
      </c>
      <c r="N60" s="78">
        <v>524661.69999999995</v>
      </c>
      <c r="O60" s="79">
        <v>557112.80000000005</v>
      </c>
      <c r="P60" s="78">
        <v>564595.9</v>
      </c>
      <c r="Q60" s="79">
        <v>681088.9</v>
      </c>
      <c r="R60" s="78">
        <v>778156.4</v>
      </c>
      <c r="S60" s="79">
        <v>920157.4</v>
      </c>
      <c r="T60" s="78">
        <v>669918.5</v>
      </c>
      <c r="U60" s="79">
        <v>861231.9</v>
      </c>
      <c r="V60" s="78">
        <v>1009259</v>
      </c>
      <c r="W60" s="79">
        <v>936071.6</v>
      </c>
      <c r="X60" s="78">
        <v>913587.9</v>
      </c>
      <c r="Y60" s="79">
        <v>942299.8</v>
      </c>
      <c r="Z60" s="78">
        <v>866797</v>
      </c>
      <c r="AA60" s="80">
        <v>784473.1</v>
      </c>
      <c r="AB60" s="80">
        <v>813467.6</v>
      </c>
      <c r="AC60" s="80">
        <v>914370.43599999999</v>
      </c>
      <c r="AD60" s="80">
        <v>868557.7</v>
      </c>
      <c r="AE60" s="80">
        <v>729694</v>
      </c>
    </row>
    <row r="61" spans="4:31" x14ac:dyDescent="0.25">
      <c r="D61" s="189" t="s">
        <v>20</v>
      </c>
      <c r="E61" s="205"/>
      <c r="F61" s="81">
        <v>387031.9</v>
      </c>
      <c r="G61" s="82">
        <v>360688.9</v>
      </c>
      <c r="H61" s="81">
        <v>451595.7</v>
      </c>
      <c r="I61" s="82">
        <v>313823.3</v>
      </c>
      <c r="J61" s="81">
        <v>262833.7</v>
      </c>
      <c r="K61" s="82">
        <v>241248.8</v>
      </c>
      <c r="L61" s="81">
        <v>196857</v>
      </c>
      <c r="M61" s="82">
        <v>195922.2</v>
      </c>
      <c r="N61" s="81">
        <v>244247.3</v>
      </c>
      <c r="O61" s="82">
        <v>267989.90000000002</v>
      </c>
      <c r="P61" s="81">
        <v>551262.30000000005</v>
      </c>
      <c r="Q61" s="82">
        <v>687232.4</v>
      </c>
      <c r="R61" s="81">
        <v>913700.5</v>
      </c>
      <c r="S61" s="82">
        <v>1814456</v>
      </c>
      <c r="T61" s="81">
        <v>1238419</v>
      </c>
      <c r="U61" s="82">
        <v>2080267</v>
      </c>
      <c r="V61" s="81">
        <v>3853231</v>
      </c>
      <c r="W61" s="82">
        <v>5659974</v>
      </c>
      <c r="X61" s="81">
        <v>6386700</v>
      </c>
      <c r="Y61" s="82">
        <v>7554373</v>
      </c>
      <c r="Z61" s="81">
        <v>5132630</v>
      </c>
      <c r="AA61" s="83">
        <v>3832058</v>
      </c>
      <c r="AB61" s="83">
        <v>3715684</v>
      </c>
      <c r="AC61" s="83">
        <v>3534498.54</v>
      </c>
      <c r="AD61" s="83">
        <v>4525150</v>
      </c>
      <c r="AE61" s="83">
        <v>2200021</v>
      </c>
    </row>
    <row r="62" spans="4:31" x14ac:dyDescent="0.25">
      <c r="D62" s="191" t="s">
        <v>21</v>
      </c>
      <c r="E62" s="206"/>
      <c r="F62" s="78">
        <v>122775.7</v>
      </c>
      <c r="G62" s="79">
        <v>140226.4</v>
      </c>
      <c r="H62" s="78">
        <v>119647.5</v>
      </c>
      <c r="I62" s="79">
        <v>166770.4</v>
      </c>
      <c r="J62" s="78">
        <v>128109.4</v>
      </c>
      <c r="K62" s="79">
        <v>117547.1</v>
      </c>
      <c r="L62" s="78">
        <v>105652.5</v>
      </c>
      <c r="M62" s="79">
        <v>115282.7</v>
      </c>
      <c r="N62" s="78">
        <v>149218.4</v>
      </c>
      <c r="O62" s="79">
        <v>173374.8</v>
      </c>
      <c r="P62" s="78">
        <v>163269.6</v>
      </c>
      <c r="Q62" s="79">
        <v>171002.4</v>
      </c>
      <c r="R62" s="78">
        <v>236318</v>
      </c>
      <c r="S62" s="79">
        <v>407619.8</v>
      </c>
      <c r="T62" s="78">
        <v>289370.7</v>
      </c>
      <c r="U62" s="79">
        <v>454537.2</v>
      </c>
      <c r="V62" s="78">
        <v>611455.1</v>
      </c>
      <c r="W62" s="79">
        <v>602641.6</v>
      </c>
      <c r="X62" s="78">
        <v>500826.3</v>
      </c>
      <c r="Y62" s="79">
        <v>555650.1</v>
      </c>
      <c r="Z62" s="78">
        <v>482593.2</v>
      </c>
      <c r="AA62" s="80">
        <v>588183.80000000005</v>
      </c>
      <c r="AB62" s="80">
        <v>585841</v>
      </c>
      <c r="AC62" s="80">
        <v>642580.56299999997</v>
      </c>
      <c r="AD62" s="80">
        <v>539524.30000000005</v>
      </c>
      <c r="AE62" s="80">
        <v>601648</v>
      </c>
    </row>
    <row r="63" spans="4:31" x14ac:dyDescent="0.25">
      <c r="D63" s="189" t="s">
        <v>22</v>
      </c>
      <c r="E63" s="205"/>
      <c r="F63" s="81">
        <v>2514865</v>
      </c>
      <c r="G63" s="82">
        <v>2488250</v>
      </c>
      <c r="H63" s="81">
        <v>2735845</v>
      </c>
      <c r="I63" s="82">
        <v>2733054</v>
      </c>
      <c r="J63" s="81">
        <v>2357074</v>
      </c>
      <c r="K63" s="82">
        <v>2732466</v>
      </c>
      <c r="L63" s="81">
        <v>2783668</v>
      </c>
      <c r="M63" s="82">
        <v>2836600</v>
      </c>
      <c r="N63" s="81">
        <v>3055469</v>
      </c>
      <c r="O63" s="82">
        <v>3693447</v>
      </c>
      <c r="P63" s="81">
        <v>4401428</v>
      </c>
      <c r="Q63" s="82">
        <v>5230207</v>
      </c>
      <c r="R63" s="81">
        <v>6088977</v>
      </c>
      <c r="S63" s="82">
        <v>7407699</v>
      </c>
      <c r="T63" s="81">
        <v>6123263</v>
      </c>
      <c r="U63" s="82">
        <v>7456062</v>
      </c>
      <c r="V63" s="81">
        <v>9202692</v>
      </c>
      <c r="W63" s="82">
        <v>9833209</v>
      </c>
      <c r="X63" s="81">
        <v>10318549</v>
      </c>
      <c r="Y63" s="82">
        <v>10785268</v>
      </c>
      <c r="Z63" s="81">
        <v>10043319</v>
      </c>
      <c r="AA63" s="83">
        <v>8954309</v>
      </c>
      <c r="AB63" s="83">
        <v>9325518</v>
      </c>
      <c r="AC63" s="83">
        <v>10400618.523</v>
      </c>
      <c r="AD63" s="83">
        <v>10372424</v>
      </c>
      <c r="AE63" s="83">
        <v>9575097</v>
      </c>
    </row>
    <row r="64" spans="4:31" x14ac:dyDescent="0.25">
      <c r="D64" s="191" t="s">
        <v>23</v>
      </c>
      <c r="E64" s="206"/>
      <c r="F64" s="78">
        <v>2405515</v>
      </c>
      <c r="G64" s="79">
        <v>2256822</v>
      </c>
      <c r="H64" s="78">
        <v>2487905</v>
      </c>
      <c r="I64" s="79">
        <v>2341007</v>
      </c>
      <c r="J64" s="78">
        <v>1652494</v>
      </c>
      <c r="K64" s="79">
        <v>2106017</v>
      </c>
      <c r="L64" s="78">
        <v>2093493</v>
      </c>
      <c r="M64" s="79">
        <v>2041621</v>
      </c>
      <c r="N64" s="78">
        <v>2186468</v>
      </c>
      <c r="O64" s="79">
        <v>2944837</v>
      </c>
      <c r="P64" s="78">
        <v>3659480</v>
      </c>
      <c r="Q64" s="79">
        <v>4609382</v>
      </c>
      <c r="R64" s="78">
        <v>5793731</v>
      </c>
      <c r="S64" s="79">
        <v>6713759</v>
      </c>
      <c r="T64" s="78">
        <v>4930121</v>
      </c>
      <c r="U64" s="79">
        <v>6389495</v>
      </c>
      <c r="V64" s="78">
        <v>8551983</v>
      </c>
      <c r="W64" s="79">
        <v>8651595</v>
      </c>
      <c r="X64" s="78">
        <v>8321243</v>
      </c>
      <c r="Y64" s="79">
        <v>9041364</v>
      </c>
      <c r="Z64" s="78">
        <v>7581940</v>
      </c>
      <c r="AA64" s="80">
        <v>6493446</v>
      </c>
      <c r="AB64" s="80">
        <v>6843142</v>
      </c>
      <c r="AC64" s="80">
        <v>7975492.574</v>
      </c>
      <c r="AD64" s="80">
        <v>7532558</v>
      </c>
      <c r="AE64" s="80">
        <v>6151101</v>
      </c>
    </row>
    <row r="65" spans="4:31" x14ac:dyDescent="0.25">
      <c r="D65" s="189" t="s">
        <v>24</v>
      </c>
      <c r="E65" s="205"/>
      <c r="F65" s="81">
        <v>5184310</v>
      </c>
      <c r="G65" s="82">
        <v>5124889</v>
      </c>
      <c r="H65" s="81">
        <v>6015036</v>
      </c>
      <c r="I65" s="82">
        <v>5669701</v>
      </c>
      <c r="J65" s="81">
        <v>3675118</v>
      </c>
      <c r="K65" s="82">
        <v>3867023</v>
      </c>
      <c r="L65" s="81">
        <v>4745504</v>
      </c>
      <c r="M65" s="82">
        <v>4667370</v>
      </c>
      <c r="N65" s="81">
        <v>5263917</v>
      </c>
      <c r="O65" s="82">
        <v>6656392</v>
      </c>
      <c r="P65" s="81">
        <v>8563776</v>
      </c>
      <c r="Q65" s="82">
        <v>10508883</v>
      </c>
      <c r="R65" s="81">
        <v>13598247</v>
      </c>
      <c r="S65" s="82">
        <v>15562938</v>
      </c>
      <c r="T65" s="81">
        <v>13737790</v>
      </c>
      <c r="U65" s="82">
        <v>16272903</v>
      </c>
      <c r="V65" s="81">
        <v>22262263</v>
      </c>
      <c r="W65" s="82">
        <v>21860260</v>
      </c>
      <c r="X65" s="81">
        <v>22097770</v>
      </c>
      <c r="Y65" s="82">
        <v>23715197</v>
      </c>
      <c r="Z65" s="81">
        <v>19890561</v>
      </c>
      <c r="AA65" s="83">
        <v>14740059</v>
      </c>
      <c r="AB65" s="83">
        <v>15342044</v>
      </c>
      <c r="AC65" s="83">
        <v>17364015.932</v>
      </c>
      <c r="AD65" s="83">
        <v>18086133</v>
      </c>
      <c r="AE65" s="83">
        <v>14500557</v>
      </c>
    </row>
    <row r="66" spans="4:31" x14ac:dyDescent="0.25">
      <c r="D66" s="191" t="s">
        <v>25</v>
      </c>
      <c r="E66" s="206"/>
      <c r="F66" s="78">
        <v>992083.6</v>
      </c>
      <c r="G66" s="79">
        <v>1046624</v>
      </c>
      <c r="H66" s="78">
        <v>1251799</v>
      </c>
      <c r="I66" s="79">
        <v>1257483</v>
      </c>
      <c r="J66" s="78">
        <v>928736.1</v>
      </c>
      <c r="K66" s="79">
        <v>991960.3</v>
      </c>
      <c r="L66" s="78">
        <v>1033912</v>
      </c>
      <c r="M66" s="79">
        <v>1052854</v>
      </c>
      <c r="N66" s="78">
        <v>1093196</v>
      </c>
      <c r="O66" s="79">
        <v>1199895</v>
      </c>
      <c r="P66" s="78">
        <v>1566451</v>
      </c>
      <c r="Q66" s="79">
        <v>2024033</v>
      </c>
      <c r="R66" s="78">
        <v>2545160</v>
      </c>
      <c r="S66" s="79">
        <v>3044257</v>
      </c>
      <c r="T66" s="78">
        <v>2717236</v>
      </c>
      <c r="U66" s="79">
        <v>3520190</v>
      </c>
      <c r="V66" s="78">
        <v>4399797</v>
      </c>
      <c r="W66" s="79">
        <v>4917367</v>
      </c>
      <c r="X66" s="78">
        <v>5078035</v>
      </c>
      <c r="Y66" s="79">
        <v>5604403</v>
      </c>
      <c r="Z66" s="78">
        <v>4597375</v>
      </c>
      <c r="AA66" s="80">
        <v>3903629</v>
      </c>
      <c r="AB66" s="80">
        <v>4017558</v>
      </c>
      <c r="AC66" s="80">
        <v>4465154.1619999995</v>
      </c>
      <c r="AD66" s="80">
        <v>4547019</v>
      </c>
      <c r="AE66" s="80">
        <v>3533342</v>
      </c>
    </row>
    <row r="67" spans="4:31" ht="15.75" thickBot="1" x14ac:dyDescent="0.3">
      <c r="D67" s="193" t="s">
        <v>26</v>
      </c>
      <c r="E67" s="229"/>
      <c r="F67" s="84">
        <v>659901.1</v>
      </c>
      <c r="G67" s="85">
        <v>306779.8</v>
      </c>
      <c r="H67" s="84">
        <v>301704.7</v>
      </c>
      <c r="I67" s="85">
        <v>260009.8</v>
      </c>
      <c r="J67" s="84">
        <v>117851.6</v>
      </c>
      <c r="K67" s="85">
        <v>21567.97</v>
      </c>
      <c r="L67" s="84">
        <v>121369.5</v>
      </c>
      <c r="M67" s="85">
        <v>10784.55</v>
      </c>
      <c r="N67" s="84">
        <v>74602.61</v>
      </c>
      <c r="O67" s="85">
        <v>113553.3</v>
      </c>
      <c r="P67" s="84">
        <v>154996.6</v>
      </c>
      <c r="Q67" s="85">
        <v>255741.8</v>
      </c>
      <c r="R67" s="84">
        <v>299986.40000000002</v>
      </c>
      <c r="S67" s="85">
        <v>323071</v>
      </c>
      <c r="T67" s="84">
        <v>268695.90000000002</v>
      </c>
      <c r="U67" s="85">
        <v>337555.5</v>
      </c>
      <c r="V67" s="84">
        <v>503436.6</v>
      </c>
      <c r="W67" s="85">
        <v>557859.4</v>
      </c>
      <c r="X67" s="84">
        <v>652529.1</v>
      </c>
      <c r="Y67" s="85">
        <v>662764.69999999995</v>
      </c>
      <c r="Z67" s="84">
        <v>617120.1</v>
      </c>
      <c r="AA67" s="86">
        <v>515219.1</v>
      </c>
      <c r="AB67" s="86">
        <v>415266.1</v>
      </c>
      <c r="AC67" s="86">
        <v>430532.67499999999</v>
      </c>
      <c r="AD67" s="86">
        <v>460890.6</v>
      </c>
      <c r="AE67" s="84">
        <v>417232</v>
      </c>
    </row>
    <row r="68" spans="4:31" x14ac:dyDescent="0.25">
      <c r="D68" s="1" t="s">
        <v>52</v>
      </c>
    </row>
  </sheetData>
  <mergeCells count="27">
    <mergeCell ref="L6:O15"/>
    <mergeCell ref="F3:J3"/>
    <mergeCell ref="B7:E15"/>
    <mergeCell ref="C16:E16"/>
    <mergeCell ref="G16:I16"/>
    <mergeCell ref="D44:E44"/>
    <mergeCell ref="D45:E45"/>
    <mergeCell ref="D46:E46"/>
    <mergeCell ref="D47:E47"/>
    <mergeCell ref="L16:N16"/>
    <mergeCell ref="D48:E48"/>
    <mergeCell ref="D49:E49"/>
    <mergeCell ref="D50:E50"/>
    <mergeCell ref="D51:E51"/>
    <mergeCell ref="D52:E52"/>
    <mergeCell ref="D53:E53"/>
    <mergeCell ref="D57:E57"/>
    <mergeCell ref="D58:E58"/>
    <mergeCell ref="D59:E59"/>
    <mergeCell ref="D60:E60"/>
    <mergeCell ref="D66:E66"/>
    <mergeCell ref="D67:E67"/>
    <mergeCell ref="D61:E61"/>
    <mergeCell ref="D62:E62"/>
    <mergeCell ref="D63:E63"/>
    <mergeCell ref="D64:E64"/>
    <mergeCell ref="D65:E65"/>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86"/>
  <sheetViews>
    <sheetView showGridLines="0" topLeftCell="A68" workbookViewId="0">
      <selection activeCell="AE75" sqref="AE75:AE85"/>
    </sheetView>
  </sheetViews>
  <sheetFormatPr baseColWidth="10" defaultRowHeight="15" x14ac:dyDescent="0.25"/>
  <cols>
    <col min="5" max="5" width="29.140625" customWidth="1"/>
    <col min="6" max="27" width="17.85546875" customWidth="1"/>
    <col min="28" max="28" width="17" customWidth="1"/>
    <col min="29" max="29" width="15.42578125" customWidth="1"/>
    <col min="30" max="30" width="18" customWidth="1"/>
    <col min="31" max="31" width="17.85546875" bestFit="1" customWidth="1"/>
  </cols>
  <sheetData>
    <row r="7" spans="2:5" x14ac:dyDescent="0.25">
      <c r="B7" s="195" t="s">
        <v>44</v>
      </c>
      <c r="C7" s="211"/>
      <c r="D7" s="211"/>
      <c r="E7" s="211"/>
    </row>
    <row r="8" spans="2:5" x14ac:dyDescent="0.25">
      <c r="B8" s="211"/>
      <c r="C8" s="211"/>
      <c r="D8" s="211"/>
      <c r="E8" s="211"/>
    </row>
    <row r="9" spans="2:5" x14ac:dyDescent="0.25">
      <c r="B9" s="211"/>
      <c r="C9" s="211"/>
      <c r="D9" s="211"/>
      <c r="E9" s="211"/>
    </row>
    <row r="10" spans="2:5" x14ac:dyDescent="0.25">
      <c r="B10" s="211"/>
      <c r="C10" s="211"/>
      <c r="D10" s="211"/>
      <c r="E10" s="211"/>
    </row>
    <row r="11" spans="2:5" x14ac:dyDescent="0.25">
      <c r="B11" s="211"/>
      <c r="C11" s="211"/>
      <c r="D11" s="211"/>
      <c r="E11" s="211"/>
    </row>
    <row r="12" spans="2:5" x14ac:dyDescent="0.25">
      <c r="B12" s="211"/>
      <c r="C12" s="211"/>
      <c r="D12" s="211"/>
      <c r="E12" s="211"/>
    </row>
    <row r="13" spans="2:5" x14ac:dyDescent="0.25">
      <c r="B13" s="211"/>
      <c r="C13" s="211"/>
      <c r="D13" s="211"/>
      <c r="E13" s="211"/>
    </row>
    <row r="14" spans="2:5" x14ac:dyDescent="0.25">
      <c r="B14" s="211"/>
      <c r="C14" s="211"/>
      <c r="D14" s="211"/>
      <c r="E14" s="211"/>
    </row>
    <row r="15" spans="2:5" x14ac:dyDescent="0.25">
      <c r="B15" s="211"/>
      <c r="C15" s="211"/>
      <c r="D15" s="211"/>
      <c r="E15" s="211"/>
    </row>
    <row r="16" spans="2:5" x14ac:dyDescent="0.25">
      <c r="B16" s="211"/>
      <c r="C16" s="211"/>
      <c r="D16" s="211"/>
      <c r="E16" s="211"/>
    </row>
    <row r="17" spans="2:15" x14ac:dyDescent="0.25">
      <c r="B17" s="196" t="s">
        <v>3</v>
      </c>
      <c r="C17" s="196"/>
      <c r="D17" s="196"/>
      <c r="G17" s="196" t="s">
        <v>3</v>
      </c>
      <c r="H17" s="196"/>
      <c r="I17" s="196"/>
      <c r="M17" s="196" t="s">
        <v>3</v>
      </c>
      <c r="N17" s="196"/>
      <c r="O17" s="196"/>
    </row>
    <row r="44" spans="4:31" ht="15.75" thickBot="1" x14ac:dyDescent="0.3"/>
    <row r="45" spans="4:31" ht="15.75" thickBot="1" x14ac:dyDescent="0.3">
      <c r="D45" s="6" t="s">
        <v>15</v>
      </c>
      <c r="E45" s="7"/>
      <c r="F45" s="12">
        <v>1995</v>
      </c>
      <c r="G45" s="8">
        <v>1996</v>
      </c>
      <c r="H45" s="12">
        <v>1997</v>
      </c>
      <c r="I45" s="8">
        <v>1998</v>
      </c>
      <c r="J45" s="12">
        <v>1999</v>
      </c>
      <c r="K45" s="8">
        <v>2000</v>
      </c>
      <c r="L45" s="12">
        <v>2001</v>
      </c>
      <c r="M45" s="8">
        <v>2002</v>
      </c>
      <c r="N45" s="12">
        <v>2003</v>
      </c>
      <c r="O45" s="8">
        <v>2004</v>
      </c>
      <c r="P45" s="12">
        <v>2005</v>
      </c>
      <c r="Q45" s="8">
        <v>2006</v>
      </c>
      <c r="R45" s="12">
        <v>2007</v>
      </c>
      <c r="S45" s="8">
        <v>2008</v>
      </c>
      <c r="T45" s="12">
        <v>2009</v>
      </c>
      <c r="U45" s="8">
        <v>2010</v>
      </c>
      <c r="V45" s="12">
        <v>2011</v>
      </c>
      <c r="W45" s="8">
        <v>2012</v>
      </c>
      <c r="X45" s="12">
        <v>2013</v>
      </c>
      <c r="Y45" s="8">
        <v>2014</v>
      </c>
      <c r="Z45" s="12">
        <v>2015</v>
      </c>
      <c r="AA45" s="9">
        <v>2016</v>
      </c>
      <c r="AB45" s="9">
        <v>2017</v>
      </c>
      <c r="AC45" s="9">
        <v>2018</v>
      </c>
      <c r="AD45" s="9">
        <v>2019</v>
      </c>
      <c r="AE45" s="9">
        <v>2020</v>
      </c>
    </row>
    <row r="46" spans="4:31" ht="15.75" thickBot="1" x14ac:dyDescent="0.3">
      <c r="D46" s="237" t="s">
        <v>27</v>
      </c>
      <c r="E46" s="238"/>
      <c r="F46" s="49"/>
      <c r="G46" s="64"/>
      <c r="H46" s="49"/>
      <c r="I46" s="64"/>
      <c r="J46" s="49"/>
      <c r="K46" s="64"/>
      <c r="L46" s="49"/>
      <c r="M46" s="64"/>
      <c r="N46" s="49"/>
      <c r="O46" s="64"/>
      <c r="P46" s="49"/>
      <c r="Q46" s="64"/>
      <c r="R46" s="49"/>
      <c r="S46" s="64"/>
      <c r="T46" s="49"/>
      <c r="U46" s="64"/>
      <c r="V46" s="49"/>
      <c r="W46" s="64"/>
      <c r="X46" s="49"/>
      <c r="Y46" s="64"/>
      <c r="Z46" s="49"/>
      <c r="AA46" s="65"/>
      <c r="AB46" s="65"/>
      <c r="AC46" s="65"/>
      <c r="AD46" s="65"/>
      <c r="AE46" s="65"/>
    </row>
    <row r="47" spans="4:31" x14ac:dyDescent="0.25">
      <c r="D47" s="233" t="s">
        <v>17</v>
      </c>
      <c r="E47" s="234"/>
      <c r="F47" s="89">
        <f>+(A!D47/A!$D$46)/(I!F76/I!$F$75)</f>
        <v>3.9958611123595479E-2</v>
      </c>
      <c r="G47" s="89">
        <f>+(A!E47/A!$D$46)/(I!G76/I!$F$75)</f>
        <v>7.1186626565552233E-2</v>
      </c>
      <c r="H47" s="89">
        <f>+(A!F47/A!$D$46)/(I!H76/I!$F$75)</f>
        <v>7.7411573372785814E-2</v>
      </c>
      <c r="I47" s="89">
        <f>+(A!G47/A!$D$46)/(I!I76/I!$F$75)</f>
        <v>4.9262604379076265E-2</v>
      </c>
      <c r="J47" s="89">
        <f>+(A!H47/A!$D$46)/(I!J76/I!$F$75)</f>
        <v>0.10231188269250586</v>
      </c>
      <c r="K47" s="89">
        <f>+(A!I47/A!$D$46)/(I!K76/I!$F$75)</f>
        <v>0.11459890381309715</v>
      </c>
      <c r="L47" s="89">
        <f>+(A!J47/A!$D$46)/(I!L76/I!$F$75)</f>
        <v>0.13916531824738343</v>
      </c>
      <c r="M47" s="89">
        <f>+(A!K47/A!$D$46)/(I!M76/I!$F$75)</f>
        <v>9.3634409280686837E-2</v>
      </c>
      <c r="N47" s="89">
        <f>+(A!L47/A!$D$46)/(I!N76/I!$F$75)</f>
        <v>0.11307409933555562</v>
      </c>
      <c r="O47" s="89">
        <f>+(A!M47/A!$D$46)/(I!O76/I!$F$75)</f>
        <v>9.1364506525495645E-2</v>
      </c>
      <c r="P47" s="89">
        <f>+(A!N47/A!$D$46)/(I!P76/I!$F$75)</f>
        <v>5.940886756687197E-2</v>
      </c>
      <c r="Q47" s="89">
        <f>+(A!O47/A!$D$46)/(I!Q76/I!$F$75)</f>
        <v>6.5505389725914923E-2</v>
      </c>
      <c r="R47" s="89">
        <f>+(A!P47/A!$D$46)/(I!R76/I!$F$75)</f>
        <v>7.3922754883948449E-2</v>
      </c>
      <c r="S47" s="89">
        <f>+(A!Q47/A!$D$46)/(I!S76/I!$F$75)</f>
        <v>9.0468185666189846E-2</v>
      </c>
      <c r="T47" s="89">
        <f>+(A!R47/A!$D$46)/(I!T76/I!$F$75)</f>
        <v>0.11709581435886926</v>
      </c>
      <c r="U47" s="89">
        <f>+(A!S47/A!$D$46)/(I!U76/I!$F$75)</f>
        <v>0.18929010888057196</v>
      </c>
      <c r="V47" s="89">
        <f>+(A!T47/A!$D$46)/(I!V76/I!$F$75)</f>
        <v>0.13642820835096386</v>
      </c>
      <c r="W47" s="89">
        <f>+(A!U47/A!$D$46)/(I!W76/I!$F$75)</f>
        <v>0.1072771989254961</v>
      </c>
      <c r="X47" s="89">
        <f>+(A!V47/A!$D$46)/(I!X76/I!$F$75)</f>
        <v>0.13355293030993828</v>
      </c>
      <c r="Y47" s="89">
        <f>+(A!W47/A!$D$46)/(I!Y76/I!$F$75)</f>
        <v>0.14787148863066935</v>
      </c>
      <c r="Z47" s="89">
        <f>+(A!X47/A!$D$46)/(I!Z76/I!$F$75)</f>
        <v>0.1382305990986652</v>
      </c>
      <c r="AA47" s="89">
        <f>+(A!Y47/A!$D$46)/(I!AA76/I!$F$75)</f>
        <v>0.17358884981870151</v>
      </c>
      <c r="AB47" s="89">
        <f>+(A!Z47/A!$D$46)/(I!AB76/I!$F$75)</f>
        <v>0.23545520028262978</v>
      </c>
      <c r="AC47" s="89">
        <f>+(A!AA47/A!$D$46)/(I!AC76/I!$F$75)</f>
        <v>0.22334801864830819</v>
      </c>
      <c r="AD47" s="89">
        <f>+(A!AB47/A!$D$46)/(I!AD76/I!$F$75)</f>
        <v>0.17406446888302007</v>
      </c>
      <c r="AE47" s="74">
        <f>+(A!AC47/A!$D$46)/(I!AE76/I!$F$75)</f>
        <v>0.39723079120815558</v>
      </c>
    </row>
    <row r="48" spans="4:31" x14ac:dyDescent="0.25">
      <c r="D48" s="235" t="s">
        <v>18</v>
      </c>
      <c r="E48" s="236"/>
      <c r="F48" s="74">
        <f>+(A!D48/A!$D$46)/(I!F77/I!$F$75)</f>
        <v>0</v>
      </c>
      <c r="G48" s="74">
        <f>+(A!E48/A!$D$46)/(I!G77/I!$F$75)</f>
        <v>0</v>
      </c>
      <c r="H48" s="74">
        <f>+(A!F48/A!$D$46)/(I!H77/I!$F$75)</f>
        <v>0</v>
      </c>
      <c r="I48" s="74">
        <f>+(A!G48/A!$D$46)/(I!I77/I!$F$75)</f>
        <v>0</v>
      </c>
      <c r="J48" s="74">
        <f>+(A!H48/A!$D$46)/(I!J77/I!$F$75)</f>
        <v>0</v>
      </c>
      <c r="K48" s="74">
        <f>+(A!I48/A!$D$46)/(I!K77/I!$F$75)</f>
        <v>0</v>
      </c>
      <c r="L48" s="74">
        <f>+(A!J48/A!$D$46)/(I!L77/I!$F$75)</f>
        <v>0</v>
      </c>
      <c r="M48" s="74">
        <f>+(A!K48/A!$D$46)/(I!M77/I!$F$75)</f>
        <v>2.3389158954637736E-4</v>
      </c>
      <c r="N48" s="74">
        <f>+(A!L48/A!$D$46)/(I!N77/I!$F$75)</f>
        <v>0</v>
      </c>
      <c r="O48" s="74">
        <f>+(A!M48/A!$D$46)/(I!O77/I!$F$75)</f>
        <v>0</v>
      </c>
      <c r="P48" s="74">
        <f>+(A!N48/A!$D$46)/(I!P77/I!$F$75)</f>
        <v>0</v>
      </c>
      <c r="Q48" s="74">
        <f>+(A!O48/A!$D$46)/(I!Q77/I!$F$75)</f>
        <v>0</v>
      </c>
      <c r="R48" s="74">
        <f>+(A!P48/A!$D$46)/(I!R77/I!$F$75)</f>
        <v>0</v>
      </c>
      <c r="S48" s="74">
        <f>+(A!Q48/A!$D$46)/(I!S77/I!$F$75)</f>
        <v>0</v>
      </c>
      <c r="T48" s="74">
        <f>+(A!R48/A!$D$46)/(I!T77/I!$F$75)</f>
        <v>0</v>
      </c>
      <c r="U48" s="74">
        <f>+(A!S48/A!$D$46)/(I!U77/I!$F$75)</f>
        <v>0</v>
      </c>
      <c r="V48" s="74">
        <f>+(A!T48/A!$D$46)/(I!V77/I!$F$75)</f>
        <v>0</v>
      </c>
      <c r="W48" s="74">
        <f>+(A!U48/A!$D$46)/(I!W77/I!$F$75)</f>
        <v>0</v>
      </c>
      <c r="X48" s="74">
        <f>+(A!V48/A!$D$46)/(I!X77/I!$F$75)</f>
        <v>0</v>
      </c>
      <c r="Y48" s="74">
        <f>+(A!W48/A!$D$46)/(I!Y77/I!$F$75)</f>
        <v>0</v>
      </c>
      <c r="Z48" s="74">
        <f>+(A!X48/A!$D$46)/(I!Z77/I!$F$75)</f>
        <v>0</v>
      </c>
      <c r="AA48" s="74">
        <f>+(A!Y48/A!$D$46)/(I!AA77/I!$F$75)</f>
        <v>0</v>
      </c>
      <c r="AB48" s="74">
        <f>+(A!Z48/A!$D$46)/(I!AB77/I!$F$75)</f>
        <v>2.2251453053588549E-3</v>
      </c>
      <c r="AC48" s="74">
        <f>+(A!AA48/A!$D$46)/(I!AC77/I!$F$75)</f>
        <v>3.5297158136727875E-4</v>
      </c>
      <c r="AD48" s="74">
        <f>+(A!AB48/A!$D$46)/(I!AD77/I!$F$75)</f>
        <v>5.5612933751032127E-4</v>
      </c>
      <c r="AE48" s="74">
        <f>+(A!AC48/A!$D$46)/(I!AE77/I!$F$75)</f>
        <v>0</v>
      </c>
    </row>
    <row r="49" spans="4:31" x14ac:dyDescent="0.25">
      <c r="D49" s="233" t="s">
        <v>19</v>
      </c>
      <c r="E49" s="234"/>
      <c r="F49" s="74">
        <f>+(A!D49/A!$D$46)/(I!F78/I!$F$75)</f>
        <v>0.89955854713668226</v>
      </c>
      <c r="G49" s="74">
        <f>+(A!E49/A!$D$46)/(I!G78/I!$F$75)</f>
        <v>0.5447202856334511</v>
      </c>
      <c r="H49" s="74">
        <f>+(A!F49/A!$D$46)/(I!H78/I!$F$75)</f>
        <v>0.46988791684312131</v>
      </c>
      <c r="I49" s="74">
        <f>+(A!G49/A!$D$46)/(I!I78/I!$F$75)</f>
        <v>0.35748898298889575</v>
      </c>
      <c r="J49" s="74">
        <f>+(A!H49/A!$D$46)/(I!J78/I!$F$75)</f>
        <v>0.28809210016057657</v>
      </c>
      <c r="K49" s="74">
        <f>+(A!I49/A!$D$46)/(I!K78/I!$F$75)</f>
        <v>0.26949923961798011</v>
      </c>
      <c r="L49" s="74">
        <f>+(A!J49/A!$D$46)/(I!L78/I!$F$75)</f>
        <v>0.21959011049212609</v>
      </c>
      <c r="M49" s="74">
        <f>+(A!K49/A!$D$46)/(I!M78/I!$F$75)</f>
        <v>0.14607088421595335</v>
      </c>
      <c r="N49" s="74">
        <f>+(A!L49/A!$D$46)/(I!N78/I!$F$75)</f>
        <v>0.15993218277655993</v>
      </c>
      <c r="O49" s="74">
        <f>+(A!M49/A!$D$46)/(I!O78/I!$F$75)</f>
        <v>0.1987816700959171</v>
      </c>
      <c r="P49" s="74">
        <f>+(A!N49/A!$D$46)/(I!P78/I!$F$75)</f>
        <v>9.8494728753068292E-2</v>
      </c>
      <c r="Q49" s="74">
        <f>+(A!O49/A!$D$46)/(I!Q78/I!$F$75)</f>
        <v>7.7008195734567311E-2</v>
      </c>
      <c r="R49" s="74">
        <f>+(A!P49/A!$D$46)/(I!R78/I!$F$75)</f>
        <v>0.25779962683121493</v>
      </c>
      <c r="S49" s="74">
        <f>+(A!Q49/A!$D$46)/(I!S78/I!$F$75)</f>
        <v>0.3843445575806716</v>
      </c>
      <c r="T49" s="74">
        <f>+(A!R49/A!$D$46)/(I!T78/I!$F$75)</f>
        <v>2.4677730420444157</v>
      </c>
      <c r="U49" s="74">
        <f>+(A!S49/A!$D$46)/(I!U78/I!$F$75)</f>
        <v>1.1165908362922865</v>
      </c>
      <c r="V49" s="74">
        <f>+(A!T49/A!$D$46)/(I!V78/I!$F$75)</f>
        <v>0.26371674027218067</v>
      </c>
      <c r="W49" s="74">
        <f>+(A!U49/A!$D$46)/(I!W78/I!$F$75)</f>
        <v>0.43040295670067563</v>
      </c>
      <c r="X49" s="74">
        <f>+(A!V49/A!$D$46)/(I!X78/I!$F$75)</f>
        <v>0.90154630050913276</v>
      </c>
      <c r="Y49" s="74">
        <f>+(A!W49/A!$D$46)/(I!Y78/I!$F$75)</f>
        <v>0.32854795151583549</v>
      </c>
      <c r="Z49" s="74">
        <f>+(A!X49/A!$D$46)/(I!Z78/I!$F$75)</f>
        <v>0.27714868278997301</v>
      </c>
      <c r="AA49" s="74">
        <f>+(A!Y49/A!$D$46)/(I!AA78/I!$F$75)</f>
        <v>0.42676968469861026</v>
      </c>
      <c r="AB49" s="74">
        <f>+(A!Z49/A!$D$46)/(I!AB78/I!$F$75)</f>
        <v>0.27658708707706836</v>
      </c>
      <c r="AC49" s="74">
        <f>+(A!AA49/A!$D$46)/(I!AC78/I!$F$75)</f>
        <v>0.6204503424131762</v>
      </c>
      <c r="AD49" s="74">
        <f>+(A!AB49/A!$D$46)/(I!AD78/I!$F$75)</f>
        <v>2.5083209630758767</v>
      </c>
      <c r="AE49" s="74">
        <f>+(A!AC49/A!$D$46)/(I!AE78/I!$F$75)</f>
        <v>0.92550697668524107</v>
      </c>
    </row>
    <row r="50" spans="4:31" x14ac:dyDescent="0.25">
      <c r="D50" s="235" t="s">
        <v>20</v>
      </c>
      <c r="E50" s="236"/>
      <c r="F50" s="74">
        <f>+(A!D50/A!$D$46)/(I!F79/I!$F$75)</f>
        <v>0.22478512714461354</v>
      </c>
      <c r="G50" s="74">
        <f>+(A!E50/A!$D$46)/(I!G79/I!$F$75)</f>
        <v>8.0804982291632549E-2</v>
      </c>
      <c r="H50" s="74">
        <f>+(A!F50/A!$D$46)/(I!H79/I!$F$75)</f>
        <v>6.7560123158116447E-4</v>
      </c>
      <c r="I50" s="74">
        <f>+(A!G50/A!$D$46)/(I!I79/I!$F$75)</f>
        <v>0</v>
      </c>
      <c r="J50" s="74">
        <f>+(A!H50/A!$D$46)/(I!J79/I!$F$75)</f>
        <v>0</v>
      </c>
      <c r="K50" s="74">
        <f>+(A!I50/A!$D$46)/(I!K79/I!$F$75)</f>
        <v>0</v>
      </c>
      <c r="L50" s="74">
        <f>+(A!J50/A!$D$46)/(I!L79/I!$F$75)</f>
        <v>0</v>
      </c>
      <c r="M50" s="74">
        <f>+(A!K50/A!$D$46)/(I!M79/I!$F$75)</f>
        <v>0</v>
      </c>
      <c r="N50" s="74">
        <f>+(A!L50/A!$D$46)/(I!N79/I!$F$75)</f>
        <v>0</v>
      </c>
      <c r="O50" s="74">
        <f>+(A!M50/A!$D$46)/(I!O79/I!$F$75)</f>
        <v>0</v>
      </c>
      <c r="P50" s="74">
        <f>+(A!N50/A!$D$46)/(I!P79/I!$F$75)</f>
        <v>0</v>
      </c>
      <c r="Q50" s="74">
        <f>+(A!O50/A!$D$46)/(I!Q79/I!$F$75)</f>
        <v>0</v>
      </c>
      <c r="R50" s="74">
        <f>+(A!P50/A!$D$46)/(I!R79/I!$F$75)</f>
        <v>0</v>
      </c>
      <c r="S50" s="74">
        <f>+(A!Q50/A!$D$46)/(I!S79/I!$F$75)</f>
        <v>0</v>
      </c>
      <c r="T50" s="74">
        <f>+(A!R50/A!$D$46)/(I!T79/I!$F$75)</f>
        <v>0</v>
      </c>
      <c r="U50" s="74">
        <f>+(A!S50/A!$D$46)/(I!U79/I!$F$75)</f>
        <v>0</v>
      </c>
      <c r="V50" s="74">
        <f>+(A!T50/A!$D$46)/(I!V79/I!$F$75)</f>
        <v>6.8430941949904192E-5</v>
      </c>
      <c r="W50" s="74">
        <f>+(A!U50/A!$D$46)/(I!W79/I!$F$75)</f>
        <v>0.94957923106391973</v>
      </c>
      <c r="X50" s="74">
        <f>+(A!V50/A!$D$46)/(I!X79/I!$F$75)</f>
        <v>2.5419999443366439E-2</v>
      </c>
      <c r="Y50" s="74">
        <f>+(A!W50/A!$D$46)/(I!Y79/I!$F$75)</f>
        <v>8.2528225827170067E-5</v>
      </c>
      <c r="Z50" s="74">
        <f>+(A!X50/A!$D$46)/(I!Z79/I!$F$75)</f>
        <v>0</v>
      </c>
      <c r="AA50" s="74">
        <f>+(A!Y50/A!$D$46)/(I!AA79/I!$F$75)</f>
        <v>0</v>
      </c>
      <c r="AB50" s="74">
        <f>+(A!Z50/A!$D$46)/(I!AB79/I!$F$75)</f>
        <v>0</v>
      </c>
      <c r="AC50" s="74">
        <f>+(A!AA50/A!$D$46)/(I!AC79/I!$F$75)</f>
        <v>0</v>
      </c>
      <c r="AD50" s="74">
        <f>+(A!AB50/A!$D$46)/(I!AD79/I!$F$75)</f>
        <v>0</v>
      </c>
      <c r="AE50" s="74">
        <f>+(A!AC50/A!$D$46)/(I!AE79/I!$F$75)</f>
        <v>3.1795108963135766E-6</v>
      </c>
    </row>
    <row r="51" spans="4:31" x14ac:dyDescent="0.25">
      <c r="D51" s="233" t="s">
        <v>21</v>
      </c>
      <c r="E51" s="234"/>
      <c r="F51" s="74">
        <f>+(A!D51/A!$D$46)/(I!F80/I!$F$75)</f>
        <v>0</v>
      </c>
      <c r="G51" s="74">
        <f>+(A!E51/A!$D$46)/(I!G80/I!$F$75)</f>
        <v>0</v>
      </c>
      <c r="H51" s="74">
        <f>+(A!F51/A!$D$46)/(I!H80/I!$F$75)</f>
        <v>0</v>
      </c>
      <c r="I51" s="74">
        <f>+(A!G51/A!$D$46)/(I!I80/I!$F$75)</f>
        <v>0</v>
      </c>
      <c r="J51" s="74">
        <f>+(A!H51/A!$D$46)/(I!J80/I!$F$75)</f>
        <v>0</v>
      </c>
      <c r="K51" s="74">
        <f>+(A!I51/A!$D$46)/(I!K80/I!$F$75)</f>
        <v>0</v>
      </c>
      <c r="L51" s="74">
        <f>+(A!J51/A!$D$46)/(I!L80/I!$F$75)</f>
        <v>0</v>
      </c>
      <c r="M51" s="74">
        <f>+(A!K51/A!$D$46)/(I!M80/I!$F$75)</f>
        <v>0</v>
      </c>
      <c r="N51" s="74">
        <f>+(A!L51/A!$D$46)/(I!N80/I!$F$75)</f>
        <v>0</v>
      </c>
      <c r="O51" s="74">
        <f>+(A!M51/A!$D$46)/(I!O80/I!$F$75)</f>
        <v>0</v>
      </c>
      <c r="P51" s="74">
        <f>+(A!N51/A!$D$46)/(I!P80/I!$F$75)</f>
        <v>0</v>
      </c>
      <c r="Q51" s="74">
        <f>+(A!O51/A!$D$46)/(I!Q80/I!$F$75)</f>
        <v>0</v>
      </c>
      <c r="R51" s="74">
        <f>+(A!P51/A!$D$46)/(I!R80/I!$F$75)</f>
        <v>0</v>
      </c>
      <c r="S51" s="74">
        <f>+(A!Q51/A!$D$46)/(I!S80/I!$F$75)</f>
        <v>0</v>
      </c>
      <c r="T51" s="74">
        <f>+(A!R51/A!$D$46)/(I!T80/I!$F$75)</f>
        <v>0</v>
      </c>
      <c r="U51" s="74">
        <f>+(A!S51/A!$D$46)/(I!U80/I!$F$75)</f>
        <v>0</v>
      </c>
      <c r="V51" s="74">
        <f>+(A!T51/A!$D$46)/(I!V80/I!$F$75)</f>
        <v>0</v>
      </c>
      <c r="W51" s="74">
        <f>+(A!U51/A!$D$46)/(I!W80/I!$F$75)</f>
        <v>0</v>
      </c>
      <c r="X51" s="74">
        <f>+(A!V51/A!$D$46)/(I!X80/I!$F$75)</f>
        <v>0</v>
      </c>
      <c r="Y51" s="74">
        <f>+(A!W51/A!$D$46)/(I!Y80/I!$F$75)</f>
        <v>0</v>
      </c>
      <c r="Z51" s="74">
        <f>+(A!X51/A!$D$46)/(I!Z80/I!$F$75)</f>
        <v>0</v>
      </c>
      <c r="AA51" s="74">
        <f>+(A!Y51/A!$D$46)/(I!AA80/I!$F$75)</f>
        <v>3.384662957031135E-3</v>
      </c>
      <c r="AB51" s="74">
        <f>+(A!Z51/A!$D$46)/(I!AB80/I!$F$75)</f>
        <v>0</v>
      </c>
      <c r="AC51" s="74">
        <f>+(A!AA51/A!$D$46)/(I!AC80/I!$F$75)</f>
        <v>0</v>
      </c>
      <c r="AD51" s="74">
        <f>+(A!AB51/A!$D$46)/(I!AD80/I!$F$75)</f>
        <v>0</v>
      </c>
      <c r="AE51" s="74">
        <f>+(A!AC51/A!$D$46)/(I!AE80/I!$F$75)</f>
        <v>0</v>
      </c>
    </row>
    <row r="52" spans="4:31" x14ac:dyDescent="0.25">
      <c r="D52" s="235" t="s">
        <v>22</v>
      </c>
      <c r="E52" s="236"/>
      <c r="F52" s="74">
        <f>+(A!D52/A!$D$46)/(I!F81/I!$F$75)</f>
        <v>6.9984275955769823E-2</v>
      </c>
      <c r="G52" s="74">
        <f>+(A!E52/A!$D$46)/(I!G81/I!$F$75)</f>
        <v>2.7131510930690334E-3</v>
      </c>
      <c r="H52" s="74">
        <f>+(A!F52/A!$D$46)/(I!H81/I!$F$75)</f>
        <v>2.8675827092618855E-2</v>
      </c>
      <c r="I52" s="74">
        <f>+(A!G52/A!$D$46)/(I!I81/I!$F$75)</f>
        <v>6.9827445414257283E-2</v>
      </c>
      <c r="J52" s="74">
        <f>+(A!H52/A!$D$46)/(I!J81/I!$F$75)</f>
        <v>0.18632048171384419</v>
      </c>
      <c r="K52" s="74">
        <f>+(A!I52/A!$D$46)/(I!K81/I!$F$75)</f>
        <v>0.11413717448601506</v>
      </c>
      <c r="L52" s="74">
        <f>+(A!J52/A!$D$46)/(I!L81/I!$F$75)</f>
        <v>9.2403892921293945E-2</v>
      </c>
      <c r="M52" s="74">
        <f>+(A!K52/A!$D$46)/(I!M81/I!$F$75)</f>
        <v>0.11274434003723523</v>
      </c>
      <c r="N52" s="74">
        <f>+(A!L52/A!$D$46)/(I!N81/I!$F$75)</f>
        <v>6.7884053761384094E-2</v>
      </c>
      <c r="O52" s="74">
        <f>+(A!M52/A!$D$46)/(I!O81/I!$F$75)</f>
        <v>2.2315607809788224E-2</v>
      </c>
      <c r="P52" s="74">
        <f>+(A!N52/A!$D$46)/(I!P81/I!$F$75)</f>
        <v>4.7265094483143179E-2</v>
      </c>
      <c r="Q52" s="74">
        <f>+(A!O52/A!$D$46)/(I!Q81/I!$F$75)</f>
        <v>8.778215497061892E-2</v>
      </c>
      <c r="R52" s="74">
        <f>+(A!P52/A!$D$46)/(I!R81/I!$F$75)</f>
        <v>2.2302443967568523E-2</v>
      </c>
      <c r="S52" s="74">
        <f>+(A!Q52/A!$D$46)/(I!S81/I!$F$75)</f>
        <v>1.6119294710116378E-2</v>
      </c>
      <c r="T52" s="74">
        <f>+(A!R52/A!$D$46)/(I!T81/I!$F$75)</f>
        <v>7.5062896177216148E-2</v>
      </c>
      <c r="U52" s="74">
        <f>+(A!S52/A!$D$46)/(I!U81/I!$F$75)</f>
        <v>2.6153213144234591E-2</v>
      </c>
      <c r="V52" s="74">
        <f>+(A!T52/A!$D$46)/(I!V81/I!$F$75)</f>
        <v>4.0200435331315842E-2</v>
      </c>
      <c r="W52" s="74">
        <f>+(A!U52/A!$D$46)/(I!W81/I!$F$75)</f>
        <v>7.1934271349717929E-2</v>
      </c>
      <c r="X52" s="74">
        <f>+(A!V52/A!$D$46)/(I!X81/I!$F$75)</f>
        <v>7.6415792210618852E-2</v>
      </c>
      <c r="Y52" s="74">
        <f>+(A!W52/A!$D$46)/(I!Y81/I!$F$75)</f>
        <v>4.2265029173457876E-2</v>
      </c>
      <c r="Z52" s="74">
        <f>+(A!X52/A!$D$46)/(I!Z81/I!$F$75)</f>
        <v>3.9135107860737504E-2</v>
      </c>
      <c r="AA52" s="74">
        <f>+(A!Y52/A!$D$46)/(I!AA81/I!$F$75)</f>
        <v>6.3909280200316138E-2</v>
      </c>
      <c r="AB52" s="74">
        <f>+(A!Z52/A!$D$46)/(I!AB81/I!$F$75)</f>
        <v>2.3339062486259953E-2</v>
      </c>
      <c r="AC52" s="74">
        <f>+(A!AA52/A!$D$46)/(I!AC81/I!$F$75)</f>
        <v>8.0393831078249805E-3</v>
      </c>
      <c r="AD52" s="74">
        <f>+(A!AB52/A!$D$46)/(I!AD81/I!$F$75)</f>
        <v>3.4862978777409157E-3</v>
      </c>
      <c r="AE52" s="74">
        <f>+(A!AC52/A!$D$46)/(I!AE81/I!$F$75)</f>
        <v>5.8144033340229051E-2</v>
      </c>
    </row>
    <row r="53" spans="4:31" x14ac:dyDescent="0.25">
      <c r="D53" s="233" t="s">
        <v>23</v>
      </c>
      <c r="E53" s="234"/>
      <c r="F53" s="74">
        <f>+(A!D53/A!$D$46)/(I!F82/I!$F$75)</f>
        <v>6.0094610561114807</v>
      </c>
      <c r="G53" s="74">
        <f>+(A!E53/A!$D$46)/(I!G82/I!$F$75)</f>
        <v>1.0051262652366308</v>
      </c>
      <c r="H53" s="74">
        <f>+(A!F53/A!$D$46)/(I!H82/I!$F$75)</f>
        <v>1.2014543800334749</v>
      </c>
      <c r="I53" s="74">
        <f>+(A!G53/A!$D$46)/(I!I82/I!$F$75)</f>
        <v>0.27554832122329614</v>
      </c>
      <c r="J53" s="74">
        <f>+(A!H53/A!$D$46)/(I!J82/I!$F$75)</f>
        <v>0.53515061393590413</v>
      </c>
      <c r="K53" s="74">
        <f>+(A!I53/A!$D$46)/(I!K82/I!$F$75)</f>
        <v>0.50144728980621389</v>
      </c>
      <c r="L53" s="74">
        <f>+(A!J53/A!$D$46)/(I!L82/I!$F$75)</f>
        <v>0.68551755852154994</v>
      </c>
      <c r="M53" s="74">
        <f>+(A!K53/A!$D$46)/(I!M82/I!$F$75)</f>
        <v>0.75127235040944051</v>
      </c>
      <c r="N53" s="74">
        <f>+(A!L53/A!$D$46)/(I!N82/I!$F$75)</f>
        <v>0.68392152355493308</v>
      </c>
      <c r="O53" s="74">
        <f>+(A!M53/A!$D$46)/(I!O82/I!$F$75)</f>
        <v>0.5819434338866919</v>
      </c>
      <c r="P53" s="74">
        <f>+(A!N53/A!$D$46)/(I!P82/I!$F$75)</f>
        <v>0.2977853835365924</v>
      </c>
      <c r="Q53" s="74">
        <f>+(A!O53/A!$D$46)/(I!Q82/I!$F$75)</f>
        <v>0.20755791389602227</v>
      </c>
      <c r="R53" s="74">
        <f>+(A!P53/A!$D$46)/(I!R82/I!$F$75)</f>
        <v>0.32010584620908633</v>
      </c>
      <c r="S53" s="74">
        <f>+(A!Q53/A!$D$46)/(I!S82/I!$F$75)</f>
        <v>0.46250236315752263</v>
      </c>
      <c r="T53" s="74">
        <f>+(A!R53/A!$D$46)/(I!T82/I!$F$75)</f>
        <v>0.52862105137180615</v>
      </c>
      <c r="U53" s="74">
        <f>+(A!S53/A!$D$46)/(I!U82/I!$F$75)</f>
        <v>0.85189905001807309</v>
      </c>
      <c r="V53" s="74">
        <f>+(A!T53/A!$D$46)/(I!V82/I!$F$75)</f>
        <v>1.1909705790521938</v>
      </c>
      <c r="W53" s="74">
        <f>+(A!U53/A!$D$46)/(I!W82/I!$F$75)</f>
        <v>1.1780005270498746</v>
      </c>
      <c r="X53" s="74">
        <f>+(A!V53/A!$D$46)/(I!X82/I!$F$75)</f>
        <v>1.2868482350801995</v>
      </c>
      <c r="Y53" s="74">
        <f>+(A!W53/A!$D$46)/(I!Y82/I!$F$75)</f>
        <v>1.5024109929826259</v>
      </c>
      <c r="Z53" s="74">
        <f>+(A!X53/A!$D$46)/(I!Z82/I!$F$75)</f>
        <v>2.0782566054735128</v>
      </c>
      <c r="AA53" s="74">
        <f>+(A!Y53/A!$D$46)/(I!AA82/I!$F$75)</f>
        <v>3.7754008894117561</v>
      </c>
      <c r="AB53" s="74">
        <f>+(A!Z53/A!$D$46)/(I!AB82/I!$F$75)</f>
        <v>2.7611435458906572</v>
      </c>
      <c r="AC53" s="74">
        <f>+(A!AA53/A!$D$46)/(I!AC82/I!$F$75)</f>
        <v>2.6264929344304964</v>
      </c>
      <c r="AD53" s="74">
        <f>+(A!AB53/A!$D$46)/(I!AD82/I!$F$75)</f>
        <v>3.5051237989748985</v>
      </c>
      <c r="AE53" s="74">
        <f>+(A!AC53/A!$D$46)/(I!AE82/I!$F$75)</f>
        <v>1.933423281926403</v>
      </c>
    </row>
    <row r="54" spans="4:31" x14ac:dyDescent="0.25">
      <c r="D54" s="235" t="s">
        <v>24</v>
      </c>
      <c r="E54" s="236"/>
      <c r="F54" s="74">
        <f>+(A!D54/A!$D$46)/(I!F83/I!$F$75)</f>
        <v>0</v>
      </c>
      <c r="G54" s="74">
        <f>+(A!E54/A!$D$46)/(I!G83/I!$F$75)</f>
        <v>1.4743078389196957E-3</v>
      </c>
      <c r="H54" s="74">
        <f>+(A!F54/A!$D$46)/(I!H83/I!$F$75)</f>
        <v>9.1023626192630197E-4</v>
      </c>
      <c r="I54" s="74">
        <f>+(A!G54/A!$D$46)/(I!I83/I!$F$75)</f>
        <v>1.7279501545022641E-2</v>
      </c>
      <c r="J54" s="74">
        <f>+(A!H54/A!$D$46)/(I!J83/I!$F$75)</f>
        <v>3.5076378528898923E-2</v>
      </c>
      <c r="K54" s="74">
        <f>+(A!I54/A!$D$46)/(I!K83/I!$F$75)</f>
        <v>6.4405707104528091E-3</v>
      </c>
      <c r="L54" s="74">
        <f>+(A!J54/A!$D$46)/(I!L83/I!$F$75)</f>
        <v>3.3449294588574962E-3</v>
      </c>
      <c r="M54" s="74">
        <f>+(A!K54/A!$D$46)/(I!M83/I!$F$75)</f>
        <v>0</v>
      </c>
      <c r="N54" s="74">
        <f>+(A!L54/A!$D$46)/(I!N83/I!$F$75)</f>
        <v>8.9527261779563296E-3</v>
      </c>
      <c r="O54" s="74">
        <f>+(A!M54/A!$D$46)/(I!O83/I!$F$75)</f>
        <v>6.1037665305157304E-3</v>
      </c>
      <c r="P54" s="74">
        <f>+(A!N54/A!$D$46)/(I!P83/I!$F$75)</f>
        <v>3.9665735364723481E-2</v>
      </c>
      <c r="Q54" s="74">
        <f>+(A!O54/A!$D$46)/(I!Q83/I!$F$75)</f>
        <v>2.2433477328881176E-2</v>
      </c>
      <c r="R54" s="74">
        <f>+(A!P54/A!$D$46)/(I!R83/I!$F$75)</f>
        <v>1.4532435677990943E-3</v>
      </c>
      <c r="S54" s="74">
        <f>+(A!Q54/A!$D$46)/(I!S83/I!$F$75)</f>
        <v>1.7972929765837409E-2</v>
      </c>
      <c r="T54" s="74">
        <f>+(A!R54/A!$D$46)/(I!T83/I!$F$75)</f>
        <v>0.14912706443109411</v>
      </c>
      <c r="U54" s="74">
        <f>+(A!S54/A!$D$46)/(I!U83/I!$F$75)</f>
        <v>0.46673185498740283</v>
      </c>
      <c r="V54" s="74">
        <f>+(A!T54/A!$D$46)/(I!V83/I!$F$75)</f>
        <v>0.1745592875387216</v>
      </c>
      <c r="W54" s="74">
        <f>+(A!U54/A!$D$46)/(I!W83/I!$F$75)</f>
        <v>0.58579552049911765</v>
      </c>
      <c r="X54" s="74">
        <f>+(A!V54/A!$D$46)/(I!X83/I!$F$75)</f>
        <v>0.12103572550716923</v>
      </c>
      <c r="Y54" s="74">
        <f>+(A!W54/A!$D$46)/(I!Y83/I!$F$75)</f>
        <v>0.16104008729463717</v>
      </c>
      <c r="Z54" s="74">
        <f>+(A!X54/A!$D$46)/(I!Z83/I!$F$75)</f>
        <v>0.33100479105352371</v>
      </c>
      <c r="AA54" s="74">
        <f>+(A!Y54/A!$D$46)/(I!AA83/I!$F$75)</f>
        <v>0.46264672615460367</v>
      </c>
      <c r="AB54" s="74">
        <f>+(A!Z54/A!$D$46)/(I!AB83/I!$F$75)</f>
        <v>0.64348436672696474</v>
      </c>
      <c r="AC54" s="74">
        <f>+(A!AA54/A!$D$46)/(I!AC83/I!$F$75)</f>
        <v>0.51062955231254048</v>
      </c>
      <c r="AD54" s="74">
        <f>+(A!AB54/A!$D$46)/(I!AD83/I!$F$75)</f>
        <v>0.29766149397870034</v>
      </c>
      <c r="AE54" s="74">
        <f>+(A!AC54/A!$D$46)/(I!AE83/I!$F$75)</f>
        <v>0.21879806146664088</v>
      </c>
    </row>
    <row r="55" spans="4:31" x14ac:dyDescent="0.25">
      <c r="D55" s="233" t="s">
        <v>25</v>
      </c>
      <c r="E55" s="234"/>
      <c r="F55" s="74">
        <f>+(A!D55/A!$D$46)/(I!F84/I!$F$75)</f>
        <v>5.4169432514667791E-2</v>
      </c>
      <c r="G55" s="74">
        <f>+(A!E55/A!$D$46)/(I!G84/I!$F$75)</f>
        <v>2.5496832237466342E-2</v>
      </c>
      <c r="H55" s="74">
        <f>+(A!F55/A!$D$46)/(I!H84/I!$F$75)</f>
        <v>3.6737236347406547E-2</v>
      </c>
      <c r="I55" s="74">
        <f>+(A!G55/A!$D$46)/(I!I84/I!$F$75)</f>
        <v>8.1173798476442058E-3</v>
      </c>
      <c r="J55" s="74">
        <f>+(A!H55/A!$D$46)/(I!J84/I!$F$75)</f>
        <v>1.1363889288707225E-2</v>
      </c>
      <c r="K55" s="74">
        <f>+(A!I55/A!$D$46)/(I!K84/I!$F$75)</f>
        <v>3.7751535380724115E-2</v>
      </c>
      <c r="L55" s="74">
        <f>+(A!J55/A!$D$46)/(I!L84/I!$F$75)</f>
        <v>1.9616900014298642E-2</v>
      </c>
      <c r="M55" s="74">
        <f>+(A!K55/A!$D$46)/(I!M84/I!$F$75)</f>
        <v>3.7468321780067086E-2</v>
      </c>
      <c r="N55" s="74">
        <f>+(A!L55/A!$D$46)/(I!N84/I!$F$75)</f>
        <v>2.9339225106727297E-2</v>
      </c>
      <c r="O55" s="74">
        <f>+(A!M55/A!$D$46)/(I!O84/I!$F$75)</f>
        <v>2.9396687667800001E-2</v>
      </c>
      <c r="P55" s="74">
        <f>+(A!N55/A!$D$46)/(I!P84/I!$F$75)</f>
        <v>3.3095463199834627E-2</v>
      </c>
      <c r="Q55" s="74">
        <f>+(A!O55/A!$D$46)/(I!Q84/I!$F$75)</f>
        <v>2.4889861051432888E-2</v>
      </c>
      <c r="R55" s="74">
        <f>+(A!P55/A!$D$46)/(I!R84/I!$F$75)</f>
        <v>2.391251703634549E-2</v>
      </c>
      <c r="S55" s="74">
        <f>+(A!Q55/A!$D$46)/(I!S84/I!$F$75)</f>
        <v>8.7685257352735038E-2</v>
      </c>
      <c r="T55" s="74">
        <f>+(A!R55/A!$D$46)/(I!T84/I!$F$75)</f>
        <v>2.7729314736390571E-2</v>
      </c>
      <c r="U55" s="74">
        <f>+(A!S55/A!$D$46)/(I!U84/I!$F$75)</f>
        <v>2.4138981754600351E-2</v>
      </c>
      <c r="V55" s="74">
        <f>+(A!T55/A!$D$46)/(I!V84/I!$F$75)</f>
        <v>6.0092312472689209E-2</v>
      </c>
      <c r="W55" s="74">
        <f>+(A!U55/A!$D$46)/(I!W84/I!$F$75)</f>
        <v>8.9776237123096306E-2</v>
      </c>
      <c r="X55" s="74">
        <f>+(A!V55/A!$D$46)/(I!X84/I!$F$75)</f>
        <v>0.15659795539405244</v>
      </c>
      <c r="Y55" s="74">
        <f>+(A!W55/A!$D$46)/(I!Y84/I!$F$75)</f>
        <v>0.16879936977402063</v>
      </c>
      <c r="Z55" s="74">
        <f>+(A!X55/A!$D$46)/(I!Z84/I!$F$75)</f>
        <v>0.14896789768946747</v>
      </c>
      <c r="AA55" s="74">
        <f>+(A!Y55/A!$D$46)/(I!AA84/I!$F$75)</f>
        <v>0.19776534960135658</v>
      </c>
      <c r="AB55" s="74">
        <f>+(A!Z55/A!$D$46)/(I!AB84/I!$F$75)</f>
        <v>5.3423213379847505E-2</v>
      </c>
      <c r="AC55" s="74">
        <f>+(A!AA55/A!$D$46)/(I!AC84/I!$F$75)</f>
        <v>0.15915371556594166</v>
      </c>
      <c r="AD55" s="74">
        <f>+(A!AB55/A!$D$46)/(I!AD84/I!$F$75)</f>
        <v>8.7182362971939029E-2</v>
      </c>
      <c r="AE55" s="74">
        <f>+(A!AC55/A!$D$46)/(I!AE84/I!$F$75)</f>
        <v>0.10462828592030973</v>
      </c>
    </row>
    <row r="56" spans="4:31" ht="15.75" thickBot="1" x14ac:dyDescent="0.3">
      <c r="D56" s="231" t="s">
        <v>26</v>
      </c>
      <c r="E56" s="232"/>
      <c r="F56" s="90">
        <f>+(A!D56/A!$D$46)/(I!F85/I!$F$75)</f>
        <v>0</v>
      </c>
      <c r="G56" s="90">
        <f>+(A!E56/A!$D$46)/(I!G85/I!$F$75)</f>
        <v>0</v>
      </c>
      <c r="H56" s="90">
        <f>+(A!F56/A!$D$46)/(I!H85/I!$F$75)</f>
        <v>0</v>
      </c>
      <c r="I56" s="90">
        <f>+(A!G56/A!$D$46)/(I!I85/I!$F$75)</f>
        <v>0.18810558620371307</v>
      </c>
      <c r="J56" s="90">
        <f>+(A!H56/A!$D$46)/(I!J85/I!$F$75)</f>
        <v>0</v>
      </c>
      <c r="K56" s="90">
        <f>+(A!I56/A!$D$46)/(I!K85/I!$F$75)</f>
        <v>0</v>
      </c>
      <c r="L56" s="90">
        <f>+(A!J56/A!$D$46)/(I!L85/I!$F$75)</f>
        <v>0</v>
      </c>
      <c r="M56" s="90">
        <f>+(A!K56/A!$D$46)/(I!M85/I!$F$75)</f>
        <v>0</v>
      </c>
      <c r="N56" s="90">
        <f>+(A!L56/A!$D$46)/(I!N85/I!$F$75)</f>
        <v>0</v>
      </c>
      <c r="O56" s="90">
        <f>+(A!M56/A!$D$46)/(I!O85/I!$F$75)</f>
        <v>8.4289977214777271E-3</v>
      </c>
      <c r="P56" s="90">
        <f>+(A!N56/A!$D$46)/(I!P85/I!$F$75)</f>
        <v>0</v>
      </c>
      <c r="Q56" s="90">
        <f>+(A!O56/A!$D$46)/(I!Q85/I!$F$75)</f>
        <v>1.2523775595868545E-4</v>
      </c>
      <c r="R56" s="90">
        <f>+(A!P56/A!$D$46)/(I!R85/I!$F$75)</f>
        <v>0</v>
      </c>
      <c r="S56" s="90">
        <f>+(A!Q56/A!$D$46)/(I!S85/I!$F$75)</f>
        <v>0</v>
      </c>
      <c r="T56" s="90">
        <f>+(A!R56/A!$D$46)/(I!T85/I!$F$75)</f>
        <v>0</v>
      </c>
      <c r="U56" s="90">
        <f>+(A!S56/A!$D$46)/(I!U85/I!$F$75)</f>
        <v>5.8919771554845303E-4</v>
      </c>
      <c r="V56" s="90">
        <f>+(A!T56/A!$D$46)/(I!V85/I!$F$75)</f>
        <v>5.3579481675920214E-2</v>
      </c>
      <c r="W56" s="90">
        <f>+(A!U56/A!$D$46)/(I!W85/I!$F$75)</f>
        <v>2.1040377264478136E-2</v>
      </c>
      <c r="X56" s="90">
        <f>+(A!V56/A!$D$46)/(I!X85/I!$F$75)</f>
        <v>4.1362878277958579E-2</v>
      </c>
      <c r="Y56" s="90">
        <f>+(A!W56/A!$D$46)/(I!Y85/I!$F$75)</f>
        <v>4.8252962726748311E-2</v>
      </c>
      <c r="Z56" s="90">
        <f>+(A!X56/A!$D$46)/(I!Z85/I!$F$75)</f>
        <v>7.5169660520946743E-2</v>
      </c>
      <c r="AA56" s="90">
        <f>+(A!Y56/A!$D$46)/(I!AA85/I!$F$75)</f>
        <v>3.8081987985648831E-2</v>
      </c>
      <c r="AB56" s="90">
        <f>+(A!Z56/A!$D$46)/(I!AB85/I!$F$75)</f>
        <v>1.3716424048351401E-2</v>
      </c>
      <c r="AC56" s="90">
        <f>+(A!AA56/A!$D$46)/(I!AC85/I!$F$75)</f>
        <v>2.7614622691395037E-2</v>
      </c>
      <c r="AD56" s="90">
        <f>+(A!AB56/A!$D$46)/(I!AD85/I!$F$75)</f>
        <v>1.8774269408736208E-2</v>
      </c>
      <c r="AE56" s="90">
        <f>+(A!AC56/A!$D$46)/(I!AE85/I!$F$75)</f>
        <v>4.2474301975018696</v>
      </c>
    </row>
    <row r="57" spans="4:31" s="1" customFormat="1" x14ac:dyDescent="0.25">
      <c r="D57" s="1" t="s">
        <v>53</v>
      </c>
      <c r="E57" s="115"/>
      <c r="F57" s="91"/>
      <c r="G57" s="91"/>
      <c r="H57" s="91"/>
      <c r="I57" s="91"/>
      <c r="J57" s="91"/>
      <c r="K57" s="91"/>
      <c r="L57" s="91"/>
      <c r="M57" s="91"/>
      <c r="N57" s="91"/>
      <c r="O57" s="91"/>
      <c r="P57" s="91"/>
      <c r="Q57" s="91"/>
      <c r="R57" s="91"/>
      <c r="S57" s="91"/>
      <c r="T57" s="91"/>
      <c r="U57" s="91"/>
      <c r="V57" s="91"/>
      <c r="W57" s="91"/>
      <c r="X57" s="91"/>
      <c r="Y57" s="91"/>
      <c r="Z57" s="91"/>
      <c r="AA57" s="91"/>
    </row>
    <row r="58" spans="4:31" ht="15.75" thickBot="1" x14ac:dyDescent="0.3"/>
    <row r="59" spans="4:31" ht="15.75" thickBot="1" x14ac:dyDescent="0.3">
      <c r="D59" s="6" t="s">
        <v>15</v>
      </c>
      <c r="E59" s="7"/>
      <c r="F59" s="12">
        <v>1995</v>
      </c>
      <c r="G59" s="8">
        <v>1996</v>
      </c>
      <c r="H59" s="12">
        <v>1997</v>
      </c>
      <c r="I59" s="8">
        <v>1998</v>
      </c>
      <c r="J59" s="12">
        <v>1999</v>
      </c>
      <c r="K59" s="8">
        <v>2000</v>
      </c>
      <c r="L59" s="12">
        <v>2001</v>
      </c>
      <c r="M59" s="8">
        <v>2002</v>
      </c>
      <c r="N59" s="12">
        <v>2003</v>
      </c>
      <c r="O59" s="8">
        <v>2004</v>
      </c>
      <c r="P59" s="12">
        <v>2005</v>
      </c>
      <c r="Q59" s="8">
        <v>2006</v>
      </c>
      <c r="R59" s="12">
        <v>2007</v>
      </c>
      <c r="S59" s="8">
        <v>2008</v>
      </c>
      <c r="T59" s="12">
        <v>2009</v>
      </c>
      <c r="U59" s="8">
        <v>2010</v>
      </c>
      <c r="V59" s="12">
        <v>2011</v>
      </c>
      <c r="W59" s="8">
        <v>2012</v>
      </c>
      <c r="X59" s="12">
        <v>2013</v>
      </c>
      <c r="Y59" s="8">
        <v>2014</v>
      </c>
      <c r="Z59" s="12">
        <v>2015</v>
      </c>
      <c r="AA59" s="9">
        <v>2016</v>
      </c>
      <c r="AB59" s="9">
        <v>2017</v>
      </c>
      <c r="AC59" s="9">
        <v>2018</v>
      </c>
      <c r="AD59" s="9">
        <v>2019</v>
      </c>
      <c r="AE59" s="9">
        <v>2020</v>
      </c>
    </row>
    <row r="60" spans="4:31" ht="15.75" thickBot="1" x14ac:dyDescent="0.3">
      <c r="D60" s="237" t="s">
        <v>27</v>
      </c>
      <c r="E60" s="238"/>
      <c r="F60" s="99"/>
      <c r="G60" s="92"/>
      <c r="H60" s="93"/>
      <c r="I60" s="92"/>
      <c r="J60" s="92"/>
      <c r="K60" s="92"/>
      <c r="L60" s="92"/>
      <c r="M60" s="92"/>
      <c r="N60" s="92"/>
      <c r="O60" s="92"/>
      <c r="P60" s="92"/>
      <c r="Q60" s="92"/>
      <c r="R60" s="92"/>
      <c r="S60" s="92"/>
      <c r="T60" s="92"/>
      <c r="U60" s="92"/>
      <c r="V60" s="92"/>
      <c r="W60" s="92"/>
      <c r="X60" s="92"/>
      <c r="Y60" s="92"/>
      <c r="Z60" s="92"/>
      <c r="AA60" s="92"/>
      <c r="AB60" s="92"/>
      <c r="AC60" s="92"/>
      <c r="AD60" s="92"/>
      <c r="AE60" s="92"/>
    </row>
    <row r="61" spans="4:31" x14ac:dyDescent="0.25">
      <c r="D61" s="233" t="s">
        <v>17</v>
      </c>
      <c r="E61" s="234"/>
      <c r="F61" s="94" t="str">
        <f>+IF(F47&gt; 0.33,"VENTAJA","INTRAPRODUCTO")</f>
        <v>INTRAPRODUCTO</v>
      </c>
      <c r="G61" s="89" t="str">
        <f t="shared" ref="G61:AA61" si="0">+IF(G47&gt; 0.33,"VENTAJA","INTRAPRODUCTO")</f>
        <v>INTRAPRODUCTO</v>
      </c>
      <c r="H61" s="95" t="str">
        <f t="shared" si="0"/>
        <v>INTRAPRODUCTO</v>
      </c>
      <c r="I61" s="89" t="str">
        <f t="shared" si="0"/>
        <v>INTRAPRODUCTO</v>
      </c>
      <c r="J61" s="95" t="str">
        <f t="shared" si="0"/>
        <v>INTRAPRODUCTO</v>
      </c>
      <c r="K61" s="89" t="str">
        <f t="shared" si="0"/>
        <v>INTRAPRODUCTO</v>
      </c>
      <c r="L61" s="95" t="str">
        <f t="shared" si="0"/>
        <v>INTRAPRODUCTO</v>
      </c>
      <c r="M61" s="89" t="str">
        <f t="shared" si="0"/>
        <v>INTRAPRODUCTO</v>
      </c>
      <c r="N61" s="95" t="str">
        <f t="shared" si="0"/>
        <v>INTRAPRODUCTO</v>
      </c>
      <c r="O61" s="89" t="str">
        <f t="shared" si="0"/>
        <v>INTRAPRODUCTO</v>
      </c>
      <c r="P61" s="95" t="str">
        <f t="shared" si="0"/>
        <v>INTRAPRODUCTO</v>
      </c>
      <c r="Q61" s="89" t="str">
        <f t="shared" si="0"/>
        <v>INTRAPRODUCTO</v>
      </c>
      <c r="R61" s="95" t="str">
        <f t="shared" si="0"/>
        <v>INTRAPRODUCTO</v>
      </c>
      <c r="S61" s="89" t="str">
        <f t="shared" si="0"/>
        <v>INTRAPRODUCTO</v>
      </c>
      <c r="T61" s="95" t="str">
        <f t="shared" si="0"/>
        <v>INTRAPRODUCTO</v>
      </c>
      <c r="U61" s="89" t="str">
        <f t="shared" si="0"/>
        <v>INTRAPRODUCTO</v>
      </c>
      <c r="V61" s="95" t="str">
        <f t="shared" si="0"/>
        <v>INTRAPRODUCTO</v>
      </c>
      <c r="W61" s="89" t="str">
        <f t="shared" si="0"/>
        <v>INTRAPRODUCTO</v>
      </c>
      <c r="X61" s="95" t="str">
        <f t="shared" si="0"/>
        <v>INTRAPRODUCTO</v>
      </c>
      <c r="Y61" s="89" t="str">
        <f t="shared" si="0"/>
        <v>INTRAPRODUCTO</v>
      </c>
      <c r="Z61" s="95" t="str">
        <f t="shared" si="0"/>
        <v>INTRAPRODUCTO</v>
      </c>
      <c r="AA61" s="89" t="str">
        <f t="shared" si="0"/>
        <v>INTRAPRODUCTO</v>
      </c>
      <c r="AB61" s="89" t="str">
        <f t="shared" ref="AB61:AC61" si="1">+IF(AB47&gt; 0.33,"VENTAJA","INTRAPRODUCTO")</f>
        <v>INTRAPRODUCTO</v>
      </c>
      <c r="AC61" s="89" t="str">
        <f t="shared" si="1"/>
        <v>INTRAPRODUCTO</v>
      </c>
      <c r="AD61" s="89" t="str">
        <f t="shared" ref="AD61:AE61" si="2">+IF(AD47&gt; 0.33,"VENTAJA","INTRAPRODUCTO")</f>
        <v>INTRAPRODUCTO</v>
      </c>
      <c r="AE61" s="74" t="str">
        <f t="shared" si="2"/>
        <v>VENTAJA</v>
      </c>
    </row>
    <row r="62" spans="4:31" x14ac:dyDescent="0.25">
      <c r="D62" s="235" t="s">
        <v>18</v>
      </c>
      <c r="E62" s="236"/>
      <c r="F62" s="96" t="str">
        <f t="shared" ref="F62:AA62" si="3">+IF(F48&gt; 0.33,"VENTAJA","INTRAPRODUCTO")</f>
        <v>INTRAPRODUCTO</v>
      </c>
      <c r="G62" s="74" t="str">
        <f t="shared" si="3"/>
        <v>INTRAPRODUCTO</v>
      </c>
      <c r="H62" s="91" t="str">
        <f t="shared" si="3"/>
        <v>INTRAPRODUCTO</v>
      </c>
      <c r="I62" s="74" t="str">
        <f t="shared" si="3"/>
        <v>INTRAPRODUCTO</v>
      </c>
      <c r="J62" s="91" t="str">
        <f t="shared" si="3"/>
        <v>INTRAPRODUCTO</v>
      </c>
      <c r="K62" s="74" t="str">
        <f t="shared" si="3"/>
        <v>INTRAPRODUCTO</v>
      </c>
      <c r="L62" s="91" t="str">
        <f t="shared" si="3"/>
        <v>INTRAPRODUCTO</v>
      </c>
      <c r="M62" s="74" t="str">
        <f t="shared" si="3"/>
        <v>INTRAPRODUCTO</v>
      </c>
      <c r="N62" s="91" t="str">
        <f t="shared" si="3"/>
        <v>INTRAPRODUCTO</v>
      </c>
      <c r="O62" s="74" t="str">
        <f t="shared" si="3"/>
        <v>INTRAPRODUCTO</v>
      </c>
      <c r="P62" s="91" t="str">
        <f t="shared" si="3"/>
        <v>INTRAPRODUCTO</v>
      </c>
      <c r="Q62" s="74" t="str">
        <f t="shared" si="3"/>
        <v>INTRAPRODUCTO</v>
      </c>
      <c r="R62" s="91" t="str">
        <f t="shared" si="3"/>
        <v>INTRAPRODUCTO</v>
      </c>
      <c r="S62" s="74" t="str">
        <f t="shared" si="3"/>
        <v>INTRAPRODUCTO</v>
      </c>
      <c r="T62" s="91" t="str">
        <f t="shared" si="3"/>
        <v>INTRAPRODUCTO</v>
      </c>
      <c r="U62" s="74" t="str">
        <f t="shared" si="3"/>
        <v>INTRAPRODUCTO</v>
      </c>
      <c r="V62" s="91" t="str">
        <f t="shared" si="3"/>
        <v>INTRAPRODUCTO</v>
      </c>
      <c r="W62" s="74" t="str">
        <f t="shared" si="3"/>
        <v>INTRAPRODUCTO</v>
      </c>
      <c r="X62" s="91" t="str">
        <f t="shared" si="3"/>
        <v>INTRAPRODUCTO</v>
      </c>
      <c r="Y62" s="74" t="str">
        <f t="shared" si="3"/>
        <v>INTRAPRODUCTO</v>
      </c>
      <c r="Z62" s="91" t="str">
        <f t="shared" si="3"/>
        <v>INTRAPRODUCTO</v>
      </c>
      <c r="AA62" s="74" t="str">
        <f t="shared" si="3"/>
        <v>INTRAPRODUCTO</v>
      </c>
      <c r="AB62" s="74" t="str">
        <f t="shared" ref="AB62:AC62" si="4">+IF(AB48&gt; 0.33,"VENTAJA","INTRAPRODUCTO")</f>
        <v>INTRAPRODUCTO</v>
      </c>
      <c r="AC62" s="74" t="str">
        <f t="shared" si="4"/>
        <v>INTRAPRODUCTO</v>
      </c>
      <c r="AD62" s="74" t="str">
        <f t="shared" ref="AD62:AE62" si="5">+IF(AD48&gt; 0.33,"VENTAJA","INTRAPRODUCTO")</f>
        <v>INTRAPRODUCTO</v>
      </c>
      <c r="AE62" s="74" t="str">
        <f t="shared" si="5"/>
        <v>INTRAPRODUCTO</v>
      </c>
    </row>
    <row r="63" spans="4:31" x14ac:dyDescent="0.25">
      <c r="D63" s="233" t="s">
        <v>19</v>
      </c>
      <c r="E63" s="234"/>
      <c r="F63" s="96" t="str">
        <f t="shared" ref="F63:AA63" si="6">+IF(F49&gt; 0.33,"VENTAJA","INTRAPRODUCTO")</f>
        <v>VENTAJA</v>
      </c>
      <c r="G63" s="74" t="str">
        <f t="shared" si="6"/>
        <v>VENTAJA</v>
      </c>
      <c r="H63" s="91" t="str">
        <f t="shared" si="6"/>
        <v>VENTAJA</v>
      </c>
      <c r="I63" s="74" t="str">
        <f t="shared" si="6"/>
        <v>VENTAJA</v>
      </c>
      <c r="J63" s="91" t="str">
        <f t="shared" si="6"/>
        <v>INTRAPRODUCTO</v>
      </c>
      <c r="K63" s="74" t="str">
        <f t="shared" si="6"/>
        <v>INTRAPRODUCTO</v>
      </c>
      <c r="L63" s="91" t="str">
        <f t="shared" si="6"/>
        <v>INTRAPRODUCTO</v>
      </c>
      <c r="M63" s="74" t="str">
        <f t="shared" si="6"/>
        <v>INTRAPRODUCTO</v>
      </c>
      <c r="N63" s="91" t="str">
        <f t="shared" si="6"/>
        <v>INTRAPRODUCTO</v>
      </c>
      <c r="O63" s="74" t="str">
        <f t="shared" si="6"/>
        <v>INTRAPRODUCTO</v>
      </c>
      <c r="P63" s="91" t="str">
        <f t="shared" si="6"/>
        <v>INTRAPRODUCTO</v>
      </c>
      <c r="Q63" s="74" t="str">
        <f t="shared" si="6"/>
        <v>INTRAPRODUCTO</v>
      </c>
      <c r="R63" s="91" t="str">
        <f t="shared" si="6"/>
        <v>INTRAPRODUCTO</v>
      </c>
      <c r="S63" s="74" t="str">
        <f t="shared" si="6"/>
        <v>VENTAJA</v>
      </c>
      <c r="T63" s="91" t="str">
        <f t="shared" si="6"/>
        <v>VENTAJA</v>
      </c>
      <c r="U63" s="74" t="str">
        <f t="shared" si="6"/>
        <v>VENTAJA</v>
      </c>
      <c r="V63" s="91" t="str">
        <f t="shared" si="6"/>
        <v>INTRAPRODUCTO</v>
      </c>
      <c r="W63" s="74" t="str">
        <f t="shared" si="6"/>
        <v>VENTAJA</v>
      </c>
      <c r="X63" s="91" t="str">
        <f t="shared" si="6"/>
        <v>VENTAJA</v>
      </c>
      <c r="Y63" s="74" t="str">
        <f t="shared" si="6"/>
        <v>INTRAPRODUCTO</v>
      </c>
      <c r="Z63" s="91" t="str">
        <f t="shared" si="6"/>
        <v>INTRAPRODUCTO</v>
      </c>
      <c r="AA63" s="74" t="str">
        <f t="shared" si="6"/>
        <v>VENTAJA</v>
      </c>
      <c r="AB63" s="74" t="str">
        <f t="shared" ref="AB63:AC63" si="7">+IF(AB49&gt; 0.33,"VENTAJA","INTRAPRODUCTO")</f>
        <v>INTRAPRODUCTO</v>
      </c>
      <c r="AC63" s="74" t="str">
        <f t="shared" si="7"/>
        <v>VENTAJA</v>
      </c>
      <c r="AD63" s="74" t="str">
        <f t="shared" ref="AD63:AE63" si="8">+IF(AD49&gt; 0.33,"VENTAJA","INTRAPRODUCTO")</f>
        <v>VENTAJA</v>
      </c>
      <c r="AE63" s="74" t="str">
        <f t="shared" si="8"/>
        <v>VENTAJA</v>
      </c>
    </row>
    <row r="64" spans="4:31" x14ac:dyDescent="0.25">
      <c r="D64" s="235" t="s">
        <v>20</v>
      </c>
      <c r="E64" s="236"/>
      <c r="F64" s="96" t="str">
        <f t="shared" ref="F64:AA64" si="9">+IF(F50&gt; 0.33,"VENTAJA","INTRAPRODUCTO")</f>
        <v>INTRAPRODUCTO</v>
      </c>
      <c r="G64" s="74" t="str">
        <f t="shared" si="9"/>
        <v>INTRAPRODUCTO</v>
      </c>
      <c r="H64" s="91" t="str">
        <f t="shared" si="9"/>
        <v>INTRAPRODUCTO</v>
      </c>
      <c r="I64" s="74" t="str">
        <f t="shared" si="9"/>
        <v>INTRAPRODUCTO</v>
      </c>
      <c r="J64" s="91" t="str">
        <f t="shared" si="9"/>
        <v>INTRAPRODUCTO</v>
      </c>
      <c r="K64" s="74" t="str">
        <f t="shared" si="9"/>
        <v>INTRAPRODUCTO</v>
      </c>
      <c r="L64" s="91" t="str">
        <f t="shared" si="9"/>
        <v>INTRAPRODUCTO</v>
      </c>
      <c r="M64" s="74" t="str">
        <f t="shared" si="9"/>
        <v>INTRAPRODUCTO</v>
      </c>
      <c r="N64" s="91" t="str">
        <f t="shared" si="9"/>
        <v>INTRAPRODUCTO</v>
      </c>
      <c r="O64" s="74" t="str">
        <f t="shared" si="9"/>
        <v>INTRAPRODUCTO</v>
      </c>
      <c r="P64" s="91" t="str">
        <f t="shared" si="9"/>
        <v>INTRAPRODUCTO</v>
      </c>
      <c r="Q64" s="74" t="str">
        <f t="shared" si="9"/>
        <v>INTRAPRODUCTO</v>
      </c>
      <c r="R64" s="91" t="str">
        <f t="shared" si="9"/>
        <v>INTRAPRODUCTO</v>
      </c>
      <c r="S64" s="74" t="str">
        <f t="shared" si="9"/>
        <v>INTRAPRODUCTO</v>
      </c>
      <c r="T64" s="91" t="str">
        <f t="shared" si="9"/>
        <v>INTRAPRODUCTO</v>
      </c>
      <c r="U64" s="74" t="str">
        <f t="shared" si="9"/>
        <v>INTRAPRODUCTO</v>
      </c>
      <c r="V64" s="91" t="str">
        <f t="shared" si="9"/>
        <v>INTRAPRODUCTO</v>
      </c>
      <c r="W64" s="74" t="str">
        <f t="shared" si="9"/>
        <v>VENTAJA</v>
      </c>
      <c r="X64" s="91" t="str">
        <f t="shared" si="9"/>
        <v>INTRAPRODUCTO</v>
      </c>
      <c r="Y64" s="74" t="str">
        <f t="shared" si="9"/>
        <v>INTRAPRODUCTO</v>
      </c>
      <c r="Z64" s="91" t="str">
        <f t="shared" si="9"/>
        <v>INTRAPRODUCTO</v>
      </c>
      <c r="AA64" s="74" t="str">
        <f t="shared" si="9"/>
        <v>INTRAPRODUCTO</v>
      </c>
      <c r="AB64" s="74" t="str">
        <f t="shared" ref="AB64:AC64" si="10">+IF(AB50&gt; 0.33,"VENTAJA","INTRAPRODUCTO")</f>
        <v>INTRAPRODUCTO</v>
      </c>
      <c r="AC64" s="74" t="str">
        <f t="shared" si="10"/>
        <v>INTRAPRODUCTO</v>
      </c>
      <c r="AD64" s="74" t="str">
        <f t="shared" ref="AD64:AE64" si="11">+IF(AD50&gt; 0.33,"VENTAJA","INTRAPRODUCTO")</f>
        <v>INTRAPRODUCTO</v>
      </c>
      <c r="AE64" s="74" t="str">
        <f t="shared" si="11"/>
        <v>INTRAPRODUCTO</v>
      </c>
    </row>
    <row r="65" spans="4:31" x14ac:dyDescent="0.25">
      <c r="D65" s="233" t="s">
        <v>21</v>
      </c>
      <c r="E65" s="234"/>
      <c r="F65" s="96" t="str">
        <f t="shared" ref="F65:AA65" si="12">+IF(F51&gt; 0.33,"VENTAJA","INTRAPRODUCTO")</f>
        <v>INTRAPRODUCTO</v>
      </c>
      <c r="G65" s="74" t="str">
        <f t="shared" si="12"/>
        <v>INTRAPRODUCTO</v>
      </c>
      <c r="H65" s="91" t="str">
        <f t="shared" si="12"/>
        <v>INTRAPRODUCTO</v>
      </c>
      <c r="I65" s="74" t="str">
        <f t="shared" si="12"/>
        <v>INTRAPRODUCTO</v>
      </c>
      <c r="J65" s="91" t="str">
        <f t="shared" si="12"/>
        <v>INTRAPRODUCTO</v>
      </c>
      <c r="K65" s="74" t="str">
        <f t="shared" si="12"/>
        <v>INTRAPRODUCTO</v>
      </c>
      <c r="L65" s="91" t="str">
        <f t="shared" si="12"/>
        <v>INTRAPRODUCTO</v>
      </c>
      <c r="M65" s="74" t="str">
        <f t="shared" si="12"/>
        <v>INTRAPRODUCTO</v>
      </c>
      <c r="N65" s="91" t="str">
        <f t="shared" si="12"/>
        <v>INTRAPRODUCTO</v>
      </c>
      <c r="O65" s="74" t="str">
        <f t="shared" si="12"/>
        <v>INTRAPRODUCTO</v>
      </c>
      <c r="P65" s="91" t="str">
        <f t="shared" si="12"/>
        <v>INTRAPRODUCTO</v>
      </c>
      <c r="Q65" s="74" t="str">
        <f t="shared" si="12"/>
        <v>INTRAPRODUCTO</v>
      </c>
      <c r="R65" s="91" t="str">
        <f t="shared" si="12"/>
        <v>INTRAPRODUCTO</v>
      </c>
      <c r="S65" s="74" t="str">
        <f t="shared" si="12"/>
        <v>INTRAPRODUCTO</v>
      </c>
      <c r="T65" s="91" t="str">
        <f t="shared" si="12"/>
        <v>INTRAPRODUCTO</v>
      </c>
      <c r="U65" s="74" t="str">
        <f t="shared" si="12"/>
        <v>INTRAPRODUCTO</v>
      </c>
      <c r="V65" s="91" t="str">
        <f t="shared" si="12"/>
        <v>INTRAPRODUCTO</v>
      </c>
      <c r="W65" s="74" t="str">
        <f t="shared" si="12"/>
        <v>INTRAPRODUCTO</v>
      </c>
      <c r="X65" s="91" t="str">
        <f t="shared" si="12"/>
        <v>INTRAPRODUCTO</v>
      </c>
      <c r="Y65" s="74" t="str">
        <f t="shared" si="12"/>
        <v>INTRAPRODUCTO</v>
      </c>
      <c r="Z65" s="91" t="str">
        <f t="shared" si="12"/>
        <v>INTRAPRODUCTO</v>
      </c>
      <c r="AA65" s="74" t="str">
        <f t="shared" si="12"/>
        <v>INTRAPRODUCTO</v>
      </c>
      <c r="AB65" s="74" t="str">
        <f t="shared" ref="AB65:AC65" si="13">+IF(AB51&gt; 0.33,"VENTAJA","INTRAPRODUCTO")</f>
        <v>INTRAPRODUCTO</v>
      </c>
      <c r="AC65" s="74" t="str">
        <f t="shared" si="13"/>
        <v>INTRAPRODUCTO</v>
      </c>
      <c r="AD65" s="74" t="str">
        <f t="shared" ref="AD65:AE65" si="14">+IF(AD51&gt; 0.33,"VENTAJA","INTRAPRODUCTO")</f>
        <v>INTRAPRODUCTO</v>
      </c>
      <c r="AE65" s="74" t="str">
        <f t="shared" si="14"/>
        <v>INTRAPRODUCTO</v>
      </c>
    </row>
    <row r="66" spans="4:31" x14ac:dyDescent="0.25">
      <c r="D66" s="235" t="s">
        <v>22</v>
      </c>
      <c r="E66" s="236"/>
      <c r="F66" s="96" t="str">
        <f t="shared" ref="F66:AA66" si="15">+IF(F52&gt; 0.33,"VENTAJA","INTRAPRODUCTO")</f>
        <v>INTRAPRODUCTO</v>
      </c>
      <c r="G66" s="74" t="str">
        <f t="shared" si="15"/>
        <v>INTRAPRODUCTO</v>
      </c>
      <c r="H66" s="91" t="str">
        <f t="shared" si="15"/>
        <v>INTRAPRODUCTO</v>
      </c>
      <c r="I66" s="74" t="str">
        <f t="shared" si="15"/>
        <v>INTRAPRODUCTO</v>
      </c>
      <c r="J66" s="91" t="str">
        <f t="shared" si="15"/>
        <v>INTRAPRODUCTO</v>
      </c>
      <c r="K66" s="74" t="str">
        <f t="shared" si="15"/>
        <v>INTRAPRODUCTO</v>
      </c>
      <c r="L66" s="91" t="str">
        <f t="shared" si="15"/>
        <v>INTRAPRODUCTO</v>
      </c>
      <c r="M66" s="74" t="str">
        <f t="shared" si="15"/>
        <v>INTRAPRODUCTO</v>
      </c>
      <c r="N66" s="91" t="str">
        <f t="shared" si="15"/>
        <v>INTRAPRODUCTO</v>
      </c>
      <c r="O66" s="74" t="str">
        <f t="shared" si="15"/>
        <v>INTRAPRODUCTO</v>
      </c>
      <c r="P66" s="91" t="str">
        <f t="shared" si="15"/>
        <v>INTRAPRODUCTO</v>
      </c>
      <c r="Q66" s="74" t="str">
        <f t="shared" si="15"/>
        <v>INTRAPRODUCTO</v>
      </c>
      <c r="R66" s="91" t="str">
        <f t="shared" si="15"/>
        <v>INTRAPRODUCTO</v>
      </c>
      <c r="S66" s="74" t="str">
        <f t="shared" si="15"/>
        <v>INTRAPRODUCTO</v>
      </c>
      <c r="T66" s="91" t="str">
        <f t="shared" si="15"/>
        <v>INTRAPRODUCTO</v>
      </c>
      <c r="U66" s="74" t="str">
        <f t="shared" si="15"/>
        <v>INTRAPRODUCTO</v>
      </c>
      <c r="V66" s="91" t="str">
        <f t="shared" si="15"/>
        <v>INTRAPRODUCTO</v>
      </c>
      <c r="W66" s="74" t="str">
        <f t="shared" si="15"/>
        <v>INTRAPRODUCTO</v>
      </c>
      <c r="X66" s="91" t="str">
        <f t="shared" si="15"/>
        <v>INTRAPRODUCTO</v>
      </c>
      <c r="Y66" s="74" t="str">
        <f t="shared" si="15"/>
        <v>INTRAPRODUCTO</v>
      </c>
      <c r="Z66" s="91" t="str">
        <f t="shared" si="15"/>
        <v>INTRAPRODUCTO</v>
      </c>
      <c r="AA66" s="74" t="str">
        <f t="shared" si="15"/>
        <v>INTRAPRODUCTO</v>
      </c>
      <c r="AB66" s="74" t="str">
        <f t="shared" ref="AB66:AC66" si="16">+IF(AB52&gt; 0.33,"VENTAJA","INTRAPRODUCTO")</f>
        <v>INTRAPRODUCTO</v>
      </c>
      <c r="AC66" s="74" t="str">
        <f t="shared" si="16"/>
        <v>INTRAPRODUCTO</v>
      </c>
      <c r="AD66" s="74" t="str">
        <f t="shared" ref="AD66:AE66" si="17">+IF(AD52&gt; 0.33,"VENTAJA","INTRAPRODUCTO")</f>
        <v>INTRAPRODUCTO</v>
      </c>
      <c r="AE66" s="74" t="str">
        <f t="shared" si="17"/>
        <v>INTRAPRODUCTO</v>
      </c>
    </row>
    <row r="67" spans="4:31" x14ac:dyDescent="0.25">
      <c r="D67" s="233" t="s">
        <v>23</v>
      </c>
      <c r="E67" s="234"/>
      <c r="F67" s="96" t="str">
        <f t="shared" ref="F67:AA67" si="18">+IF(F53&gt; 0.33,"VENTAJA","INTRAPRODUCTO")</f>
        <v>VENTAJA</v>
      </c>
      <c r="G67" s="74" t="str">
        <f t="shared" si="18"/>
        <v>VENTAJA</v>
      </c>
      <c r="H67" s="91" t="str">
        <f t="shared" si="18"/>
        <v>VENTAJA</v>
      </c>
      <c r="I67" s="74" t="str">
        <f t="shared" si="18"/>
        <v>INTRAPRODUCTO</v>
      </c>
      <c r="J67" s="91" t="str">
        <f t="shared" si="18"/>
        <v>VENTAJA</v>
      </c>
      <c r="K67" s="74" t="str">
        <f t="shared" si="18"/>
        <v>VENTAJA</v>
      </c>
      <c r="L67" s="91" t="str">
        <f t="shared" si="18"/>
        <v>VENTAJA</v>
      </c>
      <c r="M67" s="74" t="str">
        <f t="shared" si="18"/>
        <v>VENTAJA</v>
      </c>
      <c r="N67" s="91" t="str">
        <f t="shared" si="18"/>
        <v>VENTAJA</v>
      </c>
      <c r="O67" s="74" t="str">
        <f t="shared" si="18"/>
        <v>VENTAJA</v>
      </c>
      <c r="P67" s="91" t="str">
        <f t="shared" si="18"/>
        <v>INTRAPRODUCTO</v>
      </c>
      <c r="Q67" s="74" t="str">
        <f t="shared" si="18"/>
        <v>INTRAPRODUCTO</v>
      </c>
      <c r="R67" s="91" t="str">
        <f t="shared" si="18"/>
        <v>INTRAPRODUCTO</v>
      </c>
      <c r="S67" s="74" t="str">
        <f t="shared" si="18"/>
        <v>VENTAJA</v>
      </c>
      <c r="T67" s="91" t="str">
        <f t="shared" si="18"/>
        <v>VENTAJA</v>
      </c>
      <c r="U67" s="74" t="str">
        <f t="shared" si="18"/>
        <v>VENTAJA</v>
      </c>
      <c r="V67" s="91" t="str">
        <f t="shared" si="18"/>
        <v>VENTAJA</v>
      </c>
      <c r="W67" s="74" t="str">
        <f t="shared" si="18"/>
        <v>VENTAJA</v>
      </c>
      <c r="X67" s="91" t="str">
        <f t="shared" si="18"/>
        <v>VENTAJA</v>
      </c>
      <c r="Y67" s="74" t="str">
        <f t="shared" si="18"/>
        <v>VENTAJA</v>
      </c>
      <c r="Z67" s="91" t="str">
        <f t="shared" si="18"/>
        <v>VENTAJA</v>
      </c>
      <c r="AA67" s="74" t="str">
        <f t="shared" si="18"/>
        <v>VENTAJA</v>
      </c>
      <c r="AB67" s="74" t="str">
        <f t="shared" ref="AB67:AC67" si="19">+IF(AB53&gt; 0.33,"VENTAJA","INTRAPRODUCTO")</f>
        <v>VENTAJA</v>
      </c>
      <c r="AC67" s="74" t="str">
        <f t="shared" si="19"/>
        <v>VENTAJA</v>
      </c>
      <c r="AD67" s="74" t="str">
        <f t="shared" ref="AD67:AE67" si="20">+IF(AD53&gt; 0.33,"VENTAJA","INTRAPRODUCTO")</f>
        <v>VENTAJA</v>
      </c>
      <c r="AE67" s="74" t="str">
        <f t="shared" si="20"/>
        <v>VENTAJA</v>
      </c>
    </row>
    <row r="68" spans="4:31" x14ac:dyDescent="0.25">
      <c r="D68" s="235" t="s">
        <v>24</v>
      </c>
      <c r="E68" s="236"/>
      <c r="F68" s="96" t="str">
        <f t="shared" ref="F68:AA68" si="21">+IF(F54&gt; 0.33,"VENTAJA","INTRAPRODUCTO")</f>
        <v>INTRAPRODUCTO</v>
      </c>
      <c r="G68" s="74" t="str">
        <f t="shared" si="21"/>
        <v>INTRAPRODUCTO</v>
      </c>
      <c r="H68" s="91" t="str">
        <f t="shared" si="21"/>
        <v>INTRAPRODUCTO</v>
      </c>
      <c r="I68" s="74" t="str">
        <f t="shared" si="21"/>
        <v>INTRAPRODUCTO</v>
      </c>
      <c r="J68" s="91" t="str">
        <f t="shared" si="21"/>
        <v>INTRAPRODUCTO</v>
      </c>
      <c r="K68" s="74" t="str">
        <f t="shared" si="21"/>
        <v>INTRAPRODUCTO</v>
      </c>
      <c r="L68" s="91" t="str">
        <f t="shared" si="21"/>
        <v>INTRAPRODUCTO</v>
      </c>
      <c r="M68" s="74" t="str">
        <f t="shared" si="21"/>
        <v>INTRAPRODUCTO</v>
      </c>
      <c r="N68" s="91" t="str">
        <f t="shared" si="21"/>
        <v>INTRAPRODUCTO</v>
      </c>
      <c r="O68" s="74" t="str">
        <f t="shared" si="21"/>
        <v>INTRAPRODUCTO</v>
      </c>
      <c r="P68" s="91" t="str">
        <f t="shared" si="21"/>
        <v>INTRAPRODUCTO</v>
      </c>
      <c r="Q68" s="74" t="str">
        <f t="shared" si="21"/>
        <v>INTRAPRODUCTO</v>
      </c>
      <c r="R68" s="91" t="str">
        <f t="shared" si="21"/>
        <v>INTRAPRODUCTO</v>
      </c>
      <c r="S68" s="74" t="str">
        <f t="shared" si="21"/>
        <v>INTRAPRODUCTO</v>
      </c>
      <c r="T68" s="91" t="str">
        <f t="shared" si="21"/>
        <v>INTRAPRODUCTO</v>
      </c>
      <c r="U68" s="74" t="str">
        <f t="shared" si="21"/>
        <v>VENTAJA</v>
      </c>
      <c r="V68" s="91" t="str">
        <f t="shared" si="21"/>
        <v>INTRAPRODUCTO</v>
      </c>
      <c r="W68" s="74" t="str">
        <f t="shared" si="21"/>
        <v>VENTAJA</v>
      </c>
      <c r="X68" s="91" t="str">
        <f t="shared" si="21"/>
        <v>INTRAPRODUCTO</v>
      </c>
      <c r="Y68" s="74" t="str">
        <f t="shared" si="21"/>
        <v>INTRAPRODUCTO</v>
      </c>
      <c r="Z68" s="91" t="str">
        <f t="shared" si="21"/>
        <v>VENTAJA</v>
      </c>
      <c r="AA68" s="74" t="str">
        <f t="shared" si="21"/>
        <v>VENTAJA</v>
      </c>
      <c r="AB68" s="74" t="str">
        <f t="shared" ref="AB68:AC68" si="22">+IF(AB54&gt; 0.33,"VENTAJA","INTRAPRODUCTO")</f>
        <v>VENTAJA</v>
      </c>
      <c r="AC68" s="74" t="str">
        <f t="shared" si="22"/>
        <v>VENTAJA</v>
      </c>
      <c r="AD68" s="74" t="str">
        <f t="shared" ref="AD68:AE68" si="23">+IF(AD54&gt; 0.33,"VENTAJA","INTRAPRODUCTO")</f>
        <v>INTRAPRODUCTO</v>
      </c>
      <c r="AE68" s="74" t="str">
        <f t="shared" si="23"/>
        <v>INTRAPRODUCTO</v>
      </c>
    </row>
    <row r="69" spans="4:31" x14ac:dyDescent="0.25">
      <c r="D69" s="233" t="s">
        <v>25</v>
      </c>
      <c r="E69" s="234"/>
      <c r="F69" s="96" t="str">
        <f t="shared" ref="F69:AA69" si="24">+IF(F55&gt; 0.33,"VENTAJA","INTRAPRODUCTO")</f>
        <v>INTRAPRODUCTO</v>
      </c>
      <c r="G69" s="74" t="str">
        <f t="shared" si="24"/>
        <v>INTRAPRODUCTO</v>
      </c>
      <c r="H69" s="91" t="str">
        <f t="shared" si="24"/>
        <v>INTRAPRODUCTO</v>
      </c>
      <c r="I69" s="74" t="str">
        <f t="shared" si="24"/>
        <v>INTRAPRODUCTO</v>
      </c>
      <c r="J69" s="91" t="str">
        <f t="shared" si="24"/>
        <v>INTRAPRODUCTO</v>
      </c>
      <c r="K69" s="74" t="str">
        <f t="shared" si="24"/>
        <v>INTRAPRODUCTO</v>
      </c>
      <c r="L69" s="91" t="str">
        <f t="shared" si="24"/>
        <v>INTRAPRODUCTO</v>
      </c>
      <c r="M69" s="74" t="str">
        <f t="shared" si="24"/>
        <v>INTRAPRODUCTO</v>
      </c>
      <c r="N69" s="91" t="str">
        <f t="shared" si="24"/>
        <v>INTRAPRODUCTO</v>
      </c>
      <c r="O69" s="74" t="str">
        <f t="shared" si="24"/>
        <v>INTRAPRODUCTO</v>
      </c>
      <c r="P69" s="91" t="str">
        <f t="shared" si="24"/>
        <v>INTRAPRODUCTO</v>
      </c>
      <c r="Q69" s="74" t="str">
        <f t="shared" si="24"/>
        <v>INTRAPRODUCTO</v>
      </c>
      <c r="R69" s="91" t="str">
        <f t="shared" si="24"/>
        <v>INTRAPRODUCTO</v>
      </c>
      <c r="S69" s="74" t="str">
        <f t="shared" si="24"/>
        <v>INTRAPRODUCTO</v>
      </c>
      <c r="T69" s="91" t="str">
        <f t="shared" si="24"/>
        <v>INTRAPRODUCTO</v>
      </c>
      <c r="U69" s="74" t="str">
        <f t="shared" si="24"/>
        <v>INTRAPRODUCTO</v>
      </c>
      <c r="V69" s="91" t="str">
        <f t="shared" si="24"/>
        <v>INTRAPRODUCTO</v>
      </c>
      <c r="W69" s="74" t="str">
        <f t="shared" si="24"/>
        <v>INTRAPRODUCTO</v>
      </c>
      <c r="X69" s="91" t="str">
        <f t="shared" si="24"/>
        <v>INTRAPRODUCTO</v>
      </c>
      <c r="Y69" s="74" t="str">
        <f t="shared" si="24"/>
        <v>INTRAPRODUCTO</v>
      </c>
      <c r="Z69" s="91" t="str">
        <f t="shared" si="24"/>
        <v>INTRAPRODUCTO</v>
      </c>
      <c r="AA69" s="74" t="str">
        <f t="shared" si="24"/>
        <v>INTRAPRODUCTO</v>
      </c>
      <c r="AB69" s="74" t="str">
        <f t="shared" ref="AB69:AC69" si="25">+IF(AB55&gt; 0.33,"VENTAJA","INTRAPRODUCTO")</f>
        <v>INTRAPRODUCTO</v>
      </c>
      <c r="AC69" s="74" t="str">
        <f t="shared" si="25"/>
        <v>INTRAPRODUCTO</v>
      </c>
      <c r="AD69" s="74" t="str">
        <f t="shared" ref="AD69:AE69" si="26">+IF(AD55&gt; 0.33,"VENTAJA","INTRAPRODUCTO")</f>
        <v>INTRAPRODUCTO</v>
      </c>
      <c r="AE69" s="74" t="str">
        <f t="shared" si="26"/>
        <v>INTRAPRODUCTO</v>
      </c>
    </row>
    <row r="70" spans="4:31" ht="15.75" thickBot="1" x14ac:dyDescent="0.3">
      <c r="D70" s="231" t="s">
        <v>26</v>
      </c>
      <c r="E70" s="232"/>
      <c r="F70" s="97" t="str">
        <f t="shared" ref="F70:AA70" si="27">+IF(F56&gt; 0.33,"VENTAJA","INTRAPRODUCTO")</f>
        <v>INTRAPRODUCTO</v>
      </c>
      <c r="G70" s="90" t="str">
        <f t="shared" si="27"/>
        <v>INTRAPRODUCTO</v>
      </c>
      <c r="H70" s="98" t="str">
        <f t="shared" si="27"/>
        <v>INTRAPRODUCTO</v>
      </c>
      <c r="I70" s="90" t="str">
        <f t="shared" si="27"/>
        <v>INTRAPRODUCTO</v>
      </c>
      <c r="J70" s="98" t="str">
        <f t="shared" si="27"/>
        <v>INTRAPRODUCTO</v>
      </c>
      <c r="K70" s="90" t="str">
        <f t="shared" si="27"/>
        <v>INTRAPRODUCTO</v>
      </c>
      <c r="L70" s="98" t="str">
        <f t="shared" si="27"/>
        <v>INTRAPRODUCTO</v>
      </c>
      <c r="M70" s="90" t="str">
        <f t="shared" si="27"/>
        <v>INTRAPRODUCTO</v>
      </c>
      <c r="N70" s="98" t="str">
        <f t="shared" si="27"/>
        <v>INTRAPRODUCTO</v>
      </c>
      <c r="O70" s="90" t="str">
        <f t="shared" si="27"/>
        <v>INTRAPRODUCTO</v>
      </c>
      <c r="P70" s="98" t="str">
        <f t="shared" si="27"/>
        <v>INTRAPRODUCTO</v>
      </c>
      <c r="Q70" s="90" t="str">
        <f t="shared" si="27"/>
        <v>INTRAPRODUCTO</v>
      </c>
      <c r="R70" s="98" t="str">
        <f t="shared" si="27"/>
        <v>INTRAPRODUCTO</v>
      </c>
      <c r="S70" s="90" t="str">
        <f t="shared" si="27"/>
        <v>INTRAPRODUCTO</v>
      </c>
      <c r="T70" s="98" t="str">
        <f t="shared" si="27"/>
        <v>INTRAPRODUCTO</v>
      </c>
      <c r="U70" s="90" t="str">
        <f t="shared" si="27"/>
        <v>INTRAPRODUCTO</v>
      </c>
      <c r="V70" s="98" t="str">
        <f t="shared" si="27"/>
        <v>INTRAPRODUCTO</v>
      </c>
      <c r="W70" s="90" t="str">
        <f t="shared" si="27"/>
        <v>INTRAPRODUCTO</v>
      </c>
      <c r="X70" s="98" t="str">
        <f t="shared" si="27"/>
        <v>INTRAPRODUCTO</v>
      </c>
      <c r="Y70" s="90" t="str">
        <f t="shared" si="27"/>
        <v>INTRAPRODUCTO</v>
      </c>
      <c r="Z70" s="98" t="str">
        <f t="shared" si="27"/>
        <v>INTRAPRODUCTO</v>
      </c>
      <c r="AA70" s="90" t="str">
        <f t="shared" si="27"/>
        <v>INTRAPRODUCTO</v>
      </c>
      <c r="AB70" s="90" t="str">
        <f t="shared" ref="AB70:AC70" si="28">+IF(AB56&gt; 0.33,"VENTAJA","INTRAPRODUCTO")</f>
        <v>INTRAPRODUCTO</v>
      </c>
      <c r="AC70" s="90" t="str">
        <f t="shared" si="28"/>
        <v>INTRAPRODUCTO</v>
      </c>
      <c r="AD70" s="90" t="str">
        <f t="shared" ref="AD70:AE70" si="29">+IF(AD56&gt; 0.33,"VENTAJA","INTRAPRODUCTO")</f>
        <v>INTRAPRODUCTO</v>
      </c>
      <c r="AE70" s="90" t="str">
        <f t="shared" si="29"/>
        <v>VENTAJA</v>
      </c>
    </row>
    <row r="71" spans="4:31" s="1" customFormat="1" x14ac:dyDescent="0.25">
      <c r="D71" s="1" t="s">
        <v>53</v>
      </c>
      <c r="E71" s="115"/>
      <c r="F71" s="91"/>
      <c r="G71" s="91"/>
      <c r="H71" s="91"/>
      <c r="I71" s="91"/>
      <c r="J71" s="91"/>
      <c r="K71" s="91"/>
      <c r="L71" s="91"/>
      <c r="M71" s="91"/>
      <c r="N71" s="91"/>
      <c r="O71" s="91"/>
      <c r="P71" s="91"/>
      <c r="Q71" s="91"/>
      <c r="R71" s="91"/>
      <c r="S71" s="91"/>
      <c r="T71" s="91"/>
      <c r="U71" s="91"/>
      <c r="V71" s="91"/>
      <c r="W71" s="91"/>
      <c r="X71" s="91"/>
      <c r="Y71" s="91"/>
      <c r="Z71" s="91"/>
      <c r="AA71" s="91"/>
    </row>
    <row r="73" spans="4:31" ht="15.75" thickBot="1" x14ac:dyDescent="0.3">
      <c r="D73" s="1" t="s">
        <v>54</v>
      </c>
      <c r="E73" s="3"/>
    </row>
    <row r="74" spans="4:31" ht="15.75" thickBot="1" x14ac:dyDescent="0.3">
      <c r="D74" s="87" t="s">
        <v>15</v>
      </c>
      <c r="E74" s="88"/>
      <c r="F74" s="12">
        <v>1995</v>
      </c>
      <c r="G74" s="8">
        <v>1996</v>
      </c>
      <c r="H74" s="12">
        <v>1997</v>
      </c>
      <c r="I74" s="8">
        <v>1998</v>
      </c>
      <c r="J74" s="12">
        <v>1999</v>
      </c>
      <c r="K74" s="8">
        <v>2000</v>
      </c>
      <c r="L74" s="12">
        <v>2001</v>
      </c>
      <c r="M74" s="8">
        <v>2002</v>
      </c>
      <c r="N74" s="12">
        <v>2003</v>
      </c>
      <c r="O74" s="8">
        <v>2004</v>
      </c>
      <c r="P74" s="12">
        <v>2005</v>
      </c>
      <c r="Q74" s="8">
        <v>2006</v>
      </c>
      <c r="R74" s="12">
        <v>2007</v>
      </c>
      <c r="S74" s="8">
        <v>2008</v>
      </c>
      <c r="T74" s="12">
        <v>2009</v>
      </c>
      <c r="U74" s="8">
        <v>2010</v>
      </c>
      <c r="V74" s="12">
        <v>2011</v>
      </c>
      <c r="W74" s="8">
        <v>2012</v>
      </c>
      <c r="X74" s="12">
        <v>2013</v>
      </c>
      <c r="Y74" s="8">
        <v>2014</v>
      </c>
      <c r="Z74" s="12">
        <v>2015</v>
      </c>
      <c r="AA74" s="9">
        <v>2016</v>
      </c>
      <c r="AB74" s="9">
        <v>2017</v>
      </c>
      <c r="AC74" s="9">
        <v>2018</v>
      </c>
      <c r="AD74" s="9">
        <v>2019</v>
      </c>
      <c r="AE74" s="9">
        <v>2020</v>
      </c>
    </row>
    <row r="75" spans="4:31" ht="15.75" thickBot="1" x14ac:dyDescent="0.3">
      <c r="D75" s="237" t="s">
        <v>16</v>
      </c>
      <c r="E75" s="238"/>
      <c r="F75" s="75">
        <v>10201048.063999999</v>
      </c>
      <c r="G75" s="76">
        <v>10647555.072000001</v>
      </c>
      <c r="H75" s="75">
        <v>11549019.136</v>
      </c>
      <c r="I75" s="76">
        <v>10821222.4</v>
      </c>
      <c r="J75" s="75">
        <v>11617030.143999999</v>
      </c>
      <c r="K75" s="76">
        <v>13158400.846999999</v>
      </c>
      <c r="L75" s="75">
        <v>12301486.486</v>
      </c>
      <c r="M75" s="76">
        <v>11897488.380999999</v>
      </c>
      <c r="N75" s="75">
        <v>13092218.069</v>
      </c>
      <c r="O75" s="76">
        <v>16729677.706</v>
      </c>
      <c r="P75" s="75">
        <v>21190438.734999999</v>
      </c>
      <c r="Q75" s="76">
        <v>24390975.103</v>
      </c>
      <c r="R75" s="75">
        <v>29991332</v>
      </c>
      <c r="S75" s="76">
        <v>37625882.064999998</v>
      </c>
      <c r="T75" s="75">
        <v>32852985.837000001</v>
      </c>
      <c r="U75" s="76">
        <v>39819528.641999997</v>
      </c>
      <c r="V75" s="75">
        <v>56953516.086000003</v>
      </c>
      <c r="W75" s="76">
        <v>60273618.167999998</v>
      </c>
      <c r="X75" s="75">
        <v>58821869.987000003</v>
      </c>
      <c r="Y75" s="76">
        <v>54794812.015000001</v>
      </c>
      <c r="Z75" s="75">
        <v>35690766.593000002</v>
      </c>
      <c r="AA75" s="77">
        <v>31044991.243000001</v>
      </c>
      <c r="AB75" s="77">
        <v>37766321.060000002</v>
      </c>
      <c r="AC75" s="77">
        <v>41831520.221000001</v>
      </c>
      <c r="AD75" s="77">
        <v>39489359.461999997</v>
      </c>
      <c r="AE75" s="77">
        <v>31055811</v>
      </c>
    </row>
    <row r="76" spans="4:31" x14ac:dyDescent="0.25">
      <c r="D76" s="233" t="s">
        <v>17</v>
      </c>
      <c r="E76" s="234"/>
      <c r="F76" s="78">
        <v>3098921.09</v>
      </c>
      <c r="G76" s="79">
        <v>2785849.662</v>
      </c>
      <c r="H76" s="78">
        <v>3607707.88</v>
      </c>
      <c r="I76" s="79">
        <v>3335956.557</v>
      </c>
      <c r="J76" s="78">
        <v>2695929.8470000001</v>
      </c>
      <c r="K76" s="79">
        <v>2405215.0010000002</v>
      </c>
      <c r="L76" s="78">
        <v>2138679.7719999999</v>
      </c>
      <c r="M76" s="79">
        <v>2078652.2009999999</v>
      </c>
      <c r="N76" s="78">
        <v>2115649.7719999999</v>
      </c>
      <c r="O76" s="79">
        <v>2562060.0449999999</v>
      </c>
      <c r="P76" s="78">
        <v>3414451.378</v>
      </c>
      <c r="Q76" s="79">
        <v>3636147.1490000002</v>
      </c>
      <c r="R76" s="78">
        <v>4207719.53</v>
      </c>
      <c r="S76" s="79">
        <v>4920759.6100000003</v>
      </c>
      <c r="T76" s="78">
        <v>4598395.335</v>
      </c>
      <c r="U76" s="79">
        <v>4252563.568</v>
      </c>
      <c r="V76" s="78">
        <v>5361940.517</v>
      </c>
      <c r="W76" s="79">
        <v>4891277.0719999997</v>
      </c>
      <c r="X76" s="78">
        <v>4827988.8420000002</v>
      </c>
      <c r="Y76" s="79">
        <v>5397566.3509999998</v>
      </c>
      <c r="Z76" s="78">
        <v>5065806.5839999998</v>
      </c>
      <c r="AA76" s="80">
        <v>5017400.301</v>
      </c>
      <c r="AB76" s="80">
        <v>5287654.5549999997</v>
      </c>
      <c r="AC76" s="80">
        <v>5056430.5199999996</v>
      </c>
      <c r="AD76" s="80">
        <v>5180742.5949999997</v>
      </c>
      <c r="AE76" s="80">
        <v>5734248</v>
      </c>
    </row>
    <row r="77" spans="4:31" x14ac:dyDescent="0.25">
      <c r="D77" s="235" t="s">
        <v>18</v>
      </c>
      <c r="E77" s="236"/>
      <c r="F77" s="81">
        <v>30803.01</v>
      </c>
      <c r="G77" s="82">
        <v>35173.404000000002</v>
      </c>
      <c r="H77" s="81">
        <v>39259.262000000002</v>
      </c>
      <c r="I77" s="82">
        <v>35104.345999999998</v>
      </c>
      <c r="J77" s="81">
        <v>39624.252</v>
      </c>
      <c r="K77" s="82">
        <v>46419.232000000004</v>
      </c>
      <c r="L77" s="81">
        <v>53188.722000000002</v>
      </c>
      <c r="M77" s="82">
        <v>74104.146999999997</v>
      </c>
      <c r="N77" s="81">
        <v>91780.876000000004</v>
      </c>
      <c r="O77" s="82">
        <v>123835.197</v>
      </c>
      <c r="P77" s="81">
        <v>96874.676000000007</v>
      </c>
      <c r="Q77" s="82">
        <v>94055.032999999996</v>
      </c>
      <c r="R77" s="81">
        <v>105375.874</v>
      </c>
      <c r="S77" s="82">
        <v>94489.955000000002</v>
      </c>
      <c r="T77" s="81">
        <v>70182.815000000002</v>
      </c>
      <c r="U77" s="82">
        <v>53309.548000000003</v>
      </c>
      <c r="V77" s="81">
        <v>64346.038</v>
      </c>
      <c r="W77" s="82">
        <v>70258.634000000005</v>
      </c>
      <c r="X77" s="81">
        <v>97455.774999999994</v>
      </c>
      <c r="Y77" s="82">
        <v>83701.375</v>
      </c>
      <c r="Z77" s="81">
        <v>73863.785999999993</v>
      </c>
      <c r="AA77" s="83">
        <v>54157.362999999998</v>
      </c>
      <c r="AB77" s="83">
        <v>67241.414999999994</v>
      </c>
      <c r="AC77" s="83">
        <v>74247.701000000001</v>
      </c>
      <c r="AD77" s="83">
        <v>79792.514999999999</v>
      </c>
      <c r="AE77" s="83">
        <v>45473</v>
      </c>
    </row>
    <row r="78" spans="4:31" x14ac:dyDescent="0.25">
      <c r="D78" s="233" t="s">
        <v>19</v>
      </c>
      <c r="E78" s="234"/>
      <c r="F78" s="78">
        <v>579990.24399999995</v>
      </c>
      <c r="G78" s="79">
        <v>605765.80500000005</v>
      </c>
      <c r="H78" s="78">
        <v>616942.38699999999</v>
      </c>
      <c r="I78" s="79">
        <v>617456.18000000005</v>
      </c>
      <c r="J78" s="78">
        <v>620240.06799999997</v>
      </c>
      <c r="K78" s="79">
        <v>659124.23800000001</v>
      </c>
      <c r="L78" s="78">
        <v>688855.61499999999</v>
      </c>
      <c r="M78" s="79">
        <v>757827.40099999995</v>
      </c>
      <c r="N78" s="78">
        <v>789590.94900000002</v>
      </c>
      <c r="O78" s="79">
        <v>875534.74</v>
      </c>
      <c r="P78" s="78">
        <v>1139266.4569999999</v>
      </c>
      <c r="Q78" s="79">
        <v>1479351.7949999999</v>
      </c>
      <c r="R78" s="78">
        <v>1801174.3359999999</v>
      </c>
      <c r="S78" s="79">
        <v>1883633.2490000001</v>
      </c>
      <c r="T78" s="78">
        <v>1536759.11</v>
      </c>
      <c r="U78" s="79">
        <v>1790755.2039999999</v>
      </c>
      <c r="V78" s="78">
        <v>1862520.5719999999</v>
      </c>
      <c r="W78" s="79">
        <v>1903899.7069999999</v>
      </c>
      <c r="X78" s="78">
        <v>1983921.308</v>
      </c>
      <c r="Y78" s="79">
        <v>1921493.327</v>
      </c>
      <c r="Z78" s="78">
        <v>1777427.3</v>
      </c>
      <c r="AA78" s="80">
        <v>1737163.1470000001</v>
      </c>
      <c r="AB78" s="80">
        <v>1879180.273</v>
      </c>
      <c r="AC78" s="80">
        <v>2002077.676</v>
      </c>
      <c r="AD78" s="80">
        <v>1958958.048</v>
      </c>
      <c r="AE78" s="80">
        <v>1868552</v>
      </c>
    </row>
    <row r="79" spans="4:31" x14ac:dyDescent="0.25">
      <c r="D79" s="235" t="s">
        <v>20</v>
      </c>
      <c r="E79" s="236"/>
      <c r="F79" s="81">
        <v>2777924.2829999998</v>
      </c>
      <c r="G79" s="82">
        <v>3827695.986</v>
      </c>
      <c r="H79" s="81">
        <v>3622565.1490000002</v>
      </c>
      <c r="I79" s="82">
        <v>3273865.3459999999</v>
      </c>
      <c r="J79" s="81">
        <v>4702466.4309999999</v>
      </c>
      <c r="K79" s="82">
        <v>5668573.9000000004</v>
      </c>
      <c r="L79" s="81">
        <v>4465281.6239999998</v>
      </c>
      <c r="M79" s="82">
        <v>4273429.8509999998</v>
      </c>
      <c r="N79" s="81">
        <v>4869042.2489999998</v>
      </c>
      <c r="O79" s="82">
        <v>6174538.5109999999</v>
      </c>
      <c r="P79" s="81">
        <v>8316319.8449999997</v>
      </c>
      <c r="Q79" s="82">
        <v>9373867.7410000004</v>
      </c>
      <c r="R79" s="81">
        <v>10872100.037</v>
      </c>
      <c r="S79" s="82">
        <v>17295009.647999998</v>
      </c>
      <c r="T79" s="81">
        <v>15780856.358999999</v>
      </c>
      <c r="U79" s="82">
        <v>22564428.982000001</v>
      </c>
      <c r="V79" s="81">
        <v>36481785.703000002</v>
      </c>
      <c r="W79" s="82">
        <v>39611602.737000003</v>
      </c>
      <c r="X79" s="81">
        <v>39276186.884999998</v>
      </c>
      <c r="Y79" s="82">
        <v>35930632.399999999</v>
      </c>
      <c r="Z79" s="81">
        <v>18839854.679000001</v>
      </c>
      <c r="AA79" s="83">
        <v>14745528.085000001</v>
      </c>
      <c r="AB79" s="83">
        <v>20445576.850000001</v>
      </c>
      <c r="AC79" s="83">
        <v>24211578.954</v>
      </c>
      <c r="AD79" s="83">
        <v>21598659.598000001</v>
      </c>
      <c r="AE79" s="83">
        <v>12905691</v>
      </c>
    </row>
    <row r="80" spans="4:31" x14ac:dyDescent="0.25">
      <c r="D80" s="233" t="s">
        <v>21</v>
      </c>
      <c r="E80" s="234"/>
      <c r="F80" s="78">
        <v>15458.19</v>
      </c>
      <c r="G80" s="79">
        <v>20060.937999999998</v>
      </c>
      <c r="H80" s="78">
        <v>39520.923999999999</v>
      </c>
      <c r="I80" s="79">
        <v>47420.091999999997</v>
      </c>
      <c r="J80" s="78">
        <v>59328.618000000002</v>
      </c>
      <c r="K80" s="79">
        <v>49121.404000000002</v>
      </c>
      <c r="L80" s="78">
        <v>40252.230000000003</v>
      </c>
      <c r="M80" s="79">
        <v>47038.563999999998</v>
      </c>
      <c r="N80" s="78">
        <v>70101.479000000007</v>
      </c>
      <c r="O80" s="79">
        <v>132581.01300000001</v>
      </c>
      <c r="P80" s="78">
        <v>122856.924</v>
      </c>
      <c r="Q80" s="79">
        <v>127010.948</v>
      </c>
      <c r="R80" s="78">
        <v>261453.73800000001</v>
      </c>
      <c r="S80" s="79">
        <v>384381.01500000001</v>
      </c>
      <c r="T80" s="78">
        <v>178528.27600000001</v>
      </c>
      <c r="U80" s="79">
        <v>135985.625</v>
      </c>
      <c r="V80" s="78">
        <v>290296.103</v>
      </c>
      <c r="W80" s="79">
        <v>280943.15100000001</v>
      </c>
      <c r="X80" s="78">
        <v>255500.98800000001</v>
      </c>
      <c r="Y80" s="79">
        <v>328909.83600000001</v>
      </c>
      <c r="Z80" s="78">
        <v>363479.42700000003</v>
      </c>
      <c r="AA80" s="80">
        <v>338839.57299999997</v>
      </c>
      <c r="AB80" s="80">
        <v>500779.88900000002</v>
      </c>
      <c r="AC80" s="80">
        <v>585061.14500000002</v>
      </c>
      <c r="AD80" s="80">
        <v>497421.35700000002</v>
      </c>
      <c r="AE80" s="80">
        <v>555744</v>
      </c>
    </row>
    <row r="81" spans="4:31" x14ac:dyDescent="0.25">
      <c r="D81" s="235" t="s">
        <v>22</v>
      </c>
      <c r="E81" s="236"/>
      <c r="F81" s="81">
        <v>806467.44</v>
      </c>
      <c r="G81" s="82">
        <v>878271.42099999997</v>
      </c>
      <c r="H81" s="81">
        <v>1075389.1259999999</v>
      </c>
      <c r="I81" s="82">
        <v>1092606.466</v>
      </c>
      <c r="J81" s="81">
        <v>1179674.507</v>
      </c>
      <c r="K81" s="82">
        <v>1335680.9410000001</v>
      </c>
      <c r="L81" s="81">
        <v>1361828.9720000001</v>
      </c>
      <c r="M81" s="82">
        <v>1329738.9140000001</v>
      </c>
      <c r="N81" s="81">
        <v>1219370.236</v>
      </c>
      <c r="O81" s="82">
        <v>1541722.7209999999</v>
      </c>
      <c r="P81" s="81">
        <v>1786172.6610000001</v>
      </c>
      <c r="Q81" s="82">
        <v>2024381.6680000001</v>
      </c>
      <c r="R81" s="81">
        <v>2413255.6839999999</v>
      </c>
      <c r="S81" s="82">
        <v>2951475.1740000001</v>
      </c>
      <c r="T81" s="81">
        <v>2715936.733</v>
      </c>
      <c r="U81" s="82">
        <v>2846822.6030000001</v>
      </c>
      <c r="V81" s="81">
        <v>3312122.983</v>
      </c>
      <c r="W81" s="82">
        <v>3428685.415</v>
      </c>
      <c r="X81" s="81">
        <v>3733191.8110000002</v>
      </c>
      <c r="Y81" s="82">
        <v>3684127.247</v>
      </c>
      <c r="Z81" s="81">
        <v>3423007.0780000002</v>
      </c>
      <c r="AA81" s="83">
        <v>3029705.855</v>
      </c>
      <c r="AB81" s="83">
        <v>3053327.361</v>
      </c>
      <c r="AC81" s="83">
        <v>3210970.0660000001</v>
      </c>
      <c r="AD81" s="83">
        <v>3134328.5630000001</v>
      </c>
      <c r="AE81" s="83">
        <v>2867523</v>
      </c>
    </row>
    <row r="82" spans="4:31" x14ac:dyDescent="0.25">
      <c r="D82" s="233" t="s">
        <v>23</v>
      </c>
      <c r="E82" s="234"/>
      <c r="F82" s="78">
        <v>1467892.4750000001</v>
      </c>
      <c r="G82" s="79">
        <v>1145310.274</v>
      </c>
      <c r="H82" s="78">
        <v>1189097.206</v>
      </c>
      <c r="I82" s="79">
        <v>1100459.8259999999</v>
      </c>
      <c r="J82" s="78">
        <v>1195512.314</v>
      </c>
      <c r="K82" s="79">
        <v>1443992.7379999999</v>
      </c>
      <c r="L82" s="78">
        <v>1600065.148</v>
      </c>
      <c r="M82" s="79">
        <v>1560431.6310000001</v>
      </c>
      <c r="N82" s="78">
        <v>1737469.0460000001</v>
      </c>
      <c r="O82" s="79">
        <v>2330093.8820000002</v>
      </c>
      <c r="P82" s="78">
        <v>2753889.4539999999</v>
      </c>
      <c r="Q82" s="79">
        <v>3484528.9249999998</v>
      </c>
      <c r="R82" s="78">
        <v>4748504.3559999997</v>
      </c>
      <c r="S82" s="79">
        <v>4649722.3870000001</v>
      </c>
      <c r="T82" s="78">
        <v>3441238.7110000001</v>
      </c>
      <c r="U82" s="79">
        <v>3337209.6940000001</v>
      </c>
      <c r="V82" s="78">
        <v>3472061.2480000001</v>
      </c>
      <c r="W82" s="79">
        <v>3549539.51</v>
      </c>
      <c r="X82" s="78">
        <v>3048385.906</v>
      </c>
      <c r="Y82" s="79">
        <v>2962845.625</v>
      </c>
      <c r="Z82" s="78">
        <v>2367656.7080000001</v>
      </c>
      <c r="AA82" s="80">
        <v>2028656.209</v>
      </c>
      <c r="AB82" s="80">
        <v>2137856.7110000001</v>
      </c>
      <c r="AC82" s="80">
        <v>2445979.3769999999</v>
      </c>
      <c r="AD82" s="80">
        <v>2402659.0589999999</v>
      </c>
      <c r="AE82" s="80">
        <v>1946915</v>
      </c>
    </row>
    <row r="83" spans="4:31" x14ac:dyDescent="0.25">
      <c r="D83" s="235" t="s">
        <v>24</v>
      </c>
      <c r="E83" s="236"/>
      <c r="F83" s="81">
        <v>264716.17499999999</v>
      </c>
      <c r="G83" s="82">
        <v>290365.29800000001</v>
      </c>
      <c r="H83" s="81">
        <v>438185.76</v>
      </c>
      <c r="I83" s="82">
        <v>427399.25199999998</v>
      </c>
      <c r="J83" s="81">
        <v>306885.30800000002</v>
      </c>
      <c r="K83" s="82">
        <v>565442.83100000001</v>
      </c>
      <c r="L83" s="81">
        <v>828162.73800000001</v>
      </c>
      <c r="M83" s="82">
        <v>663024.73400000005</v>
      </c>
      <c r="N83" s="81">
        <v>430313.315</v>
      </c>
      <c r="O83" s="82">
        <v>910814.52500000002</v>
      </c>
      <c r="P83" s="81">
        <v>1265020.04</v>
      </c>
      <c r="Q83" s="82">
        <v>1519771.098</v>
      </c>
      <c r="R83" s="81">
        <v>2208299.469</v>
      </c>
      <c r="S83" s="82">
        <v>1884343.71</v>
      </c>
      <c r="T83" s="81">
        <v>1427862.03</v>
      </c>
      <c r="U83" s="82">
        <v>1265311.8959999999</v>
      </c>
      <c r="V83" s="81">
        <v>1720984.7679999999</v>
      </c>
      <c r="W83" s="82">
        <v>1492637.152</v>
      </c>
      <c r="X83" s="81">
        <v>1834495.1359999999</v>
      </c>
      <c r="Y83" s="82">
        <v>1529037.4939999999</v>
      </c>
      <c r="Z83" s="81">
        <v>1423523.017</v>
      </c>
      <c r="AA83" s="83">
        <v>1464320.9709999999</v>
      </c>
      <c r="AB83" s="83">
        <v>1526610.9469999999</v>
      </c>
      <c r="AC83" s="83">
        <v>1571426.105</v>
      </c>
      <c r="AD83" s="83">
        <v>1631002.3049999999</v>
      </c>
      <c r="AE83" s="83">
        <v>1230427</v>
      </c>
    </row>
    <row r="84" spans="4:31" x14ac:dyDescent="0.25">
      <c r="D84" s="233" t="s">
        <v>25</v>
      </c>
      <c r="E84" s="234"/>
      <c r="F84" s="78">
        <v>985174.973</v>
      </c>
      <c r="G84" s="79">
        <v>854746.38600000006</v>
      </c>
      <c r="H84" s="78">
        <v>844979.59499999997</v>
      </c>
      <c r="I84" s="79">
        <v>870562.44400000002</v>
      </c>
      <c r="J84" s="78">
        <v>807029.93</v>
      </c>
      <c r="K84" s="79">
        <v>975983.973</v>
      </c>
      <c r="L84" s="78">
        <v>1113974.9620000001</v>
      </c>
      <c r="M84" s="79">
        <v>999796.94099999999</v>
      </c>
      <c r="N84" s="78">
        <v>1176477.253</v>
      </c>
      <c r="O84" s="79">
        <v>1501711.953</v>
      </c>
      <c r="P84" s="78">
        <v>1662357.4920000001</v>
      </c>
      <c r="Q84" s="79">
        <v>1818153.287</v>
      </c>
      <c r="R84" s="78">
        <v>2568492.432</v>
      </c>
      <c r="S84" s="79">
        <v>2529167.3969999999</v>
      </c>
      <c r="T84" s="78">
        <v>1535642.514</v>
      </c>
      <c r="U84" s="79">
        <v>1443255.895</v>
      </c>
      <c r="V84" s="78">
        <v>1590328.8319999999</v>
      </c>
      <c r="W84" s="79">
        <v>1631760.6129999999</v>
      </c>
      <c r="X84" s="78">
        <v>1499523.801</v>
      </c>
      <c r="Y84" s="79">
        <v>1360366.0090000001</v>
      </c>
      <c r="Z84" s="78">
        <v>1254999.4099999999</v>
      </c>
      <c r="AA84" s="80">
        <v>1085000.3689999999</v>
      </c>
      <c r="AB84" s="80">
        <v>1086945.68</v>
      </c>
      <c r="AC84" s="80">
        <v>1207352.51</v>
      </c>
      <c r="AD84" s="80">
        <v>1211819.1680000001</v>
      </c>
      <c r="AE84" s="80">
        <v>982329</v>
      </c>
    </row>
    <row r="85" spans="4:31" ht="15.75" thickBot="1" x14ac:dyDescent="0.3">
      <c r="D85" s="231" t="s">
        <v>26</v>
      </c>
      <c r="E85" s="232"/>
      <c r="F85" s="84">
        <v>173700.736</v>
      </c>
      <c r="G85" s="85">
        <v>204315.77</v>
      </c>
      <c r="H85" s="84">
        <v>75372.135999999999</v>
      </c>
      <c r="I85" s="85">
        <v>20392.142</v>
      </c>
      <c r="J85" s="84">
        <v>10338.969999999999</v>
      </c>
      <c r="K85" s="85">
        <v>8846.5889999999999</v>
      </c>
      <c r="L85" s="84">
        <v>11196.703</v>
      </c>
      <c r="M85" s="85">
        <v>113443.997</v>
      </c>
      <c r="N85" s="84">
        <v>592422.89399999997</v>
      </c>
      <c r="O85" s="85">
        <v>576785.11899999995</v>
      </c>
      <c r="P85" s="84">
        <v>633229.92799999996</v>
      </c>
      <c r="Q85" s="85">
        <v>833707.58499999996</v>
      </c>
      <c r="R85" s="84">
        <v>804956.70200000005</v>
      </c>
      <c r="S85" s="85">
        <v>1032900.036</v>
      </c>
      <c r="T85" s="84">
        <v>1567584.0730000001</v>
      </c>
      <c r="U85" s="85">
        <v>2129885.764</v>
      </c>
      <c r="V85" s="84">
        <v>2797129.4870000002</v>
      </c>
      <c r="W85" s="85">
        <v>3413014.27</v>
      </c>
      <c r="X85" s="84">
        <v>2265219.588</v>
      </c>
      <c r="Y85" s="85">
        <v>1596132.41</v>
      </c>
      <c r="Z85" s="84">
        <v>1101148.7209999999</v>
      </c>
      <c r="AA85" s="86">
        <v>1544219.487</v>
      </c>
      <c r="AB85" s="86">
        <v>1781147.379</v>
      </c>
      <c r="AC85" s="86">
        <v>1466396.166</v>
      </c>
      <c r="AD85" s="86">
        <v>1793976.254</v>
      </c>
      <c r="AE85" s="84">
        <v>2918909</v>
      </c>
    </row>
    <row r="86" spans="4:31" x14ac:dyDescent="0.25">
      <c r="D86" s="1" t="s">
        <v>52</v>
      </c>
    </row>
  </sheetData>
  <mergeCells count="37">
    <mergeCell ref="D85:E85"/>
    <mergeCell ref="D80:E80"/>
    <mergeCell ref="D81:E81"/>
    <mergeCell ref="D82:E82"/>
    <mergeCell ref="D83:E83"/>
    <mergeCell ref="D84:E84"/>
    <mergeCell ref="D75:E75"/>
    <mergeCell ref="D76:E76"/>
    <mergeCell ref="D77:E77"/>
    <mergeCell ref="D78:E78"/>
    <mergeCell ref="D79:E79"/>
    <mergeCell ref="D52:E52"/>
    <mergeCell ref="D53:E53"/>
    <mergeCell ref="D54:E54"/>
    <mergeCell ref="D55:E55"/>
    <mergeCell ref="D56:E56"/>
    <mergeCell ref="D47:E47"/>
    <mergeCell ref="D48:E48"/>
    <mergeCell ref="D49:E49"/>
    <mergeCell ref="D50:E50"/>
    <mergeCell ref="D51:E51"/>
    <mergeCell ref="B17:D17"/>
    <mergeCell ref="G17:I17"/>
    <mergeCell ref="M17:O17"/>
    <mergeCell ref="B7:E16"/>
    <mergeCell ref="D46:E46"/>
    <mergeCell ref="D60:E60"/>
    <mergeCell ref="D61:E61"/>
    <mergeCell ref="D62:E62"/>
    <mergeCell ref="D63:E63"/>
    <mergeCell ref="D64:E64"/>
    <mergeCell ref="D70:E70"/>
    <mergeCell ref="D65:E65"/>
    <mergeCell ref="D66:E66"/>
    <mergeCell ref="D67:E67"/>
    <mergeCell ref="D68:E68"/>
    <mergeCell ref="D69:E6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69"/>
  <sheetViews>
    <sheetView showGridLines="0" topLeftCell="Z40" workbookViewId="0">
      <selection activeCell="AE48" sqref="AE48"/>
    </sheetView>
  </sheetViews>
  <sheetFormatPr baseColWidth="10" defaultRowHeight="15" x14ac:dyDescent="0.25"/>
  <cols>
    <col min="5" max="5" width="24.42578125" customWidth="1"/>
    <col min="6" max="27" width="27.7109375" bestFit="1" customWidth="1"/>
    <col min="28" max="28" width="29.85546875" customWidth="1"/>
    <col min="29" max="29" width="30.28515625" customWidth="1"/>
    <col min="30" max="31" width="27.7109375" bestFit="1" customWidth="1"/>
  </cols>
  <sheetData>
    <row r="7" spans="2:16" ht="15" customHeight="1" x14ac:dyDescent="0.25">
      <c r="C7" s="113"/>
      <c r="D7" s="209" t="s">
        <v>47</v>
      </c>
      <c r="E7" s="209"/>
      <c r="I7" s="240" t="s">
        <v>46</v>
      </c>
      <c r="J7" s="240"/>
      <c r="K7" s="240"/>
      <c r="M7" s="62"/>
      <c r="N7" s="62"/>
      <c r="O7" s="62"/>
      <c r="P7" s="62"/>
    </row>
    <row r="8" spans="2:16" x14ac:dyDescent="0.25">
      <c r="B8" s="113"/>
      <c r="C8" s="113"/>
      <c r="D8" s="209"/>
      <c r="E8" s="209"/>
      <c r="I8" s="240"/>
      <c r="J8" s="240"/>
      <c r="K8" s="240"/>
      <c r="L8" s="62"/>
      <c r="M8" s="62"/>
      <c r="N8" s="62"/>
      <c r="O8" s="62"/>
      <c r="P8" s="62"/>
    </row>
    <row r="9" spans="2:16" x14ac:dyDescent="0.25">
      <c r="B9" s="113"/>
      <c r="C9" s="113"/>
      <c r="D9" s="209"/>
      <c r="E9" s="209"/>
      <c r="I9" s="240"/>
      <c r="J9" s="240"/>
      <c r="K9" s="240"/>
      <c r="L9" s="62"/>
      <c r="M9" s="62"/>
      <c r="N9" s="62"/>
      <c r="O9" s="62"/>
      <c r="P9" s="62"/>
    </row>
    <row r="10" spans="2:16" x14ac:dyDescent="0.25">
      <c r="B10" s="113"/>
      <c r="C10" s="113"/>
      <c r="D10" s="209"/>
      <c r="E10" s="209"/>
      <c r="I10" s="240"/>
      <c r="J10" s="240"/>
      <c r="K10" s="240"/>
      <c r="L10" s="62"/>
      <c r="M10" s="62"/>
      <c r="N10" s="62"/>
      <c r="O10" s="62"/>
      <c r="P10" s="62"/>
    </row>
    <row r="11" spans="2:16" x14ac:dyDescent="0.25">
      <c r="B11" s="113"/>
      <c r="C11" s="113"/>
      <c r="D11" s="209"/>
      <c r="E11" s="209"/>
      <c r="I11" s="240"/>
      <c r="J11" s="240"/>
      <c r="K11" s="240"/>
      <c r="L11" s="62"/>
      <c r="M11" s="62"/>
      <c r="N11" s="62"/>
      <c r="O11" s="62"/>
      <c r="P11" s="62"/>
    </row>
    <row r="12" spans="2:16" x14ac:dyDescent="0.25">
      <c r="B12" s="113"/>
      <c r="C12" s="113"/>
      <c r="D12" s="209"/>
      <c r="E12" s="209"/>
      <c r="I12" s="240"/>
      <c r="J12" s="240"/>
      <c r="K12" s="240"/>
      <c r="L12" s="62"/>
      <c r="M12" s="62"/>
      <c r="N12" s="62"/>
      <c r="O12" s="62"/>
      <c r="P12" s="62"/>
    </row>
    <row r="13" spans="2:16" x14ac:dyDescent="0.25">
      <c r="B13" s="113"/>
      <c r="C13" s="113"/>
      <c r="D13" s="209"/>
      <c r="E13" s="209"/>
      <c r="I13" s="240"/>
      <c r="J13" s="240"/>
      <c r="K13" s="240"/>
      <c r="L13" s="62"/>
      <c r="M13" s="62"/>
      <c r="N13" s="62"/>
      <c r="O13" s="62"/>
      <c r="P13" s="62"/>
    </row>
    <row r="14" spans="2:16" x14ac:dyDescent="0.25">
      <c r="B14" s="113"/>
      <c r="C14" s="113"/>
      <c r="D14" s="209"/>
      <c r="E14" s="209"/>
      <c r="I14" s="240"/>
      <c r="J14" s="240"/>
      <c r="K14" s="240"/>
      <c r="L14" s="62"/>
      <c r="M14" s="62"/>
      <c r="N14" s="62"/>
      <c r="O14" s="62"/>
      <c r="P14" s="62"/>
    </row>
    <row r="15" spans="2:16" ht="17.25" customHeight="1" x14ac:dyDescent="0.25">
      <c r="B15" s="113"/>
      <c r="C15" s="113"/>
      <c r="D15" s="113"/>
      <c r="E15" s="113"/>
      <c r="G15" s="239" t="s">
        <v>48</v>
      </c>
      <c r="H15" s="239"/>
      <c r="I15" s="240"/>
      <c r="J15" s="240"/>
      <c r="K15" s="240"/>
      <c r="L15" s="62"/>
      <c r="M15" s="62"/>
      <c r="N15" s="62"/>
      <c r="O15" s="62"/>
      <c r="P15" s="62"/>
    </row>
    <row r="16" spans="2:16" x14ac:dyDescent="0.25">
      <c r="B16" s="113"/>
      <c r="C16" s="113"/>
      <c r="D16" s="113"/>
      <c r="E16" s="113"/>
      <c r="G16" s="239"/>
      <c r="H16" s="239"/>
      <c r="I16" s="63"/>
      <c r="J16" s="63" t="s">
        <v>3</v>
      </c>
      <c r="L16" s="62"/>
      <c r="M16" s="62"/>
      <c r="N16" s="62"/>
      <c r="O16" s="62"/>
      <c r="P16" s="62"/>
    </row>
    <row r="17" spans="3:15" x14ac:dyDescent="0.25">
      <c r="C17" s="63"/>
      <c r="D17" s="63"/>
      <c r="E17" s="63" t="s">
        <v>3</v>
      </c>
      <c r="G17" s="63" t="s">
        <v>3</v>
      </c>
      <c r="H17" s="63"/>
      <c r="I17" s="63"/>
      <c r="N17" s="63"/>
      <c r="O17" s="63"/>
    </row>
    <row r="44" spans="4:31" ht="15.75" thickBot="1" x14ac:dyDescent="0.3"/>
    <row r="45" spans="4:31" ht="15.75" thickBot="1" x14ac:dyDescent="0.3">
      <c r="D45" s="6" t="s">
        <v>15</v>
      </c>
      <c r="E45" s="7"/>
      <c r="F45" s="100">
        <v>1995</v>
      </c>
      <c r="G45" s="12">
        <v>1996</v>
      </c>
      <c r="H45" s="8">
        <v>1997</v>
      </c>
      <c r="I45" s="12">
        <v>1998</v>
      </c>
      <c r="J45" s="8">
        <v>1999</v>
      </c>
      <c r="K45" s="12">
        <v>2000</v>
      </c>
      <c r="L45" s="8">
        <v>2001</v>
      </c>
      <c r="M45" s="12">
        <v>2002</v>
      </c>
      <c r="N45" s="8">
        <v>2003</v>
      </c>
      <c r="O45" s="12">
        <v>2004</v>
      </c>
      <c r="P45" s="8">
        <v>2005</v>
      </c>
      <c r="Q45" s="12">
        <v>2006</v>
      </c>
      <c r="R45" s="8">
        <v>2007</v>
      </c>
      <c r="S45" s="12">
        <v>2008</v>
      </c>
      <c r="T45" s="8">
        <v>2009</v>
      </c>
      <c r="U45" s="12">
        <v>2010</v>
      </c>
      <c r="V45" s="8">
        <v>2011</v>
      </c>
      <c r="W45" s="12">
        <v>2012</v>
      </c>
      <c r="X45" s="8">
        <v>2013</v>
      </c>
      <c r="Y45" s="12">
        <v>2014</v>
      </c>
      <c r="Z45" s="8">
        <v>2015</v>
      </c>
      <c r="AA45" s="12">
        <v>2016</v>
      </c>
      <c r="AB45" s="12">
        <v>2017</v>
      </c>
      <c r="AC45" s="12">
        <v>2018</v>
      </c>
      <c r="AD45" s="12">
        <v>2019</v>
      </c>
      <c r="AE45" s="12">
        <v>2020</v>
      </c>
    </row>
    <row r="46" spans="4:31" x14ac:dyDescent="0.25">
      <c r="D46" s="233" t="s">
        <v>17</v>
      </c>
      <c r="E46" s="234"/>
      <c r="F46" s="101">
        <f>+(A!D47-B!E47)/(A!D47+B!E47)</f>
        <v>0.85531263175103023</v>
      </c>
      <c r="G46" s="102">
        <f>+(A!E47-B!F47)/(A!E47+B!F47)</f>
        <v>0.86227368189866982</v>
      </c>
      <c r="H46" s="103">
        <f>+(A!F47-B!G47)/(A!F47+B!G47)</f>
        <v>0.93354005231467296</v>
      </c>
      <c r="I46" s="102">
        <f>+(A!G47-B!H47)/(A!G47+B!H47)</f>
        <v>0.91566853088125211</v>
      </c>
      <c r="J46" s="103">
        <f>+(A!H47-B!I47)/(A!H47+B!I47)</f>
        <v>0.97266862660614095</v>
      </c>
      <c r="K46" s="102">
        <f>+(A!I47-B!J47)/(A!I47+B!J47)</f>
        <v>0.99744709281451982</v>
      </c>
      <c r="L46" s="103">
        <f>+(A!J47-B!K47)/(A!J47+B!K47)</f>
        <v>1</v>
      </c>
      <c r="M46" s="102">
        <f>+(A!K47-B!L47)/(A!K47+B!L47)</f>
        <v>1</v>
      </c>
      <c r="N46" s="103">
        <f>+(A!L47-B!M47)/(A!L47+B!M47)</f>
        <v>0.96930065452170056</v>
      </c>
      <c r="O46" s="102">
        <f>+(A!M47-B!N47)/(A!M47+B!N47)</f>
        <v>0.98677526141744798</v>
      </c>
      <c r="P46" s="103">
        <f>+(A!N47-B!O47)/(A!N47+B!O47)</f>
        <v>0.91925560332564105</v>
      </c>
      <c r="Q46" s="102">
        <f>+(A!O47-B!P47)/(A!O47+B!P47)</f>
        <v>0.95190301885307205</v>
      </c>
      <c r="R46" s="103">
        <f>+(A!P47-B!Q47)/(A!P47+B!Q47)</f>
        <v>0.87497490308973647</v>
      </c>
      <c r="S46" s="102">
        <f>+(A!Q47-B!R47)/(A!Q47+B!R47)</f>
        <v>0.7511440013422237</v>
      </c>
      <c r="T46" s="103">
        <f>+(A!R47-B!S47)/(A!R47+B!S47)</f>
        <v>0.84594254689427617</v>
      </c>
      <c r="U46" s="102">
        <f>+(A!S47-B!T47)/(A!S47+B!T47)</f>
        <v>0.87708645995954415</v>
      </c>
      <c r="V46" s="103">
        <f>+(A!T47-B!U47)/(A!T47+B!U47)</f>
        <v>0.96816351618567864</v>
      </c>
      <c r="W46" s="102">
        <f>+(A!U47-B!V47)/(A!U47+B!V47)</f>
        <v>0.88442198619057366</v>
      </c>
      <c r="X46" s="103">
        <f>+(A!V47-B!W47)/(A!V47+B!W47)</f>
        <v>0.90341657579263834</v>
      </c>
      <c r="Y46" s="102">
        <f>+(A!W47-B!X47)/(A!W47+B!X47)</f>
        <v>0.96455828931153809</v>
      </c>
      <c r="Z46" s="103">
        <f>+(A!X47-B!Y47)/(A!X47+B!Y47)</f>
        <v>0.96211215595270072</v>
      </c>
      <c r="AA46" s="102">
        <f>+(A!Y47-B!Z47)/(A!Y47+B!Z47)</f>
        <v>0.93011467923076707</v>
      </c>
      <c r="AB46" s="102">
        <f>+(A!Z47-B!AA47)/(A!Z47+B!AA47)</f>
        <v>0.98556486891935835</v>
      </c>
      <c r="AC46" s="102">
        <f>+(A!AA47-B!AB47)/(A!AA47+B!AB47)</f>
        <v>0.94227229981527683</v>
      </c>
      <c r="AD46" s="102">
        <f>+(A!AB47-B!AC47)/(A!AB47+B!AC47)</f>
        <v>0.9648654917171553</v>
      </c>
      <c r="AE46" s="102">
        <f>+(A!AC47-B!AD47)/(A!AC47+B!AD47)</f>
        <v>0.99392165271381416</v>
      </c>
    </row>
    <row r="47" spans="4:31" x14ac:dyDescent="0.25">
      <c r="D47" s="235" t="s">
        <v>18</v>
      </c>
      <c r="E47" s="236"/>
      <c r="F47" s="104" t="e">
        <f>+(A!D48-B!E48)/(A!D48+B!E48)</f>
        <v>#DIV/0!</v>
      </c>
      <c r="G47" s="105" t="e">
        <f>+(A!E48-B!F48)/(A!E48+B!F48)</f>
        <v>#DIV/0!</v>
      </c>
      <c r="H47" s="106" t="e">
        <f>+(A!F48-B!G48)/(A!F48+B!G48)</f>
        <v>#DIV/0!</v>
      </c>
      <c r="I47" s="105" t="e">
        <f>+(A!G48-B!H48)/(A!G48+B!H48)</f>
        <v>#DIV/0!</v>
      </c>
      <c r="J47" s="106" t="e">
        <f>+(A!H48-B!I48)/(A!H48+B!I48)</f>
        <v>#DIV/0!</v>
      </c>
      <c r="K47" s="105" t="e">
        <f>+(A!I48-B!J48)/(A!I48+B!J48)</f>
        <v>#DIV/0!</v>
      </c>
      <c r="L47" s="106" t="e">
        <f>+(A!J48-B!K48)/(A!J48+B!K48)</f>
        <v>#DIV/0!</v>
      </c>
      <c r="M47" s="105">
        <f>+(A!K48-B!L48)/(A!K48+B!L48)</f>
        <v>1</v>
      </c>
      <c r="N47" s="106" t="e">
        <f>+(A!L48-B!M48)/(A!L48+B!M48)</f>
        <v>#DIV/0!</v>
      </c>
      <c r="O47" s="105" t="e">
        <f>+(A!M48-B!N48)/(A!M48+B!N48)</f>
        <v>#DIV/0!</v>
      </c>
      <c r="P47" s="106" t="e">
        <f>+(A!N48-B!O48)/(A!N48+B!O48)</f>
        <v>#DIV/0!</v>
      </c>
      <c r="Q47" s="105" t="e">
        <f>+(A!O48-B!P48)/(A!O48+B!P48)</f>
        <v>#DIV/0!</v>
      </c>
      <c r="R47" s="106" t="e">
        <f>+(A!P48-B!Q48)/(A!P48+B!Q48)</f>
        <v>#DIV/0!</v>
      </c>
      <c r="S47" s="105" t="e">
        <f>+(A!Q48-B!R48)/(A!Q48+B!R48)</f>
        <v>#DIV/0!</v>
      </c>
      <c r="T47" s="106" t="e">
        <f>+(A!R48-B!S48)/(A!R48+B!S48)</f>
        <v>#DIV/0!</v>
      </c>
      <c r="U47" s="105" t="e">
        <f>+(A!S48-B!T48)/(A!S48+B!T48)</f>
        <v>#DIV/0!</v>
      </c>
      <c r="V47" s="106" t="e">
        <f>+(A!T48-B!U48)/(A!T48+B!U48)</f>
        <v>#DIV/0!</v>
      </c>
      <c r="W47" s="105">
        <f>+(A!U48-B!V48)/(A!U48+B!V48)</f>
        <v>-1</v>
      </c>
      <c r="X47" s="106">
        <f>+(A!V48-B!W48)/(A!V48+B!W48)</f>
        <v>-1</v>
      </c>
      <c r="Y47" s="105">
        <f>+(A!W48-B!X48)/(A!W48+B!X48)</f>
        <v>-1</v>
      </c>
      <c r="Z47" s="106">
        <f>+(A!X48-B!Y48)/(A!X48+B!Y48)</f>
        <v>-1</v>
      </c>
      <c r="AA47" s="105">
        <f>+(A!Y48-B!Z48)/(A!Y48+B!Z48)</f>
        <v>-1</v>
      </c>
      <c r="AB47" s="105">
        <f>+(A!Z48-B!AA48)/(A!Z48+B!AA48)</f>
        <v>-0.99704389801138704</v>
      </c>
      <c r="AC47" s="105">
        <f>+(A!AA48-B!AB48)/(A!AA48+B!AB48)</f>
        <v>-0.99723138353610774</v>
      </c>
      <c r="AD47" s="105">
        <f>+(A!AB48-B!AC48)/(A!AB48+B!AC48)</f>
        <v>1</v>
      </c>
      <c r="AE47" s="105" t="e">
        <f>+(A!AC48-B!AD48)/(A!AC48+B!AD48)</f>
        <v>#DIV/0!</v>
      </c>
    </row>
    <row r="48" spans="4:31" x14ac:dyDescent="0.25">
      <c r="D48" s="233" t="s">
        <v>19</v>
      </c>
      <c r="E48" s="234"/>
      <c r="F48" s="104">
        <f>+(A!D49-B!E49)/(A!D49+B!E49)</f>
        <v>0.98903363648395692</v>
      </c>
      <c r="G48" s="105">
        <f>+(A!E49-B!F49)/(A!E49+B!F49)</f>
        <v>1</v>
      </c>
      <c r="H48" s="106">
        <f>+(A!F49-B!G49)/(A!F49+B!G49)</f>
        <v>0.99259071600352233</v>
      </c>
      <c r="I48" s="105">
        <f>+(A!G49-B!H49)/(A!G49+B!H49)</f>
        <v>0.96493445716816495</v>
      </c>
      <c r="J48" s="106">
        <f>+(A!H49-B!I49)/(A!H49+B!I49)</f>
        <v>0.99667019986384453</v>
      </c>
      <c r="K48" s="105">
        <f>+(A!I49-B!J49)/(A!I49+B!J49)</f>
        <v>0.98453923923351783</v>
      </c>
      <c r="L48" s="106">
        <f>+(A!J49-B!K49)/(A!J49+B!K49)</f>
        <v>0.96311698659316891</v>
      </c>
      <c r="M48" s="105">
        <f>+(A!K49-B!L49)/(A!K49+B!L49)</f>
        <v>0.97101645963916527</v>
      </c>
      <c r="N48" s="106">
        <f>+(A!L49-B!M49)/(A!L49+B!M49)</f>
        <v>0.98849439887015578</v>
      </c>
      <c r="O48" s="105">
        <f>+(A!M49-B!N49)/(A!M49+B!N49)</f>
        <v>0.99979244636748155</v>
      </c>
      <c r="P48" s="106">
        <f>+(A!N49-B!O49)/(A!N49+B!O49)</f>
        <v>0.99159962862686468</v>
      </c>
      <c r="Q48" s="105">
        <f>+(A!O49-B!P49)/(A!O49+B!P49)</f>
        <v>0.82977107045650056</v>
      </c>
      <c r="R48" s="106">
        <f>+(A!P49-B!Q49)/(A!P49+B!Q49)</f>
        <v>0.88113810948586024</v>
      </c>
      <c r="S48" s="105">
        <f>+(A!Q49-B!R49)/(A!Q49+B!R49)</f>
        <v>0.96255693610348658</v>
      </c>
      <c r="T48" s="106">
        <f>+(A!R49-B!S49)/(A!R49+B!S49)</f>
        <v>0.99609725831228613</v>
      </c>
      <c r="U48" s="105">
        <f>+(A!S49-B!T49)/(A!S49+B!T49)</f>
        <v>0.99921526529790294</v>
      </c>
      <c r="V48" s="106">
        <f>+(A!T49-B!U49)/(A!T49+B!U49)</f>
        <v>0.97265349074328589</v>
      </c>
      <c r="W48" s="105">
        <f>+(A!U49-B!V49)/(A!U49+B!V49)</f>
        <v>0.96106311445609272</v>
      </c>
      <c r="X48" s="106">
        <f>+(A!V49-B!W49)/(A!V49+B!W49)</f>
        <v>0.97932335127447911</v>
      </c>
      <c r="Y48" s="105">
        <f>+(A!W49-B!X49)/(A!W49+B!X49)</f>
        <v>0.97649565140784356</v>
      </c>
      <c r="Z48" s="106">
        <f>+(A!X49-B!Y49)/(A!X49+B!Y49)</f>
        <v>0.92777663823065304</v>
      </c>
      <c r="AA48" s="105">
        <f>+(A!Y49-B!Z49)/(A!Y49+B!Z49)</f>
        <v>0.98051184984294937</v>
      </c>
      <c r="AB48" s="105">
        <f>+(A!Z49-B!AA49)/(A!Z49+B!AA49)</f>
        <v>0.93324614624323632</v>
      </c>
      <c r="AC48" s="105">
        <f>+(A!AA49-B!AB49)/(A!AA49+B!AB49)</f>
        <v>0.96909277876505184</v>
      </c>
      <c r="AD48" s="105">
        <f>+(A!AB49-B!AC49)/(A!AB49+B!AC49)</f>
        <v>0.99403553560819036</v>
      </c>
      <c r="AE48" s="105">
        <f>+(A!AC49-B!AD49)/(A!AC49+B!AD49)</f>
        <v>0.98716366714317494</v>
      </c>
    </row>
    <row r="49" spans="4:31" x14ac:dyDescent="0.25">
      <c r="D49" s="235" t="s">
        <v>20</v>
      </c>
      <c r="E49" s="236"/>
      <c r="F49" s="104">
        <f>+(A!D50-B!E50)/(A!D50+B!E50)</f>
        <v>1</v>
      </c>
      <c r="G49" s="105">
        <f>+(A!E50-B!F50)/(A!E50+B!F50)</f>
        <v>1</v>
      </c>
      <c r="H49" s="106">
        <f>+(A!F50-B!G50)/(A!F50+B!G50)</f>
        <v>0.25300689581440106</v>
      </c>
      <c r="I49" s="105">
        <f>+(A!G50-B!H50)/(A!G50+B!H50)</f>
        <v>-1</v>
      </c>
      <c r="J49" s="106">
        <f>+(A!H50-B!I50)/(A!H50+B!I50)</f>
        <v>-1</v>
      </c>
      <c r="K49" s="105">
        <f>+(A!I50-B!J50)/(A!I50+B!J50)</f>
        <v>-1</v>
      </c>
      <c r="L49" s="106">
        <f>+(A!J50-B!K50)/(A!J50+B!K50)</f>
        <v>-1</v>
      </c>
      <c r="M49" s="105">
        <f>+(A!K50-B!L50)/(A!K50+B!L50)</f>
        <v>-1</v>
      </c>
      <c r="N49" s="106">
        <f>+(A!L50-B!M50)/(A!L50+B!M50)</f>
        <v>-1</v>
      </c>
      <c r="O49" s="105">
        <f>+(A!M50-B!N50)/(A!M50+B!N50)</f>
        <v>-1</v>
      </c>
      <c r="P49" s="106">
        <f>+(A!N50-B!O50)/(A!N50+B!O50)</f>
        <v>-1</v>
      </c>
      <c r="Q49" s="105">
        <f>+(A!O50-B!P50)/(A!O50+B!P50)</f>
        <v>-1</v>
      </c>
      <c r="R49" s="106">
        <f>+(A!P50-B!Q50)/(A!P50+B!Q50)</f>
        <v>-1</v>
      </c>
      <c r="S49" s="105">
        <f>+(A!Q50-B!R50)/(A!Q50+B!R50)</f>
        <v>-1</v>
      </c>
      <c r="T49" s="106">
        <f>+(A!R50-B!S50)/(A!R50+B!S50)</f>
        <v>-1</v>
      </c>
      <c r="U49" s="105">
        <f>+(A!S50-B!T50)/(A!S50+B!T50)</f>
        <v>-1</v>
      </c>
      <c r="V49" s="106">
        <f>+(A!T50-B!U50)/(A!T50+B!U50)</f>
        <v>-0.86558845106289672</v>
      </c>
      <c r="W49" s="105">
        <f>+(A!U50-B!V50)/(A!U50+B!V50)</f>
        <v>0.99776019921919878</v>
      </c>
      <c r="X49" s="106">
        <f>+(A!V50-B!W50)/(A!V50+B!W50)</f>
        <v>0.90411820075912575</v>
      </c>
      <c r="Y49" s="105">
        <f>+(A!W50-B!X50)/(A!W50+B!X50)</f>
        <v>-0.92593684029348833</v>
      </c>
      <c r="Z49" s="106">
        <f>+(A!X50-B!Y50)/(A!X50+B!Y50)</f>
        <v>-1</v>
      </c>
      <c r="AA49" s="105">
        <f>+(A!Y50-B!Z50)/(A!Y50+B!Z50)</f>
        <v>-1</v>
      </c>
      <c r="AB49" s="105">
        <f>+(A!Z50-B!AA50)/(A!Z50+B!AA50)</f>
        <v>-1</v>
      </c>
      <c r="AC49" s="105">
        <f>+(A!AA50-B!AB50)/(A!AA50+B!AB50)</f>
        <v>-1</v>
      </c>
      <c r="AD49" s="105">
        <f>+(A!AB50-B!AC50)/(A!AB50+B!AC50)</f>
        <v>-1</v>
      </c>
      <c r="AE49" s="105">
        <f>+(A!AC50-B!AD50)/(A!AC50+B!AD50)</f>
        <v>-0.97278676037807699</v>
      </c>
    </row>
    <row r="50" spans="4:31" x14ac:dyDescent="0.25">
      <c r="D50" s="233" t="s">
        <v>21</v>
      </c>
      <c r="E50" s="234"/>
      <c r="F50" s="104" t="e">
        <f>+(A!D51-B!E51)/(A!D51+B!E51)</f>
        <v>#DIV/0!</v>
      </c>
      <c r="G50" s="105">
        <f>+(A!E51-B!F51)/(A!E51+B!F51)</f>
        <v>-1</v>
      </c>
      <c r="H50" s="106">
        <f>+(A!F51-B!G51)/(A!F51+B!G51)</f>
        <v>-1</v>
      </c>
      <c r="I50" s="105">
        <f>+(A!G51-B!H51)/(A!G51+B!H51)</f>
        <v>-1</v>
      </c>
      <c r="J50" s="106" t="e">
        <f>+(A!H51-B!I51)/(A!H51+B!I51)</f>
        <v>#DIV/0!</v>
      </c>
      <c r="K50" s="105" t="e">
        <f>+(A!I51-B!J51)/(A!I51+B!J51)</f>
        <v>#DIV/0!</v>
      </c>
      <c r="L50" s="106" t="e">
        <f>+(A!J51-B!K51)/(A!J51+B!K51)</f>
        <v>#DIV/0!</v>
      </c>
      <c r="M50" s="105" t="e">
        <f>+(A!K51-B!L51)/(A!K51+B!L51)</f>
        <v>#DIV/0!</v>
      </c>
      <c r="N50" s="106">
        <f>+(A!L51-B!M51)/(A!L51+B!M51)</f>
        <v>-1</v>
      </c>
      <c r="O50" s="105">
        <f>+(A!M51-B!N51)/(A!M51+B!N51)</f>
        <v>-1</v>
      </c>
      <c r="P50" s="106">
        <f>+(A!N51-B!O51)/(A!N51+B!O51)</f>
        <v>-1</v>
      </c>
      <c r="Q50" s="105" t="e">
        <f>+(A!O51-B!P51)/(A!O51+B!P51)</f>
        <v>#DIV/0!</v>
      </c>
      <c r="R50" s="106" t="e">
        <f>+(A!P51-B!Q51)/(A!P51+B!Q51)</f>
        <v>#DIV/0!</v>
      </c>
      <c r="S50" s="105" t="e">
        <f>+(A!Q51-B!R51)/(A!Q51+B!R51)</f>
        <v>#DIV/0!</v>
      </c>
      <c r="T50" s="106">
        <f>+(A!R51-B!S51)/(A!R51+B!S51)</f>
        <v>-1</v>
      </c>
      <c r="U50" s="105" t="e">
        <f>+(A!S51-B!T51)/(A!S51+B!T51)</f>
        <v>#DIV/0!</v>
      </c>
      <c r="V50" s="106" t="e">
        <f>+(A!T51-B!U51)/(A!T51+B!U51)</f>
        <v>#DIV/0!</v>
      </c>
      <c r="W50" s="105" t="e">
        <f>+(A!U51-B!V51)/(A!U51+B!V51)</f>
        <v>#DIV/0!</v>
      </c>
      <c r="X50" s="106" t="e">
        <f>+(A!V51-B!W51)/(A!V51+B!W51)</f>
        <v>#DIV/0!</v>
      </c>
      <c r="Y50" s="105" t="e">
        <f>+(A!W51-B!X51)/(A!W51+B!X51)</f>
        <v>#DIV/0!</v>
      </c>
      <c r="Z50" s="106">
        <f>+(A!X51-B!Y51)/(A!X51+B!Y51)</f>
        <v>-1</v>
      </c>
      <c r="AA50" s="105">
        <f>+(A!Y51-B!Z51)/(A!Y51+B!Z51)</f>
        <v>-0.40294613252160677</v>
      </c>
      <c r="AB50" s="105">
        <f>+(A!Z51-B!AA51)/(A!Z51+B!AA51)</f>
        <v>-1</v>
      </c>
      <c r="AC50" s="105" t="e">
        <f>+(A!AA51-B!AB51)/(A!AA51+B!AB51)</f>
        <v>#DIV/0!</v>
      </c>
      <c r="AD50" s="105">
        <f>+(A!AB51-B!AC51)/(A!AB51+B!AC51)</f>
        <v>-1</v>
      </c>
      <c r="AE50" s="105">
        <f>+(A!AC51-B!AD51)/(A!AC51+B!AD51)</f>
        <v>-1</v>
      </c>
    </row>
    <row r="51" spans="4:31" x14ac:dyDescent="0.25">
      <c r="D51" s="235" t="s">
        <v>22</v>
      </c>
      <c r="E51" s="236"/>
      <c r="F51" s="104">
        <f>+(A!D52-B!E52)/(A!D52+B!E52)</f>
        <v>-0.49020160761727288</v>
      </c>
      <c r="G51" s="105">
        <f>+(A!E52-B!F52)/(A!E52+B!F52)</f>
        <v>-0.94688759985338355</v>
      </c>
      <c r="H51" s="106">
        <f>+(A!F52-B!G52)/(A!F52+B!G52)</f>
        <v>-0.31905489808199095</v>
      </c>
      <c r="I51" s="105">
        <f>+(A!G52-B!H52)/(A!G52+B!H52)</f>
        <v>0.1051197977005375</v>
      </c>
      <c r="J51" s="106">
        <f>+(A!H52-B!I52)/(A!H52+B!I52)</f>
        <v>0.72556520712717143</v>
      </c>
      <c r="K51" s="105">
        <f>+(A!I52-B!J52)/(A!I52+B!J52)</f>
        <v>0.21125297712621358</v>
      </c>
      <c r="L51" s="106">
        <f>+(A!J52-B!K52)/(A!J52+B!K52)</f>
        <v>0.3250505739038656</v>
      </c>
      <c r="M51" s="105">
        <f>+(A!K52-B!L52)/(A!K52+B!L52)</f>
        <v>0.43068521158968009</v>
      </c>
      <c r="N51" s="106">
        <f>+(A!L52-B!M52)/(A!L52+B!M52)</f>
        <v>-0.19640869697430441</v>
      </c>
      <c r="O51" s="105">
        <f>+(A!M52-B!N52)/(A!M52+B!N52)</f>
        <v>-0.39987979674722712</v>
      </c>
      <c r="P51" s="106">
        <f>+(A!N52-B!O52)/(A!N52+B!O52)</f>
        <v>-0.25643315241481157</v>
      </c>
      <c r="Q51" s="105">
        <f>+(A!O52-B!P52)/(A!O52+B!P52)</f>
        <v>-9.5690323691304563E-2</v>
      </c>
      <c r="R51" s="106">
        <f>+(A!P52-B!Q52)/(A!P52+B!Q52)</f>
        <v>-0.75459876779040391</v>
      </c>
      <c r="S51" s="105">
        <f>+(A!Q52-B!R52)/(A!Q52+B!R52)</f>
        <v>-0.83416377916819306</v>
      </c>
      <c r="T51" s="106">
        <f>+(A!R52-B!S52)/(A!R52+B!S52)</f>
        <v>-0.32333896315903748</v>
      </c>
      <c r="U51" s="105">
        <f>+(A!S52-B!T52)/(A!S52+B!T52)</f>
        <v>-0.7081333191440593</v>
      </c>
      <c r="V51" s="106">
        <f>+(A!T52-B!U52)/(A!T52+B!U52)</f>
        <v>-0.5683222344367912</v>
      </c>
      <c r="W51" s="105">
        <f>+(A!U52-B!V52)/(A!U52+B!V52)</f>
        <v>-0.33429808277888418</v>
      </c>
      <c r="X51" s="106">
        <f>+(A!V52-B!W52)/(A!V52+B!W52)</f>
        <v>-0.46565997411429055</v>
      </c>
      <c r="Y51" s="105">
        <f>+(A!W52-B!X52)/(A!W52+B!X52)</f>
        <v>-0.68750430876872426</v>
      </c>
      <c r="Z51" s="106">
        <f>+(A!X52-B!Y52)/(A!X52+B!Y52)</f>
        <v>-0.70337519848260788</v>
      </c>
      <c r="AA51" s="105">
        <f>+(A!Y52-B!Z52)/(A!Y52+B!Z52)</f>
        <v>-0.64847146444553661</v>
      </c>
      <c r="AB51" s="105">
        <f>+(A!Z52-B!AA52)/(A!Z52+B!AA52)</f>
        <v>-0.81683897019890928</v>
      </c>
      <c r="AC51" s="105">
        <f>+(A!AA52-B!AB52)/(A!AA52+B!AB52)</f>
        <v>-0.94085254536089558</v>
      </c>
      <c r="AD51" s="105">
        <f>+(A!AB52-B!AC52)/(A!AB52+B!AC52)</f>
        <v>-0.96423200137938614</v>
      </c>
      <c r="AE51" s="105">
        <f>+(A!AC52-B!AD52)/(A!AC52+B!AD52)</f>
        <v>-0.57244926127261764</v>
      </c>
    </row>
    <row r="52" spans="4:31" x14ac:dyDescent="0.25">
      <c r="D52" s="233" t="s">
        <v>23</v>
      </c>
      <c r="E52" s="234"/>
      <c r="F52" s="104">
        <f>+(A!D53-B!E53)/(A!D53+B!E53)</f>
        <v>0.74518577550774423</v>
      </c>
      <c r="G52" s="105">
        <f>+(A!E53-B!F53)/(A!E53+B!F53)</f>
        <v>0.29099571294123849</v>
      </c>
      <c r="H52" s="106">
        <f>+(A!F53-B!G53)/(A!F53+B!G53)</f>
        <v>0.49913242444883454</v>
      </c>
      <c r="I52" s="105">
        <f>+(A!G53-B!H53)/(A!G53+B!H53)</f>
        <v>-0.28833928573835294</v>
      </c>
      <c r="J52" s="106">
        <f>+(A!H53-B!I53)/(A!H53+B!I53)</f>
        <v>0.14155845946277257</v>
      </c>
      <c r="K52" s="105">
        <f>+(A!I53-B!J53)/(A!I53+B!J53)</f>
        <v>-0.12285934327876447</v>
      </c>
      <c r="L52" s="106">
        <f>+(A!J53-B!K53)/(A!J53+B!K53)</f>
        <v>-0.11937579137831957</v>
      </c>
      <c r="M52" s="105">
        <f>+(A!K53-B!L53)/(A!K53+B!L53)</f>
        <v>-0.12233310546962783</v>
      </c>
      <c r="N52" s="106">
        <f>+(A!L53-B!M53)/(A!L53+B!M53)</f>
        <v>0.19971042519374604</v>
      </c>
      <c r="O52" s="105">
        <f>+(A!M53-B!N53)/(A!M53+B!N53)</f>
        <v>0.49772842022276875</v>
      </c>
      <c r="P52" s="106">
        <f>+(A!N53-B!O53)/(A!N53+B!O53)</f>
        <v>-6.4262230747002227E-2</v>
      </c>
      <c r="Q52" s="105">
        <f>+(A!O53-B!P53)/(A!O53+B!P53)</f>
        <v>-0.29732765318058979</v>
      </c>
      <c r="R52" s="106">
        <f>+(A!P53-B!Q53)/(A!P53+B!Q53)</f>
        <v>4.6475761504286582E-2</v>
      </c>
      <c r="S52" s="105">
        <f>+(A!Q53-B!R53)/(A!Q53+B!R53)</f>
        <v>9.4939175155245192E-2</v>
      </c>
      <c r="T52" s="106">
        <f>+(A!R53-B!S53)/(A!R53+B!S53)</f>
        <v>0.21056851762681886</v>
      </c>
      <c r="U52" s="105">
        <f>+(A!S53-B!T53)/(A!S53+B!T53)</f>
        <v>0.32945800589331009</v>
      </c>
      <c r="V52" s="106">
        <f>+(A!T53-B!U53)/(A!T53+B!U53)</f>
        <v>0.31287326890742928</v>
      </c>
      <c r="W52" s="105">
        <f>+(A!U53-B!V53)/(A!U53+B!V53)</f>
        <v>0.20014432829652751</v>
      </c>
      <c r="X52" s="106">
        <f>+(A!V53-B!W53)/(A!V53+B!W53)</f>
        <v>0.29662856163708695</v>
      </c>
      <c r="Y52" s="105">
        <f>+(A!W53-B!X53)/(A!W53+B!X53)</f>
        <v>0.39353294219571272</v>
      </c>
      <c r="Z52" s="106">
        <f>+(A!X53-B!Y53)/(A!X53+B!Y53)</f>
        <v>0.58374107070694514</v>
      </c>
      <c r="AA52" s="105">
        <f>+(A!Y53-B!Z53)/(A!Y53+B!Z53)</f>
        <v>0.77322931568720643</v>
      </c>
      <c r="AB52" s="105">
        <f>+(A!Z53-B!AA53)/(A!Z53+B!AA53)</f>
        <v>0.77142355006970142</v>
      </c>
      <c r="AC52" s="105">
        <f>+(A!AA53-B!AB53)/(A!AA53+B!AB53)</f>
        <v>0.57881100782117922</v>
      </c>
      <c r="AD52" s="105">
        <f>+(A!AB53-B!AC53)/(A!AB53+B!AC53)</f>
        <v>0.76022649179735424</v>
      </c>
      <c r="AE52" s="105">
        <f>+(A!AC53-B!AD53)/(A!AC53+B!AD53)</f>
        <v>0.58968111226082809</v>
      </c>
    </row>
    <row r="53" spans="4:31" x14ac:dyDescent="0.25">
      <c r="D53" s="235" t="s">
        <v>24</v>
      </c>
      <c r="E53" s="236"/>
      <c r="F53" s="104">
        <f>+(A!D54-B!E54)/(A!D54+B!E54)</f>
        <v>-1</v>
      </c>
      <c r="G53" s="105">
        <f>+(A!E54-B!F54)/(A!E54+B!F54)</f>
        <v>-0.99874687942412677</v>
      </c>
      <c r="H53" s="106">
        <f>+(A!F54-B!G54)/(A!F54+B!G54)</f>
        <v>-0.99897068361428021</v>
      </c>
      <c r="I53" s="105">
        <f>+(A!G54-B!H54)/(A!G54+B!H54)</f>
        <v>-0.98210787686479573</v>
      </c>
      <c r="J53" s="106">
        <f>+(A!H54-B!I54)/(A!H54+B!I54)</f>
        <v>-0.96613735759319586</v>
      </c>
      <c r="K53" s="105">
        <f>+(A!I54-B!J54)/(A!I54+B!J54)</f>
        <v>-0.9912477649857151</v>
      </c>
      <c r="L53" s="106">
        <f>+(A!J54-B!K54)/(A!J54+B!K54)</f>
        <v>-0.99488065654793456</v>
      </c>
      <c r="M53" s="105">
        <f>+(A!K54-B!L54)/(A!K54+B!L54)</f>
        <v>-1</v>
      </c>
      <c r="N53" s="106">
        <f>+(A!L54-B!M54)/(A!L54+B!M54)</f>
        <v>-0.99471327842289847</v>
      </c>
      <c r="O53" s="105">
        <f>+(A!M54-B!N54)/(A!M54+B!N54)</f>
        <v>-0.98974565389150448</v>
      </c>
      <c r="P53" s="106">
        <f>+(A!N54-B!O54)/(A!N54+B!O54)</f>
        <v>-0.94648124825786029</v>
      </c>
      <c r="Q53" s="105">
        <f>+(A!O54-B!P54)/(A!O54+B!P54)</f>
        <v>-0.96813302518922895</v>
      </c>
      <c r="R53" s="106">
        <f>+(A!P54-B!Q54)/(A!P54+B!Q54)</f>
        <v>-0.99819543271158684</v>
      </c>
      <c r="S53" s="105">
        <f>+(A!Q54-B!R54)/(A!Q54+B!R54)</f>
        <v>-0.98646170752059281</v>
      </c>
      <c r="T53" s="106">
        <f>+(A!R54-B!S54)/(A!R54+B!S54)</f>
        <v>-0.85150467403058772</v>
      </c>
      <c r="U53" s="105">
        <f>+(A!S54-B!T54)/(A!S54+B!T54)</f>
        <v>-0.65560469865930204</v>
      </c>
      <c r="V53" s="106">
        <f>+(A!T54-B!U54)/(A!T54+B!U54)</f>
        <v>-0.80757123868834635</v>
      </c>
      <c r="W53" s="105">
        <f>+(A!U54-B!V54)/(A!U54+B!V54)</f>
        <v>-0.66187382041625531</v>
      </c>
      <c r="X53" s="106">
        <f>+(A!V54-B!W54)/(A!V54+B!W54)</f>
        <v>-0.92293477522891931</v>
      </c>
      <c r="Y53" s="105">
        <f>+(A!W54-B!X54)/(A!W54+B!X54)</f>
        <v>-0.86752593409972434</v>
      </c>
      <c r="Z53" s="106">
        <f>+(A!X54-B!Y54)/(A!X54+B!Y54)</f>
        <v>-0.69732483362161057</v>
      </c>
      <c r="AA53" s="105">
        <f>+(A!Y54-B!Z54)/(A!Y54+B!Z54)</f>
        <v>-0.493930709066629</v>
      </c>
      <c r="AB53" s="105">
        <f>+(A!Z54-B!AA54)/(A!Z54+B!AA54)</f>
        <v>-0.43821179023695589</v>
      </c>
      <c r="AC53" s="105">
        <f>+(A!AA54-B!AB54)/(A!AA54+B!AB54)</f>
        <v>-0.42848006334882072</v>
      </c>
      <c r="AD53" s="105">
        <f>+(A!AB54-B!AC54)/(A!AB54+B!AC54)</f>
        <v>-0.67987928351523597</v>
      </c>
      <c r="AE53" s="105">
        <f>+(A!AC54-B!AD54)/(A!AC54+B!AD54)</f>
        <v>-0.83247134651869936</v>
      </c>
    </row>
    <row r="54" spans="4:31" x14ac:dyDescent="0.25">
      <c r="D54" s="233" t="s">
        <v>25</v>
      </c>
      <c r="E54" s="234"/>
      <c r="F54" s="104">
        <f>+(A!D55-B!E55)/(A!D55+B!E55)</f>
        <v>-0.95390831125270159</v>
      </c>
      <c r="G54" s="105">
        <f>+(A!E55-B!F55)/(A!E55+B!F55)</f>
        <v>-0.98341301667936509</v>
      </c>
      <c r="H54" s="106">
        <f>+(A!F55-B!G55)/(A!F55+B!G55)</f>
        <v>-0.98012988231620612</v>
      </c>
      <c r="I54" s="105">
        <f>+(A!G55-B!H55)/(A!G55+B!H55)</f>
        <v>-0.99535822369087701</v>
      </c>
      <c r="J54" s="106">
        <f>+(A!H55-B!I55)/(A!H55+B!I55)</f>
        <v>-0.99131554834226943</v>
      </c>
      <c r="K54" s="105">
        <f>+(A!I55-B!J55)/(A!I55+B!J55)</f>
        <v>-0.96862723795787609</v>
      </c>
      <c r="L54" s="106">
        <f>+(A!J55-B!K55)/(A!J55+B!K55)</f>
        <v>-0.97684277541926767</v>
      </c>
      <c r="M54" s="105">
        <f>+(A!K55-B!L55)/(A!K55+B!L55)</f>
        <v>-0.95809375948836839</v>
      </c>
      <c r="N54" s="106">
        <f>+(A!L55-B!M55)/(A!L55+B!M55)</f>
        <v>-0.95708428627481923</v>
      </c>
      <c r="O54" s="105">
        <f>+(A!M55-B!N55)/(A!M55+B!N55)</f>
        <v>-0.89195633697072652</v>
      </c>
      <c r="P54" s="106">
        <f>+(A!N55-B!O55)/(A!N55+B!O55)</f>
        <v>-0.94901509747958934</v>
      </c>
      <c r="Q54" s="105">
        <f>+(A!O55-B!P55)/(A!O55+B!P55)</f>
        <v>-0.96249800177250078</v>
      </c>
      <c r="R54" s="106">
        <f>+(A!P55-B!Q55)/(A!P55+B!Q55)</f>
        <v>-0.96530957418953056</v>
      </c>
      <c r="S54" s="105">
        <f>+(A!Q55-B!R55)/(A!Q55+B!R55)</f>
        <v>-0.87524124617255039</v>
      </c>
      <c r="T54" s="106">
        <f>+(A!R55-B!S55)/(A!R55+B!S55)</f>
        <v>-0.95945830753486838</v>
      </c>
      <c r="U54" s="105">
        <f>+(A!S55-B!T55)/(A!S55+B!T55)</f>
        <v>-0.97327762698517029</v>
      </c>
      <c r="V54" s="106">
        <f>+(A!T55-B!U55)/(A!T55+B!U55)</f>
        <v>-0.92873112996797091</v>
      </c>
      <c r="W54" s="105">
        <f>+(A!U55-B!V55)/(A!U55+B!V55)</f>
        <v>-0.88236972886540921</v>
      </c>
      <c r="X54" s="106">
        <f>+(A!V55-B!W55)/(A!V55+B!W55)</f>
        <v>-0.79698543448202397</v>
      </c>
      <c r="Y54" s="105">
        <f>+(A!W55-B!X55)/(A!W55+B!X55)</f>
        <v>-0.78844621695982675</v>
      </c>
      <c r="Z54" s="106">
        <f>+(A!X55-B!Y55)/(A!X55+B!Y55)</f>
        <v>-0.76111679562042189</v>
      </c>
      <c r="AA54" s="105">
        <f>+(A!Y55-B!Z55)/(A!Y55+B!Z55)</f>
        <v>-0.66794031366213213</v>
      </c>
      <c r="AB54" s="105">
        <f>+(A!Z55-B!AA55)/(A!Z55+B!AA55)</f>
        <v>-0.89787209193212181</v>
      </c>
      <c r="AC54" s="105">
        <f>+(A!AA55-B!AB55)/(A!AA55+B!AB55)</f>
        <v>-0.77238396394072095</v>
      </c>
      <c r="AD54" s="105">
        <f>+(A!AB55-B!AC55)/(A!AB55+B!AC55)</f>
        <v>-0.78884111501828036</v>
      </c>
      <c r="AE54" s="105">
        <f>+(A!AC55-B!AD55)/(A!AC55+B!AD55)</f>
        <v>-0.76048267133551317</v>
      </c>
    </row>
    <row r="55" spans="4:31" ht="15.75" thickBot="1" x14ac:dyDescent="0.3">
      <c r="D55" s="231" t="s">
        <v>26</v>
      </c>
      <c r="E55" s="232"/>
      <c r="F55" s="107">
        <f>+(A!D56-B!E56)/(A!D56+B!E56)</f>
        <v>-1</v>
      </c>
      <c r="G55" s="108" t="e">
        <f>+(A!E56-B!F56)/(A!E56+B!F56)</f>
        <v>#DIV/0!</v>
      </c>
      <c r="H55" s="109" t="e">
        <f>+(A!F56-B!G56)/(A!F56+B!G56)</f>
        <v>#DIV/0!</v>
      </c>
      <c r="I55" s="108">
        <f>+(A!G56-B!H56)/(A!G56+B!H56)</f>
        <v>0.99994556193690642</v>
      </c>
      <c r="J55" s="109" t="e">
        <f>+(A!H56-B!I56)/(A!H56+B!I56)</f>
        <v>#DIV/0!</v>
      </c>
      <c r="K55" s="108"/>
      <c r="L55" s="109" t="e">
        <f>+(A!J56-B!K56)/(A!J56+B!K56)</f>
        <v>#DIV/0!</v>
      </c>
      <c r="M55" s="108">
        <f>+(A!K56-B!L56)/(A!K56+B!L56)</f>
        <v>-1</v>
      </c>
      <c r="N55" s="109">
        <f>+(A!L56-B!M56)/(A!L56+B!M56)</f>
        <v>-1</v>
      </c>
      <c r="O55" s="108">
        <f>+(A!M56-B!N56)/(A!M56+B!N56)</f>
        <v>-7.2634933280223038E-2</v>
      </c>
      <c r="P55" s="109">
        <f>+(A!N56-B!O56)/(A!N56+B!O56)</f>
        <v>-1</v>
      </c>
      <c r="Q55" s="108">
        <f>+(A!O56-B!P56)/(A!O56+B!P56)</f>
        <v>-0.86855077226421296</v>
      </c>
      <c r="R55" s="109">
        <f>+(A!P56-B!Q56)/(A!P56+B!Q56)</f>
        <v>-1</v>
      </c>
      <c r="S55" s="108">
        <f>+(A!Q56-B!R56)/(A!Q56+B!R56)</f>
        <v>-1</v>
      </c>
      <c r="T55" s="109">
        <f>+(A!R56-B!S56)/(A!R56+B!S56)</f>
        <v>-1</v>
      </c>
      <c r="U55" s="108">
        <f>+(A!S56-B!T56)/(A!S56+B!T56)</f>
        <v>1</v>
      </c>
      <c r="V55" s="109">
        <f>+(A!T56-B!U56)/(A!T56+B!U56)</f>
        <v>0.97648374255219839</v>
      </c>
      <c r="W55" s="108">
        <f>+(A!U56-B!V56)/(A!U56+B!V56)</f>
        <v>1</v>
      </c>
      <c r="X55" s="109">
        <f>+(A!V56-B!W56)/(A!V56+B!W56)</f>
        <v>0.9175433966658797</v>
      </c>
      <c r="Y55" s="108">
        <f>+(A!W56-B!X56)/(A!W56+B!X56)</f>
        <v>0.80493050797690124</v>
      </c>
      <c r="Z55" s="109">
        <f>+(A!X56-B!Y56)/(A!X56+B!Y56)</f>
        <v>0.97025808880819864</v>
      </c>
      <c r="AA55" s="108">
        <f>+(A!Y56-B!Z56)/(A!Y56+B!Z56)</f>
        <v>1</v>
      </c>
      <c r="AB55" s="108">
        <f>+(A!Z56-B!AA56)/(A!Z56+B!AA56)</f>
        <v>0.95761609350227772</v>
      </c>
      <c r="AC55" s="108">
        <f>+(A!AA56-B!AB56)/(A!AA56+B!AB56)</f>
        <v>0.89472809970247547</v>
      </c>
      <c r="AD55" s="108">
        <f>+(A!AB56-B!AC56)/(A!AB56+B!AC56)</f>
        <v>0.89861683343143017</v>
      </c>
      <c r="AE55" s="108">
        <f>+(A!AC56-B!AD56)/(A!AC56+B!AD56)</f>
        <v>0.99960509802452191</v>
      </c>
    </row>
    <row r="56" spans="4:31" s="1" customFormat="1" x14ac:dyDescent="0.25">
      <c r="D56" s="1" t="s">
        <v>53</v>
      </c>
      <c r="E56" s="115"/>
      <c r="F56" s="106"/>
      <c r="G56" s="106"/>
      <c r="H56" s="106"/>
      <c r="I56" s="106"/>
      <c r="J56" s="106"/>
      <c r="K56" s="106"/>
      <c r="L56" s="106"/>
      <c r="M56" s="106"/>
      <c r="N56" s="106"/>
      <c r="O56" s="106"/>
      <c r="P56" s="106"/>
      <c r="Q56" s="106"/>
      <c r="R56" s="106"/>
      <c r="S56" s="106"/>
      <c r="T56" s="106"/>
      <c r="U56" s="106"/>
      <c r="V56" s="106"/>
      <c r="W56" s="106"/>
      <c r="X56" s="106"/>
      <c r="Y56" s="106"/>
      <c r="Z56" s="106"/>
      <c r="AA56" s="106"/>
      <c r="AB56" s="106"/>
    </row>
    <row r="57" spans="4:31" ht="15.75" thickBot="1" x14ac:dyDescent="0.3"/>
    <row r="58" spans="4:31" ht="15.75" thickBot="1" x14ac:dyDescent="0.3">
      <c r="D58" s="6" t="s">
        <v>15</v>
      </c>
      <c r="E58" s="7"/>
      <c r="F58" s="12">
        <v>1995</v>
      </c>
      <c r="G58" s="8">
        <v>1996</v>
      </c>
      <c r="H58" s="12">
        <v>1997</v>
      </c>
      <c r="I58" s="8">
        <v>1998</v>
      </c>
      <c r="J58" s="12">
        <v>1999</v>
      </c>
      <c r="K58" s="8">
        <v>2000</v>
      </c>
      <c r="L58" s="12">
        <v>2001</v>
      </c>
      <c r="M58" s="8">
        <v>2002</v>
      </c>
      <c r="N58" s="12">
        <v>2003</v>
      </c>
      <c r="O58" s="8">
        <v>2004</v>
      </c>
      <c r="P58" s="12">
        <v>2005</v>
      </c>
      <c r="Q58" s="8">
        <v>2006</v>
      </c>
      <c r="R58" s="12">
        <v>2007</v>
      </c>
      <c r="S58" s="8">
        <v>2008</v>
      </c>
      <c r="T58" s="12">
        <v>2009</v>
      </c>
      <c r="U58" s="8">
        <v>2010</v>
      </c>
      <c r="V58" s="12">
        <v>2011</v>
      </c>
      <c r="W58" s="8">
        <v>2012</v>
      </c>
      <c r="X58" s="12">
        <v>2013</v>
      </c>
      <c r="Y58" s="8">
        <v>2014</v>
      </c>
      <c r="Z58" s="12">
        <v>2015</v>
      </c>
      <c r="AA58" s="9">
        <v>2016</v>
      </c>
      <c r="AB58" s="9">
        <v>2017</v>
      </c>
      <c r="AC58" s="9">
        <v>2018</v>
      </c>
      <c r="AD58" s="9">
        <v>2019</v>
      </c>
      <c r="AE58" s="9">
        <v>2020</v>
      </c>
    </row>
    <row r="59" spans="4:31" x14ac:dyDescent="0.25">
      <c r="D59" s="233" t="s">
        <v>17</v>
      </c>
      <c r="E59" s="234"/>
      <c r="F59" s="110" t="str">
        <f>+IF(F46&gt;0.33, "COMERCIO INTRAINDUSTRIAL", "INDICIO DE COMERCIO INTRAINDUSTRIAL")</f>
        <v>COMERCIO INTRAINDUSTRIAL</v>
      </c>
      <c r="G59" s="141" t="str">
        <f t="shared" ref="G59:AA59" si="0">+IF(G46&gt;0.33, "COMERCIO INTRAINDUSTRIAL", "INDICIO DE COMERCIO INTRAINDUSTRIAL")</f>
        <v>COMERCIO INTRAINDUSTRIAL</v>
      </c>
      <c r="H59" s="110" t="str">
        <f t="shared" si="0"/>
        <v>COMERCIO INTRAINDUSTRIAL</v>
      </c>
      <c r="I59" s="141" t="str">
        <f t="shared" si="0"/>
        <v>COMERCIO INTRAINDUSTRIAL</v>
      </c>
      <c r="J59" s="110" t="str">
        <f t="shared" si="0"/>
        <v>COMERCIO INTRAINDUSTRIAL</v>
      </c>
      <c r="K59" s="141" t="str">
        <f t="shared" si="0"/>
        <v>COMERCIO INTRAINDUSTRIAL</v>
      </c>
      <c r="L59" s="110" t="str">
        <f t="shared" si="0"/>
        <v>COMERCIO INTRAINDUSTRIAL</v>
      </c>
      <c r="M59" s="141" t="str">
        <f t="shared" si="0"/>
        <v>COMERCIO INTRAINDUSTRIAL</v>
      </c>
      <c r="N59" s="110" t="str">
        <f t="shared" si="0"/>
        <v>COMERCIO INTRAINDUSTRIAL</v>
      </c>
      <c r="O59" s="141" t="str">
        <f t="shared" si="0"/>
        <v>COMERCIO INTRAINDUSTRIAL</v>
      </c>
      <c r="P59" s="110" t="str">
        <f t="shared" si="0"/>
        <v>COMERCIO INTRAINDUSTRIAL</v>
      </c>
      <c r="Q59" s="141" t="str">
        <f t="shared" si="0"/>
        <v>COMERCIO INTRAINDUSTRIAL</v>
      </c>
      <c r="R59" s="110" t="str">
        <f t="shared" si="0"/>
        <v>COMERCIO INTRAINDUSTRIAL</v>
      </c>
      <c r="S59" s="141" t="str">
        <f t="shared" si="0"/>
        <v>COMERCIO INTRAINDUSTRIAL</v>
      </c>
      <c r="T59" s="110" t="str">
        <f t="shared" si="0"/>
        <v>COMERCIO INTRAINDUSTRIAL</v>
      </c>
      <c r="U59" s="141" t="str">
        <f t="shared" si="0"/>
        <v>COMERCIO INTRAINDUSTRIAL</v>
      </c>
      <c r="V59" s="110" t="str">
        <f t="shared" si="0"/>
        <v>COMERCIO INTRAINDUSTRIAL</v>
      </c>
      <c r="W59" s="141" t="str">
        <f t="shared" si="0"/>
        <v>COMERCIO INTRAINDUSTRIAL</v>
      </c>
      <c r="X59" s="110" t="str">
        <f t="shared" si="0"/>
        <v>COMERCIO INTRAINDUSTRIAL</v>
      </c>
      <c r="Y59" s="141" t="str">
        <f t="shared" si="0"/>
        <v>COMERCIO INTRAINDUSTRIAL</v>
      </c>
      <c r="Z59" s="110" t="str">
        <f t="shared" si="0"/>
        <v>COMERCIO INTRAINDUSTRIAL</v>
      </c>
      <c r="AA59" s="142" t="str">
        <f t="shared" si="0"/>
        <v>COMERCIO INTRAINDUSTRIAL</v>
      </c>
      <c r="AB59" s="142" t="str">
        <f t="shared" ref="AB59:AC59" si="1">+IF(AB46&gt;0.33, "COMERCIO INTRAINDUSTRIAL", "INDICIO DE COMERCIO INTRAINDUSTRIAL")</f>
        <v>COMERCIO INTRAINDUSTRIAL</v>
      </c>
      <c r="AC59" s="142" t="str">
        <f t="shared" si="1"/>
        <v>COMERCIO INTRAINDUSTRIAL</v>
      </c>
      <c r="AD59" s="142" t="str">
        <f t="shared" ref="AD59:AE59" si="2">+IF(AD46&gt;0.33, "COMERCIO INTRAINDUSTRIAL", "INDICIO DE COMERCIO INTRAINDUSTRIAL")</f>
        <v>COMERCIO INTRAINDUSTRIAL</v>
      </c>
      <c r="AE59" s="110" t="str">
        <f t="shared" si="2"/>
        <v>COMERCIO INTRAINDUSTRIAL</v>
      </c>
    </row>
    <row r="60" spans="4:31" x14ac:dyDescent="0.25">
      <c r="D60" s="235" t="s">
        <v>18</v>
      </c>
      <c r="E60" s="236"/>
      <c r="F60" s="111" t="e">
        <f t="shared" ref="F60:AA60" si="3">+IF(F47&gt;0.33, "COMERCIO INTRAINDUSTRIAL", "INDICIO DE COMERCIO INTRAINDUSTRIAL")</f>
        <v>#DIV/0!</v>
      </c>
      <c r="G60" s="140" t="e">
        <f t="shared" si="3"/>
        <v>#DIV/0!</v>
      </c>
      <c r="H60" s="111" t="e">
        <f t="shared" si="3"/>
        <v>#DIV/0!</v>
      </c>
      <c r="I60" s="140" t="e">
        <f t="shared" si="3"/>
        <v>#DIV/0!</v>
      </c>
      <c r="J60" s="111" t="e">
        <f t="shared" si="3"/>
        <v>#DIV/0!</v>
      </c>
      <c r="K60" s="140" t="e">
        <f t="shared" si="3"/>
        <v>#DIV/0!</v>
      </c>
      <c r="L60" s="111" t="e">
        <f t="shared" si="3"/>
        <v>#DIV/0!</v>
      </c>
      <c r="M60" s="140" t="str">
        <f t="shared" si="3"/>
        <v>COMERCIO INTRAINDUSTRIAL</v>
      </c>
      <c r="N60" s="111" t="e">
        <f t="shared" si="3"/>
        <v>#DIV/0!</v>
      </c>
      <c r="O60" s="140" t="e">
        <f t="shared" si="3"/>
        <v>#DIV/0!</v>
      </c>
      <c r="P60" s="111" t="e">
        <f t="shared" si="3"/>
        <v>#DIV/0!</v>
      </c>
      <c r="Q60" s="140" t="e">
        <f t="shared" si="3"/>
        <v>#DIV/0!</v>
      </c>
      <c r="R60" s="111" t="e">
        <f t="shared" si="3"/>
        <v>#DIV/0!</v>
      </c>
      <c r="S60" s="140" t="e">
        <f t="shared" si="3"/>
        <v>#DIV/0!</v>
      </c>
      <c r="T60" s="111" t="e">
        <f t="shared" si="3"/>
        <v>#DIV/0!</v>
      </c>
      <c r="U60" s="140" t="e">
        <f t="shared" si="3"/>
        <v>#DIV/0!</v>
      </c>
      <c r="V60" s="111" t="e">
        <f t="shared" si="3"/>
        <v>#DIV/0!</v>
      </c>
      <c r="W60" s="140" t="str">
        <f t="shared" si="3"/>
        <v>INDICIO DE COMERCIO INTRAINDUSTRIAL</v>
      </c>
      <c r="X60" s="111" t="str">
        <f t="shared" si="3"/>
        <v>INDICIO DE COMERCIO INTRAINDUSTRIAL</v>
      </c>
      <c r="Y60" s="140" t="str">
        <f t="shared" si="3"/>
        <v>INDICIO DE COMERCIO INTRAINDUSTRIAL</v>
      </c>
      <c r="Z60" s="111" t="str">
        <f t="shared" si="3"/>
        <v>INDICIO DE COMERCIO INTRAINDUSTRIAL</v>
      </c>
      <c r="AA60" s="143" t="str">
        <f t="shared" si="3"/>
        <v>INDICIO DE COMERCIO INTRAINDUSTRIAL</v>
      </c>
      <c r="AB60" s="143" t="str">
        <f t="shared" ref="AB60:AC60" si="4">+IF(AB47&gt;0.33, "COMERCIO INTRAINDUSTRIAL", "INDICIO DE COMERCIO INTRAINDUSTRIAL")</f>
        <v>INDICIO DE COMERCIO INTRAINDUSTRIAL</v>
      </c>
      <c r="AC60" s="143" t="str">
        <f t="shared" si="4"/>
        <v>INDICIO DE COMERCIO INTRAINDUSTRIAL</v>
      </c>
      <c r="AD60" s="143" t="str">
        <f t="shared" ref="AD60:AE60" si="5">+IF(AD47&gt;0.33, "COMERCIO INTRAINDUSTRIAL", "INDICIO DE COMERCIO INTRAINDUSTRIAL")</f>
        <v>COMERCIO INTRAINDUSTRIAL</v>
      </c>
      <c r="AE60" s="111" t="e">
        <f t="shared" si="5"/>
        <v>#DIV/0!</v>
      </c>
    </row>
    <row r="61" spans="4:31" x14ac:dyDescent="0.25">
      <c r="D61" s="233" t="s">
        <v>19</v>
      </c>
      <c r="E61" s="234"/>
      <c r="F61" s="111" t="str">
        <f t="shared" ref="F61:AA61" si="6">+IF(F48&gt;0.33, "COMERCIO INTRAINDUSTRIAL", "INDICIO DE COMERCIO INTRAINDUSTRIAL")</f>
        <v>COMERCIO INTRAINDUSTRIAL</v>
      </c>
      <c r="G61" s="140" t="str">
        <f t="shared" si="6"/>
        <v>COMERCIO INTRAINDUSTRIAL</v>
      </c>
      <c r="H61" s="111" t="str">
        <f t="shared" si="6"/>
        <v>COMERCIO INTRAINDUSTRIAL</v>
      </c>
      <c r="I61" s="140" t="str">
        <f t="shared" si="6"/>
        <v>COMERCIO INTRAINDUSTRIAL</v>
      </c>
      <c r="J61" s="111" t="str">
        <f t="shared" si="6"/>
        <v>COMERCIO INTRAINDUSTRIAL</v>
      </c>
      <c r="K61" s="140" t="str">
        <f t="shared" si="6"/>
        <v>COMERCIO INTRAINDUSTRIAL</v>
      </c>
      <c r="L61" s="111" t="str">
        <f t="shared" si="6"/>
        <v>COMERCIO INTRAINDUSTRIAL</v>
      </c>
      <c r="M61" s="140" t="str">
        <f t="shared" si="6"/>
        <v>COMERCIO INTRAINDUSTRIAL</v>
      </c>
      <c r="N61" s="111" t="str">
        <f t="shared" si="6"/>
        <v>COMERCIO INTRAINDUSTRIAL</v>
      </c>
      <c r="O61" s="140" t="str">
        <f t="shared" si="6"/>
        <v>COMERCIO INTRAINDUSTRIAL</v>
      </c>
      <c r="P61" s="111" t="str">
        <f t="shared" si="6"/>
        <v>COMERCIO INTRAINDUSTRIAL</v>
      </c>
      <c r="Q61" s="140" t="str">
        <f t="shared" si="6"/>
        <v>COMERCIO INTRAINDUSTRIAL</v>
      </c>
      <c r="R61" s="111" t="str">
        <f t="shared" si="6"/>
        <v>COMERCIO INTRAINDUSTRIAL</v>
      </c>
      <c r="S61" s="140" t="str">
        <f t="shared" si="6"/>
        <v>COMERCIO INTRAINDUSTRIAL</v>
      </c>
      <c r="T61" s="111" t="str">
        <f t="shared" si="6"/>
        <v>COMERCIO INTRAINDUSTRIAL</v>
      </c>
      <c r="U61" s="140" t="str">
        <f t="shared" si="6"/>
        <v>COMERCIO INTRAINDUSTRIAL</v>
      </c>
      <c r="V61" s="111" t="str">
        <f t="shared" si="6"/>
        <v>COMERCIO INTRAINDUSTRIAL</v>
      </c>
      <c r="W61" s="140" t="str">
        <f t="shared" si="6"/>
        <v>COMERCIO INTRAINDUSTRIAL</v>
      </c>
      <c r="X61" s="111" t="str">
        <f t="shared" si="6"/>
        <v>COMERCIO INTRAINDUSTRIAL</v>
      </c>
      <c r="Y61" s="140" t="str">
        <f t="shared" si="6"/>
        <v>COMERCIO INTRAINDUSTRIAL</v>
      </c>
      <c r="Z61" s="111" t="str">
        <f t="shared" si="6"/>
        <v>COMERCIO INTRAINDUSTRIAL</v>
      </c>
      <c r="AA61" s="143" t="str">
        <f t="shared" si="6"/>
        <v>COMERCIO INTRAINDUSTRIAL</v>
      </c>
      <c r="AB61" s="143" t="str">
        <f t="shared" ref="AB61:AC61" si="7">+IF(AB48&gt;0.33, "COMERCIO INTRAINDUSTRIAL", "INDICIO DE COMERCIO INTRAINDUSTRIAL")</f>
        <v>COMERCIO INTRAINDUSTRIAL</v>
      </c>
      <c r="AC61" s="143" t="str">
        <f t="shared" si="7"/>
        <v>COMERCIO INTRAINDUSTRIAL</v>
      </c>
      <c r="AD61" s="143" t="str">
        <f t="shared" ref="AD61:AE61" si="8">+IF(AD48&gt;0.33, "COMERCIO INTRAINDUSTRIAL", "INDICIO DE COMERCIO INTRAINDUSTRIAL")</f>
        <v>COMERCIO INTRAINDUSTRIAL</v>
      </c>
      <c r="AE61" s="111" t="str">
        <f t="shared" si="8"/>
        <v>COMERCIO INTRAINDUSTRIAL</v>
      </c>
    </row>
    <row r="62" spans="4:31" x14ac:dyDescent="0.25">
      <c r="D62" s="235" t="s">
        <v>20</v>
      </c>
      <c r="E62" s="236"/>
      <c r="F62" s="111" t="str">
        <f t="shared" ref="F62:AA62" si="9">+IF(F49&gt;0.33, "COMERCIO INTRAINDUSTRIAL", "INDICIO DE COMERCIO INTRAINDUSTRIAL")</f>
        <v>COMERCIO INTRAINDUSTRIAL</v>
      </c>
      <c r="G62" s="140" t="str">
        <f t="shared" si="9"/>
        <v>COMERCIO INTRAINDUSTRIAL</v>
      </c>
      <c r="H62" s="111" t="str">
        <f t="shared" si="9"/>
        <v>INDICIO DE COMERCIO INTRAINDUSTRIAL</v>
      </c>
      <c r="I62" s="140" t="str">
        <f t="shared" si="9"/>
        <v>INDICIO DE COMERCIO INTRAINDUSTRIAL</v>
      </c>
      <c r="J62" s="111" t="str">
        <f t="shared" si="9"/>
        <v>INDICIO DE COMERCIO INTRAINDUSTRIAL</v>
      </c>
      <c r="K62" s="140" t="str">
        <f t="shared" si="9"/>
        <v>INDICIO DE COMERCIO INTRAINDUSTRIAL</v>
      </c>
      <c r="L62" s="111" t="str">
        <f t="shared" si="9"/>
        <v>INDICIO DE COMERCIO INTRAINDUSTRIAL</v>
      </c>
      <c r="M62" s="140" t="str">
        <f t="shared" si="9"/>
        <v>INDICIO DE COMERCIO INTRAINDUSTRIAL</v>
      </c>
      <c r="N62" s="111" t="str">
        <f t="shared" si="9"/>
        <v>INDICIO DE COMERCIO INTRAINDUSTRIAL</v>
      </c>
      <c r="O62" s="140" t="str">
        <f t="shared" si="9"/>
        <v>INDICIO DE COMERCIO INTRAINDUSTRIAL</v>
      </c>
      <c r="P62" s="111" t="str">
        <f t="shared" si="9"/>
        <v>INDICIO DE COMERCIO INTRAINDUSTRIAL</v>
      </c>
      <c r="Q62" s="140" t="str">
        <f t="shared" si="9"/>
        <v>INDICIO DE COMERCIO INTRAINDUSTRIAL</v>
      </c>
      <c r="R62" s="111" t="str">
        <f t="shared" si="9"/>
        <v>INDICIO DE COMERCIO INTRAINDUSTRIAL</v>
      </c>
      <c r="S62" s="140" t="str">
        <f t="shared" si="9"/>
        <v>INDICIO DE COMERCIO INTRAINDUSTRIAL</v>
      </c>
      <c r="T62" s="111" t="str">
        <f t="shared" si="9"/>
        <v>INDICIO DE COMERCIO INTRAINDUSTRIAL</v>
      </c>
      <c r="U62" s="140" t="str">
        <f t="shared" si="9"/>
        <v>INDICIO DE COMERCIO INTRAINDUSTRIAL</v>
      </c>
      <c r="V62" s="111" t="str">
        <f t="shared" si="9"/>
        <v>INDICIO DE COMERCIO INTRAINDUSTRIAL</v>
      </c>
      <c r="W62" s="140" t="str">
        <f t="shared" si="9"/>
        <v>COMERCIO INTRAINDUSTRIAL</v>
      </c>
      <c r="X62" s="111" t="str">
        <f t="shared" si="9"/>
        <v>COMERCIO INTRAINDUSTRIAL</v>
      </c>
      <c r="Y62" s="140" t="str">
        <f t="shared" si="9"/>
        <v>INDICIO DE COMERCIO INTRAINDUSTRIAL</v>
      </c>
      <c r="Z62" s="111" t="str">
        <f t="shared" si="9"/>
        <v>INDICIO DE COMERCIO INTRAINDUSTRIAL</v>
      </c>
      <c r="AA62" s="143" t="str">
        <f t="shared" si="9"/>
        <v>INDICIO DE COMERCIO INTRAINDUSTRIAL</v>
      </c>
      <c r="AB62" s="143" t="str">
        <f t="shared" ref="AB62:AC62" si="10">+IF(AB49&gt;0.33, "COMERCIO INTRAINDUSTRIAL", "INDICIO DE COMERCIO INTRAINDUSTRIAL")</f>
        <v>INDICIO DE COMERCIO INTRAINDUSTRIAL</v>
      </c>
      <c r="AC62" s="143" t="str">
        <f t="shared" si="10"/>
        <v>INDICIO DE COMERCIO INTRAINDUSTRIAL</v>
      </c>
      <c r="AD62" s="143" t="str">
        <f t="shared" ref="AD62:AE62" si="11">+IF(AD49&gt;0.33, "COMERCIO INTRAINDUSTRIAL", "INDICIO DE COMERCIO INTRAINDUSTRIAL")</f>
        <v>INDICIO DE COMERCIO INTRAINDUSTRIAL</v>
      </c>
      <c r="AE62" s="111" t="str">
        <f t="shared" si="11"/>
        <v>INDICIO DE COMERCIO INTRAINDUSTRIAL</v>
      </c>
    </row>
    <row r="63" spans="4:31" x14ac:dyDescent="0.25">
      <c r="D63" s="233" t="s">
        <v>21</v>
      </c>
      <c r="E63" s="234"/>
      <c r="F63" s="111" t="e">
        <f t="shared" ref="F63:AA63" si="12">+IF(F50&gt;0.33, "COMERCIO INTRAINDUSTRIAL", "INDICIO DE COMERCIO INTRAINDUSTRIAL")</f>
        <v>#DIV/0!</v>
      </c>
      <c r="G63" s="140" t="str">
        <f t="shared" si="12"/>
        <v>INDICIO DE COMERCIO INTRAINDUSTRIAL</v>
      </c>
      <c r="H63" s="111" t="str">
        <f t="shared" si="12"/>
        <v>INDICIO DE COMERCIO INTRAINDUSTRIAL</v>
      </c>
      <c r="I63" s="140" t="str">
        <f t="shared" si="12"/>
        <v>INDICIO DE COMERCIO INTRAINDUSTRIAL</v>
      </c>
      <c r="J63" s="111" t="e">
        <f t="shared" si="12"/>
        <v>#DIV/0!</v>
      </c>
      <c r="K63" s="140" t="e">
        <f t="shared" si="12"/>
        <v>#DIV/0!</v>
      </c>
      <c r="L63" s="111" t="e">
        <f t="shared" si="12"/>
        <v>#DIV/0!</v>
      </c>
      <c r="M63" s="140" t="e">
        <f t="shared" si="12"/>
        <v>#DIV/0!</v>
      </c>
      <c r="N63" s="111" t="str">
        <f t="shared" si="12"/>
        <v>INDICIO DE COMERCIO INTRAINDUSTRIAL</v>
      </c>
      <c r="O63" s="140" t="str">
        <f t="shared" si="12"/>
        <v>INDICIO DE COMERCIO INTRAINDUSTRIAL</v>
      </c>
      <c r="P63" s="111" t="str">
        <f t="shared" si="12"/>
        <v>INDICIO DE COMERCIO INTRAINDUSTRIAL</v>
      </c>
      <c r="Q63" s="140" t="e">
        <f t="shared" si="12"/>
        <v>#DIV/0!</v>
      </c>
      <c r="R63" s="111" t="e">
        <f t="shared" si="12"/>
        <v>#DIV/0!</v>
      </c>
      <c r="S63" s="140" t="e">
        <f t="shared" si="12"/>
        <v>#DIV/0!</v>
      </c>
      <c r="T63" s="111" t="str">
        <f t="shared" si="12"/>
        <v>INDICIO DE COMERCIO INTRAINDUSTRIAL</v>
      </c>
      <c r="U63" s="140" t="e">
        <f t="shared" si="12"/>
        <v>#DIV/0!</v>
      </c>
      <c r="V63" s="111" t="e">
        <f t="shared" si="12"/>
        <v>#DIV/0!</v>
      </c>
      <c r="W63" s="140" t="e">
        <f t="shared" si="12"/>
        <v>#DIV/0!</v>
      </c>
      <c r="X63" s="111" t="e">
        <f t="shared" si="12"/>
        <v>#DIV/0!</v>
      </c>
      <c r="Y63" s="140" t="e">
        <f t="shared" si="12"/>
        <v>#DIV/0!</v>
      </c>
      <c r="Z63" s="111" t="str">
        <f t="shared" si="12"/>
        <v>INDICIO DE COMERCIO INTRAINDUSTRIAL</v>
      </c>
      <c r="AA63" s="143" t="str">
        <f t="shared" si="12"/>
        <v>INDICIO DE COMERCIO INTRAINDUSTRIAL</v>
      </c>
      <c r="AB63" s="143" t="str">
        <f t="shared" ref="AB63:AC63" si="13">+IF(AB50&gt;0.33, "COMERCIO INTRAINDUSTRIAL", "INDICIO DE COMERCIO INTRAINDUSTRIAL")</f>
        <v>INDICIO DE COMERCIO INTRAINDUSTRIAL</v>
      </c>
      <c r="AC63" s="143" t="e">
        <f t="shared" si="13"/>
        <v>#DIV/0!</v>
      </c>
      <c r="AD63" s="143" t="str">
        <f t="shared" ref="AD63:AE63" si="14">+IF(AD50&gt;0.33, "COMERCIO INTRAINDUSTRIAL", "INDICIO DE COMERCIO INTRAINDUSTRIAL")</f>
        <v>INDICIO DE COMERCIO INTRAINDUSTRIAL</v>
      </c>
      <c r="AE63" s="111" t="str">
        <f t="shared" si="14"/>
        <v>INDICIO DE COMERCIO INTRAINDUSTRIAL</v>
      </c>
    </row>
    <row r="64" spans="4:31" x14ac:dyDescent="0.25">
      <c r="D64" s="235" t="s">
        <v>22</v>
      </c>
      <c r="E64" s="236"/>
      <c r="F64" s="111" t="str">
        <f t="shared" ref="F64:AA64" si="15">+IF(F51&gt;0.33, "COMERCIO INTRAINDUSTRIAL", "INDICIO DE COMERCIO INTRAINDUSTRIAL")</f>
        <v>INDICIO DE COMERCIO INTRAINDUSTRIAL</v>
      </c>
      <c r="G64" s="140" t="str">
        <f t="shared" si="15"/>
        <v>INDICIO DE COMERCIO INTRAINDUSTRIAL</v>
      </c>
      <c r="H64" s="111" t="str">
        <f t="shared" si="15"/>
        <v>INDICIO DE COMERCIO INTRAINDUSTRIAL</v>
      </c>
      <c r="I64" s="140" t="str">
        <f t="shared" si="15"/>
        <v>INDICIO DE COMERCIO INTRAINDUSTRIAL</v>
      </c>
      <c r="J64" s="111" t="str">
        <f t="shared" si="15"/>
        <v>COMERCIO INTRAINDUSTRIAL</v>
      </c>
      <c r="K64" s="140" t="str">
        <f t="shared" si="15"/>
        <v>INDICIO DE COMERCIO INTRAINDUSTRIAL</v>
      </c>
      <c r="L64" s="111" t="str">
        <f t="shared" si="15"/>
        <v>INDICIO DE COMERCIO INTRAINDUSTRIAL</v>
      </c>
      <c r="M64" s="140" t="str">
        <f t="shared" si="15"/>
        <v>COMERCIO INTRAINDUSTRIAL</v>
      </c>
      <c r="N64" s="111" t="str">
        <f t="shared" si="15"/>
        <v>INDICIO DE COMERCIO INTRAINDUSTRIAL</v>
      </c>
      <c r="O64" s="140" t="str">
        <f t="shared" si="15"/>
        <v>INDICIO DE COMERCIO INTRAINDUSTRIAL</v>
      </c>
      <c r="P64" s="111" t="str">
        <f t="shared" si="15"/>
        <v>INDICIO DE COMERCIO INTRAINDUSTRIAL</v>
      </c>
      <c r="Q64" s="140" t="str">
        <f t="shared" si="15"/>
        <v>INDICIO DE COMERCIO INTRAINDUSTRIAL</v>
      </c>
      <c r="R64" s="111" t="str">
        <f t="shared" si="15"/>
        <v>INDICIO DE COMERCIO INTRAINDUSTRIAL</v>
      </c>
      <c r="S64" s="140" t="str">
        <f t="shared" si="15"/>
        <v>INDICIO DE COMERCIO INTRAINDUSTRIAL</v>
      </c>
      <c r="T64" s="111" t="str">
        <f t="shared" si="15"/>
        <v>INDICIO DE COMERCIO INTRAINDUSTRIAL</v>
      </c>
      <c r="U64" s="140" t="str">
        <f t="shared" si="15"/>
        <v>INDICIO DE COMERCIO INTRAINDUSTRIAL</v>
      </c>
      <c r="V64" s="111" t="str">
        <f t="shared" si="15"/>
        <v>INDICIO DE COMERCIO INTRAINDUSTRIAL</v>
      </c>
      <c r="W64" s="140" t="str">
        <f t="shared" si="15"/>
        <v>INDICIO DE COMERCIO INTRAINDUSTRIAL</v>
      </c>
      <c r="X64" s="111" t="str">
        <f t="shared" si="15"/>
        <v>INDICIO DE COMERCIO INTRAINDUSTRIAL</v>
      </c>
      <c r="Y64" s="140" t="str">
        <f t="shared" si="15"/>
        <v>INDICIO DE COMERCIO INTRAINDUSTRIAL</v>
      </c>
      <c r="Z64" s="111" t="str">
        <f t="shared" si="15"/>
        <v>INDICIO DE COMERCIO INTRAINDUSTRIAL</v>
      </c>
      <c r="AA64" s="143" t="str">
        <f t="shared" si="15"/>
        <v>INDICIO DE COMERCIO INTRAINDUSTRIAL</v>
      </c>
      <c r="AB64" s="143" t="str">
        <f t="shared" ref="AB64:AC64" si="16">+IF(AB51&gt;0.33, "COMERCIO INTRAINDUSTRIAL", "INDICIO DE COMERCIO INTRAINDUSTRIAL")</f>
        <v>INDICIO DE COMERCIO INTRAINDUSTRIAL</v>
      </c>
      <c r="AC64" s="143" t="str">
        <f t="shared" si="16"/>
        <v>INDICIO DE COMERCIO INTRAINDUSTRIAL</v>
      </c>
      <c r="AD64" s="143" t="str">
        <f t="shared" ref="AD64:AE64" si="17">+IF(AD51&gt;0.33, "COMERCIO INTRAINDUSTRIAL", "INDICIO DE COMERCIO INTRAINDUSTRIAL")</f>
        <v>INDICIO DE COMERCIO INTRAINDUSTRIAL</v>
      </c>
      <c r="AE64" s="111" t="str">
        <f t="shared" si="17"/>
        <v>INDICIO DE COMERCIO INTRAINDUSTRIAL</v>
      </c>
    </row>
    <row r="65" spans="4:31" x14ac:dyDescent="0.25">
      <c r="D65" s="233" t="s">
        <v>23</v>
      </c>
      <c r="E65" s="234"/>
      <c r="F65" s="111" t="str">
        <f t="shared" ref="F65:AA65" si="18">+IF(F52&gt;0.33, "COMERCIO INTRAINDUSTRIAL", "INDICIO DE COMERCIO INTRAINDUSTRIAL")</f>
        <v>COMERCIO INTRAINDUSTRIAL</v>
      </c>
      <c r="G65" s="140" t="str">
        <f t="shared" si="18"/>
        <v>INDICIO DE COMERCIO INTRAINDUSTRIAL</v>
      </c>
      <c r="H65" s="111" t="str">
        <f t="shared" si="18"/>
        <v>COMERCIO INTRAINDUSTRIAL</v>
      </c>
      <c r="I65" s="140" t="str">
        <f t="shared" si="18"/>
        <v>INDICIO DE COMERCIO INTRAINDUSTRIAL</v>
      </c>
      <c r="J65" s="111" t="str">
        <f t="shared" si="18"/>
        <v>INDICIO DE COMERCIO INTRAINDUSTRIAL</v>
      </c>
      <c r="K65" s="140" t="str">
        <f t="shared" si="18"/>
        <v>INDICIO DE COMERCIO INTRAINDUSTRIAL</v>
      </c>
      <c r="L65" s="111" t="str">
        <f t="shared" si="18"/>
        <v>INDICIO DE COMERCIO INTRAINDUSTRIAL</v>
      </c>
      <c r="M65" s="140" t="str">
        <f t="shared" si="18"/>
        <v>INDICIO DE COMERCIO INTRAINDUSTRIAL</v>
      </c>
      <c r="N65" s="111" t="str">
        <f t="shared" si="18"/>
        <v>INDICIO DE COMERCIO INTRAINDUSTRIAL</v>
      </c>
      <c r="O65" s="140" t="str">
        <f t="shared" si="18"/>
        <v>COMERCIO INTRAINDUSTRIAL</v>
      </c>
      <c r="P65" s="111" t="str">
        <f t="shared" si="18"/>
        <v>INDICIO DE COMERCIO INTRAINDUSTRIAL</v>
      </c>
      <c r="Q65" s="140" t="str">
        <f t="shared" si="18"/>
        <v>INDICIO DE COMERCIO INTRAINDUSTRIAL</v>
      </c>
      <c r="R65" s="111" t="str">
        <f t="shared" si="18"/>
        <v>INDICIO DE COMERCIO INTRAINDUSTRIAL</v>
      </c>
      <c r="S65" s="140" t="str">
        <f t="shared" si="18"/>
        <v>INDICIO DE COMERCIO INTRAINDUSTRIAL</v>
      </c>
      <c r="T65" s="111" t="str">
        <f t="shared" si="18"/>
        <v>INDICIO DE COMERCIO INTRAINDUSTRIAL</v>
      </c>
      <c r="U65" s="140" t="str">
        <f t="shared" si="18"/>
        <v>INDICIO DE COMERCIO INTRAINDUSTRIAL</v>
      </c>
      <c r="V65" s="111" t="str">
        <f t="shared" si="18"/>
        <v>INDICIO DE COMERCIO INTRAINDUSTRIAL</v>
      </c>
      <c r="W65" s="140" t="str">
        <f t="shared" si="18"/>
        <v>INDICIO DE COMERCIO INTRAINDUSTRIAL</v>
      </c>
      <c r="X65" s="111" t="str">
        <f t="shared" si="18"/>
        <v>INDICIO DE COMERCIO INTRAINDUSTRIAL</v>
      </c>
      <c r="Y65" s="140" t="str">
        <f t="shared" si="18"/>
        <v>COMERCIO INTRAINDUSTRIAL</v>
      </c>
      <c r="Z65" s="111" t="str">
        <f t="shared" si="18"/>
        <v>COMERCIO INTRAINDUSTRIAL</v>
      </c>
      <c r="AA65" s="143" t="str">
        <f t="shared" si="18"/>
        <v>COMERCIO INTRAINDUSTRIAL</v>
      </c>
      <c r="AB65" s="143" t="str">
        <f t="shared" ref="AB65:AC65" si="19">+IF(AB52&gt;0.33, "COMERCIO INTRAINDUSTRIAL", "INDICIO DE COMERCIO INTRAINDUSTRIAL")</f>
        <v>COMERCIO INTRAINDUSTRIAL</v>
      </c>
      <c r="AC65" s="143" t="str">
        <f t="shared" si="19"/>
        <v>COMERCIO INTRAINDUSTRIAL</v>
      </c>
      <c r="AD65" s="143" t="str">
        <f t="shared" ref="AD65:AE65" si="20">+IF(AD52&gt;0.33, "COMERCIO INTRAINDUSTRIAL", "INDICIO DE COMERCIO INTRAINDUSTRIAL")</f>
        <v>COMERCIO INTRAINDUSTRIAL</v>
      </c>
      <c r="AE65" s="111" t="str">
        <f t="shared" si="20"/>
        <v>COMERCIO INTRAINDUSTRIAL</v>
      </c>
    </row>
    <row r="66" spans="4:31" x14ac:dyDescent="0.25">
      <c r="D66" s="235" t="s">
        <v>24</v>
      </c>
      <c r="E66" s="236"/>
      <c r="F66" s="111" t="str">
        <f t="shared" ref="F66:AA66" si="21">+IF(F53&gt;0.33, "COMERCIO INTRAINDUSTRIAL", "INDICIO DE COMERCIO INTRAINDUSTRIAL")</f>
        <v>INDICIO DE COMERCIO INTRAINDUSTRIAL</v>
      </c>
      <c r="G66" s="140" t="str">
        <f t="shared" si="21"/>
        <v>INDICIO DE COMERCIO INTRAINDUSTRIAL</v>
      </c>
      <c r="H66" s="111" t="str">
        <f t="shared" si="21"/>
        <v>INDICIO DE COMERCIO INTRAINDUSTRIAL</v>
      </c>
      <c r="I66" s="140" t="str">
        <f t="shared" si="21"/>
        <v>INDICIO DE COMERCIO INTRAINDUSTRIAL</v>
      </c>
      <c r="J66" s="111" t="str">
        <f t="shared" si="21"/>
        <v>INDICIO DE COMERCIO INTRAINDUSTRIAL</v>
      </c>
      <c r="K66" s="140" t="str">
        <f t="shared" si="21"/>
        <v>INDICIO DE COMERCIO INTRAINDUSTRIAL</v>
      </c>
      <c r="L66" s="111" t="str">
        <f t="shared" si="21"/>
        <v>INDICIO DE COMERCIO INTRAINDUSTRIAL</v>
      </c>
      <c r="M66" s="140" t="str">
        <f t="shared" si="21"/>
        <v>INDICIO DE COMERCIO INTRAINDUSTRIAL</v>
      </c>
      <c r="N66" s="111" t="str">
        <f t="shared" si="21"/>
        <v>INDICIO DE COMERCIO INTRAINDUSTRIAL</v>
      </c>
      <c r="O66" s="140" t="str">
        <f t="shared" si="21"/>
        <v>INDICIO DE COMERCIO INTRAINDUSTRIAL</v>
      </c>
      <c r="P66" s="111" t="str">
        <f t="shared" si="21"/>
        <v>INDICIO DE COMERCIO INTRAINDUSTRIAL</v>
      </c>
      <c r="Q66" s="140" t="str">
        <f t="shared" si="21"/>
        <v>INDICIO DE COMERCIO INTRAINDUSTRIAL</v>
      </c>
      <c r="R66" s="111" t="str">
        <f t="shared" si="21"/>
        <v>INDICIO DE COMERCIO INTRAINDUSTRIAL</v>
      </c>
      <c r="S66" s="140" t="str">
        <f t="shared" si="21"/>
        <v>INDICIO DE COMERCIO INTRAINDUSTRIAL</v>
      </c>
      <c r="T66" s="111" t="str">
        <f t="shared" si="21"/>
        <v>INDICIO DE COMERCIO INTRAINDUSTRIAL</v>
      </c>
      <c r="U66" s="140" t="str">
        <f t="shared" si="21"/>
        <v>INDICIO DE COMERCIO INTRAINDUSTRIAL</v>
      </c>
      <c r="V66" s="111" t="str">
        <f t="shared" si="21"/>
        <v>INDICIO DE COMERCIO INTRAINDUSTRIAL</v>
      </c>
      <c r="W66" s="140" t="str">
        <f t="shared" si="21"/>
        <v>INDICIO DE COMERCIO INTRAINDUSTRIAL</v>
      </c>
      <c r="X66" s="111" t="str">
        <f t="shared" si="21"/>
        <v>INDICIO DE COMERCIO INTRAINDUSTRIAL</v>
      </c>
      <c r="Y66" s="140" t="str">
        <f t="shared" si="21"/>
        <v>INDICIO DE COMERCIO INTRAINDUSTRIAL</v>
      </c>
      <c r="Z66" s="111" t="str">
        <f t="shared" si="21"/>
        <v>INDICIO DE COMERCIO INTRAINDUSTRIAL</v>
      </c>
      <c r="AA66" s="143" t="str">
        <f t="shared" si="21"/>
        <v>INDICIO DE COMERCIO INTRAINDUSTRIAL</v>
      </c>
      <c r="AB66" s="143" t="str">
        <f t="shared" ref="AB66:AC66" si="22">+IF(AB53&gt;0.33, "COMERCIO INTRAINDUSTRIAL", "INDICIO DE COMERCIO INTRAINDUSTRIAL")</f>
        <v>INDICIO DE COMERCIO INTRAINDUSTRIAL</v>
      </c>
      <c r="AC66" s="143" t="str">
        <f t="shared" si="22"/>
        <v>INDICIO DE COMERCIO INTRAINDUSTRIAL</v>
      </c>
      <c r="AD66" s="143" t="str">
        <f t="shared" ref="AD66:AE66" si="23">+IF(AD53&gt;0.33, "COMERCIO INTRAINDUSTRIAL", "INDICIO DE COMERCIO INTRAINDUSTRIAL")</f>
        <v>INDICIO DE COMERCIO INTRAINDUSTRIAL</v>
      </c>
      <c r="AE66" s="111" t="str">
        <f t="shared" si="23"/>
        <v>INDICIO DE COMERCIO INTRAINDUSTRIAL</v>
      </c>
    </row>
    <row r="67" spans="4:31" x14ac:dyDescent="0.25">
      <c r="D67" s="233" t="s">
        <v>25</v>
      </c>
      <c r="E67" s="234"/>
      <c r="F67" s="111" t="str">
        <f t="shared" ref="F67:AA67" si="24">+IF(F54&gt;0.33, "COMERCIO INTRAINDUSTRIAL", "INDICIO DE COMERCIO INTRAINDUSTRIAL")</f>
        <v>INDICIO DE COMERCIO INTRAINDUSTRIAL</v>
      </c>
      <c r="G67" s="140" t="str">
        <f t="shared" si="24"/>
        <v>INDICIO DE COMERCIO INTRAINDUSTRIAL</v>
      </c>
      <c r="H67" s="111" t="str">
        <f t="shared" si="24"/>
        <v>INDICIO DE COMERCIO INTRAINDUSTRIAL</v>
      </c>
      <c r="I67" s="140" t="str">
        <f t="shared" si="24"/>
        <v>INDICIO DE COMERCIO INTRAINDUSTRIAL</v>
      </c>
      <c r="J67" s="111" t="str">
        <f t="shared" si="24"/>
        <v>INDICIO DE COMERCIO INTRAINDUSTRIAL</v>
      </c>
      <c r="K67" s="140" t="str">
        <f t="shared" si="24"/>
        <v>INDICIO DE COMERCIO INTRAINDUSTRIAL</v>
      </c>
      <c r="L67" s="111" t="str">
        <f t="shared" si="24"/>
        <v>INDICIO DE COMERCIO INTRAINDUSTRIAL</v>
      </c>
      <c r="M67" s="140" t="str">
        <f t="shared" si="24"/>
        <v>INDICIO DE COMERCIO INTRAINDUSTRIAL</v>
      </c>
      <c r="N67" s="111" t="str">
        <f t="shared" si="24"/>
        <v>INDICIO DE COMERCIO INTRAINDUSTRIAL</v>
      </c>
      <c r="O67" s="140" t="str">
        <f t="shared" si="24"/>
        <v>INDICIO DE COMERCIO INTRAINDUSTRIAL</v>
      </c>
      <c r="P67" s="111" t="str">
        <f t="shared" si="24"/>
        <v>INDICIO DE COMERCIO INTRAINDUSTRIAL</v>
      </c>
      <c r="Q67" s="140" t="str">
        <f t="shared" si="24"/>
        <v>INDICIO DE COMERCIO INTRAINDUSTRIAL</v>
      </c>
      <c r="R67" s="111" t="str">
        <f t="shared" si="24"/>
        <v>INDICIO DE COMERCIO INTRAINDUSTRIAL</v>
      </c>
      <c r="S67" s="140" t="str">
        <f t="shared" si="24"/>
        <v>INDICIO DE COMERCIO INTRAINDUSTRIAL</v>
      </c>
      <c r="T67" s="111" t="str">
        <f t="shared" si="24"/>
        <v>INDICIO DE COMERCIO INTRAINDUSTRIAL</v>
      </c>
      <c r="U67" s="140" t="str">
        <f t="shared" si="24"/>
        <v>INDICIO DE COMERCIO INTRAINDUSTRIAL</v>
      </c>
      <c r="V67" s="111" t="str">
        <f t="shared" si="24"/>
        <v>INDICIO DE COMERCIO INTRAINDUSTRIAL</v>
      </c>
      <c r="W67" s="140" t="str">
        <f t="shared" si="24"/>
        <v>INDICIO DE COMERCIO INTRAINDUSTRIAL</v>
      </c>
      <c r="X67" s="111" t="str">
        <f t="shared" si="24"/>
        <v>INDICIO DE COMERCIO INTRAINDUSTRIAL</v>
      </c>
      <c r="Y67" s="140" t="str">
        <f t="shared" si="24"/>
        <v>INDICIO DE COMERCIO INTRAINDUSTRIAL</v>
      </c>
      <c r="Z67" s="111" t="str">
        <f t="shared" si="24"/>
        <v>INDICIO DE COMERCIO INTRAINDUSTRIAL</v>
      </c>
      <c r="AA67" s="143" t="str">
        <f t="shared" si="24"/>
        <v>INDICIO DE COMERCIO INTRAINDUSTRIAL</v>
      </c>
      <c r="AB67" s="143" t="str">
        <f t="shared" ref="AB67:AC67" si="25">+IF(AB54&gt;0.33, "COMERCIO INTRAINDUSTRIAL", "INDICIO DE COMERCIO INTRAINDUSTRIAL")</f>
        <v>INDICIO DE COMERCIO INTRAINDUSTRIAL</v>
      </c>
      <c r="AC67" s="143" t="str">
        <f t="shared" si="25"/>
        <v>INDICIO DE COMERCIO INTRAINDUSTRIAL</v>
      </c>
      <c r="AD67" s="143" t="str">
        <f t="shared" ref="AD67:AE67" si="26">+IF(AD54&gt;0.33, "COMERCIO INTRAINDUSTRIAL", "INDICIO DE COMERCIO INTRAINDUSTRIAL")</f>
        <v>INDICIO DE COMERCIO INTRAINDUSTRIAL</v>
      </c>
      <c r="AE67" s="111" t="str">
        <f t="shared" si="26"/>
        <v>INDICIO DE COMERCIO INTRAINDUSTRIAL</v>
      </c>
    </row>
    <row r="68" spans="4:31" ht="15.75" thickBot="1" x14ac:dyDescent="0.3">
      <c r="D68" s="231" t="s">
        <v>26</v>
      </c>
      <c r="E68" s="232"/>
      <c r="F68" s="112" t="str">
        <f t="shared" ref="F68:AA68" si="27">+IF(F55&gt;0.33, "COMERCIO INTRAINDUSTRIAL", "INDICIO DE COMERCIO INTRAINDUSTRIAL")</f>
        <v>INDICIO DE COMERCIO INTRAINDUSTRIAL</v>
      </c>
      <c r="G68" s="144" t="e">
        <f t="shared" si="27"/>
        <v>#DIV/0!</v>
      </c>
      <c r="H68" s="112" t="e">
        <f t="shared" si="27"/>
        <v>#DIV/0!</v>
      </c>
      <c r="I68" s="144" t="str">
        <f t="shared" si="27"/>
        <v>COMERCIO INTRAINDUSTRIAL</v>
      </c>
      <c r="J68" s="112" t="e">
        <f t="shared" si="27"/>
        <v>#DIV/0!</v>
      </c>
      <c r="K68" s="144" t="str">
        <f t="shared" si="27"/>
        <v>INDICIO DE COMERCIO INTRAINDUSTRIAL</v>
      </c>
      <c r="L68" s="112" t="e">
        <f t="shared" si="27"/>
        <v>#DIV/0!</v>
      </c>
      <c r="M68" s="144" t="str">
        <f t="shared" si="27"/>
        <v>INDICIO DE COMERCIO INTRAINDUSTRIAL</v>
      </c>
      <c r="N68" s="112" t="str">
        <f t="shared" si="27"/>
        <v>INDICIO DE COMERCIO INTRAINDUSTRIAL</v>
      </c>
      <c r="O68" s="144" t="str">
        <f t="shared" si="27"/>
        <v>INDICIO DE COMERCIO INTRAINDUSTRIAL</v>
      </c>
      <c r="P68" s="112" t="str">
        <f t="shared" si="27"/>
        <v>INDICIO DE COMERCIO INTRAINDUSTRIAL</v>
      </c>
      <c r="Q68" s="144" t="str">
        <f t="shared" si="27"/>
        <v>INDICIO DE COMERCIO INTRAINDUSTRIAL</v>
      </c>
      <c r="R68" s="112" t="str">
        <f t="shared" si="27"/>
        <v>INDICIO DE COMERCIO INTRAINDUSTRIAL</v>
      </c>
      <c r="S68" s="144" t="str">
        <f t="shared" si="27"/>
        <v>INDICIO DE COMERCIO INTRAINDUSTRIAL</v>
      </c>
      <c r="T68" s="112" t="str">
        <f t="shared" si="27"/>
        <v>INDICIO DE COMERCIO INTRAINDUSTRIAL</v>
      </c>
      <c r="U68" s="144" t="str">
        <f t="shared" si="27"/>
        <v>COMERCIO INTRAINDUSTRIAL</v>
      </c>
      <c r="V68" s="112" t="str">
        <f t="shared" si="27"/>
        <v>COMERCIO INTRAINDUSTRIAL</v>
      </c>
      <c r="W68" s="144" t="str">
        <f t="shared" si="27"/>
        <v>COMERCIO INTRAINDUSTRIAL</v>
      </c>
      <c r="X68" s="112" t="str">
        <f t="shared" si="27"/>
        <v>COMERCIO INTRAINDUSTRIAL</v>
      </c>
      <c r="Y68" s="144" t="str">
        <f t="shared" si="27"/>
        <v>COMERCIO INTRAINDUSTRIAL</v>
      </c>
      <c r="Z68" s="112" t="str">
        <f t="shared" si="27"/>
        <v>COMERCIO INTRAINDUSTRIAL</v>
      </c>
      <c r="AA68" s="145" t="str">
        <f t="shared" si="27"/>
        <v>COMERCIO INTRAINDUSTRIAL</v>
      </c>
      <c r="AB68" s="145" t="str">
        <f t="shared" ref="AB68:AC68" si="28">+IF(AB55&gt;0.33, "COMERCIO INTRAINDUSTRIAL", "INDICIO DE COMERCIO INTRAINDUSTRIAL")</f>
        <v>COMERCIO INTRAINDUSTRIAL</v>
      </c>
      <c r="AC68" s="145" t="str">
        <f t="shared" si="28"/>
        <v>COMERCIO INTRAINDUSTRIAL</v>
      </c>
      <c r="AD68" s="145" t="str">
        <f t="shared" ref="AD68:AE68" si="29">+IF(AD55&gt;0.33, "COMERCIO INTRAINDUSTRIAL", "INDICIO DE COMERCIO INTRAINDUSTRIAL")</f>
        <v>COMERCIO INTRAINDUSTRIAL</v>
      </c>
      <c r="AE68" s="112" t="str">
        <f t="shared" si="29"/>
        <v>COMERCIO INTRAINDUSTRIAL</v>
      </c>
    </row>
    <row r="69" spans="4:31" x14ac:dyDescent="0.25">
      <c r="D69" s="1" t="s">
        <v>53</v>
      </c>
    </row>
  </sheetData>
  <mergeCells count="23">
    <mergeCell ref="D52:E52"/>
    <mergeCell ref="D53:E53"/>
    <mergeCell ref="D54:E54"/>
    <mergeCell ref="D46:E46"/>
    <mergeCell ref="D47:E47"/>
    <mergeCell ref="D48:E48"/>
    <mergeCell ref="D49:E49"/>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s>
  <pageMargins left="0.7" right="0.7" top="0.75" bottom="0.75" header="0.3" footer="0.3"/>
  <ignoredErrors>
    <ignoredError sqref="AE55" evalError="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topLeftCell="A13"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showGridLines="0" topLeftCell="A7" workbookViewId="0">
      <selection activeCell="Q21" sqref="Q21"/>
    </sheetView>
  </sheetViews>
  <sheetFormatPr baseColWidth="10" defaultRowHeight="15" x14ac:dyDescent="0.25"/>
  <sheetData>
    <row r="1" spans="2:13" ht="24" customHeight="1" x14ac:dyDescent="0.25">
      <c r="B1" s="1"/>
      <c r="C1" s="1"/>
      <c r="D1" s="1"/>
      <c r="E1" s="1"/>
      <c r="F1" s="1"/>
      <c r="G1" s="1"/>
      <c r="H1" s="1"/>
      <c r="I1" s="1"/>
      <c r="J1" s="1"/>
    </row>
    <row r="2" spans="2:13" ht="23.25" x14ac:dyDescent="0.25">
      <c r="B2" s="188" t="s">
        <v>13</v>
      </c>
      <c r="C2" s="188"/>
      <c r="D2" s="188"/>
      <c r="E2" s="188"/>
      <c r="F2" s="188"/>
      <c r="G2" s="188"/>
      <c r="H2" s="188"/>
      <c r="I2" s="188"/>
      <c r="J2" s="188"/>
      <c r="K2" s="188"/>
      <c r="L2" s="188"/>
      <c r="M2" s="188"/>
    </row>
    <row r="3" spans="2:13" x14ac:dyDescent="0.25">
      <c r="B3" s="1"/>
      <c r="C3" s="1"/>
      <c r="D3" s="1"/>
      <c r="E3" s="1"/>
      <c r="F3" s="1"/>
      <c r="G3" s="1"/>
      <c r="H3" s="1"/>
      <c r="I3" s="1"/>
      <c r="J3" s="1"/>
    </row>
    <row r="4" spans="2:13" x14ac:dyDescent="0.25">
      <c r="B4" s="1"/>
      <c r="C4" s="1"/>
      <c r="D4" s="1"/>
      <c r="E4" s="1"/>
      <c r="F4" s="1"/>
      <c r="G4" s="1"/>
      <c r="H4" s="1"/>
      <c r="I4" s="1"/>
      <c r="J4" s="1"/>
    </row>
    <row r="5" spans="2:13" x14ac:dyDescent="0.25">
      <c r="B5" s="1"/>
      <c r="C5" s="1"/>
      <c r="D5" s="1"/>
      <c r="E5" s="1"/>
      <c r="F5" s="1"/>
      <c r="G5" s="1"/>
      <c r="H5" s="1"/>
      <c r="I5" s="1"/>
      <c r="J5" s="1"/>
    </row>
    <row r="6" spans="2:13" x14ac:dyDescent="0.25">
      <c r="B6" s="1"/>
      <c r="C6" s="1"/>
      <c r="D6" s="1"/>
      <c r="E6" s="1"/>
      <c r="F6" s="1"/>
      <c r="G6" s="1"/>
      <c r="H6" s="1"/>
      <c r="I6" s="1"/>
      <c r="J6" s="1"/>
    </row>
    <row r="7" spans="2:13" x14ac:dyDescent="0.25">
      <c r="B7" s="1"/>
      <c r="C7" s="1"/>
      <c r="D7" s="1"/>
      <c r="E7" s="1"/>
      <c r="F7" s="1"/>
      <c r="G7" s="1"/>
      <c r="H7" s="1"/>
      <c r="I7" s="1"/>
      <c r="J7" s="1"/>
    </row>
    <row r="8" spans="2:13" x14ac:dyDescent="0.25">
      <c r="B8" s="1"/>
      <c r="C8" s="1"/>
      <c r="D8" s="1"/>
      <c r="E8" s="1"/>
      <c r="F8" s="1"/>
      <c r="G8" s="1"/>
      <c r="H8" s="1"/>
      <c r="I8" s="1"/>
      <c r="J8" s="1"/>
    </row>
    <row r="9" spans="2:13" x14ac:dyDescent="0.25">
      <c r="B9" s="1"/>
      <c r="C9" s="1"/>
      <c r="D9" s="1"/>
      <c r="E9" s="1"/>
      <c r="F9" s="1"/>
      <c r="G9" s="1"/>
      <c r="H9" s="1"/>
      <c r="I9" s="1"/>
      <c r="J9" s="1"/>
    </row>
    <row r="10" spans="2:13" x14ac:dyDescent="0.25">
      <c r="B10" s="1"/>
      <c r="C10" s="1"/>
      <c r="D10" s="1"/>
      <c r="E10" s="1"/>
      <c r="F10" s="1"/>
      <c r="G10" s="1"/>
      <c r="H10" s="1"/>
      <c r="I10" s="1"/>
      <c r="J10" s="1"/>
    </row>
    <row r="11" spans="2:13" x14ac:dyDescent="0.25">
      <c r="B11" s="1"/>
      <c r="C11" s="1"/>
      <c r="D11" s="1"/>
      <c r="E11" s="1"/>
      <c r="F11" s="1"/>
      <c r="G11" s="1"/>
      <c r="H11" s="1"/>
      <c r="I11" s="1"/>
      <c r="J11" s="1"/>
    </row>
    <row r="12" spans="2:13" x14ac:dyDescent="0.25">
      <c r="B12" s="1"/>
      <c r="C12" s="1"/>
      <c r="D12" s="1"/>
      <c r="E12" s="1"/>
      <c r="F12" s="1"/>
      <c r="G12" s="1"/>
      <c r="H12" s="1"/>
      <c r="I12" s="1"/>
      <c r="J12" s="1"/>
    </row>
    <row r="13" spans="2:13" x14ac:dyDescent="0.25">
      <c r="B13" s="1"/>
      <c r="C13" s="1"/>
      <c r="D13" s="1"/>
      <c r="E13" s="1"/>
      <c r="F13" s="1"/>
      <c r="G13" s="1"/>
      <c r="H13" s="1"/>
      <c r="I13" s="1"/>
      <c r="J13" s="1"/>
    </row>
    <row r="14" spans="2:13" x14ac:dyDescent="0.25">
      <c r="B14" s="1"/>
      <c r="C14" s="1"/>
      <c r="D14" s="1"/>
      <c r="E14" s="1"/>
      <c r="F14" s="1"/>
      <c r="G14" s="1"/>
      <c r="H14" s="1"/>
      <c r="I14" s="1"/>
      <c r="J14" s="1"/>
    </row>
    <row r="15" spans="2:13" x14ac:dyDescent="0.25">
      <c r="B15" s="1"/>
      <c r="C15" s="1"/>
      <c r="D15" s="1"/>
      <c r="E15" s="1"/>
      <c r="F15" s="1"/>
      <c r="G15" s="1"/>
      <c r="H15" s="1"/>
      <c r="I15" s="1"/>
      <c r="J15" s="1"/>
    </row>
    <row r="16" spans="2:13"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58"/>
  <sheetViews>
    <sheetView showGridLines="0" topLeftCell="A37" workbookViewId="0">
      <selection activeCell="D46" sqref="D46:AC56"/>
    </sheetView>
  </sheetViews>
  <sheetFormatPr baseColWidth="10" defaultRowHeight="15" x14ac:dyDescent="0.25"/>
  <cols>
    <col min="1" max="1" width="7.140625" customWidth="1"/>
    <col min="2" max="2" width="14.28515625" customWidth="1"/>
    <col min="3" max="3" width="29.28515625" customWidth="1"/>
    <col min="4" max="4" width="17.85546875" bestFit="1" customWidth="1"/>
    <col min="5" max="5" width="12.42578125" bestFit="1" customWidth="1"/>
    <col min="6" max="6" width="15.42578125" customWidth="1"/>
    <col min="7" max="10" width="12.42578125" bestFit="1" customWidth="1"/>
    <col min="11" max="11" width="12.140625" customWidth="1"/>
    <col min="12" max="13" width="12.42578125" bestFit="1" customWidth="1"/>
    <col min="14" max="27" width="13.42578125" bestFit="1" customWidth="1"/>
  </cols>
  <sheetData>
    <row r="7" spans="2:16" ht="15" customHeight="1" x14ac:dyDescent="0.25">
      <c r="B7" s="195" t="s">
        <v>49</v>
      </c>
      <c r="C7" s="195"/>
      <c r="D7" s="195"/>
      <c r="E7" s="195"/>
      <c r="M7" s="195" t="s">
        <v>4</v>
      </c>
      <c r="N7" s="195"/>
      <c r="O7" s="195"/>
      <c r="P7" s="195"/>
    </row>
    <row r="8" spans="2:16" x14ac:dyDescent="0.25">
      <c r="B8" s="195"/>
      <c r="C8" s="195"/>
      <c r="D8" s="195"/>
      <c r="E8" s="195"/>
      <c r="G8" s="197" t="s">
        <v>0</v>
      </c>
      <c r="H8" s="197"/>
      <c r="I8" s="197"/>
      <c r="J8" s="197"/>
      <c r="M8" s="195"/>
      <c r="N8" s="195"/>
      <c r="O8" s="195"/>
      <c r="P8" s="195"/>
    </row>
    <row r="9" spans="2:16" x14ac:dyDescent="0.25">
      <c r="B9" s="195"/>
      <c r="C9" s="195"/>
      <c r="D9" s="195"/>
      <c r="E9" s="195"/>
      <c r="G9" s="197"/>
      <c r="H9" s="197"/>
      <c r="I9" s="197"/>
      <c r="J9" s="197"/>
      <c r="M9" s="195"/>
      <c r="N9" s="195"/>
      <c r="O9" s="195"/>
      <c r="P9" s="195"/>
    </row>
    <row r="10" spans="2:16" x14ac:dyDescent="0.25">
      <c r="B10" s="195"/>
      <c r="C10" s="195"/>
      <c r="D10" s="195"/>
      <c r="E10" s="195"/>
      <c r="G10" s="197"/>
      <c r="H10" s="197"/>
      <c r="I10" s="197"/>
      <c r="J10" s="197"/>
      <c r="M10" s="195"/>
      <c r="N10" s="195"/>
      <c r="O10" s="195"/>
      <c r="P10" s="195"/>
    </row>
    <row r="11" spans="2:16" x14ac:dyDescent="0.25">
      <c r="B11" s="195"/>
      <c r="C11" s="195"/>
      <c r="D11" s="195"/>
      <c r="E11" s="195"/>
      <c r="G11" s="197"/>
      <c r="H11" s="197"/>
      <c r="I11" s="197"/>
      <c r="J11" s="197"/>
      <c r="M11" s="195"/>
      <c r="N11" s="195"/>
      <c r="O11" s="195"/>
      <c r="P11" s="195"/>
    </row>
    <row r="12" spans="2:16" x14ac:dyDescent="0.25">
      <c r="B12" s="195"/>
      <c r="C12" s="195"/>
      <c r="D12" s="195"/>
      <c r="E12" s="195"/>
      <c r="G12" s="197"/>
      <c r="H12" s="197"/>
      <c r="I12" s="197"/>
      <c r="J12" s="197"/>
      <c r="M12" s="195"/>
      <c r="N12" s="195"/>
      <c r="O12" s="195"/>
      <c r="P12" s="195"/>
    </row>
    <row r="13" spans="2:16" x14ac:dyDescent="0.25">
      <c r="B13" s="195"/>
      <c r="C13" s="195"/>
      <c r="D13" s="195"/>
      <c r="E13" s="195"/>
      <c r="G13" s="197"/>
      <c r="H13" s="197"/>
      <c r="I13" s="197"/>
      <c r="J13" s="197"/>
      <c r="M13" s="195"/>
      <c r="N13" s="195"/>
      <c r="O13" s="195"/>
      <c r="P13" s="195"/>
    </row>
    <row r="14" spans="2:16" x14ac:dyDescent="0.25">
      <c r="B14" s="195"/>
      <c r="C14" s="195"/>
      <c r="D14" s="195"/>
      <c r="E14" s="195"/>
      <c r="G14" s="197"/>
      <c r="H14" s="197"/>
      <c r="I14" s="197"/>
      <c r="J14" s="197"/>
      <c r="M14" s="195"/>
      <c r="N14" s="195"/>
      <c r="O14" s="195"/>
      <c r="P14" s="195"/>
    </row>
    <row r="15" spans="2:16" x14ac:dyDescent="0.25">
      <c r="B15" s="195"/>
      <c r="C15" s="195"/>
      <c r="D15" s="195"/>
      <c r="E15" s="195"/>
      <c r="G15" s="197"/>
      <c r="H15" s="197"/>
      <c r="I15" s="197"/>
      <c r="J15" s="197"/>
      <c r="M15" s="195"/>
      <c r="N15" s="195"/>
      <c r="O15" s="195"/>
      <c r="P15" s="195"/>
    </row>
    <row r="16" spans="2:16" x14ac:dyDescent="0.25">
      <c r="B16" s="195"/>
      <c r="C16" s="195"/>
      <c r="D16" s="195"/>
      <c r="E16" s="195"/>
      <c r="G16" s="197"/>
      <c r="H16" s="197"/>
      <c r="I16" s="197"/>
      <c r="J16" s="197"/>
      <c r="M16" s="195"/>
      <c r="N16" s="195"/>
      <c r="O16" s="195"/>
      <c r="P16" s="195"/>
    </row>
    <row r="17" spans="3:15" x14ac:dyDescent="0.25">
      <c r="C17" s="196" t="s">
        <v>3</v>
      </c>
      <c r="D17" s="196"/>
      <c r="E17" s="196"/>
      <c r="M17" s="196" t="s">
        <v>3</v>
      </c>
      <c r="N17" s="196"/>
      <c r="O17" s="196"/>
    </row>
    <row r="43" spans="2:29" x14ac:dyDescent="0.25">
      <c r="C43" s="4" t="s">
        <v>62</v>
      </c>
      <c r="D43" s="5"/>
      <c r="E43" s="5"/>
      <c r="F43" s="5"/>
      <c r="G43" s="5"/>
      <c r="H43" s="5"/>
      <c r="I43" s="5"/>
    </row>
    <row r="44" spans="2:29" ht="15.75" thickBot="1" x14ac:dyDescent="0.3"/>
    <row r="45" spans="2:29" ht="15.75" thickBot="1" x14ac:dyDescent="0.3">
      <c r="B45" s="6" t="s">
        <v>15</v>
      </c>
      <c r="C45" s="7"/>
      <c r="D45" s="12">
        <v>1995</v>
      </c>
      <c r="E45" s="8">
        <v>1996</v>
      </c>
      <c r="F45" s="12">
        <v>1997</v>
      </c>
      <c r="G45" s="8">
        <v>1998</v>
      </c>
      <c r="H45" s="12">
        <v>1999</v>
      </c>
      <c r="I45" s="8">
        <v>2000</v>
      </c>
      <c r="J45" s="12">
        <v>2001</v>
      </c>
      <c r="K45" s="8">
        <v>2002</v>
      </c>
      <c r="L45" s="12">
        <v>2003</v>
      </c>
      <c r="M45" s="8">
        <v>2004</v>
      </c>
      <c r="N45" s="12">
        <v>2005</v>
      </c>
      <c r="O45" s="8">
        <v>2006</v>
      </c>
      <c r="P45" s="12">
        <v>2007</v>
      </c>
      <c r="Q45" s="8">
        <v>2008</v>
      </c>
      <c r="R45" s="12">
        <v>2009</v>
      </c>
      <c r="S45" s="8">
        <v>2010</v>
      </c>
      <c r="T45" s="12">
        <v>2011</v>
      </c>
      <c r="U45" s="8">
        <v>2012</v>
      </c>
      <c r="V45" s="12">
        <v>2013</v>
      </c>
      <c r="W45" s="8">
        <v>2014</v>
      </c>
      <c r="X45" s="12">
        <v>2015</v>
      </c>
      <c r="Y45" s="9">
        <v>2016</v>
      </c>
      <c r="Z45" s="9">
        <v>2017</v>
      </c>
      <c r="AA45" s="9">
        <v>2018</v>
      </c>
      <c r="AB45" s="9">
        <v>2019</v>
      </c>
      <c r="AC45" s="9">
        <v>2020</v>
      </c>
    </row>
    <row r="46" spans="2:29" ht="15.75" thickBot="1" x14ac:dyDescent="0.3">
      <c r="B46" s="198" t="s">
        <v>27</v>
      </c>
      <c r="C46" s="199"/>
      <c r="D46" s="241">
        <v>97700.27</v>
      </c>
      <c r="E46" s="242">
        <v>19283</v>
      </c>
      <c r="F46" s="241">
        <v>19753.96</v>
      </c>
      <c r="G46" s="242">
        <v>7498.0439999999999</v>
      </c>
      <c r="H46" s="241">
        <v>12776.58</v>
      </c>
      <c r="I46" s="242">
        <v>13123.94</v>
      </c>
      <c r="J46" s="241">
        <v>16245.6</v>
      </c>
      <c r="K46" s="242">
        <v>15946.85</v>
      </c>
      <c r="L46" s="241">
        <v>16041.73</v>
      </c>
      <c r="M46" s="242">
        <v>17747.78</v>
      </c>
      <c r="N46" s="241">
        <v>12687.72</v>
      </c>
      <c r="O46" s="242">
        <v>12762.05</v>
      </c>
      <c r="P46" s="241">
        <v>23118.7</v>
      </c>
      <c r="Q46" s="242">
        <v>34697.82</v>
      </c>
      <c r="R46" s="241">
        <v>63300.56</v>
      </c>
      <c r="S46" s="242">
        <v>60803.38</v>
      </c>
      <c r="T46" s="241">
        <v>57841.38</v>
      </c>
      <c r="U46" s="242">
        <v>425998.5</v>
      </c>
      <c r="V46" s="241">
        <v>78443.649999999994</v>
      </c>
      <c r="W46" s="242">
        <v>63138.720000000001</v>
      </c>
      <c r="X46" s="241">
        <v>66930.64</v>
      </c>
      <c r="Y46" s="243">
        <v>99767.99</v>
      </c>
      <c r="Z46" s="243">
        <v>84319.66</v>
      </c>
      <c r="AA46" s="243">
        <v>94403.15</v>
      </c>
      <c r="AB46" s="243">
        <v>142444.70000000001</v>
      </c>
      <c r="AC46" s="243">
        <v>198330.5</v>
      </c>
    </row>
    <row r="47" spans="2:29" x14ac:dyDescent="0.25">
      <c r="B47" s="200" t="s">
        <v>17</v>
      </c>
      <c r="C47" s="201"/>
      <c r="D47" s="13">
        <v>1185.9649999999999</v>
      </c>
      <c r="E47" s="10">
        <v>1899.3589999999999</v>
      </c>
      <c r="F47" s="13">
        <v>2674.7809999999999</v>
      </c>
      <c r="G47" s="10">
        <v>1573.942</v>
      </c>
      <c r="H47" s="13">
        <v>2641.7130000000002</v>
      </c>
      <c r="I47" s="10">
        <v>2639.8870000000002</v>
      </c>
      <c r="J47" s="13">
        <v>2850.5439999999999</v>
      </c>
      <c r="K47" s="10">
        <v>1864.096</v>
      </c>
      <c r="L47" s="13">
        <v>2291.1729999999998</v>
      </c>
      <c r="M47" s="10">
        <v>2241.9079999999999</v>
      </c>
      <c r="N47" s="13">
        <v>1942.778</v>
      </c>
      <c r="O47" s="10">
        <v>2281.232</v>
      </c>
      <c r="P47" s="13">
        <v>2979.0369999999998</v>
      </c>
      <c r="Q47" s="10">
        <v>4263.625</v>
      </c>
      <c r="R47" s="13">
        <v>5157.018</v>
      </c>
      <c r="S47" s="10">
        <v>7709.5619999999999</v>
      </c>
      <c r="T47" s="13">
        <v>7006.1130000000003</v>
      </c>
      <c r="U47" s="10">
        <v>5025.5159999999996</v>
      </c>
      <c r="V47" s="13">
        <v>6175.4790000000003</v>
      </c>
      <c r="W47" s="10">
        <v>7644.2240000000002</v>
      </c>
      <c r="X47" s="13">
        <v>6706.6210000000001</v>
      </c>
      <c r="Y47" s="11">
        <v>8341.6419999999998</v>
      </c>
      <c r="Z47" s="11">
        <v>11924.01</v>
      </c>
      <c r="AA47" s="11">
        <v>10816.26</v>
      </c>
      <c r="AB47" s="11">
        <v>8636.8050000000003</v>
      </c>
      <c r="AC47" s="11">
        <v>21815.759999999998</v>
      </c>
    </row>
    <row r="48" spans="2:29" x14ac:dyDescent="0.25">
      <c r="B48" s="189" t="s">
        <v>18</v>
      </c>
      <c r="C48" s="190"/>
      <c r="D48" s="244">
        <v>0</v>
      </c>
      <c r="E48" s="245">
        <v>0</v>
      </c>
      <c r="F48" s="244">
        <v>0</v>
      </c>
      <c r="G48" s="245">
        <v>0</v>
      </c>
      <c r="H48" s="244">
        <v>0</v>
      </c>
      <c r="I48" s="245">
        <v>0</v>
      </c>
      <c r="J48" s="244">
        <v>0</v>
      </c>
      <c r="K48" s="245">
        <v>0.16600000000000001</v>
      </c>
      <c r="L48" s="244">
        <v>0</v>
      </c>
      <c r="M48" s="245">
        <v>0</v>
      </c>
      <c r="N48" s="244">
        <v>0</v>
      </c>
      <c r="O48" s="245">
        <v>0</v>
      </c>
      <c r="P48" s="244">
        <v>0</v>
      </c>
      <c r="Q48" s="245">
        <v>0</v>
      </c>
      <c r="R48" s="244">
        <v>0</v>
      </c>
      <c r="S48" s="245">
        <v>0</v>
      </c>
      <c r="T48" s="244">
        <v>0</v>
      </c>
      <c r="U48" s="245">
        <v>0</v>
      </c>
      <c r="V48" s="244">
        <v>0</v>
      </c>
      <c r="W48" s="245">
        <v>0</v>
      </c>
      <c r="X48" s="244">
        <v>0</v>
      </c>
      <c r="Y48" s="246">
        <v>0</v>
      </c>
      <c r="Z48" s="246">
        <v>1.4330000000000001</v>
      </c>
      <c r="AA48" s="246">
        <v>0.251</v>
      </c>
      <c r="AB48" s="246">
        <v>0.42499999999999999</v>
      </c>
      <c r="AC48" s="11">
        <v>0</v>
      </c>
    </row>
    <row r="49" spans="2:29" s="1" customFormat="1" x14ac:dyDescent="0.25">
      <c r="B49" s="191" t="s">
        <v>19</v>
      </c>
      <c r="C49" s="192"/>
      <c r="D49" s="13">
        <v>4996.9049999999997</v>
      </c>
      <c r="E49" s="10">
        <v>3160.3069999999998</v>
      </c>
      <c r="F49" s="13">
        <v>2776.45</v>
      </c>
      <c r="G49" s="10">
        <v>2114.0720000000001</v>
      </c>
      <c r="H49" s="13">
        <v>1711.3630000000001</v>
      </c>
      <c r="I49" s="10">
        <v>1701.28</v>
      </c>
      <c r="J49" s="13">
        <v>1448.7449999999999</v>
      </c>
      <c r="K49" s="10">
        <v>1060.193</v>
      </c>
      <c r="L49" s="13">
        <v>1209.453</v>
      </c>
      <c r="M49" s="10">
        <v>1666.866</v>
      </c>
      <c r="N49" s="13">
        <v>1074.7049999999999</v>
      </c>
      <c r="O49" s="10">
        <v>1091.087</v>
      </c>
      <c r="P49" s="13">
        <v>4447.2240000000002</v>
      </c>
      <c r="Q49" s="10">
        <v>6933.7479999999996</v>
      </c>
      <c r="R49" s="13">
        <v>36321.35</v>
      </c>
      <c r="S49" s="10">
        <v>19150.55</v>
      </c>
      <c r="T49" s="13">
        <v>4704.2430000000004</v>
      </c>
      <c r="U49" s="10">
        <v>7848.2039999999997</v>
      </c>
      <c r="V49" s="13">
        <v>17130.240000000002</v>
      </c>
      <c r="W49" s="10">
        <v>6046.2849999999999</v>
      </c>
      <c r="X49" s="13">
        <v>4717.9750000000004</v>
      </c>
      <c r="Y49" s="11">
        <v>7100.4380000000001</v>
      </c>
      <c r="Z49" s="11">
        <v>4977.9589999999998</v>
      </c>
      <c r="AA49" s="11">
        <v>11897.04</v>
      </c>
      <c r="AB49" s="11">
        <v>47060.79</v>
      </c>
      <c r="AC49" s="11">
        <v>16562.88</v>
      </c>
    </row>
    <row r="50" spans="2:29" x14ac:dyDescent="0.25">
      <c r="B50" s="189" t="s">
        <v>20</v>
      </c>
      <c r="C50" s="190"/>
      <c r="D50" s="244">
        <v>5980.52</v>
      </c>
      <c r="E50" s="245">
        <v>2962.2829999999999</v>
      </c>
      <c r="F50" s="244">
        <v>23.44</v>
      </c>
      <c r="G50" s="245">
        <v>0</v>
      </c>
      <c r="H50" s="244">
        <v>0</v>
      </c>
      <c r="I50" s="245">
        <v>0</v>
      </c>
      <c r="J50" s="244">
        <v>0</v>
      </c>
      <c r="K50" s="245">
        <v>0</v>
      </c>
      <c r="L50" s="244">
        <v>0</v>
      </c>
      <c r="M50" s="245">
        <v>0</v>
      </c>
      <c r="N50" s="244">
        <v>0</v>
      </c>
      <c r="O50" s="244">
        <v>0</v>
      </c>
      <c r="P50" s="244">
        <v>0</v>
      </c>
      <c r="Q50" s="244">
        <v>0</v>
      </c>
      <c r="R50" s="244">
        <v>0</v>
      </c>
      <c r="S50" s="244">
        <v>0</v>
      </c>
      <c r="T50" s="244">
        <v>23.91</v>
      </c>
      <c r="U50" s="245">
        <v>360250.5</v>
      </c>
      <c r="V50" s="244">
        <v>9562.1560000000009</v>
      </c>
      <c r="W50" s="245">
        <v>28.4</v>
      </c>
      <c r="X50" s="244">
        <v>0</v>
      </c>
      <c r="Y50" s="246">
        <v>0</v>
      </c>
      <c r="Z50" s="246">
        <v>0</v>
      </c>
      <c r="AA50" s="246">
        <v>0</v>
      </c>
      <c r="AB50" s="246">
        <v>0</v>
      </c>
      <c r="AC50" s="11">
        <v>0.39300000000000002</v>
      </c>
    </row>
    <row r="51" spans="2:29" s="1" customFormat="1" x14ac:dyDescent="0.25">
      <c r="B51" s="191" t="s">
        <v>21</v>
      </c>
      <c r="C51" s="192"/>
      <c r="D51" s="13">
        <v>0</v>
      </c>
      <c r="E51" s="10">
        <v>0</v>
      </c>
      <c r="F51" s="13">
        <v>0</v>
      </c>
      <c r="G51" s="10">
        <v>0</v>
      </c>
      <c r="H51" s="13">
        <v>0</v>
      </c>
      <c r="I51" s="10">
        <v>0</v>
      </c>
      <c r="J51" s="13">
        <v>0</v>
      </c>
      <c r="K51" s="10">
        <v>0</v>
      </c>
      <c r="L51" s="13">
        <v>0</v>
      </c>
      <c r="M51" s="10">
        <v>0</v>
      </c>
      <c r="N51" s="13">
        <v>0</v>
      </c>
      <c r="O51" s="13">
        <v>0</v>
      </c>
      <c r="P51" s="13">
        <v>0</v>
      </c>
      <c r="Q51" s="13">
        <v>0</v>
      </c>
      <c r="R51" s="13">
        <v>0</v>
      </c>
      <c r="S51" s="13">
        <v>0</v>
      </c>
      <c r="T51" s="13">
        <v>0</v>
      </c>
      <c r="U51" s="10">
        <v>0</v>
      </c>
      <c r="V51" s="13">
        <v>0</v>
      </c>
      <c r="W51" s="10">
        <v>0</v>
      </c>
      <c r="X51" s="13">
        <v>0</v>
      </c>
      <c r="Y51" s="11">
        <v>10.984</v>
      </c>
      <c r="Z51" s="11">
        <v>0</v>
      </c>
      <c r="AA51" s="11">
        <v>0</v>
      </c>
      <c r="AB51" s="11">
        <v>0</v>
      </c>
      <c r="AC51" s="11">
        <v>0</v>
      </c>
    </row>
    <row r="52" spans="2:29" x14ac:dyDescent="0.25">
      <c r="B52" s="189" t="s">
        <v>22</v>
      </c>
      <c r="C52" s="190"/>
      <c r="D52" s="244">
        <v>540.553</v>
      </c>
      <c r="E52" s="245">
        <v>22.821999999999999</v>
      </c>
      <c r="F52" s="244">
        <v>295.34699999999998</v>
      </c>
      <c r="G52" s="245">
        <v>730.70299999999997</v>
      </c>
      <c r="H52" s="244">
        <v>2105.105</v>
      </c>
      <c r="I52" s="245">
        <v>1460.0940000000001</v>
      </c>
      <c r="J52" s="244">
        <v>1205.213</v>
      </c>
      <c r="K52" s="245">
        <v>1435.86</v>
      </c>
      <c r="L52" s="244">
        <v>792.78300000000002</v>
      </c>
      <c r="M52" s="245">
        <v>329.50799999999998</v>
      </c>
      <c r="N52" s="244">
        <v>808.56500000000005</v>
      </c>
      <c r="O52" s="245">
        <v>1701.961</v>
      </c>
      <c r="P52" s="244">
        <v>515.47400000000005</v>
      </c>
      <c r="Q52" s="245">
        <v>455.65499999999997</v>
      </c>
      <c r="R52" s="244">
        <v>1952.5219999999999</v>
      </c>
      <c r="S52" s="245">
        <v>713.077</v>
      </c>
      <c r="T52" s="244">
        <v>1275.229</v>
      </c>
      <c r="U52" s="245">
        <v>2362.1880000000001</v>
      </c>
      <c r="V52" s="244">
        <v>2732.212</v>
      </c>
      <c r="W52" s="245">
        <v>1491.306</v>
      </c>
      <c r="X52" s="244">
        <v>1282.9960000000001</v>
      </c>
      <c r="Y52" s="246">
        <v>1854.451</v>
      </c>
      <c r="Z52" s="246">
        <v>682.50800000000004</v>
      </c>
      <c r="AA52" s="246">
        <v>247.23500000000001</v>
      </c>
      <c r="AB52" s="246">
        <v>104.655</v>
      </c>
      <c r="AC52" s="11">
        <v>1596.846</v>
      </c>
    </row>
    <row r="53" spans="2:29" s="1" customFormat="1" x14ac:dyDescent="0.25">
      <c r="B53" s="191" t="s">
        <v>23</v>
      </c>
      <c r="C53" s="192"/>
      <c r="D53" s="13">
        <v>84485.22</v>
      </c>
      <c r="E53" s="10">
        <v>11025.41</v>
      </c>
      <c r="F53" s="13">
        <v>13682.82</v>
      </c>
      <c r="G53" s="10">
        <v>2904.1759999999999</v>
      </c>
      <c r="H53" s="13">
        <v>6127.4679999999998</v>
      </c>
      <c r="I53" s="10">
        <v>6934.9170000000004</v>
      </c>
      <c r="J53" s="13">
        <v>10505.27</v>
      </c>
      <c r="K53" s="10">
        <v>11227.76</v>
      </c>
      <c r="L53" s="13">
        <v>11380.84</v>
      </c>
      <c r="M53" s="10">
        <v>12986.89</v>
      </c>
      <c r="N53" s="13">
        <v>7854.18</v>
      </c>
      <c r="O53" s="10">
        <v>6926.8270000000002</v>
      </c>
      <c r="P53" s="13">
        <v>14557.99</v>
      </c>
      <c r="Q53" s="10">
        <v>20596.43</v>
      </c>
      <c r="R53" s="13">
        <v>17422.490000000002</v>
      </c>
      <c r="S53" s="10">
        <v>27228.43</v>
      </c>
      <c r="T53" s="13">
        <v>39604.03</v>
      </c>
      <c r="U53" s="10">
        <v>40046.86</v>
      </c>
      <c r="V53" s="13">
        <v>37570.61</v>
      </c>
      <c r="W53" s="10">
        <v>42633.279999999999</v>
      </c>
      <c r="X53" s="13">
        <v>47126.9</v>
      </c>
      <c r="Y53" s="11">
        <v>73353.78</v>
      </c>
      <c r="Z53" s="11">
        <v>56535.15</v>
      </c>
      <c r="AA53" s="11">
        <v>61529.02</v>
      </c>
      <c r="AB53" s="11">
        <v>80657.820000000007</v>
      </c>
      <c r="AC53" s="11">
        <v>36051.629999999997</v>
      </c>
    </row>
    <row r="54" spans="2:29" x14ac:dyDescent="0.25">
      <c r="B54" s="189" t="s">
        <v>24</v>
      </c>
      <c r="C54" s="190"/>
      <c r="D54" s="244">
        <v>0</v>
      </c>
      <c r="E54" s="245">
        <v>4.0999999999999996</v>
      </c>
      <c r="F54" s="244">
        <v>3.82</v>
      </c>
      <c r="G54" s="245">
        <v>70.731999999999999</v>
      </c>
      <c r="H54" s="244">
        <v>103.096</v>
      </c>
      <c r="I54" s="245">
        <v>34.878999999999998</v>
      </c>
      <c r="J54" s="244">
        <v>26.530999999999999</v>
      </c>
      <c r="K54" s="245">
        <v>0</v>
      </c>
      <c r="L54" s="244">
        <v>36.896999999999998</v>
      </c>
      <c r="M54" s="245">
        <v>53.244999999999997</v>
      </c>
      <c r="N54" s="244">
        <v>480.57799999999997</v>
      </c>
      <c r="O54" s="245">
        <v>326.53199999999998</v>
      </c>
      <c r="P54" s="244">
        <v>30.736000000000001</v>
      </c>
      <c r="Q54" s="245">
        <v>324.36200000000002</v>
      </c>
      <c r="R54" s="244">
        <v>2039.3589999999999</v>
      </c>
      <c r="S54" s="245">
        <v>5656.0860000000002</v>
      </c>
      <c r="T54" s="244">
        <v>2877.2060000000001</v>
      </c>
      <c r="U54" s="245">
        <v>8374.3529999999992</v>
      </c>
      <c r="V54" s="244">
        <v>2126.5770000000002</v>
      </c>
      <c r="W54" s="245">
        <v>2358.3220000000001</v>
      </c>
      <c r="X54" s="244">
        <v>4512.8379999999997</v>
      </c>
      <c r="Y54" s="246">
        <v>6488.3869999999997</v>
      </c>
      <c r="Z54" s="246">
        <v>9408.4339999999993</v>
      </c>
      <c r="AA54" s="246">
        <v>7685.1239999999998</v>
      </c>
      <c r="AB54" s="246">
        <v>4649.7349999999997</v>
      </c>
      <c r="AC54" s="11">
        <v>2578.4</v>
      </c>
    </row>
    <row r="55" spans="2:29" s="1" customFormat="1" x14ac:dyDescent="0.25">
      <c r="B55" s="191" t="s">
        <v>25</v>
      </c>
      <c r="C55" s="192"/>
      <c r="D55" s="13">
        <v>511.11500000000001</v>
      </c>
      <c r="E55" s="10">
        <v>208.72499999999999</v>
      </c>
      <c r="F55" s="13">
        <v>297.30599999999998</v>
      </c>
      <c r="G55" s="10">
        <v>67.680999999999997</v>
      </c>
      <c r="H55" s="13">
        <v>87.834999999999994</v>
      </c>
      <c r="I55" s="10">
        <v>352.88099999999997</v>
      </c>
      <c r="J55" s="13">
        <v>209.29400000000001</v>
      </c>
      <c r="K55" s="10">
        <v>358.779</v>
      </c>
      <c r="L55" s="13">
        <v>330.58499999999998</v>
      </c>
      <c r="M55" s="10">
        <v>422.80099999999999</v>
      </c>
      <c r="N55" s="13">
        <v>526.91899999999998</v>
      </c>
      <c r="O55" s="10">
        <v>433.41500000000002</v>
      </c>
      <c r="P55" s="13">
        <v>588.24</v>
      </c>
      <c r="Q55" s="10">
        <v>2124.0030000000002</v>
      </c>
      <c r="R55" s="13">
        <v>407.83100000000002</v>
      </c>
      <c r="S55" s="10">
        <v>333.66699999999997</v>
      </c>
      <c r="T55" s="13">
        <v>915.28599999999994</v>
      </c>
      <c r="U55" s="10">
        <v>1403.0360000000001</v>
      </c>
      <c r="V55" s="13">
        <v>2249.0050000000001</v>
      </c>
      <c r="W55" s="10">
        <v>2199.2649999999999</v>
      </c>
      <c r="X55" s="13">
        <v>1790.5530000000001</v>
      </c>
      <c r="Y55" s="11">
        <v>2055.0909999999999</v>
      </c>
      <c r="Z55" s="11">
        <v>556.14599999999996</v>
      </c>
      <c r="AA55" s="11">
        <v>1840.356</v>
      </c>
      <c r="AB55" s="11">
        <v>1011.853</v>
      </c>
      <c r="AC55" s="11">
        <v>984.36699999999996</v>
      </c>
    </row>
    <row r="56" spans="2:29" ht="15.75" thickBot="1" x14ac:dyDescent="0.3">
      <c r="B56" s="193" t="s">
        <v>26</v>
      </c>
      <c r="C56" s="194"/>
      <c r="D56" s="247">
        <v>0</v>
      </c>
      <c r="E56" s="248">
        <v>0</v>
      </c>
      <c r="F56" s="247">
        <v>0</v>
      </c>
      <c r="G56" s="248">
        <v>36.738</v>
      </c>
      <c r="H56" s="247">
        <v>0</v>
      </c>
      <c r="I56" s="248">
        <v>0</v>
      </c>
      <c r="J56" s="247">
        <v>0</v>
      </c>
      <c r="K56" s="248">
        <v>0</v>
      </c>
      <c r="L56" s="247">
        <v>0</v>
      </c>
      <c r="M56" s="248">
        <v>46.563000000000002</v>
      </c>
      <c r="N56" s="247">
        <v>0</v>
      </c>
      <c r="O56" s="248">
        <v>1</v>
      </c>
      <c r="P56" s="247">
        <v>0</v>
      </c>
      <c r="Q56" s="248">
        <v>0</v>
      </c>
      <c r="R56" s="247">
        <v>0</v>
      </c>
      <c r="S56" s="248">
        <v>12.019</v>
      </c>
      <c r="T56" s="247">
        <v>1435.364</v>
      </c>
      <c r="U56" s="248">
        <v>687.76900000000001</v>
      </c>
      <c r="V56" s="247">
        <v>897.37099999999998</v>
      </c>
      <c r="W56" s="248">
        <v>737.63900000000001</v>
      </c>
      <c r="X56" s="247">
        <v>792.75599999999997</v>
      </c>
      <c r="Y56" s="249">
        <v>563.22199999999998</v>
      </c>
      <c r="Z56" s="249">
        <v>233.98699999999999</v>
      </c>
      <c r="AA56" s="249">
        <v>387.83</v>
      </c>
      <c r="AB56" s="249">
        <v>322.57499999999999</v>
      </c>
      <c r="AC56" s="249">
        <v>118740.2</v>
      </c>
    </row>
    <row r="57" spans="2:29" x14ac:dyDescent="0.25">
      <c r="B57" t="s">
        <v>52</v>
      </c>
      <c r="D57" s="1"/>
      <c r="E57" s="1"/>
      <c r="F57" s="1"/>
      <c r="G57" s="1"/>
      <c r="H57" s="1"/>
      <c r="I57" s="1"/>
    </row>
    <row r="58" spans="2:29" x14ac:dyDescent="0.25">
      <c r="J58" t="s">
        <v>55</v>
      </c>
    </row>
  </sheetData>
  <mergeCells count="16">
    <mergeCell ref="B51:C51"/>
    <mergeCell ref="B7:E16"/>
    <mergeCell ref="C17:E17"/>
    <mergeCell ref="G8:J16"/>
    <mergeCell ref="M7:P16"/>
    <mergeCell ref="M17:O17"/>
    <mergeCell ref="B46:C46"/>
    <mergeCell ref="B47:C47"/>
    <mergeCell ref="B48:C48"/>
    <mergeCell ref="B49:C49"/>
    <mergeCell ref="B50:C50"/>
    <mergeCell ref="B52:C52"/>
    <mergeCell ref="B53:C53"/>
    <mergeCell ref="B54:C54"/>
    <mergeCell ref="B55:C55"/>
    <mergeCell ref="B56:C5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57"/>
  <sheetViews>
    <sheetView showGridLines="0" topLeftCell="A44" workbookViewId="0">
      <selection activeCell="E46" sqref="E46:AD56"/>
    </sheetView>
  </sheetViews>
  <sheetFormatPr baseColWidth="10" defaultRowHeight="15" x14ac:dyDescent="0.25"/>
  <cols>
    <col min="1" max="1" width="8" customWidth="1"/>
    <col min="4" max="4" width="19.140625" customWidth="1"/>
    <col min="5" max="14" width="12.42578125" bestFit="1" customWidth="1"/>
    <col min="15" max="18" width="13.42578125" bestFit="1" customWidth="1"/>
    <col min="19" max="24" width="13.140625" bestFit="1" customWidth="1"/>
    <col min="25" max="25" width="13.140625" customWidth="1"/>
    <col min="26" max="28" width="13.42578125" bestFit="1" customWidth="1"/>
  </cols>
  <sheetData>
    <row r="7" spans="2:16" x14ac:dyDescent="0.25">
      <c r="B7" s="209" t="s">
        <v>5</v>
      </c>
      <c r="C7" s="210"/>
      <c r="D7" s="210"/>
      <c r="E7" s="210"/>
      <c r="M7" s="195" t="s">
        <v>6</v>
      </c>
      <c r="N7" s="211"/>
      <c r="O7" s="211"/>
      <c r="P7" s="211"/>
    </row>
    <row r="8" spans="2:16" x14ac:dyDescent="0.25">
      <c r="B8" s="210"/>
      <c r="C8" s="210"/>
      <c r="D8" s="210"/>
      <c r="E8" s="210"/>
      <c r="G8" s="197" t="s">
        <v>1</v>
      </c>
      <c r="H8" s="197"/>
      <c r="I8" s="197"/>
      <c r="J8" s="197"/>
      <c r="K8" s="197"/>
      <c r="M8" s="211"/>
      <c r="N8" s="211"/>
      <c r="O8" s="211"/>
      <c r="P8" s="211"/>
    </row>
    <row r="9" spans="2:16" x14ac:dyDescent="0.25">
      <c r="B9" s="210"/>
      <c r="C9" s="210"/>
      <c r="D9" s="210"/>
      <c r="E9" s="210"/>
      <c r="G9" s="197"/>
      <c r="H9" s="197"/>
      <c r="I9" s="197"/>
      <c r="J9" s="197"/>
      <c r="K9" s="197"/>
      <c r="M9" s="211"/>
      <c r="N9" s="211"/>
      <c r="O9" s="211"/>
      <c r="P9" s="211"/>
    </row>
    <row r="10" spans="2:16" x14ac:dyDescent="0.25">
      <c r="B10" s="210"/>
      <c r="C10" s="210"/>
      <c r="D10" s="210"/>
      <c r="E10" s="210"/>
      <c r="G10" s="197"/>
      <c r="H10" s="197"/>
      <c r="I10" s="197"/>
      <c r="J10" s="197"/>
      <c r="K10" s="197"/>
      <c r="M10" s="211"/>
      <c r="N10" s="211"/>
      <c r="O10" s="211"/>
      <c r="P10" s="211"/>
    </row>
    <row r="11" spans="2:16" x14ac:dyDescent="0.25">
      <c r="B11" s="210"/>
      <c r="C11" s="210"/>
      <c r="D11" s="210"/>
      <c r="E11" s="210"/>
      <c r="G11" s="197"/>
      <c r="H11" s="197"/>
      <c r="I11" s="197"/>
      <c r="J11" s="197"/>
      <c r="K11" s="197"/>
      <c r="M11" s="211"/>
      <c r="N11" s="211"/>
      <c r="O11" s="211"/>
      <c r="P11" s="211"/>
    </row>
    <row r="12" spans="2:16" x14ac:dyDescent="0.25">
      <c r="B12" s="210"/>
      <c r="C12" s="210"/>
      <c r="D12" s="210"/>
      <c r="E12" s="210"/>
      <c r="G12" s="197"/>
      <c r="H12" s="197"/>
      <c r="I12" s="197"/>
      <c r="J12" s="197"/>
      <c r="K12" s="197"/>
      <c r="M12" s="211"/>
      <c r="N12" s="211"/>
      <c r="O12" s="211"/>
      <c r="P12" s="211"/>
    </row>
    <row r="13" spans="2:16" x14ac:dyDescent="0.25">
      <c r="B13" s="210"/>
      <c r="C13" s="210"/>
      <c r="D13" s="210"/>
      <c r="E13" s="210"/>
      <c r="G13" s="197"/>
      <c r="H13" s="197"/>
      <c r="I13" s="197"/>
      <c r="J13" s="197"/>
      <c r="K13" s="197"/>
      <c r="M13" s="211"/>
      <c r="N13" s="211"/>
      <c r="O13" s="211"/>
      <c r="P13" s="211"/>
    </row>
    <row r="14" spans="2:16" x14ac:dyDescent="0.25">
      <c r="B14" s="210"/>
      <c r="C14" s="210"/>
      <c r="D14" s="210"/>
      <c r="E14" s="210"/>
      <c r="G14" s="197"/>
      <c r="H14" s="197"/>
      <c r="I14" s="197"/>
      <c r="J14" s="197"/>
      <c r="K14" s="197"/>
      <c r="M14" s="211"/>
      <c r="N14" s="211"/>
      <c r="O14" s="211"/>
      <c r="P14" s="211"/>
    </row>
    <row r="15" spans="2:16" x14ac:dyDescent="0.25">
      <c r="B15" s="210"/>
      <c r="C15" s="210"/>
      <c r="D15" s="210"/>
      <c r="E15" s="210"/>
      <c r="G15" s="197"/>
      <c r="H15" s="197"/>
      <c r="I15" s="197"/>
      <c r="J15" s="197"/>
      <c r="K15" s="197"/>
      <c r="M15" s="211"/>
      <c r="N15" s="211"/>
      <c r="O15" s="211"/>
      <c r="P15" s="211"/>
    </row>
    <row r="16" spans="2:16" x14ac:dyDescent="0.25">
      <c r="B16" s="210"/>
      <c r="C16" s="210"/>
      <c r="D16" s="210"/>
      <c r="E16" s="210"/>
      <c r="G16" s="197"/>
      <c r="H16" s="197"/>
      <c r="I16" s="197"/>
      <c r="J16" s="197"/>
      <c r="K16" s="197"/>
      <c r="M16" s="211"/>
      <c r="N16" s="211"/>
      <c r="O16" s="211"/>
      <c r="P16" s="211"/>
    </row>
    <row r="17" spans="3:15" x14ac:dyDescent="0.25">
      <c r="C17" s="196" t="s">
        <v>3</v>
      </c>
      <c r="D17" s="196"/>
      <c r="E17" s="196"/>
      <c r="M17" s="196" t="s">
        <v>3</v>
      </c>
      <c r="N17" s="196"/>
      <c r="O17" s="196"/>
    </row>
    <row r="42" spans="2:30" x14ac:dyDescent="0.25">
      <c r="C42" s="4" t="s">
        <v>63</v>
      </c>
    </row>
    <row r="44" spans="2:30" ht="15.75" thickBot="1" x14ac:dyDescent="0.3"/>
    <row r="45" spans="2:30" ht="15.75" thickBot="1" x14ac:dyDescent="0.3">
      <c r="B45" s="202" t="s">
        <v>15</v>
      </c>
      <c r="C45" s="203"/>
      <c r="D45" s="204"/>
      <c r="E45" s="8">
        <v>1995</v>
      </c>
      <c r="F45" s="12">
        <v>1996</v>
      </c>
      <c r="G45" s="8">
        <v>1997</v>
      </c>
      <c r="H45" s="12">
        <v>1998</v>
      </c>
      <c r="I45" s="8">
        <v>1999</v>
      </c>
      <c r="J45" s="12">
        <v>2000</v>
      </c>
      <c r="K45" s="8">
        <v>2001</v>
      </c>
      <c r="L45" s="12">
        <v>2002</v>
      </c>
      <c r="M45" s="8">
        <v>2003</v>
      </c>
      <c r="N45" s="12">
        <v>2004</v>
      </c>
      <c r="O45" s="8">
        <v>2005</v>
      </c>
      <c r="P45" s="12">
        <v>2006</v>
      </c>
      <c r="Q45" s="8">
        <v>2007</v>
      </c>
      <c r="R45" s="12">
        <v>2008</v>
      </c>
      <c r="S45" s="8">
        <v>2009</v>
      </c>
      <c r="T45" s="12">
        <v>2010</v>
      </c>
      <c r="U45" s="8">
        <v>2011</v>
      </c>
      <c r="V45" s="12">
        <v>2012</v>
      </c>
      <c r="W45" s="8">
        <v>2013</v>
      </c>
      <c r="X45" s="12">
        <v>2014</v>
      </c>
      <c r="Y45" s="9">
        <v>2015</v>
      </c>
      <c r="Z45" s="9">
        <v>2016</v>
      </c>
      <c r="AA45" s="9">
        <v>2017</v>
      </c>
      <c r="AB45" s="9">
        <v>2018</v>
      </c>
      <c r="AC45" s="9">
        <v>2019</v>
      </c>
      <c r="AD45" s="9">
        <v>2020</v>
      </c>
    </row>
    <row r="46" spans="2:30" ht="15.75" thickBot="1" x14ac:dyDescent="0.3">
      <c r="B46" s="198" t="s">
        <v>16</v>
      </c>
      <c r="C46" s="207"/>
      <c r="D46" s="199"/>
      <c r="E46" s="242">
        <v>43440.99</v>
      </c>
      <c r="F46" s="241">
        <v>38532.480000000003</v>
      </c>
      <c r="G46" s="242">
        <v>42310.5</v>
      </c>
      <c r="H46" s="241">
        <v>43004.12</v>
      </c>
      <c r="I46" s="242">
        <v>31143.54</v>
      </c>
      <c r="J46" s="241">
        <v>39948.21</v>
      </c>
      <c r="K46" s="242">
        <v>42262.12</v>
      </c>
      <c r="L46" s="241">
        <v>45629.760000000002</v>
      </c>
      <c r="M46" s="242">
        <v>37827.160000000003</v>
      </c>
      <c r="N46" s="241">
        <v>22953.06</v>
      </c>
      <c r="O46" s="242">
        <v>48108.67</v>
      </c>
      <c r="P46" s="241">
        <v>57961.66</v>
      </c>
      <c r="Q46" s="242">
        <v>84897.43</v>
      </c>
      <c r="R46" s="241">
        <v>102401.2</v>
      </c>
      <c r="S46" s="242">
        <v>60950.11</v>
      </c>
      <c r="T46" s="241">
        <v>70282.84</v>
      </c>
      <c r="U46" s="242">
        <v>77685.38</v>
      </c>
      <c r="V46" s="241">
        <v>95920.1</v>
      </c>
      <c r="W46" s="242">
        <v>102400</v>
      </c>
      <c r="X46" s="241">
        <v>80873.14</v>
      </c>
      <c r="Y46" s="243">
        <v>59740.52</v>
      </c>
      <c r="Z46" s="243">
        <v>49692.06</v>
      </c>
      <c r="AA46" s="243">
        <v>49922.34</v>
      </c>
      <c r="AB46" s="243">
        <v>58874.01</v>
      </c>
      <c r="AC46" s="243">
        <v>50148.98</v>
      </c>
      <c r="AD46" s="243">
        <v>50924.3</v>
      </c>
    </row>
    <row r="47" spans="2:30" x14ac:dyDescent="0.25">
      <c r="B47" s="200" t="s">
        <v>28</v>
      </c>
      <c r="C47" s="208"/>
      <c r="D47" s="201"/>
      <c r="E47" s="10">
        <v>92.488</v>
      </c>
      <c r="F47" s="13">
        <v>140.46899999999999</v>
      </c>
      <c r="G47" s="10">
        <v>91.938000000000002</v>
      </c>
      <c r="H47" s="13">
        <v>69.287999999999997</v>
      </c>
      <c r="I47" s="10">
        <v>36.600999999999999</v>
      </c>
      <c r="J47" s="13">
        <v>3.3740000000000001</v>
      </c>
      <c r="K47" s="10">
        <v>0</v>
      </c>
      <c r="L47" s="13">
        <v>0</v>
      </c>
      <c r="M47" s="10">
        <v>35.716999999999999</v>
      </c>
      <c r="N47" s="13">
        <v>14.923</v>
      </c>
      <c r="O47" s="10">
        <v>81.733999999999995</v>
      </c>
      <c r="P47" s="13">
        <v>56.212000000000003</v>
      </c>
      <c r="Q47" s="10">
        <v>198.64500000000001</v>
      </c>
      <c r="R47" s="13">
        <v>605.90599999999995</v>
      </c>
      <c r="S47" s="10">
        <v>430.39100000000002</v>
      </c>
      <c r="T47" s="13">
        <v>504.83</v>
      </c>
      <c r="U47" s="10">
        <v>113.32899999999999</v>
      </c>
      <c r="V47" s="13">
        <v>308.23200000000003</v>
      </c>
      <c r="W47" s="10">
        <v>313.35700000000003</v>
      </c>
      <c r="X47" s="13">
        <v>137.90600000000001</v>
      </c>
      <c r="Y47" s="11">
        <v>129.50299999999999</v>
      </c>
      <c r="Z47" s="11">
        <v>302.03300000000002</v>
      </c>
      <c r="AA47" s="11">
        <v>86.688000000000002</v>
      </c>
      <c r="AB47" s="11">
        <v>321.47800000000001</v>
      </c>
      <c r="AC47" s="11">
        <v>154.43799999999999</v>
      </c>
      <c r="AD47" s="11">
        <v>66.504000000000005</v>
      </c>
    </row>
    <row r="48" spans="2:30" x14ac:dyDescent="0.25">
      <c r="B48" s="189" t="s">
        <v>29</v>
      </c>
      <c r="C48" s="205"/>
      <c r="D48" s="190"/>
      <c r="E48" s="245">
        <v>0</v>
      </c>
      <c r="F48" s="244">
        <v>0</v>
      </c>
      <c r="G48" s="245">
        <v>0</v>
      </c>
      <c r="H48" s="244">
        <v>0</v>
      </c>
      <c r="I48" s="245">
        <v>0</v>
      </c>
      <c r="J48" s="244">
        <v>0</v>
      </c>
      <c r="K48" s="244">
        <v>0</v>
      </c>
      <c r="L48" s="244">
        <v>0</v>
      </c>
      <c r="M48" s="244">
        <v>0</v>
      </c>
      <c r="N48" s="244">
        <v>0</v>
      </c>
      <c r="O48" s="244">
        <v>0</v>
      </c>
      <c r="P48" s="244">
        <v>0</v>
      </c>
      <c r="Q48" s="244">
        <v>0</v>
      </c>
      <c r="R48" s="244">
        <v>0</v>
      </c>
      <c r="S48" s="244">
        <v>0</v>
      </c>
      <c r="T48" s="244">
        <v>0</v>
      </c>
      <c r="U48" s="244">
        <v>0</v>
      </c>
      <c r="V48" s="244">
        <v>16.099</v>
      </c>
      <c r="W48" s="244">
        <v>543.16700000000003</v>
      </c>
      <c r="X48" s="244">
        <v>1399.62</v>
      </c>
      <c r="Y48" s="244">
        <v>495.05599999999998</v>
      </c>
      <c r="Z48" s="246">
        <v>1162.671</v>
      </c>
      <c r="AA48" s="246">
        <v>968.08699999999999</v>
      </c>
      <c r="AB48" s="246">
        <v>181.06700000000001</v>
      </c>
      <c r="AC48" s="246">
        <v>0</v>
      </c>
      <c r="AD48" s="11">
        <v>0</v>
      </c>
    </row>
    <row r="49" spans="2:30" x14ac:dyDescent="0.25">
      <c r="B49" s="191" t="s">
        <v>30</v>
      </c>
      <c r="C49" s="206"/>
      <c r="D49" s="192"/>
      <c r="E49" s="10">
        <v>27.55</v>
      </c>
      <c r="F49" s="13">
        <v>0</v>
      </c>
      <c r="G49" s="10">
        <v>10.324</v>
      </c>
      <c r="H49" s="13">
        <v>37.726999999999997</v>
      </c>
      <c r="I49" s="10">
        <v>2.8540000000000001</v>
      </c>
      <c r="J49" s="13">
        <v>13.254</v>
      </c>
      <c r="K49" s="10">
        <v>27.219000000000001</v>
      </c>
      <c r="L49" s="13">
        <v>15.59</v>
      </c>
      <c r="M49" s="10">
        <v>6.9980000000000002</v>
      </c>
      <c r="N49" s="13">
        <v>0.17299999999999999</v>
      </c>
      <c r="O49" s="10">
        <v>4.5330000000000004</v>
      </c>
      <c r="P49" s="13">
        <v>101.50700000000001</v>
      </c>
      <c r="Q49" s="10">
        <v>281.00299999999999</v>
      </c>
      <c r="R49" s="13">
        <v>132.28700000000001</v>
      </c>
      <c r="S49" s="10">
        <v>71.015000000000001</v>
      </c>
      <c r="T49" s="13">
        <v>7.5170000000000003</v>
      </c>
      <c r="U49" s="10">
        <v>65.213999999999999</v>
      </c>
      <c r="V49" s="13">
        <v>155.82599999999999</v>
      </c>
      <c r="W49" s="10">
        <v>178.94800000000001</v>
      </c>
      <c r="X49" s="13">
        <v>71.902000000000001</v>
      </c>
      <c r="Y49" s="11">
        <v>176.75700000000001</v>
      </c>
      <c r="Z49" s="11">
        <v>69.867999999999995</v>
      </c>
      <c r="AA49" s="11">
        <v>171.886</v>
      </c>
      <c r="AB49" s="11">
        <v>186.738</v>
      </c>
      <c r="AC49" s="11">
        <v>140.76599999999999</v>
      </c>
      <c r="AD49" s="11">
        <v>106.99</v>
      </c>
    </row>
    <row r="50" spans="2:30" x14ac:dyDescent="0.25">
      <c r="B50" s="189" t="s">
        <v>31</v>
      </c>
      <c r="C50" s="205"/>
      <c r="D50" s="190"/>
      <c r="E50" s="245">
        <v>0</v>
      </c>
      <c r="F50" s="244">
        <v>0</v>
      </c>
      <c r="G50" s="245">
        <v>13.974</v>
      </c>
      <c r="H50" s="244">
        <v>114</v>
      </c>
      <c r="I50" s="245">
        <v>35.241</v>
      </c>
      <c r="J50" s="244">
        <v>24.602</v>
      </c>
      <c r="K50" s="245">
        <v>62.484000000000002</v>
      </c>
      <c r="L50" s="244">
        <v>55.652000000000001</v>
      </c>
      <c r="M50" s="245">
        <v>3.1779999999999999</v>
      </c>
      <c r="N50" s="244">
        <v>18.527000000000001</v>
      </c>
      <c r="O50" s="245">
        <v>92.14</v>
      </c>
      <c r="P50" s="244">
        <v>91.004000000000005</v>
      </c>
      <c r="Q50" s="245">
        <v>98.62</v>
      </c>
      <c r="R50" s="244">
        <v>75.323999999999998</v>
      </c>
      <c r="S50" s="245">
        <v>108.69199999999999</v>
      </c>
      <c r="T50" s="244">
        <v>34.396999999999998</v>
      </c>
      <c r="U50" s="245">
        <v>331.863</v>
      </c>
      <c r="V50" s="244">
        <v>403.89699999999999</v>
      </c>
      <c r="W50" s="245">
        <v>481.50200000000001</v>
      </c>
      <c r="X50" s="244">
        <v>738.51300000000003</v>
      </c>
      <c r="Y50" s="246">
        <v>631.03700000000003</v>
      </c>
      <c r="Z50" s="246">
        <v>577.79899999999998</v>
      </c>
      <c r="AA50" s="246">
        <v>186.91399999999999</v>
      </c>
      <c r="AB50" s="246">
        <v>97.067999999999998</v>
      </c>
      <c r="AC50" s="246">
        <v>123.042</v>
      </c>
      <c r="AD50" s="11">
        <v>28.49</v>
      </c>
    </row>
    <row r="51" spans="2:30" x14ac:dyDescent="0.25">
      <c r="B51" s="191" t="s">
        <v>32</v>
      </c>
      <c r="C51" s="206"/>
      <c r="D51" s="192"/>
      <c r="E51" s="10">
        <v>0</v>
      </c>
      <c r="F51" s="13">
        <v>2.2200000000000002</v>
      </c>
      <c r="G51" s="10">
        <v>4.4340000000000002</v>
      </c>
      <c r="H51" s="13">
        <v>4.1420000000000003</v>
      </c>
      <c r="I51" s="10">
        <v>0</v>
      </c>
      <c r="J51" s="13">
        <v>0</v>
      </c>
      <c r="K51" s="13">
        <v>0</v>
      </c>
      <c r="L51" s="13">
        <v>0</v>
      </c>
      <c r="M51" s="10">
        <v>4.1749999999999998</v>
      </c>
      <c r="N51" s="13">
        <v>6.4160000000000004</v>
      </c>
      <c r="O51" s="10">
        <v>8.2720000000000002</v>
      </c>
      <c r="P51" s="13">
        <v>0</v>
      </c>
      <c r="Q51" s="10">
        <v>0</v>
      </c>
      <c r="R51" s="13">
        <v>0</v>
      </c>
      <c r="S51" s="10">
        <v>1.62</v>
      </c>
      <c r="T51" s="13">
        <v>0</v>
      </c>
      <c r="U51" s="13">
        <v>0</v>
      </c>
      <c r="V51" s="13">
        <v>0</v>
      </c>
      <c r="W51" s="13">
        <v>0</v>
      </c>
      <c r="X51" s="13">
        <v>0</v>
      </c>
      <c r="Y51" s="13">
        <v>34.746000000000002</v>
      </c>
      <c r="Z51" s="11">
        <v>25.81</v>
      </c>
      <c r="AA51" s="11">
        <v>17.376999999999999</v>
      </c>
      <c r="AB51" s="11">
        <v>0</v>
      </c>
      <c r="AC51" s="11">
        <v>7.1159999999999997</v>
      </c>
      <c r="AD51" s="11">
        <v>82.051000000000002</v>
      </c>
    </row>
    <row r="52" spans="2:30" x14ac:dyDescent="0.25">
      <c r="B52" s="189" t="s">
        <v>33</v>
      </c>
      <c r="C52" s="205"/>
      <c r="D52" s="190"/>
      <c r="E52" s="245">
        <v>1580.1010000000001</v>
      </c>
      <c r="F52" s="244">
        <v>836.56299999999999</v>
      </c>
      <c r="G52" s="245">
        <v>572.11500000000001</v>
      </c>
      <c r="H52" s="244">
        <v>591.69299999999998</v>
      </c>
      <c r="I52" s="245">
        <v>334.79700000000003</v>
      </c>
      <c r="J52" s="244">
        <v>950.78800000000001</v>
      </c>
      <c r="K52" s="245">
        <v>613.90700000000004</v>
      </c>
      <c r="L52" s="244">
        <v>571.37400000000002</v>
      </c>
      <c r="M52" s="245">
        <v>1180.317</v>
      </c>
      <c r="N52" s="244">
        <v>768.63199999999995</v>
      </c>
      <c r="O52" s="245">
        <v>1366.2629999999999</v>
      </c>
      <c r="P52" s="244">
        <v>2062.15</v>
      </c>
      <c r="Q52" s="245">
        <v>3685.5970000000002</v>
      </c>
      <c r="R52" s="244">
        <v>5039.5860000000002</v>
      </c>
      <c r="S52" s="245">
        <v>3818.527</v>
      </c>
      <c r="T52" s="244">
        <v>4173.2430000000004</v>
      </c>
      <c r="U52" s="245">
        <v>4633.0159999999996</v>
      </c>
      <c r="V52" s="244">
        <v>4734.6459999999997</v>
      </c>
      <c r="W52" s="245">
        <v>7494.28</v>
      </c>
      <c r="X52" s="244">
        <v>8053.1840000000002</v>
      </c>
      <c r="Y52" s="246">
        <v>7367.6360000000004</v>
      </c>
      <c r="Z52" s="246">
        <v>8696.3340000000007</v>
      </c>
      <c r="AA52" s="246">
        <v>6770.0379999999996</v>
      </c>
      <c r="AB52" s="246">
        <v>8112.7190000000001</v>
      </c>
      <c r="AC52" s="246">
        <v>5747.2240000000002</v>
      </c>
      <c r="AD52" s="11">
        <v>5872.8919999999998</v>
      </c>
    </row>
    <row r="53" spans="2:30" x14ac:dyDescent="0.25">
      <c r="B53" s="191" t="s">
        <v>34</v>
      </c>
      <c r="C53" s="206"/>
      <c r="D53" s="192"/>
      <c r="E53" s="10">
        <v>12335.67</v>
      </c>
      <c r="F53" s="13">
        <v>6055.0649999999996</v>
      </c>
      <c r="G53" s="10">
        <v>4571.4979999999996</v>
      </c>
      <c r="H53" s="13">
        <v>5257.5110000000004</v>
      </c>
      <c r="I53" s="10">
        <v>4607.8</v>
      </c>
      <c r="J53" s="13">
        <v>8877.6370000000006</v>
      </c>
      <c r="K53" s="10">
        <v>13353.42</v>
      </c>
      <c r="L53" s="13">
        <v>14357.71</v>
      </c>
      <c r="M53" s="10">
        <v>7591.8050000000003</v>
      </c>
      <c r="N53" s="13">
        <v>4355.2259999999997</v>
      </c>
      <c r="O53" s="10">
        <v>8932.9590000000007</v>
      </c>
      <c r="P53" s="13">
        <v>12788.84</v>
      </c>
      <c r="Q53" s="10">
        <v>13264.9</v>
      </c>
      <c r="R53" s="13">
        <v>17024.71</v>
      </c>
      <c r="S53" s="10">
        <v>11361.49</v>
      </c>
      <c r="T53" s="13">
        <v>13733.27</v>
      </c>
      <c r="U53" s="10">
        <v>20727.810000000001</v>
      </c>
      <c r="V53" s="13">
        <v>26689.88</v>
      </c>
      <c r="W53" s="10">
        <v>20380.62</v>
      </c>
      <c r="X53" s="13">
        <v>18554.05</v>
      </c>
      <c r="Y53" s="11">
        <v>12386.49</v>
      </c>
      <c r="Z53" s="11">
        <v>9380.9</v>
      </c>
      <c r="AA53" s="11">
        <v>7295.0389999999998</v>
      </c>
      <c r="AB53" s="11">
        <v>16414.47</v>
      </c>
      <c r="AC53" s="11">
        <v>10987</v>
      </c>
      <c r="AD53" s="11">
        <v>9305.4290000000001</v>
      </c>
    </row>
    <row r="54" spans="2:30" x14ac:dyDescent="0.25">
      <c r="B54" s="15" t="s">
        <v>35</v>
      </c>
      <c r="C54" s="16"/>
      <c r="D54" s="17"/>
      <c r="E54" s="245">
        <v>7738.107</v>
      </c>
      <c r="F54" s="244">
        <v>6539.5640000000003</v>
      </c>
      <c r="G54" s="245">
        <v>7418.5820000000003</v>
      </c>
      <c r="H54" s="244">
        <v>7835.7640000000001</v>
      </c>
      <c r="I54" s="245">
        <v>5985.9740000000002</v>
      </c>
      <c r="J54" s="244">
        <v>7935.4279999999999</v>
      </c>
      <c r="K54" s="245">
        <v>10338.469999999999</v>
      </c>
      <c r="L54" s="244">
        <v>13860.25</v>
      </c>
      <c r="M54" s="245">
        <v>13921.47</v>
      </c>
      <c r="N54" s="244">
        <v>10331.620000000001</v>
      </c>
      <c r="O54" s="245">
        <v>17478.66</v>
      </c>
      <c r="P54" s="244">
        <v>20166.91</v>
      </c>
      <c r="Q54" s="245">
        <v>34033.94</v>
      </c>
      <c r="R54" s="244">
        <v>47593.35</v>
      </c>
      <c r="S54" s="245">
        <v>25427.62</v>
      </c>
      <c r="T54" s="244">
        <v>27190.39</v>
      </c>
      <c r="U54" s="245">
        <v>27026.91</v>
      </c>
      <c r="V54" s="244">
        <v>41159.54</v>
      </c>
      <c r="W54" s="245">
        <v>53062.44</v>
      </c>
      <c r="X54" s="244">
        <v>33245.96</v>
      </c>
      <c r="Y54" s="246">
        <v>25306.84</v>
      </c>
      <c r="Z54" s="246">
        <v>19153.900000000001</v>
      </c>
      <c r="AA54" s="246">
        <v>24086.16</v>
      </c>
      <c r="AB54" s="246">
        <v>19208.509999999998</v>
      </c>
      <c r="AC54" s="246">
        <v>24400.15</v>
      </c>
      <c r="AD54" s="11">
        <v>28203.200000000001</v>
      </c>
    </row>
    <row r="55" spans="2:30" x14ac:dyDescent="0.25">
      <c r="B55" s="18" t="s">
        <v>36</v>
      </c>
      <c r="C55" s="19"/>
      <c r="D55" s="20"/>
      <c r="E55" s="10">
        <v>21667.07</v>
      </c>
      <c r="F55" s="13">
        <v>24958.6</v>
      </c>
      <c r="G55" s="10">
        <v>29627.63</v>
      </c>
      <c r="H55" s="13">
        <v>29094</v>
      </c>
      <c r="I55" s="10">
        <v>20140.27</v>
      </c>
      <c r="J55" s="13">
        <v>22143.13</v>
      </c>
      <c r="K55" s="10">
        <v>17866.62</v>
      </c>
      <c r="L55" s="13">
        <v>16764.16</v>
      </c>
      <c r="M55" s="10">
        <v>15075.66</v>
      </c>
      <c r="N55" s="13">
        <v>7403.683</v>
      </c>
      <c r="O55" s="10">
        <v>20142.689999999999</v>
      </c>
      <c r="P55" s="13">
        <v>22680.82</v>
      </c>
      <c r="Q55" s="10">
        <v>33325.440000000002</v>
      </c>
      <c r="R55" s="13">
        <v>31925.759999999998</v>
      </c>
      <c r="S55" s="10">
        <v>19711.259999999998</v>
      </c>
      <c r="T55" s="13">
        <v>24639.19</v>
      </c>
      <c r="U55" s="10">
        <v>24770.15</v>
      </c>
      <c r="V55" s="13">
        <v>22451.98</v>
      </c>
      <c r="W55" s="10">
        <v>19907.09</v>
      </c>
      <c r="X55" s="13">
        <v>18592.28</v>
      </c>
      <c r="Y55" s="11">
        <v>13200.48</v>
      </c>
      <c r="Z55" s="11">
        <v>10322.75</v>
      </c>
      <c r="AA55" s="11">
        <v>10335.02</v>
      </c>
      <c r="AB55" s="11">
        <v>14330.35</v>
      </c>
      <c r="AC55" s="11">
        <v>8571.9539999999997</v>
      </c>
      <c r="AD55" s="11">
        <v>7235.2219999999998</v>
      </c>
    </row>
    <row r="56" spans="2:30" ht="15.75" thickBot="1" x14ac:dyDescent="0.3">
      <c r="B56" s="21" t="s">
        <v>37</v>
      </c>
      <c r="C56" s="22"/>
      <c r="D56" s="23"/>
      <c r="E56" s="248">
        <v>3.0000000000000001E-3</v>
      </c>
      <c r="F56" s="247">
        <v>0</v>
      </c>
      <c r="G56" s="248">
        <v>0</v>
      </c>
      <c r="H56" s="247">
        <v>1E-3</v>
      </c>
      <c r="I56" s="248">
        <v>0</v>
      </c>
      <c r="J56" s="247">
        <v>0</v>
      </c>
      <c r="K56" s="248">
        <v>0</v>
      </c>
      <c r="L56" s="247">
        <v>5.0199999999999996</v>
      </c>
      <c r="M56" s="248">
        <v>7.8360000000000003</v>
      </c>
      <c r="N56" s="247">
        <v>53.856999999999999</v>
      </c>
      <c r="O56" s="248">
        <v>1.425</v>
      </c>
      <c r="P56" s="247">
        <v>14.215</v>
      </c>
      <c r="Q56" s="248">
        <v>9.282</v>
      </c>
      <c r="R56" s="247">
        <v>4.327</v>
      </c>
      <c r="S56" s="248">
        <v>19.486999999999998</v>
      </c>
      <c r="T56" s="247">
        <v>0</v>
      </c>
      <c r="U56" s="248">
        <v>17.077999999999999</v>
      </c>
      <c r="V56" s="247">
        <v>0</v>
      </c>
      <c r="W56" s="248">
        <v>38.588000000000001</v>
      </c>
      <c r="X56" s="247">
        <v>79.721000000000004</v>
      </c>
      <c r="Y56" s="249">
        <v>11.967000000000001</v>
      </c>
      <c r="Z56" s="249">
        <v>0</v>
      </c>
      <c r="AA56" s="249">
        <v>5.0659999999999998</v>
      </c>
      <c r="AB56" s="249">
        <v>21.547999999999998</v>
      </c>
      <c r="AC56" s="249">
        <v>17.225000000000001</v>
      </c>
      <c r="AD56" s="249">
        <v>23.45</v>
      </c>
    </row>
    <row r="57" spans="2:30" x14ac:dyDescent="0.25">
      <c r="B57" s="1" t="s">
        <v>52</v>
      </c>
    </row>
  </sheetData>
  <mergeCells count="14">
    <mergeCell ref="B7:E16"/>
    <mergeCell ref="C17:E17"/>
    <mergeCell ref="M17:O17"/>
    <mergeCell ref="M7:P16"/>
    <mergeCell ref="G8:K16"/>
    <mergeCell ref="B45:D45"/>
    <mergeCell ref="B52:D52"/>
    <mergeCell ref="B53:D53"/>
    <mergeCell ref="B46:D46"/>
    <mergeCell ref="B47:D47"/>
    <mergeCell ref="B48:D48"/>
    <mergeCell ref="B49:D49"/>
    <mergeCell ref="B50:D50"/>
    <mergeCell ref="B51:D5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57"/>
  <sheetViews>
    <sheetView showGridLines="0" topLeftCell="Q36" workbookViewId="0">
      <selection activeCell="AC49" sqref="AC49"/>
    </sheetView>
  </sheetViews>
  <sheetFormatPr baseColWidth="10" defaultRowHeight="15" x14ac:dyDescent="0.25"/>
  <cols>
    <col min="1" max="1" width="7.140625" customWidth="1"/>
    <col min="3" max="3" width="30.140625" customWidth="1"/>
    <col min="4" max="18" width="13.140625" bestFit="1" customWidth="1"/>
    <col min="19" max="22" width="13.85546875" bestFit="1" customWidth="1"/>
    <col min="23" max="27" width="14.140625" bestFit="1" customWidth="1"/>
    <col min="28" max="28" width="12.42578125" bestFit="1" customWidth="1"/>
  </cols>
  <sheetData>
    <row r="7" spans="2:16" x14ac:dyDescent="0.25">
      <c r="B7" s="209" t="s">
        <v>50</v>
      </c>
      <c r="C7" s="211"/>
      <c r="D7" s="211"/>
      <c r="E7" s="211"/>
      <c r="M7" s="212" t="s">
        <v>7</v>
      </c>
      <c r="N7" s="213"/>
      <c r="O7" s="213"/>
      <c r="P7" s="213"/>
    </row>
    <row r="8" spans="2:16" x14ac:dyDescent="0.25">
      <c r="B8" s="211"/>
      <c r="C8" s="211"/>
      <c r="D8" s="211"/>
      <c r="E8" s="211"/>
      <c r="M8" s="213"/>
      <c r="N8" s="213"/>
      <c r="O8" s="213"/>
      <c r="P8" s="213"/>
    </row>
    <row r="9" spans="2:16" x14ac:dyDescent="0.25">
      <c r="B9" s="211"/>
      <c r="C9" s="211"/>
      <c r="D9" s="211"/>
      <c r="E9" s="211"/>
      <c r="M9" s="213"/>
      <c r="N9" s="213"/>
      <c r="O9" s="213"/>
      <c r="P9" s="213"/>
    </row>
    <row r="10" spans="2:16" x14ac:dyDescent="0.25">
      <c r="B10" s="211"/>
      <c r="C10" s="211"/>
      <c r="D10" s="211"/>
      <c r="E10" s="211"/>
      <c r="M10" s="213"/>
      <c r="N10" s="213"/>
      <c r="O10" s="213"/>
      <c r="P10" s="213"/>
    </row>
    <row r="11" spans="2:16" x14ac:dyDescent="0.25">
      <c r="B11" s="211"/>
      <c r="C11" s="211"/>
      <c r="D11" s="211"/>
      <c r="E11" s="211"/>
      <c r="M11" s="213"/>
      <c r="N11" s="213"/>
      <c r="O11" s="213"/>
      <c r="P11" s="213"/>
    </row>
    <row r="12" spans="2:16" x14ac:dyDescent="0.25">
      <c r="B12" s="211"/>
      <c r="C12" s="211"/>
      <c r="D12" s="211"/>
      <c r="E12" s="211"/>
      <c r="M12" s="213"/>
      <c r="N12" s="213"/>
      <c r="O12" s="213"/>
      <c r="P12" s="213"/>
    </row>
    <row r="13" spans="2:16" x14ac:dyDescent="0.25">
      <c r="B13" s="211"/>
      <c r="C13" s="211"/>
      <c r="D13" s="211"/>
      <c r="E13" s="211"/>
      <c r="M13" s="213"/>
      <c r="N13" s="213"/>
      <c r="O13" s="213"/>
      <c r="P13" s="213"/>
    </row>
    <row r="14" spans="2:16" x14ac:dyDescent="0.25">
      <c r="B14" s="211"/>
      <c r="C14" s="211"/>
      <c r="D14" s="211"/>
      <c r="E14" s="211"/>
      <c r="M14" s="213"/>
      <c r="N14" s="213"/>
      <c r="O14" s="213"/>
      <c r="P14" s="213"/>
    </row>
    <row r="15" spans="2:16" x14ac:dyDescent="0.25">
      <c r="B15" s="211"/>
      <c r="C15" s="211"/>
      <c r="D15" s="211"/>
      <c r="E15" s="211"/>
      <c r="M15" s="213"/>
      <c r="N15" s="213"/>
      <c r="O15" s="213"/>
      <c r="P15" s="213"/>
    </row>
    <row r="16" spans="2:16" x14ac:dyDescent="0.25">
      <c r="B16" s="211"/>
      <c r="C16" s="211"/>
      <c r="D16" s="211"/>
      <c r="E16" s="211"/>
      <c r="M16" s="213"/>
      <c r="N16" s="213"/>
      <c r="O16" s="213"/>
      <c r="P16" s="213"/>
    </row>
    <row r="17" spans="3:15" x14ac:dyDescent="0.25">
      <c r="C17" s="196" t="s">
        <v>3</v>
      </c>
      <c r="D17" s="196"/>
      <c r="E17" s="196"/>
      <c r="M17" s="196" t="s">
        <v>3</v>
      </c>
      <c r="N17" s="196"/>
      <c r="O17" s="196"/>
    </row>
    <row r="44" spans="2:29" ht="15.75" thickBot="1" x14ac:dyDescent="0.3"/>
    <row r="45" spans="2:29" ht="15.75" thickBot="1" x14ac:dyDescent="0.3">
      <c r="B45" s="6" t="s">
        <v>15</v>
      </c>
      <c r="C45" s="33"/>
      <c r="D45" s="9">
        <v>1995</v>
      </c>
      <c r="E45" s="8">
        <v>1996</v>
      </c>
      <c r="F45" s="12">
        <v>1997</v>
      </c>
      <c r="G45" s="8">
        <v>1998</v>
      </c>
      <c r="H45" s="12">
        <v>1999</v>
      </c>
      <c r="I45" s="8">
        <v>2000</v>
      </c>
      <c r="J45" s="12">
        <v>2001</v>
      </c>
      <c r="K45" s="8">
        <v>2002</v>
      </c>
      <c r="L45" s="12">
        <v>2003</v>
      </c>
      <c r="M45" s="8">
        <v>2004</v>
      </c>
      <c r="N45" s="12">
        <v>2005</v>
      </c>
      <c r="O45" s="8">
        <v>2006</v>
      </c>
      <c r="P45" s="12">
        <v>2007</v>
      </c>
      <c r="Q45" s="8">
        <v>2008</v>
      </c>
      <c r="R45" s="12">
        <v>2009</v>
      </c>
      <c r="S45" s="8">
        <v>2010</v>
      </c>
      <c r="T45" s="12">
        <v>2011</v>
      </c>
      <c r="U45" s="8">
        <v>2012</v>
      </c>
      <c r="V45" s="12">
        <v>2013</v>
      </c>
      <c r="W45" s="8">
        <v>2014</v>
      </c>
      <c r="X45" s="12">
        <v>2015</v>
      </c>
      <c r="Y45" s="9">
        <v>2016</v>
      </c>
      <c r="Z45" s="9">
        <v>2017</v>
      </c>
      <c r="AA45" s="9">
        <v>2018</v>
      </c>
      <c r="AB45" s="9">
        <v>2019</v>
      </c>
      <c r="AC45" s="9">
        <v>2020</v>
      </c>
    </row>
    <row r="46" spans="2:29" ht="15.75" thickBot="1" x14ac:dyDescent="0.3">
      <c r="B46" s="214" t="s">
        <v>27</v>
      </c>
      <c r="C46" s="215"/>
      <c r="D46" s="147">
        <f>+A!D46-B!E46</f>
        <v>54259.280000000006</v>
      </c>
      <c r="E46" s="148">
        <f>+A!E46-B!F46</f>
        <v>-19249.480000000003</v>
      </c>
      <c r="F46" s="147">
        <f>+A!F46-B!G46</f>
        <v>-22556.54</v>
      </c>
      <c r="G46" s="148">
        <f>+A!G46-B!H46</f>
        <v>-35506.076000000001</v>
      </c>
      <c r="H46" s="147">
        <f>+A!H46-B!I46</f>
        <v>-18366.96</v>
      </c>
      <c r="I46" s="148">
        <f>+A!I46-B!J46</f>
        <v>-26824.269999999997</v>
      </c>
      <c r="J46" s="147">
        <f>+A!J46-B!K46</f>
        <v>-26016.520000000004</v>
      </c>
      <c r="K46" s="148">
        <f>+A!K46-B!L46</f>
        <v>-29682.910000000003</v>
      </c>
      <c r="L46" s="147">
        <f>+A!L46-B!M46</f>
        <v>-21785.430000000004</v>
      </c>
      <c r="M46" s="148">
        <f>+A!M46-B!N46</f>
        <v>-5205.2800000000025</v>
      </c>
      <c r="N46" s="147">
        <f>+A!N46-B!O46</f>
        <v>-35420.949999999997</v>
      </c>
      <c r="O46" s="148">
        <f>+A!O46-B!P46</f>
        <v>-45199.61</v>
      </c>
      <c r="P46" s="147">
        <f>+A!P46-B!Q46</f>
        <v>-61778.729999999996</v>
      </c>
      <c r="Q46" s="148">
        <f>+A!Q46-B!R46</f>
        <v>-67703.38</v>
      </c>
      <c r="R46" s="147">
        <f>+A!R46-B!S46</f>
        <v>2350.4499999999971</v>
      </c>
      <c r="S46" s="148">
        <f>+A!S46-B!T46</f>
        <v>-9479.4599999999991</v>
      </c>
      <c r="T46" s="147">
        <f>+A!T46-B!U46</f>
        <v>-19844.000000000007</v>
      </c>
      <c r="U46" s="148">
        <f>+A!U46-B!V46</f>
        <v>330078.40000000002</v>
      </c>
      <c r="V46" s="147">
        <f>+A!V46-B!W46</f>
        <v>-23956.350000000006</v>
      </c>
      <c r="W46" s="148">
        <f>+A!W46-B!X46</f>
        <v>-17734.419999999998</v>
      </c>
      <c r="X46" s="149">
        <f>+A!X46-B!Y46</f>
        <v>7190.1200000000026</v>
      </c>
      <c r="Y46" s="149">
        <f>+A!Y46-B!Z46</f>
        <v>50075.930000000008</v>
      </c>
      <c r="Z46" s="149">
        <f>+A!Z46-B!AA46</f>
        <v>34397.320000000007</v>
      </c>
      <c r="AA46" s="149">
        <f>+A!AA46-B!AB46</f>
        <v>35529.139999999992</v>
      </c>
      <c r="AB46" s="149">
        <f>+A!AB46-B!AC46</f>
        <v>92295.72</v>
      </c>
      <c r="AC46" s="149">
        <f>+A!AC46-B!AD46</f>
        <v>147406.20000000001</v>
      </c>
    </row>
    <row r="47" spans="2:29" x14ac:dyDescent="0.25">
      <c r="B47" s="191" t="s">
        <v>17</v>
      </c>
      <c r="C47" s="192"/>
      <c r="D47" s="24">
        <f>+A!D47-B!E47</f>
        <v>1093.4769999999999</v>
      </c>
      <c r="E47" s="25">
        <f>+A!E47-B!F47</f>
        <v>1758.8899999999999</v>
      </c>
      <c r="F47" s="24">
        <f>+A!F47-B!G47</f>
        <v>2582.8429999999998</v>
      </c>
      <c r="G47" s="25">
        <f>+A!G47-B!H47</f>
        <v>1504.654</v>
      </c>
      <c r="H47" s="24">
        <f>+A!H47-B!I47</f>
        <v>2605.1120000000001</v>
      </c>
      <c r="I47" s="25">
        <f>+A!I47-B!J47</f>
        <v>2636.5130000000004</v>
      </c>
      <c r="J47" s="24">
        <f>+A!J47-B!K47</f>
        <v>2850.5439999999999</v>
      </c>
      <c r="K47" s="25">
        <f>+A!K47-B!L47</f>
        <v>1864.096</v>
      </c>
      <c r="L47" s="24">
        <f>+A!L47-B!M47</f>
        <v>2255.4559999999997</v>
      </c>
      <c r="M47" s="25">
        <f>+A!M47-B!N47</f>
        <v>2226.9850000000001</v>
      </c>
      <c r="N47" s="24">
        <f>+A!N47-B!O47</f>
        <v>1861.0440000000001</v>
      </c>
      <c r="O47" s="25">
        <f>+A!O47-B!P47</f>
        <v>2225.02</v>
      </c>
      <c r="P47" s="24">
        <f>+A!P47-B!Q47</f>
        <v>2780.3919999999998</v>
      </c>
      <c r="Q47" s="25">
        <f>+A!Q47-B!R47</f>
        <v>3657.7190000000001</v>
      </c>
      <c r="R47" s="24">
        <f>+A!R47-B!S47</f>
        <v>4726.6270000000004</v>
      </c>
      <c r="S47" s="25">
        <f>+A!S47-B!T47</f>
        <v>7204.732</v>
      </c>
      <c r="T47" s="24">
        <f>+A!T47-B!U47</f>
        <v>6892.7840000000006</v>
      </c>
      <c r="U47" s="25">
        <f>+A!U47-B!V47</f>
        <v>4717.2839999999997</v>
      </c>
      <c r="V47" s="24">
        <f>+A!V47-B!W47</f>
        <v>5862.1220000000003</v>
      </c>
      <c r="W47" s="25">
        <f>+A!W47-B!X47</f>
        <v>7506.3180000000002</v>
      </c>
      <c r="X47" s="26">
        <f>+A!X47-B!Y47</f>
        <v>6577.1180000000004</v>
      </c>
      <c r="Y47" s="26">
        <f>+A!Y47-B!Z47</f>
        <v>8039.6089999999995</v>
      </c>
      <c r="Z47" s="26">
        <f>+A!Z47-B!AA47</f>
        <v>11837.322</v>
      </c>
      <c r="AA47" s="26">
        <f>+A!AA47-B!AB47</f>
        <v>10494.782000000001</v>
      </c>
      <c r="AB47" s="26">
        <f>+A!AB47-B!AC47</f>
        <v>8482.3670000000002</v>
      </c>
      <c r="AC47" s="26">
        <f>+A!AC47-B!AD47</f>
        <v>21749.255999999998</v>
      </c>
    </row>
    <row r="48" spans="2:29" x14ac:dyDescent="0.25">
      <c r="B48" s="189" t="s">
        <v>18</v>
      </c>
      <c r="C48" s="190"/>
      <c r="D48" s="27">
        <f>+A!D48-B!E48</f>
        <v>0</v>
      </c>
      <c r="E48" s="28">
        <f>+A!E48-B!F48</f>
        <v>0</v>
      </c>
      <c r="F48" s="27">
        <f>+A!F48-B!G48</f>
        <v>0</v>
      </c>
      <c r="G48" s="28">
        <f>+A!G48-B!H48</f>
        <v>0</v>
      </c>
      <c r="H48" s="27">
        <f>+A!H48-B!I48</f>
        <v>0</v>
      </c>
      <c r="I48" s="28">
        <f>+A!I48-B!J48</f>
        <v>0</v>
      </c>
      <c r="J48" s="27">
        <f>+A!J48-B!K48</f>
        <v>0</v>
      </c>
      <c r="K48" s="28">
        <f>+A!K48-B!L48</f>
        <v>0.16600000000000001</v>
      </c>
      <c r="L48" s="27">
        <f>+A!L48-B!M48</f>
        <v>0</v>
      </c>
      <c r="M48" s="28">
        <f>+A!M48-B!N48</f>
        <v>0</v>
      </c>
      <c r="N48" s="27">
        <f>+A!N48-B!O48</f>
        <v>0</v>
      </c>
      <c r="O48" s="28">
        <f>+A!O48-B!P48</f>
        <v>0</v>
      </c>
      <c r="P48" s="27">
        <f>+A!P48-B!Q48</f>
        <v>0</v>
      </c>
      <c r="Q48" s="28">
        <f>+A!Q48-B!R48</f>
        <v>0</v>
      </c>
      <c r="R48" s="27">
        <f>+A!R48-B!S48</f>
        <v>0</v>
      </c>
      <c r="S48" s="28">
        <f>+A!S48-B!T48</f>
        <v>0</v>
      </c>
      <c r="T48" s="27">
        <f>+A!T48-B!U48</f>
        <v>0</v>
      </c>
      <c r="U48" s="28">
        <f>+A!U48-B!V48</f>
        <v>-16.099</v>
      </c>
      <c r="V48" s="27">
        <f>+A!V48-B!W48</f>
        <v>-543.16700000000003</v>
      </c>
      <c r="W48" s="28">
        <f>+A!W48-B!X48</f>
        <v>-1399.62</v>
      </c>
      <c r="X48" s="29">
        <f>+A!X48-B!Y48</f>
        <v>-495.05599999999998</v>
      </c>
      <c r="Y48" s="29">
        <f>+A!Y48-B!Z48</f>
        <v>-1162.671</v>
      </c>
      <c r="Z48" s="29">
        <f>+A!Z48-B!AA48</f>
        <v>-966.654</v>
      </c>
      <c r="AA48" s="29">
        <f>+A!AA48-B!AB48</f>
        <v>-180.816</v>
      </c>
      <c r="AB48" s="29">
        <f>+A!AB48-B!AC48</f>
        <v>0.42499999999999999</v>
      </c>
      <c r="AC48" s="29">
        <f>+A!AC48-B!AD48</f>
        <v>0</v>
      </c>
    </row>
    <row r="49" spans="2:29" x14ac:dyDescent="0.25">
      <c r="B49" s="191" t="s">
        <v>19</v>
      </c>
      <c r="C49" s="192"/>
      <c r="D49" s="24">
        <f>+A!D49-B!E49</f>
        <v>4969.3549999999996</v>
      </c>
      <c r="E49" s="25">
        <f>+A!E49-B!F49</f>
        <v>3160.3069999999998</v>
      </c>
      <c r="F49" s="24">
        <f>+A!F49-B!G49</f>
        <v>2766.1259999999997</v>
      </c>
      <c r="G49" s="25">
        <f>+A!G49-B!H49</f>
        <v>2076.3450000000003</v>
      </c>
      <c r="H49" s="24">
        <f>+A!H49-B!I49</f>
        <v>1708.509</v>
      </c>
      <c r="I49" s="25">
        <f>+A!I49-B!J49</f>
        <v>1688.0260000000001</v>
      </c>
      <c r="J49" s="24">
        <f>+A!J49-B!K49</f>
        <v>1421.5259999999998</v>
      </c>
      <c r="K49" s="25">
        <f>+A!K49-B!L49</f>
        <v>1044.6030000000001</v>
      </c>
      <c r="L49" s="24">
        <f>+A!L49-B!M49</f>
        <v>1202.4549999999999</v>
      </c>
      <c r="M49" s="25">
        <f>+A!M49-B!N49</f>
        <v>1666.693</v>
      </c>
      <c r="N49" s="24">
        <f>+A!N49-B!O49</f>
        <v>1070.172</v>
      </c>
      <c r="O49" s="25">
        <f>+A!O49-B!P49</f>
        <v>989.57999999999993</v>
      </c>
      <c r="P49" s="24">
        <f>+A!P49-B!Q49</f>
        <v>4166.2210000000005</v>
      </c>
      <c r="Q49" s="25">
        <f>+A!Q49-B!R49</f>
        <v>6801.4609999999993</v>
      </c>
      <c r="R49" s="24">
        <f>+A!R49-B!S49</f>
        <v>36250.334999999999</v>
      </c>
      <c r="S49" s="25">
        <f>+A!S49-B!T49</f>
        <v>19143.032999999999</v>
      </c>
      <c r="T49" s="24">
        <f>+A!T49-B!U49</f>
        <v>4639.0290000000005</v>
      </c>
      <c r="U49" s="25">
        <f>+A!U49-B!V49</f>
        <v>7692.3779999999997</v>
      </c>
      <c r="V49" s="24">
        <f>+A!V49-B!W49</f>
        <v>16951.292000000001</v>
      </c>
      <c r="W49" s="25">
        <f>+A!W49-B!X49</f>
        <v>5974.3829999999998</v>
      </c>
      <c r="X49" s="26">
        <f>+A!X49-B!Y49</f>
        <v>4541.2180000000008</v>
      </c>
      <c r="Y49" s="26">
        <f>+A!Y49-B!Z49</f>
        <v>7030.57</v>
      </c>
      <c r="Z49" s="26">
        <f>+A!Z49-B!AA49</f>
        <v>4806.0729999999994</v>
      </c>
      <c r="AA49" s="26">
        <f>+A!AA49-B!AB49</f>
        <v>11710.302000000001</v>
      </c>
      <c r="AB49" s="26">
        <f>+A!AB49-B!AC49</f>
        <v>46920.023999999998</v>
      </c>
      <c r="AC49" s="26">
        <f>+A!AC49-B!AD49</f>
        <v>16455.89</v>
      </c>
    </row>
    <row r="50" spans="2:29" x14ac:dyDescent="0.25">
      <c r="B50" s="189" t="s">
        <v>20</v>
      </c>
      <c r="C50" s="190"/>
      <c r="D50" s="27">
        <f>+A!D50-B!E50</f>
        <v>5980.52</v>
      </c>
      <c r="E50" s="28">
        <f>+A!E50-B!F50</f>
        <v>2962.2829999999999</v>
      </c>
      <c r="F50" s="27">
        <f>+A!F50-B!G50</f>
        <v>9.4660000000000011</v>
      </c>
      <c r="G50" s="28">
        <f>+A!G50-B!H50</f>
        <v>-114</v>
      </c>
      <c r="H50" s="27">
        <f>+A!H50-B!I50</f>
        <v>-35.241</v>
      </c>
      <c r="I50" s="28">
        <f>+A!I50-B!J50</f>
        <v>-24.602</v>
      </c>
      <c r="J50" s="27">
        <f>+A!J50-B!K50</f>
        <v>-62.484000000000002</v>
      </c>
      <c r="K50" s="28">
        <f>+A!K50-B!L50</f>
        <v>-55.652000000000001</v>
      </c>
      <c r="L50" s="27">
        <f>+A!L50-B!M50</f>
        <v>-3.1779999999999999</v>
      </c>
      <c r="M50" s="28">
        <f>+A!M50-B!N50</f>
        <v>-18.527000000000001</v>
      </c>
      <c r="N50" s="27">
        <f>+A!N50-B!O50</f>
        <v>-92.14</v>
      </c>
      <c r="O50" s="28">
        <f>+A!O50-B!P50</f>
        <v>-91.004000000000005</v>
      </c>
      <c r="P50" s="27">
        <f>+A!P50-B!Q50</f>
        <v>-98.62</v>
      </c>
      <c r="Q50" s="28">
        <f>+A!Q50-B!R50</f>
        <v>-75.323999999999998</v>
      </c>
      <c r="R50" s="27">
        <f>+A!R50-B!S50</f>
        <v>-108.69199999999999</v>
      </c>
      <c r="S50" s="28">
        <f>+A!S50-B!T50</f>
        <v>-34.396999999999998</v>
      </c>
      <c r="T50" s="27">
        <f>+A!T50-B!U50</f>
        <v>-307.95299999999997</v>
      </c>
      <c r="U50" s="28">
        <f>+A!U50-B!V50</f>
        <v>359846.603</v>
      </c>
      <c r="V50" s="27">
        <f>+A!V50-B!W50</f>
        <v>9080.6540000000005</v>
      </c>
      <c r="W50" s="28">
        <f>+A!W50-B!X50</f>
        <v>-710.11300000000006</v>
      </c>
      <c r="X50" s="29">
        <f>+A!X50-B!Y50</f>
        <v>-631.03700000000003</v>
      </c>
      <c r="Y50" s="29">
        <f>+A!Y50-B!Z50</f>
        <v>-577.79899999999998</v>
      </c>
      <c r="Z50" s="29">
        <f>+A!Z50-B!AA50</f>
        <v>-186.91399999999999</v>
      </c>
      <c r="AA50" s="29">
        <f>+A!AA50-B!AB50</f>
        <v>-97.067999999999998</v>
      </c>
      <c r="AB50" s="29">
        <f>+A!AB50-B!AC50</f>
        <v>-123.042</v>
      </c>
      <c r="AC50" s="29">
        <f>+A!AC50-B!AD50</f>
        <v>-28.096999999999998</v>
      </c>
    </row>
    <row r="51" spans="2:29" x14ac:dyDescent="0.25">
      <c r="B51" s="191" t="s">
        <v>21</v>
      </c>
      <c r="C51" s="192"/>
      <c r="D51" s="24">
        <f>+A!D51-B!E51</f>
        <v>0</v>
      </c>
      <c r="E51" s="25">
        <f>+A!E51-B!F51</f>
        <v>-2.2200000000000002</v>
      </c>
      <c r="F51" s="24">
        <f>+A!F51-B!G51</f>
        <v>-4.4340000000000002</v>
      </c>
      <c r="G51" s="25">
        <f>+A!G51-B!H51</f>
        <v>-4.1420000000000003</v>
      </c>
      <c r="H51" s="24">
        <f>+A!H51-B!I51</f>
        <v>0</v>
      </c>
      <c r="I51" s="25">
        <f>+A!I51-B!J51</f>
        <v>0</v>
      </c>
      <c r="J51" s="24">
        <f>+A!J51-B!K51</f>
        <v>0</v>
      </c>
      <c r="K51" s="25">
        <f>+A!K51-B!L51</f>
        <v>0</v>
      </c>
      <c r="L51" s="24">
        <f>+A!L51-B!M51</f>
        <v>-4.1749999999999998</v>
      </c>
      <c r="M51" s="25">
        <f>+A!M51-B!N51</f>
        <v>-6.4160000000000004</v>
      </c>
      <c r="N51" s="24">
        <f>+A!N51-B!O51</f>
        <v>-8.2720000000000002</v>
      </c>
      <c r="O51" s="25">
        <f>+A!O51-B!P51</f>
        <v>0</v>
      </c>
      <c r="P51" s="24">
        <f>+A!P51-B!Q51</f>
        <v>0</v>
      </c>
      <c r="Q51" s="25">
        <f>+A!Q51-B!R51</f>
        <v>0</v>
      </c>
      <c r="R51" s="24">
        <f>+A!R51-B!S51</f>
        <v>-1.62</v>
      </c>
      <c r="S51" s="25">
        <f>+A!S51-B!T51</f>
        <v>0</v>
      </c>
      <c r="T51" s="24">
        <f>+A!T51-B!U51</f>
        <v>0</v>
      </c>
      <c r="U51" s="25">
        <f>+A!U51-B!V51</f>
        <v>0</v>
      </c>
      <c r="V51" s="24">
        <f>+A!V51-B!W51</f>
        <v>0</v>
      </c>
      <c r="W51" s="25">
        <f>+A!W51-B!X51</f>
        <v>0</v>
      </c>
      <c r="X51" s="26">
        <f>+A!X51-B!Y51</f>
        <v>-34.746000000000002</v>
      </c>
      <c r="Y51" s="26">
        <f>+A!Y51-B!Z51</f>
        <v>-14.825999999999999</v>
      </c>
      <c r="Z51" s="26">
        <f>+A!Z51-B!AA51</f>
        <v>-17.376999999999999</v>
      </c>
      <c r="AA51" s="26">
        <f>+A!AA51-B!AB51</f>
        <v>0</v>
      </c>
      <c r="AB51" s="26">
        <f>+A!AB51-B!AC51</f>
        <v>-7.1159999999999997</v>
      </c>
      <c r="AC51" s="26">
        <f>+A!AC51-B!AD51</f>
        <v>-82.051000000000002</v>
      </c>
    </row>
    <row r="52" spans="2:29" x14ac:dyDescent="0.25">
      <c r="B52" s="189" t="s">
        <v>22</v>
      </c>
      <c r="C52" s="190"/>
      <c r="D52" s="27">
        <f>+A!D52-B!E52</f>
        <v>-1039.5480000000002</v>
      </c>
      <c r="E52" s="28">
        <f>+A!E52-B!F52</f>
        <v>-813.74099999999999</v>
      </c>
      <c r="F52" s="27">
        <f>+A!F52-B!G52</f>
        <v>-276.76800000000003</v>
      </c>
      <c r="G52" s="28">
        <f>+A!G52-B!H52</f>
        <v>139.01</v>
      </c>
      <c r="H52" s="27">
        <f>+A!H52-B!I52</f>
        <v>1770.308</v>
      </c>
      <c r="I52" s="28">
        <f>+A!I52-B!J52</f>
        <v>509.30600000000004</v>
      </c>
      <c r="J52" s="27">
        <f>+A!J52-B!K52</f>
        <v>591.30599999999993</v>
      </c>
      <c r="K52" s="28">
        <f>+A!K52-B!L52</f>
        <v>864.48599999999988</v>
      </c>
      <c r="L52" s="27">
        <f>+A!L52-B!M52</f>
        <v>-387.53399999999999</v>
      </c>
      <c r="M52" s="28">
        <f>+A!M52-B!N52</f>
        <v>-439.12399999999997</v>
      </c>
      <c r="N52" s="27">
        <f>+A!N52-B!O52</f>
        <v>-557.69799999999987</v>
      </c>
      <c r="O52" s="28">
        <f>+A!O52-B!P52</f>
        <v>-360.18900000000008</v>
      </c>
      <c r="P52" s="27">
        <f>+A!P52-B!Q52</f>
        <v>-3170.123</v>
      </c>
      <c r="Q52" s="28">
        <f>+A!Q52-B!R52</f>
        <v>-4583.9310000000005</v>
      </c>
      <c r="R52" s="27">
        <f>+A!R52-B!S52</f>
        <v>-1866.0050000000001</v>
      </c>
      <c r="S52" s="28">
        <f>+A!S52-B!T52</f>
        <v>-3460.1660000000002</v>
      </c>
      <c r="T52" s="27">
        <f>+A!T52-B!U52</f>
        <v>-3357.7869999999994</v>
      </c>
      <c r="U52" s="28">
        <f>+A!U52-B!V52</f>
        <v>-2372.4579999999996</v>
      </c>
      <c r="V52" s="27">
        <f>+A!V52-B!W52</f>
        <v>-4762.0679999999993</v>
      </c>
      <c r="W52" s="28">
        <f>+A!W52-B!X52</f>
        <v>-6561.8780000000006</v>
      </c>
      <c r="X52" s="29">
        <f>+A!X52-B!Y52</f>
        <v>-6084.64</v>
      </c>
      <c r="Y52" s="29">
        <f>+A!Y52-B!Z52</f>
        <v>-6841.8830000000007</v>
      </c>
      <c r="Z52" s="29">
        <f>+A!Z52-B!AA52</f>
        <v>-6087.53</v>
      </c>
      <c r="AA52" s="29">
        <f>+A!AA52-B!AB52</f>
        <v>-7865.4840000000004</v>
      </c>
      <c r="AB52" s="29">
        <f>+A!AB52-B!AC52</f>
        <v>-5642.5690000000004</v>
      </c>
      <c r="AC52" s="29">
        <f>+A!AC52-B!AD52</f>
        <v>-4276.0460000000003</v>
      </c>
    </row>
    <row r="53" spans="2:29" x14ac:dyDescent="0.25">
      <c r="B53" s="191" t="s">
        <v>23</v>
      </c>
      <c r="C53" s="192"/>
      <c r="D53" s="24">
        <f>+A!D53-B!E53</f>
        <v>72149.55</v>
      </c>
      <c r="E53" s="25">
        <f>+A!E53-B!F53</f>
        <v>4970.3450000000003</v>
      </c>
      <c r="F53" s="24">
        <f>+A!F53-B!G53</f>
        <v>9111.3220000000001</v>
      </c>
      <c r="G53" s="25">
        <f>+A!G53-B!H53</f>
        <v>-2353.3350000000005</v>
      </c>
      <c r="H53" s="24">
        <f>+A!H53-B!I53</f>
        <v>1519.6679999999997</v>
      </c>
      <c r="I53" s="25">
        <f>+A!I53-B!J53</f>
        <v>-1942.7200000000003</v>
      </c>
      <c r="J53" s="24">
        <f>+A!J53-B!K53</f>
        <v>-2848.1499999999996</v>
      </c>
      <c r="K53" s="25">
        <f>+A!K53-B!L53</f>
        <v>-3129.9499999999989</v>
      </c>
      <c r="L53" s="24">
        <f>+A!L53-B!M53</f>
        <v>3789.0349999999999</v>
      </c>
      <c r="M53" s="25">
        <f>+A!M53-B!N53</f>
        <v>8631.6640000000007</v>
      </c>
      <c r="N53" s="24">
        <f>+A!N53-B!O53</f>
        <v>-1078.7790000000005</v>
      </c>
      <c r="O53" s="25">
        <f>+A!O53-B!P53</f>
        <v>-5862.0129999999999</v>
      </c>
      <c r="P53" s="24">
        <f>+A!P53-B!Q53</f>
        <v>1293.0900000000001</v>
      </c>
      <c r="Q53" s="25">
        <f>+A!Q53-B!R53</f>
        <v>3571.7200000000012</v>
      </c>
      <c r="R53" s="24">
        <f>+A!R53-B!S53</f>
        <v>6061.0000000000018</v>
      </c>
      <c r="S53" s="25">
        <f>+A!S53-B!T53</f>
        <v>13495.16</v>
      </c>
      <c r="T53" s="24">
        <f>+A!T53-B!U53</f>
        <v>18876.219999999998</v>
      </c>
      <c r="U53" s="25">
        <f>+A!U53-B!V53</f>
        <v>13356.98</v>
      </c>
      <c r="V53" s="24">
        <f>+A!V53-B!W53</f>
        <v>17189.990000000002</v>
      </c>
      <c r="W53" s="25">
        <f>+A!W53-B!X53</f>
        <v>24079.23</v>
      </c>
      <c r="X53" s="26">
        <f>+A!X53-B!Y53</f>
        <v>34740.410000000003</v>
      </c>
      <c r="Y53" s="26">
        <f>+A!Y53-B!Z53</f>
        <v>63972.88</v>
      </c>
      <c r="Z53" s="26">
        <f>+A!Z53-B!AA53</f>
        <v>49240.111000000004</v>
      </c>
      <c r="AA53" s="26">
        <f>+A!AA53-B!AB53</f>
        <v>45114.549999999996</v>
      </c>
      <c r="AB53" s="26">
        <f>+A!AB53-B!AC53</f>
        <v>69670.820000000007</v>
      </c>
      <c r="AC53" s="26">
        <f>+A!AC53-B!AD53</f>
        <v>26746.200999999997</v>
      </c>
    </row>
    <row r="54" spans="2:29" x14ac:dyDescent="0.25">
      <c r="B54" s="189" t="s">
        <v>24</v>
      </c>
      <c r="C54" s="190"/>
      <c r="D54" s="27">
        <f>+A!D54-B!E54</f>
        <v>-7738.107</v>
      </c>
      <c r="E54" s="28">
        <f>+A!E54-B!F54</f>
        <v>-6535.4639999999999</v>
      </c>
      <c r="F54" s="27">
        <f>+A!F54-B!G54</f>
        <v>-7414.7620000000006</v>
      </c>
      <c r="G54" s="28">
        <f>+A!G54-B!H54</f>
        <v>-7765.0320000000002</v>
      </c>
      <c r="H54" s="27">
        <f>+A!H54-B!I54</f>
        <v>-5882.8780000000006</v>
      </c>
      <c r="I54" s="28">
        <f>+A!I54-B!J54</f>
        <v>-7900.549</v>
      </c>
      <c r="J54" s="27">
        <f>+A!J54-B!K54</f>
        <v>-10311.938999999998</v>
      </c>
      <c r="K54" s="28">
        <f>+A!K54-B!L54</f>
        <v>-13860.25</v>
      </c>
      <c r="L54" s="27">
        <f>+A!L54-B!M54</f>
        <v>-13884.572999999999</v>
      </c>
      <c r="M54" s="28">
        <f>+A!M54-B!N54</f>
        <v>-10278.375</v>
      </c>
      <c r="N54" s="27">
        <f>+A!N54-B!O54</f>
        <v>-16998.081999999999</v>
      </c>
      <c r="O54" s="28">
        <f>+A!O54-B!P54</f>
        <v>-19840.378000000001</v>
      </c>
      <c r="P54" s="27">
        <f>+A!P54-B!Q54</f>
        <v>-34003.204000000005</v>
      </c>
      <c r="Q54" s="28">
        <f>+A!Q54-B!R54</f>
        <v>-47268.987999999998</v>
      </c>
      <c r="R54" s="27">
        <f>+A!R54-B!S54</f>
        <v>-23388.260999999999</v>
      </c>
      <c r="S54" s="28">
        <f>+A!S54-B!T54</f>
        <v>-21534.304</v>
      </c>
      <c r="T54" s="27">
        <f>+A!T54-B!U54</f>
        <v>-24149.703999999998</v>
      </c>
      <c r="U54" s="28">
        <f>+A!U54-B!V54</f>
        <v>-32785.187000000005</v>
      </c>
      <c r="V54" s="27">
        <f>+A!V54-B!W54</f>
        <v>-50935.863000000005</v>
      </c>
      <c r="W54" s="28">
        <f>+A!W54-B!X54</f>
        <v>-30887.637999999999</v>
      </c>
      <c r="X54" s="29">
        <f>+A!X54-B!Y54</f>
        <v>-20794.002</v>
      </c>
      <c r="Y54" s="29">
        <f>+A!Y54-B!Z54</f>
        <v>-12665.513000000003</v>
      </c>
      <c r="Z54" s="29">
        <f>+A!Z54-B!AA54</f>
        <v>-14677.726000000001</v>
      </c>
      <c r="AA54" s="29">
        <f>+A!AA54-B!AB54</f>
        <v>-11523.385999999999</v>
      </c>
      <c r="AB54" s="29">
        <f>+A!AB54-B!AC54</f>
        <v>-19750.415000000001</v>
      </c>
      <c r="AC54" s="29">
        <f>+A!AC54-B!AD54</f>
        <v>-25624.799999999999</v>
      </c>
    </row>
    <row r="55" spans="2:29" x14ac:dyDescent="0.25">
      <c r="B55" s="191" t="s">
        <v>25</v>
      </c>
      <c r="C55" s="192"/>
      <c r="D55" s="24">
        <f>+A!D55-B!E55</f>
        <v>-21155.954999999998</v>
      </c>
      <c r="E55" s="25">
        <f>+A!E55-B!F55</f>
        <v>-24749.875</v>
      </c>
      <c r="F55" s="24">
        <f>+A!F55-B!G55</f>
        <v>-29330.324000000001</v>
      </c>
      <c r="G55" s="25">
        <f>+A!G55-B!H55</f>
        <v>-29026.319</v>
      </c>
      <c r="H55" s="24">
        <f>+A!H55-B!I55</f>
        <v>-20052.435000000001</v>
      </c>
      <c r="I55" s="25">
        <f>+A!I55-B!J55</f>
        <v>-21790.249</v>
      </c>
      <c r="J55" s="24">
        <f>+A!J55-B!K55</f>
        <v>-17657.325999999997</v>
      </c>
      <c r="K55" s="25">
        <f>+A!K55-B!L55</f>
        <v>-16405.381000000001</v>
      </c>
      <c r="L55" s="24">
        <f>+A!L55-B!M55</f>
        <v>-14745.075000000001</v>
      </c>
      <c r="M55" s="25">
        <f>+A!M55-B!N55</f>
        <v>-6980.8819999999996</v>
      </c>
      <c r="N55" s="24">
        <f>+A!N55-B!O55</f>
        <v>-19615.770999999997</v>
      </c>
      <c r="O55" s="25">
        <f>+A!O55-B!P55</f>
        <v>-22247.404999999999</v>
      </c>
      <c r="P55" s="24">
        <f>+A!P55-B!Q55</f>
        <v>-32737.200000000001</v>
      </c>
      <c r="Q55" s="25">
        <f>+A!Q55-B!R55</f>
        <v>-29801.756999999998</v>
      </c>
      <c r="R55" s="24">
        <f>+A!R55-B!S55</f>
        <v>-19303.429</v>
      </c>
      <c r="S55" s="25">
        <f>+A!S55-B!T55</f>
        <v>-24305.522999999997</v>
      </c>
      <c r="T55" s="24">
        <f>+A!T55-B!U55</f>
        <v>-23854.864000000001</v>
      </c>
      <c r="U55" s="25">
        <f>+A!U55-B!V55</f>
        <v>-21048.944</v>
      </c>
      <c r="V55" s="24">
        <f>+A!V55-B!W55</f>
        <v>-17658.084999999999</v>
      </c>
      <c r="W55" s="25">
        <f>+A!W55-B!X55</f>
        <v>-16393.014999999999</v>
      </c>
      <c r="X55" s="26">
        <f>+A!X55-B!Y55</f>
        <v>-11409.927</v>
      </c>
      <c r="Y55" s="26">
        <f>+A!Y55-B!Z55</f>
        <v>-8267.6589999999997</v>
      </c>
      <c r="Z55" s="26">
        <f>+A!Z55-B!AA55</f>
        <v>-9778.8739999999998</v>
      </c>
      <c r="AA55" s="26">
        <f>+A!AA55-B!AB55</f>
        <v>-12489.994000000001</v>
      </c>
      <c r="AB55" s="26">
        <f>+A!AB55-B!AC55</f>
        <v>-7560.1009999999997</v>
      </c>
      <c r="AC55" s="26">
        <f>+A!AC55-B!AD55</f>
        <v>-6250.8549999999996</v>
      </c>
    </row>
    <row r="56" spans="2:29" ht="15.75" thickBot="1" x14ac:dyDescent="0.3">
      <c r="B56" s="193" t="s">
        <v>26</v>
      </c>
      <c r="C56" s="194"/>
      <c r="D56" s="30">
        <f>+A!D56-B!E56</f>
        <v>-3.0000000000000001E-3</v>
      </c>
      <c r="E56" s="31">
        <f>+A!E56-B!F56</f>
        <v>0</v>
      </c>
      <c r="F56" s="30">
        <f>+A!F56-B!G56</f>
        <v>0</v>
      </c>
      <c r="G56" s="31">
        <f>+A!G56-B!H56</f>
        <v>36.737000000000002</v>
      </c>
      <c r="H56" s="30">
        <f>+A!H56-B!I56</f>
        <v>0</v>
      </c>
      <c r="I56" s="31">
        <f>+A!I56-B!J56</f>
        <v>0</v>
      </c>
      <c r="J56" s="30">
        <f>+A!J56-B!K56</f>
        <v>0</v>
      </c>
      <c r="K56" s="31">
        <f>+A!K56-B!L56</f>
        <v>-5.0199999999999996</v>
      </c>
      <c r="L56" s="30">
        <f>+A!L56-B!M56</f>
        <v>-7.8360000000000003</v>
      </c>
      <c r="M56" s="31">
        <f>+A!M56-B!N56</f>
        <v>-7.2939999999999969</v>
      </c>
      <c r="N56" s="30">
        <f>+A!N56-B!O56</f>
        <v>-1.425</v>
      </c>
      <c r="O56" s="31">
        <f>+A!O56-B!P56</f>
        <v>-13.215</v>
      </c>
      <c r="P56" s="30">
        <f>+A!P56-B!Q56</f>
        <v>-9.282</v>
      </c>
      <c r="Q56" s="31">
        <f>+A!Q56-B!R56</f>
        <v>-4.327</v>
      </c>
      <c r="R56" s="30">
        <f>+A!R56-B!S56</f>
        <v>-19.486999999999998</v>
      </c>
      <c r="S56" s="31">
        <f>+A!S56-B!T56</f>
        <v>12.019</v>
      </c>
      <c r="T56" s="30">
        <f>+A!T56-B!U56</f>
        <v>1418.2860000000001</v>
      </c>
      <c r="U56" s="31">
        <f>+A!U56-B!V56</f>
        <v>687.76900000000001</v>
      </c>
      <c r="V56" s="30">
        <f>+A!V56-B!W56</f>
        <v>858.78300000000002</v>
      </c>
      <c r="W56" s="31">
        <f>+A!W56-B!X56</f>
        <v>657.91800000000001</v>
      </c>
      <c r="X56" s="32">
        <f>+A!X56-B!Y56</f>
        <v>780.78899999999999</v>
      </c>
      <c r="Y56" s="32">
        <f>+A!Y56-B!Z56</f>
        <v>563.22199999999998</v>
      </c>
      <c r="Z56" s="32">
        <f>+A!Z56-B!AA56</f>
        <v>228.92099999999999</v>
      </c>
      <c r="AA56" s="32">
        <f>+A!AA56-B!AB56</f>
        <v>366.28199999999998</v>
      </c>
      <c r="AB56" s="32">
        <f>+A!AB56-B!AC56</f>
        <v>305.34999999999997</v>
      </c>
      <c r="AC56" s="32">
        <f>+A!AC56-B!AD56</f>
        <v>118716.75</v>
      </c>
    </row>
    <row r="57" spans="2:29" x14ac:dyDescent="0.25">
      <c r="B57" t="s">
        <v>53</v>
      </c>
    </row>
  </sheetData>
  <mergeCells count="15">
    <mergeCell ref="B47:C47"/>
    <mergeCell ref="B7:E16"/>
    <mergeCell ref="M7:P16"/>
    <mergeCell ref="C17:E17"/>
    <mergeCell ref="M17:O17"/>
    <mergeCell ref="B46:C46"/>
    <mergeCell ref="B54:C54"/>
    <mergeCell ref="B55:C55"/>
    <mergeCell ref="B56:C56"/>
    <mergeCell ref="B48:C48"/>
    <mergeCell ref="B49:C49"/>
    <mergeCell ref="B50:C50"/>
    <mergeCell ref="B51:C51"/>
    <mergeCell ref="B52:C52"/>
    <mergeCell ref="B53:C5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G151"/>
  <sheetViews>
    <sheetView showGridLines="0" tabSelected="1" topLeftCell="A76" workbookViewId="0">
      <selection activeCell="H94" sqref="H94:AG94"/>
    </sheetView>
  </sheetViews>
  <sheetFormatPr baseColWidth="10" defaultRowHeight="15" x14ac:dyDescent="0.25"/>
  <cols>
    <col min="4" max="4" width="12.85546875" customWidth="1"/>
    <col min="6" max="6" width="13.140625" customWidth="1"/>
    <col min="7" max="7" width="26.5703125" customWidth="1"/>
    <col min="8" max="8" width="15.28515625" customWidth="1"/>
    <col min="9" max="9" width="15.140625" bestFit="1" customWidth="1"/>
    <col min="10" max="10" width="16.28515625" bestFit="1" customWidth="1"/>
    <col min="11" max="11" width="17.140625" customWidth="1"/>
    <col min="12" max="13" width="15.140625" bestFit="1" customWidth="1"/>
    <col min="14" max="14" width="16.140625" customWidth="1"/>
    <col min="15" max="16" width="15.140625" bestFit="1" customWidth="1"/>
    <col min="17" max="31" width="16.28515625" bestFit="1" customWidth="1"/>
    <col min="32" max="32" width="16.28515625" customWidth="1"/>
    <col min="33" max="33" width="15.85546875" customWidth="1"/>
  </cols>
  <sheetData>
    <row r="7" spans="2:16" x14ac:dyDescent="0.25">
      <c r="L7" s="195" t="s">
        <v>9</v>
      </c>
      <c r="M7" s="211"/>
      <c r="N7" s="211"/>
      <c r="O7" s="211"/>
      <c r="P7" s="211"/>
    </row>
    <row r="8" spans="2:16" x14ac:dyDescent="0.25">
      <c r="B8" s="195" t="s">
        <v>8</v>
      </c>
      <c r="C8" s="211"/>
      <c r="D8" s="211"/>
      <c r="E8" s="211"/>
      <c r="L8" s="211"/>
      <c r="M8" s="211"/>
      <c r="N8" s="211"/>
      <c r="O8" s="211"/>
      <c r="P8" s="211"/>
    </row>
    <row r="9" spans="2:16" x14ac:dyDescent="0.25">
      <c r="B9" s="211"/>
      <c r="C9" s="211"/>
      <c r="D9" s="211"/>
      <c r="E9" s="211"/>
      <c r="L9" s="211"/>
      <c r="M9" s="211"/>
      <c r="N9" s="211"/>
      <c r="O9" s="211"/>
      <c r="P9" s="211"/>
    </row>
    <row r="10" spans="2:16" x14ac:dyDescent="0.25">
      <c r="B10" s="211"/>
      <c r="C10" s="211"/>
      <c r="D10" s="211"/>
      <c r="E10" s="211"/>
      <c r="L10" s="211"/>
      <c r="M10" s="211"/>
      <c r="N10" s="211"/>
      <c r="O10" s="211"/>
      <c r="P10" s="211"/>
    </row>
    <row r="11" spans="2:16" x14ac:dyDescent="0.25">
      <c r="B11" s="211"/>
      <c r="C11" s="211"/>
      <c r="D11" s="211"/>
      <c r="E11" s="211"/>
      <c r="L11" s="211"/>
      <c r="M11" s="211"/>
      <c r="N11" s="211"/>
      <c r="O11" s="211"/>
      <c r="P11" s="211"/>
    </row>
    <row r="12" spans="2:16" x14ac:dyDescent="0.25">
      <c r="B12" s="211"/>
      <c r="C12" s="211"/>
      <c r="D12" s="211"/>
      <c r="E12" s="211"/>
      <c r="L12" s="211"/>
      <c r="M12" s="211"/>
      <c r="N12" s="211"/>
      <c r="O12" s="211"/>
      <c r="P12" s="211"/>
    </row>
    <row r="13" spans="2:16" x14ac:dyDescent="0.25">
      <c r="B13" s="211"/>
      <c r="C13" s="211"/>
      <c r="D13" s="211"/>
      <c r="E13" s="211"/>
      <c r="L13" s="211"/>
      <c r="M13" s="211"/>
      <c r="N13" s="211"/>
      <c r="O13" s="211"/>
      <c r="P13" s="211"/>
    </row>
    <row r="14" spans="2:16" x14ac:dyDescent="0.25">
      <c r="B14" s="211"/>
      <c r="C14" s="211"/>
      <c r="D14" s="211"/>
      <c r="E14" s="211"/>
      <c r="L14" s="211"/>
      <c r="M14" s="211"/>
      <c r="N14" s="211"/>
      <c r="O14" s="211"/>
      <c r="P14" s="211"/>
    </row>
    <row r="15" spans="2:16" x14ac:dyDescent="0.25">
      <c r="B15" s="211"/>
      <c r="C15" s="211"/>
      <c r="D15" s="211"/>
      <c r="E15" s="211"/>
      <c r="G15" s="216" t="s">
        <v>40</v>
      </c>
      <c r="H15" s="216"/>
      <c r="I15" s="216"/>
      <c r="J15" s="216"/>
      <c r="K15" s="216"/>
      <c r="L15" s="211"/>
      <c r="M15" s="211"/>
      <c r="N15" s="211"/>
      <c r="O15" s="211"/>
      <c r="P15" s="211"/>
    </row>
    <row r="16" spans="2:16" ht="15" customHeight="1" x14ac:dyDescent="0.25">
      <c r="B16" s="211"/>
      <c r="C16" s="211"/>
      <c r="D16" s="211"/>
      <c r="E16" s="211"/>
      <c r="G16" s="216"/>
      <c r="H16" s="216"/>
      <c r="I16" s="216"/>
      <c r="J16" s="216"/>
      <c r="K16" s="216"/>
      <c r="L16" s="211"/>
      <c r="M16" s="211"/>
      <c r="N16" s="211"/>
      <c r="O16" s="211"/>
      <c r="P16" s="211"/>
    </row>
    <row r="17" spans="3:14" x14ac:dyDescent="0.25">
      <c r="C17" s="196" t="s">
        <v>3</v>
      </c>
      <c r="D17" s="196"/>
      <c r="E17" s="196"/>
      <c r="G17" s="216"/>
      <c r="H17" s="216"/>
      <c r="I17" s="216"/>
      <c r="J17" s="216"/>
      <c r="K17" s="216"/>
      <c r="N17" s="3" t="s">
        <v>3</v>
      </c>
    </row>
    <row r="43" spans="6:33" x14ac:dyDescent="0.25">
      <c r="F43" s="4" t="s">
        <v>61</v>
      </c>
    </row>
    <row r="44" spans="6:33" ht="15.75" thickBot="1" x14ac:dyDescent="0.3"/>
    <row r="45" spans="6:33" ht="15.75" thickBot="1" x14ac:dyDescent="0.3">
      <c r="F45" s="6" t="s">
        <v>15</v>
      </c>
      <c r="G45" s="7"/>
      <c r="H45" s="12">
        <v>1995</v>
      </c>
      <c r="I45" s="8">
        <v>1996</v>
      </c>
      <c r="J45" s="12">
        <v>1997</v>
      </c>
      <c r="K45" s="8">
        <v>1998</v>
      </c>
      <c r="L45" s="12">
        <v>1999</v>
      </c>
      <c r="M45" s="8">
        <v>2000</v>
      </c>
      <c r="N45" s="12">
        <v>2001</v>
      </c>
      <c r="O45" s="8">
        <v>2002</v>
      </c>
      <c r="P45" s="12">
        <v>2003</v>
      </c>
      <c r="Q45" s="8">
        <v>2004</v>
      </c>
      <c r="R45" s="12">
        <v>2005</v>
      </c>
      <c r="S45" s="8">
        <v>2006</v>
      </c>
      <c r="T45" s="12">
        <v>2007</v>
      </c>
      <c r="U45" s="8">
        <v>2008</v>
      </c>
      <c r="V45" s="12">
        <v>2009</v>
      </c>
      <c r="W45" s="8">
        <v>2010</v>
      </c>
      <c r="X45" s="12">
        <v>2011</v>
      </c>
      <c r="Y45" s="8">
        <v>2012</v>
      </c>
      <c r="Z45" s="12">
        <v>2013</v>
      </c>
      <c r="AA45" s="8">
        <v>2014</v>
      </c>
      <c r="AB45" s="12">
        <v>2015</v>
      </c>
      <c r="AC45" s="9">
        <v>2016</v>
      </c>
      <c r="AD45" s="9">
        <v>2017</v>
      </c>
      <c r="AE45" s="9">
        <v>2018</v>
      </c>
      <c r="AF45" s="9">
        <v>2019</v>
      </c>
      <c r="AG45" s="9">
        <v>2020</v>
      </c>
    </row>
    <row r="46" spans="6:33" ht="15.75" thickBot="1" x14ac:dyDescent="0.3">
      <c r="F46" s="198" t="s">
        <v>27</v>
      </c>
      <c r="G46" s="207"/>
      <c r="H46" s="116">
        <f>(A!D46/D!H60)*1000</f>
        <v>2.6821575248448912</v>
      </c>
      <c r="I46" s="127">
        <f>(A!E46/D!I60)*1000</f>
        <v>0.52089467570706938</v>
      </c>
      <c r="J46" s="116">
        <f>(A!F46/D!J60)*1000</f>
        <v>0.52670203972803631</v>
      </c>
      <c r="K46" s="127">
        <f>(A!G46/D!K60)*1000</f>
        <v>0.19686105860113423</v>
      </c>
      <c r="L46" s="116">
        <f>(A!H46/D!L60)*1000</f>
        <v>0.33123117206336039</v>
      </c>
      <c r="M46" s="127">
        <f>(A!I46/D!M60)*1000</f>
        <v>0.33520484266448713</v>
      </c>
      <c r="N46" s="116">
        <f>(A!J46/D!N60)*1000</f>
        <v>0.40966310268307443</v>
      </c>
      <c r="O46" s="127">
        <f>(A!K46/D!O60)*1000</f>
        <v>0.39712247235780457</v>
      </c>
      <c r="P46" s="116">
        <f>(A!L46/D!P60)*1000</f>
        <v>0.39452374511202382</v>
      </c>
      <c r="Q46" s="127">
        <f>(A!M46/D!Q60)*1000</f>
        <v>0.43112714375941308</v>
      </c>
      <c r="R46" s="116">
        <f>(A!N46/D!R60)*1000</f>
        <v>0.30446630831253596</v>
      </c>
      <c r="S46" s="127">
        <f>(A!O46/D!S60)*1000</f>
        <v>0.30263338866492767</v>
      </c>
      <c r="T46" s="116">
        <f>(A!P46/D!T60)*1000</f>
        <v>0.54194191143721138</v>
      </c>
      <c r="U46" s="127">
        <f>(A!Q46/D!U60)*1000</f>
        <v>0.8044192516344415</v>
      </c>
      <c r="V46" s="116">
        <f>(A!R46/D!V60)*1000</f>
        <v>1.4515480749386593</v>
      </c>
      <c r="W46" s="127">
        <f>(A!S46/D!W60)*1000</f>
        <v>1.3791992922923377</v>
      </c>
      <c r="X46" s="116">
        <f>(A!T46/D!X60)*1000</f>
        <v>1.2982600498282943</v>
      </c>
      <c r="Y46" s="127">
        <f>(A!U46/D!Y60)*1000</f>
        <v>9.4662126127727664</v>
      </c>
      <c r="Z46" s="116">
        <f>(A!V46/D!Z60)*1000</f>
        <v>1.7265026961593484</v>
      </c>
      <c r="AA46" s="127">
        <f>(A!W46/D!AA60)*1000</f>
        <v>1.3765909388217854</v>
      </c>
      <c r="AB46" s="116">
        <f>(A!X46/D!AB60)*1000</f>
        <v>1.445149198946323</v>
      </c>
      <c r="AC46" s="123">
        <f>(A!Y46/D!AC60)*1000</f>
        <v>2.1304289985052316</v>
      </c>
      <c r="AD46" s="123">
        <f>(A!Z46/D!AD60)*1000</f>
        <v>1.7781830068116158</v>
      </c>
      <c r="AE46" s="123">
        <f>(A!AA46/D!AE60)*1000</f>
        <v>1.9562176219486924</v>
      </c>
      <c r="AF46" s="123">
        <f>(A!AB46/D!AF60)*1000</f>
        <v>2.8837294517774721</v>
      </c>
      <c r="AG46" s="178">
        <f>(A!AC46/D!AG60)*1000</f>
        <v>3.9373163662352102</v>
      </c>
    </row>
    <row r="47" spans="6:33" x14ac:dyDescent="0.25">
      <c r="F47" s="218" t="s">
        <v>17</v>
      </c>
      <c r="G47" s="219"/>
      <c r="H47" s="124">
        <f>(A!D47/D!H$60)*1000</f>
        <v>3.2558200186679841E-2</v>
      </c>
      <c r="I47" s="117">
        <f>(A!E47/D!I$60)*1000</f>
        <v>5.1307679840082117E-2</v>
      </c>
      <c r="J47" s="124">
        <f>(A!F47/D!J$60)*1000</f>
        <v>7.1317984268764151E-2</v>
      </c>
      <c r="K47" s="117">
        <f>(A!G47/D!K$60)*1000</f>
        <v>4.1323829027515226E-2</v>
      </c>
      <c r="L47" s="124">
        <f>(A!H47/D!L$60)*1000</f>
        <v>6.8486065382521458E-2</v>
      </c>
      <c r="M47" s="117">
        <f>(A!I47/D!M$60)*1000</f>
        <v>6.7426619329791576E-2</v>
      </c>
      <c r="N47" s="124">
        <f>(A!J47/D!N$60)*1000</f>
        <v>7.1881783336695579E-2</v>
      </c>
      <c r="O47" s="117">
        <f>(A!K47/D!O$60)*1000</f>
        <v>4.6421356708835543E-2</v>
      </c>
      <c r="P47" s="124">
        <f>(A!L47/D!P$60)*1000</f>
        <v>5.6348171466515821E-2</v>
      </c>
      <c r="Q47" s="117">
        <f>(A!M47/D!Q$60)*1000</f>
        <v>5.4460185590050038E-2</v>
      </c>
      <c r="R47" s="124">
        <f>(A!N47/D!R$60)*1000</f>
        <v>4.6620704549817621E-2</v>
      </c>
      <c r="S47" s="117">
        <f>(A!O47/D!S$60)*1000</f>
        <v>5.4096087265828784E-2</v>
      </c>
      <c r="T47" s="124">
        <f>(A!P47/D!T$60)*1000</f>
        <v>6.9833727935488393E-2</v>
      </c>
      <c r="U47" s="117">
        <f>(A!Q47/D!U$60)*1000</f>
        <v>9.8846037928316408E-2</v>
      </c>
      <c r="V47" s="124">
        <f>(A!R47/D!V$60)*1000</f>
        <v>0.11825581875300969</v>
      </c>
      <c r="W47" s="117">
        <f>(A!S47/D!W$60)*1000</f>
        <v>0.17487551603683707</v>
      </c>
      <c r="X47" s="124">
        <f>(A!T47/D!X$60)*1000</f>
        <v>0.15725345094606424</v>
      </c>
      <c r="Y47" s="117">
        <f>(A!U47/D!Y$60)*1000</f>
        <v>0.11167317008132972</v>
      </c>
      <c r="Z47" s="124">
        <f>(A!V47/D!Z$60)*1000</f>
        <v>0.13591898316275999</v>
      </c>
      <c r="AA47" s="117">
        <f>(A!W47/D!AA$60)*1000</f>
        <v>0.16666428291108884</v>
      </c>
      <c r="AB47" s="124">
        <f>(A!X47/D!AB$60)*1000</f>
        <v>0.14480763915878569</v>
      </c>
      <c r="AC47" s="118">
        <f>(A!Y47/D!AC$60)*1000</f>
        <v>0.17812603032244287</v>
      </c>
      <c r="AD47" s="118">
        <f>(A!Z47/D!AD$60)*1000</f>
        <v>0.25146059596364323</v>
      </c>
      <c r="AE47" s="118">
        <f>(A!AA47/D!AE$60)*1000</f>
        <v>0.22413402959094866</v>
      </c>
      <c r="AF47" s="118">
        <f>(A!AB47/D!AF$60)*1000</f>
        <v>0.17484826706615922</v>
      </c>
      <c r="AG47" s="120">
        <f>(A!AC47/D!AG$60)*1000</f>
        <v>0.43309298816802982</v>
      </c>
    </row>
    <row r="48" spans="6:33" x14ac:dyDescent="0.25">
      <c r="F48" s="220" t="s">
        <v>18</v>
      </c>
      <c r="G48" s="221"/>
      <c r="H48" s="125">
        <f>(A!D48/D!H$60)*1000</f>
        <v>0</v>
      </c>
      <c r="I48" s="119">
        <f>(A!E48/D!I$60)*1000</f>
        <v>0</v>
      </c>
      <c r="J48" s="125">
        <f>(A!F48/D!J$60)*1000</f>
        <v>0</v>
      </c>
      <c r="K48" s="119">
        <f>(A!G48/D!K$60)*1000</f>
        <v>0</v>
      </c>
      <c r="L48" s="125">
        <f>(A!H48/D!L$60)*1000</f>
        <v>0</v>
      </c>
      <c r="M48" s="119">
        <f>(A!I48/D!M$60)*1000</f>
        <v>0</v>
      </c>
      <c r="N48" s="125">
        <f>(A!J48/D!N$60)*1000</f>
        <v>0</v>
      </c>
      <c r="O48" s="119">
        <f>(A!K48/D!O$60)*1000</f>
        <v>4.1338778762824983E-6</v>
      </c>
      <c r="P48" s="125">
        <f>(A!L48/D!P$60)*1000</f>
        <v>0</v>
      </c>
      <c r="Q48" s="119">
        <f>(A!M48/D!Q$60)*1000</f>
        <v>0</v>
      </c>
      <c r="R48" s="125">
        <f>(A!N48/D!R$60)*1000</f>
        <v>0</v>
      </c>
      <c r="S48" s="119">
        <f>(A!O48/D!S$60)*1000</f>
        <v>0</v>
      </c>
      <c r="T48" s="125">
        <f>(A!P48/D!T$60)*1000</f>
        <v>0</v>
      </c>
      <c r="U48" s="119">
        <f>(A!Q48/D!U$60)*1000</f>
        <v>0</v>
      </c>
      <c r="V48" s="125">
        <f>(A!R48/D!V$60)*1000</f>
        <v>0</v>
      </c>
      <c r="W48" s="119">
        <f>(A!S48/D!W$60)*1000</f>
        <v>0</v>
      </c>
      <c r="X48" s="125">
        <f>(A!T48/D!X$60)*1000</f>
        <v>0</v>
      </c>
      <c r="Y48" s="119">
        <f>(A!U48/D!Y$60)*1000</f>
        <v>0</v>
      </c>
      <c r="Z48" s="125">
        <f>(A!V48/D!Z$60)*1000</f>
        <v>0</v>
      </c>
      <c r="AA48" s="119">
        <f>(A!W48/D!AA$60)*1000</f>
        <v>0</v>
      </c>
      <c r="AB48" s="125">
        <f>(A!X48/D!AB$60)*1000</f>
        <v>0</v>
      </c>
      <c r="AC48" s="120">
        <f>(A!Y48/D!AC$60)*1000</f>
        <v>0</v>
      </c>
      <c r="AD48" s="120">
        <f>(A!Z48/D!AD$60)*1000</f>
        <v>3.0219954026866868E-5</v>
      </c>
      <c r="AE48" s="120">
        <f>(A!AA48/D!AE$60)*1000</f>
        <v>5.2012101620456708E-6</v>
      </c>
      <c r="AF48" s="120">
        <f>(A!AB48/D!AF$60)*1000</f>
        <v>8.6039355413393798E-6</v>
      </c>
      <c r="AG48" s="120">
        <f>(A!AC48/D!AG$60)*1000</f>
        <v>0</v>
      </c>
    </row>
    <row r="49" spans="6:33" x14ac:dyDescent="0.25">
      <c r="F49" s="218" t="s">
        <v>19</v>
      </c>
      <c r="G49" s="219"/>
      <c r="H49" s="125">
        <f>(A!D49/D!H$60)*1000</f>
        <v>0.13717962444407839</v>
      </c>
      <c r="I49" s="119">
        <f>(A!E49/D!I$60)*1000</f>
        <v>8.5369864123828298E-2</v>
      </c>
      <c r="J49" s="125">
        <f>(A!F49/D!J$60)*1000</f>
        <v>7.4028796160511931E-2</v>
      </c>
      <c r="K49" s="119">
        <f>(A!G49/D!K$60)*1000</f>
        <v>5.5504935937828188E-2</v>
      </c>
      <c r="L49" s="125">
        <f>(A!H49/D!L$60)*1000</f>
        <v>4.4366862831514274E-2</v>
      </c>
      <c r="M49" s="119">
        <f>(A!I49/D!M$60)*1000</f>
        <v>4.3453208009807925E-2</v>
      </c>
      <c r="N49" s="125">
        <f>(A!J49/D!N$60)*1000</f>
        <v>3.6532807141416178E-2</v>
      </c>
      <c r="O49" s="119">
        <f>(A!K49/D!O$60)*1000</f>
        <v>2.6401857754756449E-2</v>
      </c>
      <c r="P49" s="125">
        <f>(A!L49/D!P$60)*1000</f>
        <v>2.9744792307124762E-2</v>
      </c>
      <c r="Q49" s="119">
        <f>(A!M49/D!Q$60)*1000</f>
        <v>4.0491327794782102E-2</v>
      </c>
      <c r="R49" s="125">
        <f>(A!N49/D!R$60)*1000</f>
        <v>2.5789618928777115E-2</v>
      </c>
      <c r="S49" s="119">
        <f>(A!O49/D!S$60)*1000</f>
        <v>2.587353568887835E-2</v>
      </c>
      <c r="T49" s="125">
        <f>(A!P49/D!T$60)*1000</f>
        <v>0.10425054501980825</v>
      </c>
      <c r="U49" s="119">
        <f>(A!Q49/D!U$60)*1000</f>
        <v>0.16074901469838176</v>
      </c>
      <c r="V49" s="125">
        <f>(A!R49/D!V$60)*1000</f>
        <v>0.83288656011373796</v>
      </c>
      <c r="W49" s="119">
        <f>(A!S49/D!W$60)*1000</f>
        <v>0.43439073628816399</v>
      </c>
      <c r="X49" s="125">
        <f>(A!T49/D!X$60)*1000</f>
        <v>0.10558756986061546</v>
      </c>
      <c r="Y49" s="119">
        <f>(A!U49/D!Y$60)*1000</f>
        <v>0.17439678236522821</v>
      </c>
      <c r="Z49" s="125">
        <f>(A!V49/D!Z$60)*1000</f>
        <v>0.37702740178276661</v>
      </c>
      <c r="AA49" s="119">
        <f>(A!W49/D!AA$60)*1000</f>
        <v>0.13182499018881089</v>
      </c>
      <c r="AB49" s="125">
        <f>(A!X49/D!AB$60)*1000</f>
        <v>0.10186930517770006</v>
      </c>
      <c r="AC49" s="120">
        <f>(A!Y49/D!AC$60)*1000</f>
        <v>0.15162156737134316</v>
      </c>
      <c r="AD49" s="120">
        <f>(A!Z49/D!AD$60)*1000</f>
        <v>0.10497815221746556</v>
      </c>
      <c r="AE49" s="120">
        <f>(A!AA49/D!AE$60)*1000</f>
        <v>0.24652990177794354</v>
      </c>
      <c r="AF49" s="120">
        <f>(A!AB49/D!AF$60)*1000</f>
        <v>0.95272471455178553</v>
      </c>
      <c r="AG49" s="120">
        <f>(A!AC49/D!AG$60)*1000</f>
        <v>0.3288112443420948</v>
      </c>
    </row>
    <row r="50" spans="6:33" x14ac:dyDescent="0.25">
      <c r="F50" s="220" t="s">
        <v>20</v>
      </c>
      <c r="G50" s="221"/>
      <c r="H50" s="125">
        <f>(A!D50/D!H$60)*1000</f>
        <v>0.16418272662384015</v>
      </c>
      <c r="I50" s="119">
        <f>(A!E50/D!I$60)*1000</f>
        <v>8.0020611037575295E-2</v>
      </c>
      <c r="J50" s="125">
        <f>(A!F50/D!J$60)*1000</f>
        <v>6.2498333555525932E-4</v>
      </c>
      <c r="K50" s="119">
        <f>(A!G50/D!K$60)*1000</f>
        <v>0</v>
      </c>
      <c r="L50" s="125">
        <f>(A!H50/D!L$60)*1000</f>
        <v>0</v>
      </c>
      <c r="M50" s="119">
        <f>(A!I50/D!M$60)*1000</f>
        <v>0</v>
      </c>
      <c r="N50" s="125">
        <f>(A!J50/D!N$60)*1000</f>
        <v>0</v>
      </c>
      <c r="O50" s="119">
        <f>(A!K50/D!O$60)*1000</f>
        <v>0</v>
      </c>
      <c r="P50" s="125">
        <f>(A!L50/D!P$60)*1000</f>
        <v>0</v>
      </c>
      <c r="Q50" s="119">
        <f>(A!M50/D!Q$60)*1000</f>
        <v>0</v>
      </c>
      <c r="R50" s="125">
        <f>(A!N50/D!R$60)*1000</f>
        <v>0</v>
      </c>
      <c r="S50" s="119">
        <f>(A!O50/D!S$60)*1000</f>
        <v>0</v>
      </c>
      <c r="T50" s="125">
        <f>(A!P50/D!T$60)*1000</f>
        <v>0</v>
      </c>
      <c r="U50" s="119">
        <f>(A!Q50/D!U$60)*1000</f>
        <v>0</v>
      </c>
      <c r="V50" s="125">
        <f>(A!R50/D!V$60)*1000</f>
        <v>0</v>
      </c>
      <c r="W50" s="119">
        <f>(A!S50/D!W$60)*1000</f>
        <v>0</v>
      </c>
      <c r="X50" s="125">
        <f>(A!T50/D!X$60)*1000</f>
        <v>5.3666419769712479E-4</v>
      </c>
      <c r="Y50" s="119">
        <f>(A!U50/D!Y$60)*1000</f>
        <v>8.0052108795164649</v>
      </c>
      <c r="Z50" s="125">
        <f>(A!V50/D!Z$60)*1000</f>
        <v>0.21045792890943107</v>
      </c>
      <c r="AA50" s="119">
        <f>(A!W50/D!AA$60)*1000</f>
        <v>6.1919504643962852E-4</v>
      </c>
      <c r="AB50" s="125">
        <f>(A!X50/D!AB$60)*1000</f>
        <v>0</v>
      </c>
      <c r="AC50" s="120">
        <f>(A!Y50/D!AC$60)*1000</f>
        <v>0</v>
      </c>
      <c r="AD50" s="120">
        <f>(A!Z50/D!AD$60)*1000</f>
        <v>0</v>
      </c>
      <c r="AE50" s="120">
        <f>(A!AA50/D!AE$60)*1000</f>
        <v>0</v>
      </c>
      <c r="AF50" s="120">
        <f>(A!AB50/D!AF$60)*1000</f>
        <v>0</v>
      </c>
      <c r="AG50" s="120">
        <f>(A!AC50/D!AG$60)*1000</f>
        <v>7.8019534662113868E-6</v>
      </c>
    </row>
    <row r="51" spans="6:33" x14ac:dyDescent="0.25">
      <c r="F51" s="218" t="s">
        <v>21</v>
      </c>
      <c r="G51" s="219"/>
      <c r="H51" s="125">
        <f>(A!D51/D!H$60)*1000</f>
        <v>0</v>
      </c>
      <c r="I51" s="119">
        <f>(A!E51/D!I$60)*1000</f>
        <v>0</v>
      </c>
      <c r="J51" s="125">
        <f>(A!F51/D!J$60)*1000</f>
        <v>0</v>
      </c>
      <c r="K51" s="119">
        <f>(A!G51/D!K$60)*1000</f>
        <v>0</v>
      </c>
      <c r="L51" s="125">
        <f>(A!H51/D!L$60)*1000</f>
        <v>0</v>
      </c>
      <c r="M51" s="119">
        <f>(A!I51/D!M$60)*1000</f>
        <v>0</v>
      </c>
      <c r="N51" s="125">
        <f>(A!J51/D!N$60)*1000</f>
        <v>0</v>
      </c>
      <c r="O51" s="119">
        <f>(A!K51/D!O$60)*1000</f>
        <v>0</v>
      </c>
      <c r="P51" s="125">
        <f>(A!L51/D!P$60)*1000</f>
        <v>0</v>
      </c>
      <c r="Q51" s="119">
        <f>(A!M51/D!Q$60)*1000</f>
        <v>0</v>
      </c>
      <c r="R51" s="125">
        <f>(A!N51/D!R$60)*1000</f>
        <v>0</v>
      </c>
      <c r="S51" s="119">
        <f>(A!O51/D!S$60)*1000</f>
        <v>0</v>
      </c>
      <c r="T51" s="125">
        <f>(A!P51/D!T$60)*1000</f>
        <v>0</v>
      </c>
      <c r="U51" s="119">
        <f>(A!Q51/D!U$60)*1000</f>
        <v>0</v>
      </c>
      <c r="V51" s="125">
        <f>(A!R51/D!V$60)*1000</f>
        <v>0</v>
      </c>
      <c r="W51" s="119">
        <f>(A!S51/D!W$60)*1000</f>
        <v>0</v>
      </c>
      <c r="X51" s="125">
        <f>(A!T51/D!X$60)*1000</f>
        <v>0</v>
      </c>
      <c r="Y51" s="119">
        <f>(A!U51/D!Y$60)*1000</f>
        <v>0</v>
      </c>
      <c r="Z51" s="125">
        <f>(A!V51/D!Z$60)*1000</f>
        <v>0</v>
      </c>
      <c r="AA51" s="119">
        <f>(A!W51/D!AA$60)*1000</f>
        <v>0</v>
      </c>
      <c r="AB51" s="125">
        <f>(A!X51/D!AB$60)*1000</f>
        <v>0</v>
      </c>
      <c r="AC51" s="120">
        <f>(A!Y51/D!AC$60)*1000</f>
        <v>2.345505018150758E-4</v>
      </c>
      <c r="AD51" s="120">
        <f>(A!Z51/D!AD$60)*1000</f>
        <v>0</v>
      </c>
      <c r="AE51" s="120">
        <f>(A!AA51/D!AE$60)*1000</f>
        <v>0</v>
      </c>
      <c r="AF51" s="120">
        <f>(A!AB51/D!AF$60)*1000</f>
        <v>0</v>
      </c>
      <c r="AG51" s="120">
        <f>(A!AC51/D!AG$60)*1000</f>
        <v>0</v>
      </c>
    </row>
    <row r="52" spans="6:33" x14ac:dyDescent="0.25">
      <c r="F52" s="220" t="s">
        <v>22</v>
      </c>
      <c r="G52" s="221"/>
      <c r="H52" s="125">
        <f>(A!D52/D!H$60)*1000</f>
        <v>1.4839757316202712E-2</v>
      </c>
      <c r="I52" s="119">
        <f>(A!E52/D!I$60)*1000</f>
        <v>6.1649423269132062E-4</v>
      </c>
      <c r="J52" s="125">
        <f>(A!F52/D!J$60)*1000</f>
        <v>7.8748700173310211E-3</v>
      </c>
      <c r="K52" s="119">
        <f>(A!G52/D!K$60)*1000</f>
        <v>1.9184598823776516E-2</v>
      </c>
      <c r="L52" s="125">
        <f>(A!H52/D!L$60)*1000</f>
        <v>5.457457288777124E-2</v>
      </c>
      <c r="M52" s="119">
        <f>(A!I52/D!M$60)*1000</f>
        <v>3.7292960768287704E-2</v>
      </c>
      <c r="N52" s="125">
        <f>(A!J52/D!N$60)*1000</f>
        <v>3.0391693564656042E-2</v>
      </c>
      <c r="O52" s="119">
        <f>(A!K52/D!O$60)*1000</f>
        <v>3.5757047514692698E-2</v>
      </c>
      <c r="P52" s="125">
        <f>(A!L52/D!P$60)*1000</f>
        <v>1.9497380782568064E-2</v>
      </c>
      <c r="Q52" s="119">
        <f>(A!M52/D!Q$60)*1000</f>
        <v>8.0043725404459979E-3</v>
      </c>
      <c r="R52" s="125">
        <f>(A!N52/D!R$60)*1000</f>
        <v>1.9403076406220004E-2</v>
      </c>
      <c r="S52" s="119">
        <f>(A!O52/D!S$60)*1000</f>
        <v>4.035952098648328E-2</v>
      </c>
      <c r="T52" s="125">
        <f>(A!P52/D!T$60)*1000</f>
        <v>1.2083593145643359E-2</v>
      </c>
      <c r="U52" s="119">
        <f>(A!Q52/D!U$60)*1000</f>
        <v>1.0563708443455279E-2</v>
      </c>
      <c r="V52" s="125">
        <f>(A!R52/D!V$60)*1000</f>
        <v>4.4773372468985752E-2</v>
      </c>
      <c r="W52" s="119">
        <f>(A!S52/D!W$60)*1000</f>
        <v>1.6174681304722587E-2</v>
      </c>
      <c r="X52" s="125">
        <f>(A!T52/D!X$60)*1000</f>
        <v>2.862274145399861E-2</v>
      </c>
      <c r="Y52" s="119">
        <f>(A!U52/D!Y$60)*1000</f>
        <v>5.2490733745166884E-2</v>
      </c>
      <c r="Z52" s="125">
        <f>(A!V52/D!Z$60)*1000</f>
        <v>6.0134521844393087E-2</v>
      </c>
      <c r="AA52" s="119">
        <f>(A!W52/D!AA$60)*1000</f>
        <v>3.2514411546679459E-2</v>
      </c>
      <c r="AB52" s="125">
        <f>(A!X52/D!AB$60)*1000</f>
        <v>2.7702120309193768E-2</v>
      </c>
      <c r="AC52" s="120">
        <f>(A!Y52/D!AC$60)*1000</f>
        <v>3.9599636984838781E-2</v>
      </c>
      <c r="AD52" s="120">
        <f>(A!Z52/D!AD$60)*1000</f>
        <v>1.4393133554060611E-2</v>
      </c>
      <c r="AE52" s="120">
        <f>(A!AA52/D!AE$60)*1000</f>
        <v>5.1231920096149863E-3</v>
      </c>
      <c r="AF52" s="120">
        <f>(A!AB52/D!AF$60)*1000</f>
        <v>2.1186938213620535E-3</v>
      </c>
      <c r="AG52" s="120">
        <f>(A!AC52/D!AG$60)*1000</f>
        <v>3.1701064083220841E-2</v>
      </c>
    </row>
    <row r="53" spans="6:33" x14ac:dyDescent="0.25">
      <c r="F53" s="218" t="s">
        <v>23</v>
      </c>
      <c r="G53" s="219"/>
      <c r="H53" s="125">
        <f>(A!D53/D!H$60)*1000</f>
        <v>2.3193658375885358</v>
      </c>
      <c r="I53" s="119">
        <f>(A!E53/D!I$60)*1000</f>
        <v>0.2978311137523974</v>
      </c>
      <c r="J53" s="125">
        <f>(A!F53/D!J$60)*1000</f>
        <v>0.36482655645913875</v>
      </c>
      <c r="K53" s="119">
        <f>(A!G53/D!K$60)*1000</f>
        <v>7.6249107330392779E-2</v>
      </c>
      <c r="L53" s="125">
        <f>(A!H53/D!L$60)*1000</f>
        <v>0.15885380965960647</v>
      </c>
      <c r="M53" s="119">
        <f>(A!I53/D!M$60)*1000</f>
        <v>0.17712803943604413</v>
      </c>
      <c r="N53" s="125">
        <f>(A!J53/D!N$60)*1000</f>
        <v>0.26490997579180958</v>
      </c>
      <c r="O53" s="119">
        <f>(A!K53/D!O$60)*1000</f>
        <v>0.27960354616993727</v>
      </c>
      <c r="P53" s="125">
        <f>(A!L53/D!P$60)*1000</f>
        <v>0.2798957231745407</v>
      </c>
      <c r="Q53" s="119">
        <f>(A!M53/D!Q$60)*1000</f>
        <v>0.31547612107078654</v>
      </c>
      <c r="R53" s="125">
        <f>(A!N53/D!R$60)*1000</f>
        <v>0.18847619504703397</v>
      </c>
      <c r="S53" s="119">
        <f>(A!O53/D!S$60)*1000</f>
        <v>0.16425959212710459</v>
      </c>
      <c r="T53" s="125">
        <f>(A!P53/D!T$60)*1000</f>
        <v>0.34126421153801073</v>
      </c>
      <c r="U53" s="119">
        <f>(A!Q53/D!U$60)*1000</f>
        <v>0.4774987249037882</v>
      </c>
      <c r="V53" s="125">
        <f>(A!R53/D!V$60)*1000</f>
        <v>0.3995159256116857</v>
      </c>
      <c r="W53" s="119">
        <f>(A!S53/D!W$60)*1000</f>
        <v>0.61762078664428621</v>
      </c>
      <c r="X53" s="125">
        <f>(A!T53/D!X$60)*1000</f>
        <v>0.88891948914775654</v>
      </c>
      <c r="Y53" s="119">
        <f>(A!U53/D!Y$60)*1000</f>
        <v>0.88989067152571</v>
      </c>
      <c r="Z53" s="125">
        <f>(A!V53/D!Z$60)*1000</f>
        <v>0.8269089908660725</v>
      </c>
      <c r="AA53" s="119">
        <f>(A!W53/D!AA$60)*1000</f>
        <v>0.92951816160118605</v>
      </c>
      <c r="AB53" s="125">
        <f>(A!X53/D!AB$60)*1000</f>
        <v>1.0175519281426781</v>
      </c>
      <c r="AC53" s="120">
        <f>(A!Y53/D!AC$60)*1000</f>
        <v>1.5663843689942343</v>
      </c>
      <c r="AD53" s="120">
        <f>(A!Z53/D!AD$60)*1000</f>
        <v>1.1922467787173918</v>
      </c>
      <c r="AE53" s="120">
        <f>(A!AA53/D!AE$60)*1000</f>
        <v>1.2750014505366984</v>
      </c>
      <c r="AF53" s="120">
        <f>(A!AB53/D!AF$60)*1000</f>
        <v>1.6328816098469512</v>
      </c>
      <c r="AG53" s="120">
        <f>(A!AC53/D!AG$60)*1000</f>
        <v>0.71570773445564995</v>
      </c>
    </row>
    <row r="54" spans="6:33" x14ac:dyDescent="0.25">
      <c r="F54" s="220" t="s">
        <v>24</v>
      </c>
      <c r="G54" s="221"/>
      <c r="H54" s="125">
        <f>(A!D54/D!H$60)*1000</f>
        <v>0</v>
      </c>
      <c r="I54" s="119">
        <f>(A!E54/D!I$60)*1000</f>
        <v>1.1075393716740052E-4</v>
      </c>
      <c r="J54" s="125">
        <f>(A!F54/D!J$60)*1000</f>
        <v>1.0185308625516598E-4</v>
      </c>
      <c r="K54" s="119">
        <f>(A!G54/D!K$60)*1000</f>
        <v>1.857067842890149E-3</v>
      </c>
      <c r="L54" s="125">
        <f>(A!H54/D!L$60)*1000</f>
        <v>2.6727503694293935E-3</v>
      </c>
      <c r="M54" s="119">
        <f>(A!I54/D!M$60)*1000</f>
        <v>8.9086125868410295E-4</v>
      </c>
      <c r="N54" s="125">
        <f>(A!J54/D!N$60)*1000</f>
        <v>6.6902864635868468E-4</v>
      </c>
      <c r="O54" s="119">
        <f>(A!K54/D!O$60)*1000</f>
        <v>0</v>
      </c>
      <c r="P54" s="125">
        <f>(A!L54/D!P$60)*1000</f>
        <v>9.07429723813974E-4</v>
      </c>
      <c r="Q54" s="119">
        <f>(A!M54/D!Q$60)*1000</f>
        <v>1.2934217558179079E-3</v>
      </c>
      <c r="R54" s="125">
        <f>(A!N54/D!R$60)*1000</f>
        <v>1.1532395853330771E-2</v>
      </c>
      <c r="S54" s="119">
        <f>(A!O54/D!S$60)*1000</f>
        <v>7.7432297842067819E-3</v>
      </c>
      <c r="T54" s="125">
        <f>(A!P54/D!T$60)*1000</f>
        <v>7.2050446564617089E-4</v>
      </c>
      <c r="U54" s="119">
        <f>(A!Q54/D!U$60)*1000</f>
        <v>7.5198683173366724E-3</v>
      </c>
      <c r="V54" s="125">
        <f>(A!R54/D!V$60)*1000</f>
        <v>4.6764635740328832E-2</v>
      </c>
      <c r="W54" s="119">
        <f>(A!S54/D!W$60)*1000</f>
        <v>0.12829664746177924</v>
      </c>
      <c r="X54" s="125">
        <f>(A!T54/D!X$60)*1000</f>
        <v>6.457939981594954E-2</v>
      </c>
      <c r="Y54" s="119">
        <f>(A!U54/D!Y$60)*1000</f>
        <v>0.18608846273498955</v>
      </c>
      <c r="Z54" s="125">
        <f>(A!V54/D!Z$60)*1000</f>
        <v>4.6804820072631238E-2</v>
      </c>
      <c r="AA54" s="119">
        <f>(A!W54/D!AA$60)*1000</f>
        <v>5.1417651419352027E-2</v>
      </c>
      <c r="AB54" s="125">
        <f>(A!X54/D!AB$60)*1000</f>
        <v>9.7440039728807701E-2</v>
      </c>
      <c r="AC54" s="120">
        <f>(A!Y54/D!AC$60)*1000</f>
        <v>0.13855193252188766</v>
      </c>
      <c r="AD54" s="120">
        <f>(A!Z54/D!AD$60)*1000</f>
        <v>0.19841063708639997</v>
      </c>
      <c r="AE54" s="120">
        <f>(A!AA54/D!AE$60)*1000</f>
        <v>0.15925077707323138</v>
      </c>
      <c r="AF54" s="120">
        <f>(A!AB54/D!AF$60)*1000</f>
        <v>9.4131812292493316E-2</v>
      </c>
      <c r="AG54" s="120">
        <f>(A!AC54/D!AG$60)*1000</f>
        <v>5.1187167473993489E-2</v>
      </c>
    </row>
    <row r="55" spans="6:33" x14ac:dyDescent="0.25">
      <c r="F55" s="218" t="s">
        <v>25</v>
      </c>
      <c r="G55" s="219"/>
      <c r="H55" s="125">
        <f>(A!D55/D!H$60)*1000</f>
        <v>1.4031598308900236E-2</v>
      </c>
      <c r="I55" s="119">
        <f>(A!E55/D!I$60)*1000</f>
        <v>5.6383208622599202E-3</v>
      </c>
      <c r="J55" s="125">
        <f>(A!F55/D!J$60)*1000</f>
        <v>7.9271030529262758E-3</v>
      </c>
      <c r="K55" s="119">
        <f>(A!G55/D!K$60)*1000</f>
        <v>1.7769638731358957E-3</v>
      </c>
      <c r="L55" s="125">
        <f>(A!H55/D!L$60)*1000</f>
        <v>2.2771109325175638E-3</v>
      </c>
      <c r="M55" s="119">
        <f>(A!I55/D!M$60)*1000</f>
        <v>9.0131027789129535E-3</v>
      </c>
      <c r="N55" s="125">
        <f>(A!J55/D!N$60)*1000</f>
        <v>5.2777385515432726E-3</v>
      </c>
      <c r="O55" s="119">
        <f>(A!K55/D!O$60)*1000</f>
        <v>8.9346299432214362E-3</v>
      </c>
      <c r="P55" s="125">
        <f>(A!L55/D!P$60)*1000</f>
        <v>8.1302722510513768E-3</v>
      </c>
      <c r="Q55" s="119">
        <f>(A!M55/D!Q$60)*1000</f>
        <v>1.027063596171598E-2</v>
      </c>
      <c r="R55" s="125">
        <f>(A!N55/D!R$60)*1000</f>
        <v>1.2644437511998464E-2</v>
      </c>
      <c r="S55" s="119">
        <f>(A!O55/D!S$60)*1000</f>
        <v>1.0277804126156037E-2</v>
      </c>
      <c r="T55" s="125">
        <f>(A!P55/D!T$60)*1000</f>
        <v>1.3789352774326637E-2</v>
      </c>
      <c r="U55" s="119">
        <f>(A!Q55/D!U$60)*1000</f>
        <v>4.9241966893865632E-2</v>
      </c>
      <c r="V55" s="125">
        <f>(A!R55/D!V$60)*1000</f>
        <v>9.351991561374947E-3</v>
      </c>
      <c r="W55" s="119">
        <f>(A!S55/D!W$60)*1000</f>
        <v>7.5685478383160183E-3</v>
      </c>
      <c r="X55" s="125">
        <f>(A!T55/D!X$60)*1000</f>
        <v>2.0543756873835656E-2</v>
      </c>
      <c r="Y55" s="119">
        <f>(A!U55/D!Y$60)*1000</f>
        <v>3.1177192124794455E-2</v>
      </c>
      <c r="Z55" s="125">
        <f>(A!V55/D!Z$60)*1000</f>
        <v>4.9499394739738092E-2</v>
      </c>
      <c r="AA55" s="119">
        <f>(A!W55/D!AA$60)*1000</f>
        <v>4.7949788514367937E-2</v>
      </c>
      <c r="AB55" s="125">
        <f>(A!X55/D!AB$60)*1000</f>
        <v>3.8661160772120742E-2</v>
      </c>
      <c r="AC55" s="120">
        <f>(A!Y55/D!AC$60)*1000</f>
        <v>4.3884070040572279E-2</v>
      </c>
      <c r="AD55" s="120">
        <f>(A!Z55/D!AD$60)*1000</f>
        <v>1.1728336742655898E-2</v>
      </c>
      <c r="AE55" s="120">
        <f>(A!AA55/D!AE$60)*1000</f>
        <v>3.8135770234986946E-2</v>
      </c>
      <c r="AF55" s="120">
        <f>(A!AB55/D!AF$60)*1000</f>
        <v>2.0484512916025589E-2</v>
      </c>
      <c r="AG55" s="120">
        <f>(A!AC55/D!AG$60)*1000</f>
        <v>1.9541947907567699E-2</v>
      </c>
    </row>
    <row r="56" spans="6:33" ht="15.75" thickBot="1" x14ac:dyDescent="0.3">
      <c r="F56" s="222" t="s">
        <v>26</v>
      </c>
      <c r="G56" s="223"/>
      <c r="H56" s="126">
        <f>(A!D56/D!H$60)*1000</f>
        <v>0</v>
      </c>
      <c r="I56" s="121">
        <f>(A!E56/D!I$60)*1000</f>
        <v>0</v>
      </c>
      <c r="J56" s="126">
        <f>(A!F56/D!J$60)*1000</f>
        <v>0</v>
      </c>
      <c r="K56" s="121">
        <f>(A!G56/D!K$60)*1000</f>
        <v>9.6455576559546308E-4</v>
      </c>
      <c r="L56" s="126">
        <f>(A!H56/D!L$60)*1000</f>
        <v>0</v>
      </c>
      <c r="M56" s="121">
        <f>(A!I56/D!M$60)*1000</f>
        <v>0</v>
      </c>
      <c r="N56" s="126">
        <f>(A!J56/D!N$60)*1000</f>
        <v>0</v>
      </c>
      <c r="O56" s="121">
        <f>(A!K56/D!O$60)*1000</f>
        <v>0</v>
      </c>
      <c r="P56" s="126">
        <f>(A!L56/D!P$60)*1000</f>
        <v>0</v>
      </c>
      <c r="Q56" s="121">
        <f>(A!M56/D!Q$60)*1000</f>
        <v>1.1311033377058737E-3</v>
      </c>
      <c r="R56" s="126">
        <f>(A!N56/D!R$60)*1000</f>
        <v>0</v>
      </c>
      <c r="S56" s="121">
        <f>(A!O56/D!S$60)*1000</f>
        <v>2.3713540431586436E-5</v>
      </c>
      <c r="T56" s="126">
        <f>(A!P56/D!T$60)*1000</f>
        <v>0</v>
      </c>
      <c r="U56" s="121">
        <f>(A!Q56/D!U$60)*1000</f>
        <v>0</v>
      </c>
      <c r="V56" s="126">
        <f>(A!R56/D!V$60)*1000</f>
        <v>0</v>
      </c>
      <c r="W56" s="121">
        <f>(A!S56/D!W$60)*1000</f>
        <v>2.7262623054938074E-4</v>
      </c>
      <c r="X56" s="126">
        <f>(A!T56/D!X$60)*1000</f>
        <v>3.2216999977554825E-2</v>
      </c>
      <c r="Y56" s="121">
        <f>(A!U56/D!Y$60)*1000</f>
        <v>1.5283076307719657E-2</v>
      </c>
      <c r="Z56" s="126">
        <f>(A!V56/D!Z$60)*1000</f>
        <v>1.9750654781556069E-2</v>
      </c>
      <c r="AA56" s="121">
        <f>(A!W56/D!AA$60)*1000</f>
        <v>1.6082479396502859E-2</v>
      </c>
      <c r="AB56" s="126">
        <f>(A!X56/D!AB$60)*1000</f>
        <v>1.7116984065293432E-2</v>
      </c>
      <c r="AC56" s="122">
        <f>(A!Y56/D!AC$60)*1000</f>
        <v>1.2026948537262439E-2</v>
      </c>
      <c r="AD56" s="122">
        <f>(A!Z56/D!AD$60)*1000</f>
        <v>4.9344566523967185E-3</v>
      </c>
      <c r="AE56" s="122">
        <f>(A!AA56/D!AE$60)*1000</f>
        <v>8.0365949687098513E-3</v>
      </c>
      <c r="AF56" s="122">
        <f>(A!AB56/D!AF$60)*1000</f>
        <v>6.5303870758765892E-3</v>
      </c>
      <c r="AG56" s="122">
        <f>(A!AC56/D!AG$60)*1000</f>
        <v>2.3572659413960135</v>
      </c>
    </row>
    <row r="57" spans="6:33" x14ac:dyDescent="0.25">
      <c r="F57" s="1" t="s">
        <v>53</v>
      </c>
    </row>
    <row r="58" spans="6:33" s="1" customFormat="1" ht="19.5" thickBot="1" x14ac:dyDescent="0.3">
      <c r="G58" s="217" t="s">
        <v>59</v>
      </c>
      <c r="H58" s="217"/>
      <c r="I58" s="217"/>
      <c r="J58" s="217"/>
      <c r="K58" s="217"/>
      <c r="L58" s="217"/>
      <c r="M58" s="217"/>
      <c r="N58" s="217"/>
      <c r="O58" s="217"/>
      <c r="P58" s="217"/>
      <c r="Q58" s="217"/>
      <c r="R58" s="217"/>
      <c r="S58" s="217"/>
      <c r="T58" s="217"/>
      <c r="U58" s="217"/>
      <c r="V58" s="217"/>
      <c r="W58" s="217"/>
      <c r="X58" s="217"/>
      <c r="Y58" s="217"/>
      <c r="Z58" s="217"/>
      <c r="AA58" s="217"/>
      <c r="AB58" s="217"/>
      <c r="AC58" s="217"/>
    </row>
    <row r="59" spans="6:33" ht="15.75" thickBot="1" x14ac:dyDescent="0.3">
      <c r="G59" s="47" t="s">
        <v>39</v>
      </c>
      <c r="H59" s="48">
        <v>1995</v>
      </c>
      <c r="I59" s="150">
        <v>1996</v>
      </c>
      <c r="J59" s="48">
        <v>1997</v>
      </c>
      <c r="K59" s="150">
        <v>1998</v>
      </c>
      <c r="L59" s="48">
        <v>1999</v>
      </c>
      <c r="M59" s="150">
        <v>2000</v>
      </c>
      <c r="N59" s="48">
        <v>2001</v>
      </c>
      <c r="O59" s="150">
        <v>2002</v>
      </c>
      <c r="P59" s="48">
        <v>2003</v>
      </c>
      <c r="Q59" s="150">
        <v>2004</v>
      </c>
      <c r="R59" s="48">
        <v>2005</v>
      </c>
      <c r="S59" s="150">
        <v>2006</v>
      </c>
      <c r="T59" s="48">
        <v>2007</v>
      </c>
      <c r="U59" s="150">
        <v>2008</v>
      </c>
      <c r="V59" s="48">
        <v>2009</v>
      </c>
      <c r="W59" s="150">
        <v>2010</v>
      </c>
      <c r="X59" s="48">
        <v>2011</v>
      </c>
      <c r="Y59" s="150">
        <v>2012</v>
      </c>
      <c r="Z59" s="48">
        <v>2013</v>
      </c>
      <c r="AA59" s="150">
        <v>2014</v>
      </c>
      <c r="AB59" s="48">
        <v>2015</v>
      </c>
      <c r="AC59" s="151">
        <v>2016</v>
      </c>
      <c r="AD59" s="151">
        <v>2017</v>
      </c>
      <c r="AE59" s="167">
        <v>2018</v>
      </c>
      <c r="AF59" s="177">
        <v>2019</v>
      </c>
      <c r="AG59" s="48">
        <v>2020</v>
      </c>
    </row>
    <row r="60" spans="6:33" x14ac:dyDescent="0.25">
      <c r="G60" s="14" t="s">
        <v>38</v>
      </c>
      <c r="H60" s="38">
        <v>36426000</v>
      </c>
      <c r="I60" s="34">
        <v>37019000</v>
      </c>
      <c r="J60" s="38">
        <v>37505000</v>
      </c>
      <c r="K60" s="34">
        <v>38088000</v>
      </c>
      <c r="L60" s="38">
        <v>38573000</v>
      </c>
      <c r="M60" s="34">
        <v>39152000</v>
      </c>
      <c r="N60" s="38">
        <v>39656000</v>
      </c>
      <c r="O60" s="34">
        <v>40156000</v>
      </c>
      <c r="P60" s="38">
        <v>40661000</v>
      </c>
      <c r="Q60" s="34">
        <v>41166000</v>
      </c>
      <c r="R60" s="38">
        <v>41672000</v>
      </c>
      <c r="S60" s="34">
        <v>42170000</v>
      </c>
      <c r="T60" s="38">
        <v>42659000</v>
      </c>
      <c r="U60" s="34">
        <v>43134000</v>
      </c>
      <c r="V60" s="38">
        <v>43609000</v>
      </c>
      <c r="W60" s="34">
        <v>44086000</v>
      </c>
      <c r="X60" s="38">
        <v>44553000</v>
      </c>
      <c r="Y60" s="34">
        <v>45002000</v>
      </c>
      <c r="Z60" s="38">
        <v>45435000</v>
      </c>
      <c r="AA60" s="34">
        <v>45866000</v>
      </c>
      <c r="AB60" s="38">
        <v>46314000</v>
      </c>
      <c r="AC60" s="35">
        <v>46830000</v>
      </c>
      <c r="AD60" s="35">
        <v>47419000</v>
      </c>
      <c r="AE60" s="35">
        <v>48258000</v>
      </c>
      <c r="AF60" s="35">
        <v>49396000</v>
      </c>
      <c r="AG60" s="35">
        <v>50372000</v>
      </c>
    </row>
    <row r="61" spans="6:33" ht="15.75" thickBot="1" x14ac:dyDescent="0.3">
      <c r="G61" s="46" t="s">
        <v>58</v>
      </c>
      <c r="H61" s="39">
        <v>6156100</v>
      </c>
      <c r="I61" s="36">
        <v>6435500</v>
      </c>
      <c r="J61" s="39">
        <v>6489300</v>
      </c>
      <c r="K61" s="36">
        <v>6543700</v>
      </c>
      <c r="L61" s="39">
        <v>6606500</v>
      </c>
      <c r="M61" s="36">
        <v>6665000</v>
      </c>
      <c r="N61" s="39">
        <v>6714300</v>
      </c>
      <c r="O61" s="36">
        <v>6744100</v>
      </c>
      <c r="P61" s="39">
        <v>6730800</v>
      </c>
      <c r="Q61" s="36">
        <v>6783500</v>
      </c>
      <c r="R61" s="39">
        <v>6813200</v>
      </c>
      <c r="S61" s="36">
        <v>6857100</v>
      </c>
      <c r="T61" s="39">
        <v>6916300</v>
      </c>
      <c r="U61" s="36">
        <v>6957800</v>
      </c>
      <c r="V61" s="39">
        <v>6972800</v>
      </c>
      <c r="W61" s="36">
        <v>7024200</v>
      </c>
      <c r="X61" s="39">
        <v>7071600</v>
      </c>
      <c r="Y61" s="36">
        <v>7150100</v>
      </c>
      <c r="Z61" s="39">
        <v>7178900</v>
      </c>
      <c r="AA61" s="36">
        <v>7229500</v>
      </c>
      <c r="AB61" s="39">
        <v>7291300</v>
      </c>
      <c r="AC61" s="37">
        <v>7336600</v>
      </c>
      <c r="AD61" s="37">
        <v>7391700</v>
      </c>
      <c r="AE61" s="37">
        <v>7451000</v>
      </c>
      <c r="AF61" s="37">
        <v>7507400</v>
      </c>
      <c r="AG61" s="37">
        <v>7481800</v>
      </c>
    </row>
    <row r="62" spans="6:33" x14ac:dyDescent="0.25">
      <c r="G62" s="1" t="s">
        <v>56</v>
      </c>
      <c r="K62" s="1" t="s">
        <v>57</v>
      </c>
      <c r="W62" s="2"/>
      <c r="X62" s="226"/>
      <c r="Y62" s="226"/>
      <c r="Z62" s="2"/>
      <c r="AA62" s="55"/>
    </row>
    <row r="63" spans="6:33" s="1" customFormat="1" x14ac:dyDescent="0.25">
      <c r="W63" s="114"/>
      <c r="X63" s="128"/>
      <c r="Y63" s="128"/>
      <c r="Z63" s="114"/>
      <c r="AA63" s="55"/>
    </row>
    <row r="64" spans="6:33" ht="15.75" thickBot="1" x14ac:dyDescent="0.3"/>
    <row r="65" spans="6:33" ht="15.75" thickBot="1" x14ac:dyDescent="0.3">
      <c r="F65" s="6" t="s">
        <v>15</v>
      </c>
      <c r="G65" s="7"/>
      <c r="H65" s="12">
        <v>1995</v>
      </c>
      <c r="I65" s="8">
        <v>1996</v>
      </c>
      <c r="J65" s="12">
        <v>1997</v>
      </c>
      <c r="K65" s="8">
        <v>1998</v>
      </c>
      <c r="L65" s="12">
        <v>1999</v>
      </c>
      <c r="M65" s="8">
        <v>2000</v>
      </c>
      <c r="N65" s="12">
        <v>2001</v>
      </c>
      <c r="O65" s="8">
        <v>2002</v>
      </c>
      <c r="P65" s="12">
        <v>2003</v>
      </c>
      <c r="Q65" s="8">
        <v>2004</v>
      </c>
      <c r="R65" s="12">
        <v>2005</v>
      </c>
      <c r="S65" s="8">
        <v>2006</v>
      </c>
      <c r="T65" s="12">
        <v>2007</v>
      </c>
      <c r="U65" s="8">
        <v>2008</v>
      </c>
      <c r="V65" s="12">
        <v>2009</v>
      </c>
      <c r="W65" s="8">
        <v>2010</v>
      </c>
      <c r="X65" s="12">
        <v>2011</v>
      </c>
      <c r="Y65" s="8">
        <v>2012</v>
      </c>
      <c r="Z65" s="12">
        <v>2013</v>
      </c>
      <c r="AA65" s="8">
        <v>2014</v>
      </c>
      <c r="AB65" s="12">
        <v>2015</v>
      </c>
      <c r="AC65" s="9">
        <v>2016</v>
      </c>
      <c r="AD65" s="9">
        <v>2017</v>
      </c>
      <c r="AE65" s="9">
        <v>2018</v>
      </c>
      <c r="AF65" s="9">
        <v>2019</v>
      </c>
      <c r="AG65" s="9">
        <v>2020</v>
      </c>
    </row>
    <row r="66" spans="6:33" ht="15.75" thickBot="1" x14ac:dyDescent="0.3">
      <c r="F66" s="198" t="s">
        <v>27</v>
      </c>
      <c r="G66" s="207"/>
      <c r="H66" s="131">
        <f>+(B!E46/D!H$60)*1000</f>
        <v>1.192581946960962</v>
      </c>
      <c r="I66" s="132">
        <f>+(B!F46/D!I$60)*1000</f>
        <v>1.0408838704449068</v>
      </c>
      <c r="J66" s="131">
        <f>+(B!G46/D!J$60)*1000</f>
        <v>1.1281295827223037</v>
      </c>
      <c r="K66" s="132">
        <f>+(B!H46/D!K$60)*1000</f>
        <v>1.1290726738080235</v>
      </c>
      <c r="L66" s="131">
        <f>+(B!I46/D!L$60)*1000</f>
        <v>0.80739221735410782</v>
      </c>
      <c r="M66" s="132">
        <f>+(B!J46/D!M$60)*1000</f>
        <v>1.020336381283204</v>
      </c>
      <c r="N66" s="131">
        <f>+(B!K46/D!N$60)*1000</f>
        <v>1.0657181763163206</v>
      </c>
      <c r="O66" s="132">
        <f>+(B!L46/D!O$60)*1000</f>
        <v>1.1363123817113259</v>
      </c>
      <c r="P66" s="131">
        <f>+(B!M46/D!P$60)*1000</f>
        <v>0.93030569833501409</v>
      </c>
      <c r="Q66" s="132">
        <f>+(B!N46/D!Q$60)*1000</f>
        <v>0.55757324005247055</v>
      </c>
      <c r="R66" s="131">
        <f>+(B!O46/D!R$60)*1000</f>
        <v>1.1544603090804377</v>
      </c>
      <c r="S66" s="132">
        <f>+(B!P46/D!S$60)*1000</f>
        <v>1.3744761678918664</v>
      </c>
      <c r="T66" s="131">
        <f>+(B!Q46/D!T$60)*1000</f>
        <v>1.9901411191073395</v>
      </c>
      <c r="U66" s="132">
        <f>+(B!R46/D!U$60)*1000</f>
        <v>2.3740251309871563</v>
      </c>
      <c r="V66" s="131">
        <f>+(B!S46/D!V$60)*1000</f>
        <v>1.3976497970602397</v>
      </c>
      <c r="W66" s="132">
        <f>+(B!T46/D!W$60)*1000</f>
        <v>1.5942212947420948</v>
      </c>
      <c r="X66" s="131">
        <f>+(B!U46/D!X$60)*1000</f>
        <v>1.7436621551859586</v>
      </c>
      <c r="Y66" s="132">
        <f>+(B!V46/D!Y$60)*1000</f>
        <v>2.1314630460868407</v>
      </c>
      <c r="Z66" s="131">
        <f>+(B!W46/D!Z$60)*1000</f>
        <v>2.2537691207219104</v>
      </c>
      <c r="AA66" s="132">
        <f>+(B!X46/D!AA$60)*1000</f>
        <v>1.7632481576767105</v>
      </c>
      <c r="AB66" s="131">
        <f>+(B!Y46/D!AB$60)*1000</f>
        <v>1.2899019734853392</v>
      </c>
      <c r="AC66" s="133">
        <f>+(B!Z46/D!AC$60)*1000</f>
        <v>1.0611159513132606</v>
      </c>
      <c r="AD66" s="133">
        <f>+(B!AA46/D!AD$60)*1000</f>
        <v>1.0527919188510932</v>
      </c>
      <c r="AE66" s="133">
        <f>+(B!AB46/D!AE$60)*1000</f>
        <v>1.2199844585353723</v>
      </c>
      <c r="AF66" s="133">
        <f>+(B!AC46/D!AF$60)*1000</f>
        <v>1.0152437444327478</v>
      </c>
      <c r="AG66" s="133">
        <f>+(B!AD46/D!AG$60)*1000</f>
        <v>1.0109644246803782</v>
      </c>
    </row>
    <row r="67" spans="6:33" x14ac:dyDescent="0.25">
      <c r="F67" s="218" t="s">
        <v>17</v>
      </c>
      <c r="G67" s="219"/>
      <c r="H67" s="134">
        <f>+(B!E47/D!H$60)*1000</f>
        <v>2.5390655026629331E-3</v>
      </c>
      <c r="I67" s="135">
        <f>+(B!F47/D!I$60)*1000</f>
        <v>3.7945109268213619E-3</v>
      </c>
      <c r="J67" s="134">
        <f>+(B!G47/D!J$60)*1000</f>
        <v>2.4513531529129452E-3</v>
      </c>
      <c r="K67" s="135">
        <f>+(B!H47/D!K$60)*1000</f>
        <v>1.8191556395715186E-3</v>
      </c>
      <c r="L67" s="134">
        <f>+(B!I47/D!L$60)*1000</f>
        <v>9.4887615689731163E-4</v>
      </c>
      <c r="M67" s="135">
        <f>+(B!J47/D!M$60)*1000</f>
        <v>8.6176951369023298E-5</v>
      </c>
      <c r="N67" s="134">
        <f>+(B!K47/D!N$60)*1000</f>
        <v>0</v>
      </c>
      <c r="O67" s="135">
        <f>+(B!L47/D!O$60)*1000</f>
        <v>0</v>
      </c>
      <c r="P67" s="134">
        <f>+(B!M47/D!P$60)*1000</f>
        <v>8.7840928653992766E-4</v>
      </c>
      <c r="Q67" s="135">
        <f>+(B!N47/D!Q$60)*1000</f>
        <v>3.625078948646942E-4</v>
      </c>
      <c r="R67" s="134">
        <f>+(B!O47/D!R$60)*1000</f>
        <v>1.9613649452870034E-3</v>
      </c>
      <c r="S67" s="135">
        <f>+(B!P47/D!S$60)*1000</f>
        <v>1.3329855347403369E-3</v>
      </c>
      <c r="T67" s="134">
        <f>+(B!Q47/D!T$60)*1000</f>
        <v>4.656578916524063E-3</v>
      </c>
      <c r="U67" s="135">
        <f>+(B!R47/D!U$60)*1000</f>
        <v>1.404706264199935E-2</v>
      </c>
      <c r="V67" s="134">
        <f>+(B!S47/D!V$60)*1000</f>
        <v>9.8693159668875683E-3</v>
      </c>
      <c r="W67" s="135">
        <f>+(B!T47/D!W$60)*1000</f>
        <v>1.1451027537086603E-2</v>
      </c>
      <c r="X67" s="134">
        <f>+(B!U47/D!X$60)*1000</f>
        <v>2.5436895383026954E-3</v>
      </c>
      <c r="Y67" s="135">
        <f>+(B!V47/D!Y$60)*1000</f>
        <v>6.8492955868628067E-3</v>
      </c>
      <c r="Z67" s="134">
        <f>+(B!W47/D!Z$60)*1000</f>
        <v>6.8968196324419506E-3</v>
      </c>
      <c r="AA67" s="135">
        <f>+(B!X47/D!AA$60)*1000</f>
        <v>3.0067152138839228E-3</v>
      </c>
      <c r="AB67" s="134">
        <f>+(B!Y47/D!AB$60)*1000</f>
        <v>2.7961955348274818E-3</v>
      </c>
      <c r="AC67" s="136">
        <f>+(B!Z47/D!AC$60)*1000</f>
        <v>6.4495622464232332E-3</v>
      </c>
      <c r="AD67" s="136">
        <f>+(B!AA47/D!AD$60)*1000</f>
        <v>1.8281279655834161E-3</v>
      </c>
      <c r="AE67" s="136">
        <f>+(B!AB47/D!AE$60)*1000</f>
        <v>6.6616519540801519E-3</v>
      </c>
      <c r="AF67" s="136">
        <f>+(B!AC47/D!AF$60)*1000</f>
        <v>3.1265284638432259E-3</v>
      </c>
      <c r="AG67" s="136">
        <f>+(B!AD47/D!AG$60)*1000</f>
        <v>1.3202572857936949E-3</v>
      </c>
    </row>
    <row r="68" spans="6:33" x14ac:dyDescent="0.25">
      <c r="F68" s="220" t="s">
        <v>18</v>
      </c>
      <c r="G68" s="221"/>
      <c r="H68" s="13">
        <f>+(B!E48/D!H$60)*1000</f>
        <v>0</v>
      </c>
      <c r="I68" s="10">
        <f>+(B!F48/D!I$60)*1000</f>
        <v>0</v>
      </c>
      <c r="J68" s="13">
        <f>+(B!G48/D!J$60)*1000</f>
        <v>0</v>
      </c>
      <c r="K68" s="10">
        <f>+(B!H48/D!K$60)*1000</f>
        <v>0</v>
      </c>
      <c r="L68" s="13">
        <f>+(B!I48/D!L$60)*1000</f>
        <v>0</v>
      </c>
      <c r="M68" s="10">
        <f>+(B!J48/D!M$60)*1000</f>
        <v>0</v>
      </c>
      <c r="N68" s="13">
        <f>+(B!K48/D!N$60)*1000</f>
        <v>0</v>
      </c>
      <c r="O68" s="10">
        <f>+(B!L48/D!O$60)*1000</f>
        <v>0</v>
      </c>
      <c r="P68" s="13">
        <f>+(B!M48/D!P$60)*1000</f>
        <v>0</v>
      </c>
      <c r="Q68" s="10">
        <f>+(B!N48/D!Q$60)*1000</f>
        <v>0</v>
      </c>
      <c r="R68" s="13">
        <f>+(B!O48/D!R$60)*1000</f>
        <v>0</v>
      </c>
      <c r="S68" s="10">
        <f>+(B!P48/D!S$60)*1000</f>
        <v>0</v>
      </c>
      <c r="T68" s="13">
        <f>+(B!Q48/D!T$60)*1000</f>
        <v>0</v>
      </c>
      <c r="U68" s="10">
        <f>+(B!R48/D!U$60)*1000</f>
        <v>0</v>
      </c>
      <c r="V68" s="13">
        <f>+(B!S48/D!V$60)*1000</f>
        <v>0</v>
      </c>
      <c r="W68" s="10">
        <f>+(B!T48/D!W$60)*1000</f>
        <v>0</v>
      </c>
      <c r="X68" s="13">
        <f>+(B!U48/D!X$60)*1000</f>
        <v>0</v>
      </c>
      <c r="Y68" s="10">
        <f>+(B!V48/D!Y$60)*1000</f>
        <v>3.5773965601528819E-4</v>
      </c>
      <c r="Z68" s="13">
        <f>+(B!W48/D!Z$60)*1000</f>
        <v>1.1954814570265215E-2</v>
      </c>
      <c r="AA68" s="10">
        <f>+(B!X48/D!AA$60)*1000</f>
        <v>3.0515414468233547E-2</v>
      </c>
      <c r="AB68" s="13">
        <f>+(B!Y48/D!AB$60)*1000</f>
        <v>1.0689122079716716E-2</v>
      </c>
      <c r="AC68" s="11">
        <f>+(B!Z48/D!AC$60)*1000</f>
        <v>2.4827482383087764E-2</v>
      </c>
      <c r="AD68" s="11">
        <f>+(B!AA48/D!AD$60)*1000</f>
        <v>2.0415592905797253E-2</v>
      </c>
      <c r="AE68" s="11">
        <f>+(B!AB48/D!AE$60)*1000</f>
        <v>3.7520618343072653E-3</v>
      </c>
      <c r="AF68" s="11">
        <f>+(B!AC48/D!AF$60)*1000</f>
        <v>0</v>
      </c>
      <c r="AG68" s="11">
        <f>+(B!AD48/D!AG$60)*1000</f>
        <v>0</v>
      </c>
    </row>
    <row r="69" spans="6:33" x14ac:dyDescent="0.25">
      <c r="F69" s="218" t="s">
        <v>19</v>
      </c>
      <c r="G69" s="219"/>
      <c r="H69" s="13">
        <f>+(B!E49/D!H$60)*1000</f>
        <v>7.5632789765552088E-4</v>
      </c>
      <c r="I69" s="10">
        <f>+(B!F49/D!I$60)*1000</f>
        <v>0</v>
      </c>
      <c r="J69" s="13">
        <f>+(B!G49/D!J$60)*1000</f>
        <v>2.7526996400479935E-4</v>
      </c>
      <c r="K69" s="10">
        <f>+(B!H49/D!K$60)*1000</f>
        <v>9.9052194917034243E-4</v>
      </c>
      <c r="L69" s="13">
        <f>+(B!I49/D!L$60)*1000</f>
        <v>7.3989578202369527E-5</v>
      </c>
      <c r="M69" s="10">
        <f>+(B!J49/D!M$60)*1000</f>
        <v>3.3852676747037189E-4</v>
      </c>
      <c r="N69" s="13">
        <f>+(B!K49/D!N$60)*1000</f>
        <v>6.8637784950574955E-4</v>
      </c>
      <c r="O69" s="10">
        <f>+(B!L49/D!O$60)*1000</f>
        <v>3.8823588006773582E-4</v>
      </c>
      <c r="P69" s="13">
        <f>+(B!M49/D!P$60)*1000</f>
        <v>1.721059491896412E-4</v>
      </c>
      <c r="Q69" s="10">
        <f>+(B!N49/D!Q$60)*1000</f>
        <v>4.2024972064324919E-6</v>
      </c>
      <c r="R69" s="13">
        <f>+(B!O49/D!R$60)*1000</f>
        <v>1.0877807640622001E-4</v>
      </c>
      <c r="S69" s="10">
        <f>+(B!P49/D!S$60)*1000</f>
        <v>2.4070903485890445E-3</v>
      </c>
      <c r="T69" s="13">
        <f>+(B!Q49/D!T$60)*1000</f>
        <v>6.5871914484633949E-3</v>
      </c>
      <c r="U69" s="10">
        <f>+(B!R49/D!U$60)*1000</f>
        <v>3.0668845922010484E-3</v>
      </c>
      <c r="V69" s="13">
        <f>+(B!S49/D!V$60)*1000</f>
        <v>1.6284482560939256E-3</v>
      </c>
      <c r="W69" s="10">
        <f>+(B!T49/D!W$60)*1000</f>
        <v>1.7050764415007033E-4</v>
      </c>
      <c r="X69" s="13">
        <f>+(B!U49/D!X$60)*1000</f>
        <v>1.4637398155006396E-3</v>
      </c>
      <c r="Y69" s="10">
        <f>+(B!V49/D!Y$60)*1000</f>
        <v>3.4626461046175722E-3</v>
      </c>
      <c r="Z69" s="13">
        <f>+(B!W49/D!Z$60)*1000</f>
        <v>3.9385495763178168E-3</v>
      </c>
      <c r="AA69" s="10">
        <f>+(B!X49/D!AA$60)*1000</f>
        <v>1.5676535996162735E-3</v>
      </c>
      <c r="AB69" s="13">
        <f>+(B!Y49/D!AB$60)*1000</f>
        <v>3.816491773545796E-3</v>
      </c>
      <c r="AC69" s="11">
        <f>+(B!Z49/D!AC$60)*1000</f>
        <v>1.4919496049540892E-3</v>
      </c>
      <c r="AD69" s="11">
        <f>+(B!AA49/D!AD$60)*1000</f>
        <v>3.6248339273287082E-3</v>
      </c>
      <c r="AE69" s="11">
        <f>+(B!AB49/D!AE$60)*1000</f>
        <v>3.8695760288449585E-3</v>
      </c>
      <c r="AF69" s="11">
        <f>+(B!AC49/D!AF$60)*1000</f>
        <v>2.8497449186168922E-3</v>
      </c>
      <c r="AG69" s="11">
        <f>+(B!AD49/D!AG$60)*1000</f>
        <v>2.123997458905741E-3</v>
      </c>
    </row>
    <row r="70" spans="6:33" x14ac:dyDescent="0.25">
      <c r="F70" s="220" t="s">
        <v>20</v>
      </c>
      <c r="G70" s="221"/>
      <c r="H70" s="13">
        <f>+(B!E50/D!H$60)*1000</f>
        <v>0</v>
      </c>
      <c r="I70" s="10">
        <f>+(B!F50/D!I$60)*1000</f>
        <v>0</v>
      </c>
      <c r="J70" s="13">
        <f>+(B!G50/D!J$60)*1000</f>
        <v>3.725903212904946E-4</v>
      </c>
      <c r="K70" s="10">
        <f>+(B!H50/D!K$60)*1000</f>
        <v>2.9930686830497793E-3</v>
      </c>
      <c r="L70" s="13">
        <f>+(B!I50/D!L$60)*1000</f>
        <v>9.1361833406787129E-4</v>
      </c>
      <c r="M70" s="10">
        <f>+(B!J50/D!M$60)*1000</f>
        <v>6.2837147527584794E-4</v>
      </c>
      <c r="N70" s="13">
        <f>+(B!K50/D!N$60)*1000</f>
        <v>1.575650595118015E-3</v>
      </c>
      <c r="O70" s="10">
        <f>+(B!L50/D!O$60)*1000</f>
        <v>1.385895009463094E-3</v>
      </c>
      <c r="P70" s="13">
        <f>+(B!M50/D!P$60)*1000</f>
        <v>7.8158431912643569E-5</v>
      </c>
      <c r="Q70" s="10">
        <f>+(B!N50/D!Q$60)*1000</f>
        <v>4.5005587135014334E-4</v>
      </c>
      <c r="R70" s="13">
        <f>+(B!O50/D!R$60)*1000</f>
        <v>2.2110769821462851E-3</v>
      </c>
      <c r="S70" s="10">
        <f>+(B!P50/D!S$60)*1000</f>
        <v>2.1580270334360919E-3</v>
      </c>
      <c r="T70" s="13">
        <f>+(B!Q50/D!T$60)*1000</f>
        <v>2.3118216554537142E-3</v>
      </c>
      <c r="U70" s="10">
        <f>+(B!R50/D!U$60)*1000</f>
        <v>1.7462790374182778E-3</v>
      </c>
      <c r="V70" s="13">
        <f>+(B!S50/D!V$60)*1000</f>
        <v>2.4924212891834249E-3</v>
      </c>
      <c r="W70" s="10">
        <f>+(B!T50/D!W$60)*1000</f>
        <v>7.802250147439096E-4</v>
      </c>
      <c r="X70" s="13">
        <f>+(B!U50/D!X$60)*1000</f>
        <v>7.4487239916503937E-3</v>
      </c>
      <c r="Y70" s="10">
        <f>+(B!V50/D!Y$60)*1000</f>
        <v>8.9750899960001768E-3</v>
      </c>
      <c r="Z70" s="13">
        <f>+(B!W50/D!Z$60)*1000</f>
        <v>1.0597600968416419E-2</v>
      </c>
      <c r="AA70" s="10">
        <f>+(B!X50/D!AA$60)*1000</f>
        <v>1.6101534906030612E-2</v>
      </c>
      <c r="AB70" s="13">
        <f>+(B!Y50/D!AB$60)*1000</f>
        <v>1.3625188927754026E-2</v>
      </c>
      <c r="AC70" s="11">
        <f>+(B!Z50/D!AC$60)*1000</f>
        <v>1.2338223361093316E-2</v>
      </c>
      <c r="AD70" s="11">
        <f>+(B!AA50/D!AD$60)*1000</f>
        <v>3.9417533056369811E-3</v>
      </c>
      <c r="AE70" s="11">
        <f>+(B!AB50/D!AE$60)*1000</f>
        <v>2.0114385179659331E-3</v>
      </c>
      <c r="AF70" s="11">
        <f>+(B!AC50/D!AF$60)*1000</f>
        <v>2.4909304397117173E-3</v>
      </c>
      <c r="AG70" s="11">
        <f>+(B!AD50/D!AG$60)*1000</f>
        <v>5.6559199555308501E-4</v>
      </c>
    </row>
    <row r="71" spans="6:33" x14ac:dyDescent="0.25">
      <c r="F71" s="218" t="s">
        <v>21</v>
      </c>
      <c r="G71" s="219"/>
      <c r="H71" s="13">
        <f>+(B!E51/D!H$60)*1000</f>
        <v>0</v>
      </c>
      <c r="I71" s="10">
        <f>+(B!F51/D!I$60)*1000</f>
        <v>5.9969205002836383E-5</v>
      </c>
      <c r="J71" s="13">
        <f>+(B!G51/D!J$60)*1000</f>
        <v>1.1822423676843088E-4</v>
      </c>
      <c r="K71" s="10">
        <f>+(B!H51/D!K$60)*1000</f>
        <v>1.0874816215080866E-4</v>
      </c>
      <c r="L71" s="13">
        <f>+(B!I51/D!L$60)*1000</f>
        <v>0</v>
      </c>
      <c r="M71" s="10">
        <f>+(B!J51/D!M$60)*1000</f>
        <v>0</v>
      </c>
      <c r="N71" s="13">
        <f>+(B!K51/D!N$60)*1000</f>
        <v>0</v>
      </c>
      <c r="O71" s="10">
        <f>+(B!L51/D!O$60)*1000</f>
        <v>0</v>
      </c>
      <c r="P71" s="13">
        <f>+(B!M51/D!P$60)*1000</f>
        <v>1.0267824205012174E-4</v>
      </c>
      <c r="Q71" s="10">
        <f>+(B!N51/D!Q$60)*1000</f>
        <v>1.5585677500850218E-4</v>
      </c>
      <c r="R71" s="13">
        <f>+(B!O51/D!R$60)*1000</f>
        <v>1.9850259166826647E-4</v>
      </c>
      <c r="S71" s="10">
        <f>+(B!P51/D!S$60)*1000</f>
        <v>0</v>
      </c>
      <c r="T71" s="13">
        <f>+(B!Q51/D!T$60)*1000</f>
        <v>0</v>
      </c>
      <c r="U71" s="10">
        <f>+(B!R51/D!U$60)*1000</f>
        <v>0</v>
      </c>
      <c r="V71" s="13">
        <f>+(B!S51/D!V$60)*1000</f>
        <v>3.7148295076704354E-5</v>
      </c>
      <c r="W71" s="10">
        <f>+(B!T51/D!W$60)*1000</f>
        <v>0</v>
      </c>
      <c r="X71" s="13">
        <f>+(B!U51/D!X$60)*1000</f>
        <v>0</v>
      </c>
      <c r="Y71" s="10">
        <f>+(B!V51/D!Y$60)*1000</f>
        <v>0</v>
      </c>
      <c r="Z71" s="13">
        <f>+(B!W51/D!Z$60)*1000</f>
        <v>0</v>
      </c>
      <c r="AA71" s="10">
        <f>+(B!X51/D!AA$60)*1000</f>
        <v>0</v>
      </c>
      <c r="AB71" s="13">
        <f>+(B!Y51/D!AB$60)*1000</f>
        <v>7.502267133048323E-4</v>
      </c>
      <c r="AC71" s="11">
        <f>+(B!Z51/D!AC$60)*1000</f>
        <v>5.5114243006619686E-4</v>
      </c>
      <c r="AD71" s="11">
        <f>+(B!AA51/D!AD$60)*1000</f>
        <v>3.6645648368797317E-4</v>
      </c>
      <c r="AE71" s="11">
        <f>+(B!AB51/D!AE$60)*1000</f>
        <v>0</v>
      </c>
      <c r="AF71" s="11">
        <f>+(B!AC51/D!AF$60)*1000</f>
        <v>1.4406024779334357E-4</v>
      </c>
      <c r="AG71" s="11">
        <f>+(B!AD51/D!AG$60)*1000</f>
        <v>1.6289009767331056E-3</v>
      </c>
    </row>
    <row r="72" spans="6:33" x14ac:dyDescent="0.25">
      <c r="F72" s="220" t="s">
        <v>22</v>
      </c>
      <c r="G72" s="221"/>
      <c r="H72" s="13">
        <f>+(B!E52/D!H$60)*1000</f>
        <v>4.3378383572173725E-2</v>
      </c>
      <c r="I72" s="10">
        <f>+(B!F52/D!I$60)*1000</f>
        <v>2.2598206326480994E-2</v>
      </c>
      <c r="J72" s="13">
        <f>+(B!G52/D!J$60)*1000</f>
        <v>1.5254366084522065E-2</v>
      </c>
      <c r="K72" s="10">
        <f>+(B!H52/D!K$60)*1000</f>
        <v>1.5534892879647131E-2</v>
      </c>
      <c r="L72" s="13">
        <f>+(B!I52/D!L$60)*1000</f>
        <v>8.6795686101677344E-3</v>
      </c>
      <c r="M72" s="10">
        <f>+(B!J52/D!M$60)*1000</f>
        <v>2.4284532080098079E-2</v>
      </c>
      <c r="N72" s="13">
        <f>+(B!K52/D!N$60)*1000</f>
        <v>1.5480809965705066E-2</v>
      </c>
      <c r="O72" s="10">
        <f>+(B!L52/D!O$60)*1000</f>
        <v>1.4228857455921905E-2</v>
      </c>
      <c r="P72" s="13">
        <f>+(B!M52/D!P$60)*1000</f>
        <v>2.902823344236492E-2</v>
      </c>
      <c r="Q72" s="10">
        <f>+(B!N52/D!Q$60)*1000</f>
        <v>1.8671525044939997E-2</v>
      </c>
      <c r="R72" s="13">
        <f>+(B!O52/D!R$60)*1000</f>
        <v>3.2786115377231716E-2</v>
      </c>
      <c r="S72" s="10">
        <f>+(B!P52/D!S$60)*1000</f>
        <v>4.8900877400995968E-2</v>
      </c>
      <c r="T72" s="13">
        <f>+(B!Q52/D!T$60)*1000</f>
        <v>8.6396704095267118E-2</v>
      </c>
      <c r="U72" s="10">
        <f>+(B!R52/D!U$60)*1000</f>
        <v>0.11683558213937961</v>
      </c>
      <c r="V72" s="13">
        <f>+(B!S52/D!V$60)*1000</f>
        <v>8.7562819601458411E-2</v>
      </c>
      <c r="W72" s="10">
        <f>+(B!T52/D!W$60)*1000</f>
        <v>9.4661411786054542E-2</v>
      </c>
      <c r="X72" s="13">
        <f>+(B!U52/D!X$60)*1000</f>
        <v>0.10398886719188383</v>
      </c>
      <c r="Y72" s="10">
        <f>+(B!V52/D!Y$60)*1000</f>
        <v>0.10520967956979689</v>
      </c>
      <c r="Z72" s="13">
        <f>+(B!W52/D!Z$60)*1000</f>
        <v>0.16494508638714647</v>
      </c>
      <c r="AA72" s="10">
        <f>+(B!X52/D!AA$60)*1000</f>
        <v>0.17558069157981948</v>
      </c>
      <c r="AB72" s="13">
        <f>+(B!Y52/D!AB$60)*1000</f>
        <v>0.15908010536770739</v>
      </c>
      <c r="AC72" s="11">
        <f>+(B!Z52/D!AC$60)*1000</f>
        <v>0.18570006406149905</v>
      </c>
      <c r="AD72" s="11">
        <f>+(B!AA52/D!AD$60)*1000</f>
        <v>0.1427705771947953</v>
      </c>
      <c r="AE72" s="11">
        <f>+(B!AB52/D!AE$60)*1000</f>
        <v>0.16811138049649801</v>
      </c>
      <c r="AF72" s="11">
        <f>+(B!AC52/D!AF$60)*1000</f>
        <v>0.11634998785326747</v>
      </c>
      <c r="AG72" s="11">
        <f>+(B!AD52/D!AG$60)*1000</f>
        <v>0.11659040736917334</v>
      </c>
    </row>
    <row r="73" spans="6:33" x14ac:dyDescent="0.25">
      <c r="F73" s="218" t="s">
        <v>23</v>
      </c>
      <c r="G73" s="219"/>
      <c r="H73" s="13">
        <f>+(B!E53/D!H$60)*1000</f>
        <v>0.33865014000988303</v>
      </c>
      <c r="I73" s="10">
        <f>+(B!F53/D!I$60)*1000</f>
        <v>0.16356641184256732</v>
      </c>
      <c r="J73" s="13">
        <f>+(B!G53/D!J$60)*1000</f>
        <v>0.12189036128516197</v>
      </c>
      <c r="K73" s="10">
        <f>+(B!H53/D!K$60)*1000</f>
        <v>0.13803589056920818</v>
      </c>
      <c r="L73" s="13">
        <f>+(B!I53/D!L$60)*1000</f>
        <v>0.11945661473051097</v>
      </c>
      <c r="M73" s="10">
        <f>+(B!J53/D!M$60)*1000</f>
        <v>0.22674798222313036</v>
      </c>
      <c r="N73" s="13">
        <f>+(B!K53/D!N$60)*1000</f>
        <v>0.33673138995360097</v>
      </c>
      <c r="O73" s="10">
        <f>+(B!L53/D!O$60)*1000</f>
        <v>0.35754831158481915</v>
      </c>
      <c r="P73" s="13">
        <f>+(B!M53/D!P$60)*1000</f>
        <v>0.18670974644007773</v>
      </c>
      <c r="Q73" s="10">
        <f>+(B!N53/D!Q$60)*1000</f>
        <v>0.10579667686926103</v>
      </c>
      <c r="R73" s="13">
        <f>+(B!O53/D!R$60)*1000</f>
        <v>0.21436357746208487</v>
      </c>
      <c r="S73" s="10">
        <f>+(B!P53/D!S$60)*1000</f>
        <v>0.30326867441308986</v>
      </c>
      <c r="T73" s="13">
        <f>+(B!Q53/D!T$60)*1000</f>
        <v>0.31095196793173768</v>
      </c>
      <c r="U73" s="10">
        <f>+(B!R53/D!U$60)*1000</f>
        <v>0.39469351323781698</v>
      </c>
      <c r="V73" s="13">
        <f>+(B!S53/D!V$60)*1000</f>
        <v>0.26053085372285534</v>
      </c>
      <c r="W73" s="10">
        <f>+(B!T53/D!W$60)*1000</f>
        <v>0.31151091049312712</v>
      </c>
      <c r="X73" s="13">
        <f>+(B!U53/D!X$60)*1000</f>
        <v>0.4652393778196755</v>
      </c>
      <c r="Y73" s="10">
        <f>+(B!V53/D!Y$60)*1000</f>
        <v>0.59308208524065598</v>
      </c>
      <c r="Z73" s="13">
        <f>+(B!W53/D!Z$60)*1000</f>
        <v>0.4485665236051502</v>
      </c>
      <c r="AA73" s="10">
        <f>+(B!X53/D!AA$60)*1000</f>
        <v>0.40452731871102776</v>
      </c>
      <c r="AB73" s="13">
        <f>+(B!Y53/D!AB$60)*1000</f>
        <v>0.26744591268299001</v>
      </c>
      <c r="AC73" s="11">
        <f>+(B!Z53/D!AC$60)*1000</f>
        <v>0.20031817211189407</v>
      </c>
      <c r="AD73" s="11">
        <f>+(B!AA53/D!AD$60)*1000</f>
        <v>0.15384210970286172</v>
      </c>
      <c r="AE73" s="11">
        <f>+(B!AB53/D!AE$60)*1000</f>
        <v>0.34013987318164868</v>
      </c>
      <c r="AF73" s="11">
        <f>+(B!AC53/D!AF$60)*1000</f>
        <v>0.22242691715928417</v>
      </c>
      <c r="AG73" s="11">
        <f>+(B!AD53/D!AG$60)*1000</f>
        <v>0.18473415786548081</v>
      </c>
    </row>
    <row r="74" spans="6:33" x14ac:dyDescent="0.25">
      <c r="F74" s="220" t="s">
        <v>24</v>
      </c>
      <c r="G74" s="221"/>
      <c r="H74" s="13">
        <f>+(B!E54/D!H$60)*1000</f>
        <v>0.21243361884368309</v>
      </c>
      <c r="I74" s="10">
        <f>+(B!F54/D!I$60)*1000</f>
        <v>0.17665425862394984</v>
      </c>
      <c r="J74" s="13">
        <f>+(B!G54/D!J$60)*1000</f>
        <v>0.19780247966937742</v>
      </c>
      <c r="K74" s="10">
        <f>+(B!H54/D!K$60)*1000</f>
        <v>0.20572789329972693</v>
      </c>
      <c r="L74" s="13">
        <f>+(B!I54/D!L$60)*1000</f>
        <v>0.1551855961423794</v>
      </c>
      <c r="M74" s="10">
        <f>+(B!J54/D!M$60)*1000</f>
        <v>0.20268257049448304</v>
      </c>
      <c r="N74" s="13">
        <f>+(B!K54/D!N$60)*1000</f>
        <v>0.26070380270324794</v>
      </c>
      <c r="O74" s="10">
        <f>+(B!L54/D!O$60)*1000</f>
        <v>0.34516012551050901</v>
      </c>
      <c r="P74" s="13">
        <f>+(B!M54/D!P$60)*1000</f>
        <v>0.34237893804874447</v>
      </c>
      <c r="Q74" s="10">
        <f>+(B!N54/D!Q$60)*1000</f>
        <v>0.25097459068163053</v>
      </c>
      <c r="R74" s="13">
        <f>+(B!O54/D!R$60)*1000</f>
        <v>0.41943415242848914</v>
      </c>
      <c r="S74" s="10">
        <f>+(B!P54/D!S$60)*1000</f>
        <v>0.47822883566516483</v>
      </c>
      <c r="T74" s="13">
        <f>+(B!Q54/D!T$60)*1000</f>
        <v>0.79781382592184547</v>
      </c>
      <c r="U74" s="10">
        <f>+(B!R54/D!U$60)*1000</f>
        <v>1.1033836416747809</v>
      </c>
      <c r="V74" s="13">
        <f>+(B!S54/D!V$60)*1000</f>
        <v>0.58308193262858588</v>
      </c>
      <c r="W74" s="10">
        <f>+(B!T54/D!W$60)*1000</f>
        <v>0.61675792768679405</v>
      </c>
      <c r="X74" s="13">
        <f>+(B!U54/D!X$60)*1000</f>
        <v>0.60662379637734831</v>
      </c>
      <c r="Y74" s="10">
        <f>+(B!V54/D!Y$60)*1000</f>
        <v>0.91461579485356215</v>
      </c>
      <c r="Z74" s="13">
        <f>+(B!W54/D!Z$60)*1000</f>
        <v>1.1678758666226479</v>
      </c>
      <c r="AA74" s="10">
        <f>+(B!X54/D!AA$60)*1000</f>
        <v>0.72484977979331089</v>
      </c>
      <c r="AB74" s="13">
        <f>+(B!Y54/D!AB$60)*1000</f>
        <v>0.5464187934533834</v>
      </c>
      <c r="AC74" s="11">
        <f>+(B!Z54/D!AC$60)*1000</f>
        <v>0.40900918214819559</v>
      </c>
      <c r="AD74" s="11">
        <f>+(B!AA54/D!AD$60)*1000</f>
        <v>0.50794322950715953</v>
      </c>
      <c r="AE74" s="11">
        <f>+(B!AB54/D!AE$60)*1000</f>
        <v>0.39803783828588002</v>
      </c>
      <c r="AF74" s="11">
        <f>+(B!AC54/D!AF$60)*1000</f>
        <v>0.49397015952708723</v>
      </c>
      <c r="AG74" s="11">
        <f>+(B!AD54/D!AG$60)*1000</f>
        <v>0.55989835622965145</v>
      </c>
    </row>
    <row r="75" spans="6:33" x14ac:dyDescent="0.25">
      <c r="F75" s="218" t="s">
        <v>25</v>
      </c>
      <c r="G75" s="219"/>
      <c r="H75" s="13">
        <f>+(B!E55/D!H$60)*1000</f>
        <v>0.59482430132323072</v>
      </c>
      <c r="I75" s="10">
        <f>+(B!F55/D!I$60)*1000</f>
        <v>0.6742105405332397</v>
      </c>
      <c r="J75" s="13">
        <f>+(B!G55/D!J$60)*1000</f>
        <v>0.78996480469270769</v>
      </c>
      <c r="K75" s="10">
        <f>+(B!H55/D!K$60)*1000</f>
        <v>0.76386263390044107</v>
      </c>
      <c r="L75" s="13">
        <f>+(B!I55/D!L$60)*1000</f>
        <v>0.52213387602727301</v>
      </c>
      <c r="M75" s="10">
        <f>+(B!J55/D!M$60)*1000</f>
        <v>0.56556829791581531</v>
      </c>
      <c r="N75" s="13">
        <f>+(B!K55/D!N$60)*1000</f>
        <v>0.4505401452491426</v>
      </c>
      <c r="O75" s="10">
        <f>+(B!L55/D!O$60)*1000</f>
        <v>0.41747584420759037</v>
      </c>
      <c r="P75" s="13">
        <f>+(B!M55/D!P$60)*1000</f>
        <v>0.37076461474139838</v>
      </c>
      <c r="Q75" s="10">
        <f>+(B!N55/D!Q$60)*1000</f>
        <v>0.17984946314920078</v>
      </c>
      <c r="R75" s="13">
        <f>+(B!O55/D!R$60)*1000</f>
        <v>0.48336268957573431</v>
      </c>
      <c r="S75" s="10">
        <f>+(B!P55/D!S$60)*1000</f>
        <v>0.53784254209153426</v>
      </c>
      <c r="T75" s="13">
        <f>+(B!Q55/D!T$60)*1000</f>
        <v>0.78120537284043234</v>
      </c>
      <c r="U75" s="10">
        <f>+(B!R55/D!U$60)*1000</f>
        <v>0.74015301154541657</v>
      </c>
      <c r="V75" s="13">
        <f>+(B!S55/D!V$60)*1000</f>
        <v>0.45199981655162924</v>
      </c>
      <c r="W75" s="10">
        <f>+(B!T55/D!W$60)*1000</f>
        <v>0.55888921653132517</v>
      </c>
      <c r="X75" s="13">
        <f>+(B!U55/D!X$60)*1000</f>
        <v>0.55597041725585261</v>
      </c>
      <c r="Y75" s="10">
        <f>+(B!V55/D!Y$60)*1000</f>
        <v>0.49891071507932983</v>
      </c>
      <c r="Z75" s="13">
        <f>+(B!W55/D!Z$60)*1000</f>
        <v>0.43814438208429624</v>
      </c>
      <c r="AA75" s="10">
        <f>+(B!X55/D!AA$60)*1000</f>
        <v>0.40536083373304843</v>
      </c>
      <c r="AB75" s="13">
        <f>+(B!Y55/D!AB$60)*1000</f>
        <v>0.28502137582588416</v>
      </c>
      <c r="AC75" s="11">
        <f>+(B!Z55/D!AC$60)*1000</f>
        <v>0.22043027973521248</v>
      </c>
      <c r="AD75" s="11">
        <f>+(B!AA55/D!AD$60)*1000</f>
        <v>0.21795103228663618</v>
      </c>
      <c r="AE75" s="11">
        <f>+(B!AB55/D!AE$60)*1000</f>
        <v>0.2969528368353434</v>
      </c>
      <c r="AF75" s="11">
        <f>+(B!AC55/D!AF$60)*1000</f>
        <v>0.17353538748076766</v>
      </c>
      <c r="AG75" s="11">
        <f>+(B!AD55/D!AG$60)*1000</f>
        <v>0.1436357897244501</v>
      </c>
    </row>
    <row r="76" spans="6:33" ht="15.75" thickBot="1" x14ac:dyDescent="0.3">
      <c r="F76" s="222" t="s">
        <v>26</v>
      </c>
      <c r="G76" s="223"/>
      <c r="H76" s="137">
        <f>+(B!E56/D!H$60)*1000</f>
        <v>8.2358754735628392E-8</v>
      </c>
      <c r="I76" s="138">
        <f>+(B!F56/D!I$60)*1000</f>
        <v>0</v>
      </c>
      <c r="J76" s="137">
        <f>+(B!G56/D!J$60)*1000</f>
        <v>0</v>
      </c>
      <c r="K76" s="138">
        <f>+(B!H56/D!K$60)*1000</f>
        <v>2.6254988447805086E-8</v>
      </c>
      <c r="L76" s="137">
        <f>+(B!I56/D!L$60)*1000</f>
        <v>0</v>
      </c>
      <c r="M76" s="138">
        <f>+(B!J56/D!M$60)*1000</f>
        <v>0</v>
      </c>
      <c r="N76" s="137">
        <f>+(B!K56/D!N$60)*1000</f>
        <v>0</v>
      </c>
      <c r="O76" s="138">
        <f>+(B!L56/D!O$60)*1000</f>
        <v>1.2501245143938639E-4</v>
      </c>
      <c r="P76" s="137">
        <f>+(B!M56/D!P$60)*1000</f>
        <v>1.9271537837239617E-4</v>
      </c>
      <c r="Q76" s="138">
        <f>+(B!N56/D!Q$60)*1000</f>
        <v>1.3082883933343051E-3</v>
      </c>
      <c r="R76" s="137">
        <f>+(B!O56/D!R$60)*1000</f>
        <v>3.4195622960261088E-5</v>
      </c>
      <c r="S76" s="138">
        <f>+(B!P56/D!S$60)*1000</f>
        <v>3.3708797723500117E-4</v>
      </c>
      <c r="T76" s="137">
        <f>+(B!Q56/D!T$60)*1000</f>
        <v>2.1758597247942989E-4</v>
      </c>
      <c r="U76" s="138">
        <f>+(B!R56/D!U$60)*1000</f>
        <v>1.0031529651782816E-4</v>
      </c>
      <c r="V76" s="137">
        <f>+(B!S56/D!V$60)*1000</f>
        <v>4.4685730009860346E-4</v>
      </c>
      <c r="W76" s="138">
        <f>+(B!T56/D!W$60)*1000</f>
        <v>0</v>
      </c>
      <c r="X76" s="137">
        <f>+(B!U56/D!X$60)*1000</f>
        <v>3.8331874396785852E-4</v>
      </c>
      <c r="Y76" s="138">
        <f>+(B!V56/D!Y$60)*1000</f>
        <v>0</v>
      </c>
      <c r="Z76" s="137">
        <f>+(B!W56/D!Z$60)*1000</f>
        <v>8.4930119951579181E-4</v>
      </c>
      <c r="AA76" s="138">
        <f>+(B!X56/D!AA$60)*1000</f>
        <v>1.7381284611694937E-3</v>
      </c>
      <c r="AB76" s="137">
        <f>+(B!Y56/D!AB$60)*1000</f>
        <v>2.5838839227879259E-4</v>
      </c>
      <c r="AC76" s="139">
        <f>+(B!Z56/D!AC$60)*1000</f>
        <v>0</v>
      </c>
      <c r="AD76" s="139">
        <f>+(B!AA56/D!AD$60)*1000</f>
        <v>1.0683481304962146E-4</v>
      </c>
      <c r="AE76" s="139">
        <f>+(B!AB56/D!AE$60)*1000</f>
        <v>4.4651663972812794E-4</v>
      </c>
      <c r="AF76" s="139">
        <f>+(B!AC56/D!AF$60)*1000</f>
        <v>3.4871244635193137E-4</v>
      </c>
      <c r="AG76" s="139">
        <f>+(B!AD56/D!AG$60)*1000</f>
        <v>4.6553640911617563E-4</v>
      </c>
    </row>
    <row r="77" spans="6:33" x14ac:dyDescent="0.25">
      <c r="F77" s="1" t="s">
        <v>53</v>
      </c>
      <c r="AD77" s="1"/>
    </row>
    <row r="78" spans="6:33" ht="15.75" thickBot="1" x14ac:dyDescent="0.3"/>
    <row r="79" spans="6:33" ht="15.75" thickBot="1" x14ac:dyDescent="0.3">
      <c r="F79" s="6" t="s">
        <v>15</v>
      </c>
      <c r="G79" s="7"/>
      <c r="H79" s="12">
        <v>1995</v>
      </c>
      <c r="I79" s="8">
        <v>1996</v>
      </c>
      <c r="J79" s="12">
        <v>1997</v>
      </c>
      <c r="K79" s="8">
        <v>1998</v>
      </c>
      <c r="L79" s="12">
        <v>1999</v>
      </c>
      <c r="M79" s="8">
        <v>2000</v>
      </c>
      <c r="N79" s="12">
        <v>2001</v>
      </c>
      <c r="O79" s="8">
        <v>2002</v>
      </c>
      <c r="P79" s="12">
        <v>2003</v>
      </c>
      <c r="Q79" s="8">
        <v>2004</v>
      </c>
      <c r="R79" s="12">
        <v>2005</v>
      </c>
      <c r="S79" s="8">
        <v>2006</v>
      </c>
      <c r="T79" s="12">
        <v>2007</v>
      </c>
      <c r="U79" s="8">
        <v>2008</v>
      </c>
      <c r="V79" s="12">
        <v>2009</v>
      </c>
      <c r="W79" s="8">
        <v>2010</v>
      </c>
      <c r="X79" s="12">
        <v>2011</v>
      </c>
      <c r="Y79" s="8">
        <v>2012</v>
      </c>
      <c r="Z79" s="12">
        <v>2013</v>
      </c>
      <c r="AA79" s="8">
        <v>2014</v>
      </c>
      <c r="AB79" s="12">
        <v>2015</v>
      </c>
      <c r="AC79" s="9">
        <v>2016</v>
      </c>
      <c r="AD79" s="9">
        <v>2017</v>
      </c>
      <c r="AE79" s="9">
        <v>2018</v>
      </c>
      <c r="AF79" s="9">
        <v>2019</v>
      </c>
      <c r="AG79" s="9">
        <v>2020</v>
      </c>
    </row>
    <row r="80" spans="6:33" ht="15.75" thickBot="1" x14ac:dyDescent="0.3">
      <c r="F80" s="224" t="s">
        <v>27</v>
      </c>
      <c r="G80" s="225"/>
      <c r="H80" s="152">
        <f>+('C'!D46/D!H$60)*1000</f>
        <v>1.4895755778839292</v>
      </c>
      <c r="I80" s="152">
        <f>+('C'!E46/D!I$60)*1000</f>
        <v>-0.51998919473783745</v>
      </c>
      <c r="J80" s="152">
        <f>+('C'!F46/D!J$60)*1000</f>
        <v>-0.60142754299426748</v>
      </c>
      <c r="K80" s="152">
        <f>+('C'!G46/D!K$60)*1000</f>
        <v>-0.93221161520688933</v>
      </c>
      <c r="L80" s="152">
        <f>+('C'!H46/D!L$60)*1000</f>
        <v>-0.47616104529074738</v>
      </c>
      <c r="M80" s="152">
        <f>+('C'!I46/D!M$60)*1000</f>
        <v>-0.68513153861871678</v>
      </c>
      <c r="N80" s="152">
        <f>+('C'!J46/D!N$60)*1000</f>
        <v>-0.656055073633246</v>
      </c>
      <c r="O80" s="152">
        <f>+('C'!K46/D!O$60)*1000</f>
        <v>-0.73918990935352136</v>
      </c>
      <c r="P80" s="152">
        <f>+('C'!L46/D!P$60)*1000</f>
        <v>-0.53578195322299016</v>
      </c>
      <c r="Q80" s="152">
        <f>+('C'!M46/D!Q$60)*1000</f>
        <v>-0.12644609629305742</v>
      </c>
      <c r="R80" s="152">
        <f>+('C'!N46/D!R$60)*1000</f>
        <v>-0.84999400076790166</v>
      </c>
      <c r="S80" s="152">
        <f>+('C'!O46/D!S$60)*1000</f>
        <v>-1.0718427792269385</v>
      </c>
      <c r="T80" s="152">
        <f>+('C'!P46/D!T$60)*1000</f>
        <v>-1.4481992076701282</v>
      </c>
      <c r="U80" s="152">
        <f>+('C'!Q46/D!U$60)*1000</f>
        <v>-1.569605879352715</v>
      </c>
      <c r="V80" s="152">
        <f>+('C'!R46/D!V$60)*1000</f>
        <v>5.3898277878419526E-2</v>
      </c>
      <c r="W80" s="152">
        <f>+('C'!S46/D!W$60)*1000</f>
        <v>-0.21502200244975728</v>
      </c>
      <c r="X80" s="152">
        <f>+('C'!T46/D!X$60)*1000</f>
        <v>-0.44540210535766406</v>
      </c>
      <c r="Y80" s="152">
        <f>+('C'!U46/D!Y$60)*1000</f>
        <v>7.3347495666859253</v>
      </c>
      <c r="Z80" s="152">
        <f>+('C'!V46/D!Z$60)*1000</f>
        <v>-0.52726642456256201</v>
      </c>
      <c r="AA80" s="152">
        <f>+('C'!W46/D!AA$60)*1000</f>
        <v>-0.38665721885492516</v>
      </c>
      <c r="AB80" s="152">
        <f>+('C'!X46/D!AB$60)*1000</f>
        <v>0.15524722546098377</v>
      </c>
      <c r="AC80" s="152">
        <f>+('C'!Y46/D!AC$60)*1000</f>
        <v>1.0693130471919712</v>
      </c>
      <c r="AD80" s="152">
        <f>+('C'!Z46/D!AD$60)*1000</f>
        <v>0.72539108796052221</v>
      </c>
      <c r="AE80" s="152">
        <f>+('C'!AA46/D!AE$60)*1000</f>
        <v>0.7362331634133199</v>
      </c>
      <c r="AF80" s="152">
        <f>+('C'!AB46/D!AF$60)*1000</f>
        <v>1.8684857073447243</v>
      </c>
      <c r="AG80" s="152">
        <f>+('C'!AC46/D!AG$60)*1000</f>
        <v>2.9263519415548322</v>
      </c>
    </row>
    <row r="81" spans="6:33" x14ac:dyDescent="0.25">
      <c r="F81" s="218" t="s">
        <v>17</v>
      </c>
      <c r="G81" s="219"/>
      <c r="H81" s="129">
        <f>+('C'!D47/D!H$60)*1000</f>
        <v>3.0019134684016908E-2</v>
      </c>
      <c r="I81" s="129">
        <f>+('C'!E47/D!I$60)*1000</f>
        <v>4.7513168913260753E-2</v>
      </c>
      <c r="J81" s="129">
        <f>+('C'!F47/D!J$60)*1000</f>
        <v>6.8866631115851215E-2</v>
      </c>
      <c r="K81" s="129">
        <f>+('C'!G47/D!K$60)*1000</f>
        <v>3.9504673387943709E-2</v>
      </c>
      <c r="L81" s="129">
        <f>+('C'!H47/D!L$60)*1000</f>
        <v>6.7537189225624142E-2</v>
      </c>
      <c r="M81" s="129">
        <f>+('C'!I47/D!M$60)*1000</f>
        <v>6.7340442378422571E-2</v>
      </c>
      <c r="N81" s="129">
        <f>+('C'!J47/D!N$60)*1000</f>
        <v>7.1881783336695579E-2</v>
      </c>
      <c r="O81" s="129">
        <f>+('C'!K47/D!O$60)*1000</f>
        <v>4.6421356708835543E-2</v>
      </c>
      <c r="P81" s="129">
        <f>+('C'!L47/D!P$60)*1000</f>
        <v>5.5469762179975894E-2</v>
      </c>
      <c r="Q81" s="129">
        <f>+('C'!M47/D!Q$60)*1000</f>
        <v>5.4097677695185351E-2</v>
      </c>
      <c r="R81" s="129">
        <f>+('C'!N47/D!R$60)*1000</f>
        <v>4.4659339604530619E-2</v>
      </c>
      <c r="S81" s="129">
        <f>+('C'!O47/D!S$60)*1000</f>
        <v>5.2763101731088453E-2</v>
      </c>
      <c r="T81" s="129">
        <f>+('C'!P47/D!T$60)*1000</f>
        <v>6.5177149018964334E-2</v>
      </c>
      <c r="U81" s="129">
        <f>+('C'!Q47/D!U$60)*1000</f>
        <v>8.4798975286317066E-2</v>
      </c>
      <c r="V81" s="129">
        <f>+('C'!R47/D!V$60)*1000</f>
        <v>0.10838650278612215</v>
      </c>
      <c r="W81" s="129">
        <f>+('C'!S47/D!W$60)*1000</f>
        <v>0.16342448849975047</v>
      </c>
      <c r="X81" s="129">
        <f>+('C'!T47/D!X$60)*1000</f>
        <v>0.15470976140776155</v>
      </c>
      <c r="Y81" s="129">
        <f>+('C'!U47/D!Y$60)*1000</f>
        <v>0.10482387449446691</v>
      </c>
      <c r="Z81" s="129">
        <f>+('C'!V47/D!Z$60)*1000</f>
        <v>0.12902216353031803</v>
      </c>
      <c r="AA81" s="129">
        <f>+('C'!W47/D!AA$60)*1000</f>
        <v>0.16365756769720491</v>
      </c>
      <c r="AB81" s="129">
        <f>+('C'!X47/D!AB$60)*1000</f>
        <v>0.14201144362395821</v>
      </c>
      <c r="AC81" s="129">
        <f>+('C'!Y47/D!AC$60)*1000</f>
        <v>0.17167646807601963</v>
      </c>
      <c r="AD81" s="129">
        <f>+('C'!Z47/D!AD$60)*1000</f>
        <v>0.24963246799805985</v>
      </c>
      <c r="AE81" s="129">
        <f>+('C'!AA47/D!AE$60)*1000</f>
        <v>0.21747237763686852</v>
      </c>
      <c r="AF81" s="129">
        <f>+('C'!AB47/D!AF$60)*1000</f>
        <v>0.17172173860231599</v>
      </c>
      <c r="AG81" s="25">
        <f>+('C'!AC47/D!AG$60)*1000</f>
        <v>0.43177273088223611</v>
      </c>
    </row>
    <row r="82" spans="6:33" x14ac:dyDescent="0.25">
      <c r="F82" s="220" t="s">
        <v>18</v>
      </c>
      <c r="G82" s="221"/>
      <c r="H82" s="25">
        <f>+('C'!D48/D!H$60)*1000</f>
        <v>0</v>
      </c>
      <c r="I82" s="25">
        <f>+('C'!E48/D!I$60)*1000</f>
        <v>0</v>
      </c>
      <c r="J82" s="25">
        <f>+('C'!F48/D!J$60)*1000</f>
        <v>0</v>
      </c>
      <c r="K82" s="25">
        <f>+('C'!G48/D!K$60)*1000</f>
        <v>0</v>
      </c>
      <c r="L82" s="25">
        <f>+('C'!H48/D!L$60)*1000</f>
        <v>0</v>
      </c>
      <c r="M82" s="25">
        <f>+('C'!I48/D!M$60)*1000</f>
        <v>0</v>
      </c>
      <c r="N82" s="25">
        <f>+('C'!J48/D!N$60)*1000</f>
        <v>0</v>
      </c>
      <c r="O82" s="25">
        <f>+('C'!K48/D!O$60)*1000</f>
        <v>4.1338778762824983E-6</v>
      </c>
      <c r="P82" s="25">
        <f>+('C'!L48/D!P$60)*1000</f>
        <v>0</v>
      </c>
      <c r="Q82" s="25">
        <f>+('C'!M48/D!Q$60)*1000</f>
        <v>0</v>
      </c>
      <c r="R82" s="25">
        <f>+('C'!N48/D!R$60)*1000</f>
        <v>0</v>
      </c>
      <c r="S82" s="25">
        <f>+('C'!O48/D!S$60)*1000</f>
        <v>0</v>
      </c>
      <c r="T82" s="25">
        <f>+('C'!P48/D!T$60)*1000</f>
        <v>0</v>
      </c>
      <c r="U82" s="25">
        <f>+('C'!Q48/D!U$60)*1000</f>
        <v>0</v>
      </c>
      <c r="V82" s="25">
        <f>+('C'!R48/D!V$60)*1000</f>
        <v>0</v>
      </c>
      <c r="W82" s="25">
        <f>+('C'!S48/D!W$60)*1000</f>
        <v>0</v>
      </c>
      <c r="X82" s="25">
        <f>+('C'!T48/D!X$60)*1000</f>
        <v>0</v>
      </c>
      <c r="Y82" s="25">
        <f>+('C'!U48/D!Y$60)*1000</f>
        <v>-3.5773965601528819E-4</v>
      </c>
      <c r="Z82" s="25">
        <f>+('C'!V48/D!Z$60)*1000</f>
        <v>-1.1954814570265215E-2</v>
      </c>
      <c r="AA82" s="25">
        <f>+('C'!W48/D!AA$60)*1000</f>
        <v>-3.0515414468233547E-2</v>
      </c>
      <c r="AB82" s="25">
        <f>+('C'!X48/D!AB$60)*1000</f>
        <v>-1.0689122079716716E-2</v>
      </c>
      <c r="AC82" s="25">
        <f>+('C'!Y48/D!AC$60)*1000</f>
        <v>-2.4827482383087764E-2</v>
      </c>
      <c r="AD82" s="25">
        <f>+('C'!Z48/D!AD$60)*1000</f>
        <v>-2.0385372951770387E-2</v>
      </c>
      <c r="AE82" s="25">
        <f>+('C'!AA48/D!AE$60)*1000</f>
        <v>-3.7468606241452193E-3</v>
      </c>
      <c r="AF82" s="25">
        <f>+('C'!AB48/D!AF$60)*1000</f>
        <v>8.6039355413393798E-6</v>
      </c>
      <c r="AG82" s="25">
        <f>+('C'!AC48/D!AG$60)*1000</f>
        <v>0</v>
      </c>
    </row>
    <row r="83" spans="6:33" x14ac:dyDescent="0.25">
      <c r="F83" s="218" t="s">
        <v>19</v>
      </c>
      <c r="G83" s="219"/>
      <c r="H83" s="25">
        <f>+('C'!D49/D!H$60)*1000</f>
        <v>0.13642329654642288</v>
      </c>
      <c r="I83" s="25">
        <f>+('C'!E49/D!I$60)*1000</f>
        <v>8.5369864123828298E-2</v>
      </c>
      <c r="J83" s="25">
        <f>+('C'!F49/D!J$60)*1000</f>
        <v>7.375352619650713E-2</v>
      </c>
      <c r="K83" s="25">
        <f>+('C'!G49/D!K$60)*1000</f>
        <v>5.4514413988657848E-2</v>
      </c>
      <c r="L83" s="25">
        <f>+('C'!H49/D!L$60)*1000</f>
        <v>4.4292873253311903E-2</v>
      </c>
      <c r="M83" s="25">
        <f>+('C'!I49/D!M$60)*1000</f>
        <v>4.3114681242337562E-2</v>
      </c>
      <c r="N83" s="25">
        <f>+('C'!J49/D!N$60)*1000</f>
        <v>3.5846429291910425E-2</v>
      </c>
      <c r="O83" s="25">
        <f>+('C'!K49/D!O$60)*1000</f>
        <v>2.6013621874688718E-2</v>
      </c>
      <c r="P83" s="25">
        <f>+('C'!L49/D!P$60)*1000</f>
        <v>2.957268635793512E-2</v>
      </c>
      <c r="Q83" s="25">
        <f>+('C'!M49/D!Q$60)*1000</f>
        <v>4.0487125297575664E-2</v>
      </c>
      <c r="R83" s="25">
        <f>+('C'!N49/D!R$60)*1000</f>
        <v>2.5680840852370896E-2</v>
      </c>
      <c r="S83" s="25">
        <f>+('C'!O49/D!S$60)*1000</f>
        <v>2.3466445340289303E-2</v>
      </c>
      <c r="T83" s="25">
        <f>+('C'!P49/D!T$60)*1000</f>
        <v>9.7663353571344869E-2</v>
      </c>
      <c r="U83" s="25">
        <f>+('C'!Q49/D!U$60)*1000</f>
        <v>0.15768213010618071</v>
      </c>
      <c r="V83" s="25">
        <f>+('C'!R49/D!V$60)*1000</f>
        <v>0.83125811185764398</v>
      </c>
      <c r="W83" s="25">
        <f>+('C'!S49/D!W$60)*1000</f>
        <v>0.43422022864401394</v>
      </c>
      <c r="X83" s="25">
        <f>+('C'!T49/D!X$60)*1000</f>
        <v>0.10412383004511482</v>
      </c>
      <c r="Y83" s="25">
        <f>+('C'!U49/D!Y$60)*1000</f>
        <v>0.17093413626061063</v>
      </c>
      <c r="Z83" s="25">
        <f>+('C'!V49/D!Z$60)*1000</f>
        <v>0.37308885220644877</v>
      </c>
      <c r="AA83" s="25">
        <f>+('C'!W49/D!AA$60)*1000</f>
        <v>0.13025733658919461</v>
      </c>
      <c r="AB83" s="25">
        <f>+('C'!X49/D!AB$60)*1000</f>
        <v>9.8052813404154268E-2</v>
      </c>
      <c r="AC83" s="25">
        <f>+('C'!Y49/D!AC$60)*1000</f>
        <v>0.15012961776638906</v>
      </c>
      <c r="AD83" s="25">
        <f>+('C'!Z49/D!AD$60)*1000</f>
        <v>0.10135331829013686</v>
      </c>
      <c r="AE83" s="25">
        <f>+('C'!AA49/D!AE$60)*1000</f>
        <v>0.24266032574909863</v>
      </c>
      <c r="AF83" s="25">
        <f>+('C'!AB49/D!AF$60)*1000</f>
        <v>0.94987496963316864</v>
      </c>
      <c r="AG83" s="25">
        <f>+('C'!AC49/D!AG$60)*1000</f>
        <v>0.32668724688318906</v>
      </c>
    </row>
    <row r="84" spans="6:33" x14ac:dyDescent="0.25">
      <c r="F84" s="220" t="s">
        <v>20</v>
      </c>
      <c r="G84" s="221"/>
      <c r="H84" s="25">
        <f>+('C'!D50/D!H$60)*1000</f>
        <v>0.16418272662384015</v>
      </c>
      <c r="I84" s="25">
        <f>+('C'!E50/D!I$60)*1000</f>
        <v>8.0020611037575295E-2</v>
      </c>
      <c r="J84" s="25">
        <f>+('C'!F50/D!J$60)*1000</f>
        <v>2.5239301426476472E-4</v>
      </c>
      <c r="K84" s="25">
        <f>+('C'!G50/D!K$60)*1000</f>
        <v>-2.9930686830497793E-3</v>
      </c>
      <c r="L84" s="25">
        <f>+('C'!H50/D!L$60)*1000</f>
        <v>-9.1361833406787129E-4</v>
      </c>
      <c r="M84" s="25">
        <f>+('C'!I50/D!M$60)*1000</f>
        <v>-6.2837147527584794E-4</v>
      </c>
      <c r="N84" s="25">
        <f>+('C'!J50/D!N$60)*1000</f>
        <v>-1.575650595118015E-3</v>
      </c>
      <c r="O84" s="25">
        <f>+('C'!K50/D!O$60)*1000</f>
        <v>-1.385895009463094E-3</v>
      </c>
      <c r="P84" s="25">
        <f>+('C'!L50/D!P$60)*1000</f>
        <v>-7.8158431912643569E-5</v>
      </c>
      <c r="Q84" s="25">
        <f>+('C'!M50/D!Q$60)*1000</f>
        <v>-4.5005587135014334E-4</v>
      </c>
      <c r="R84" s="25">
        <f>+('C'!N50/D!R$60)*1000</f>
        <v>-2.2110769821462851E-3</v>
      </c>
      <c r="S84" s="25">
        <f>+('C'!O50/D!S$60)*1000</f>
        <v>-2.1580270334360919E-3</v>
      </c>
      <c r="T84" s="25">
        <f>+('C'!P50/D!T$60)*1000</f>
        <v>-2.3118216554537142E-3</v>
      </c>
      <c r="U84" s="25">
        <f>+('C'!Q50/D!U$60)*1000</f>
        <v>-1.7462790374182778E-3</v>
      </c>
      <c r="V84" s="25">
        <f>+('C'!R50/D!V$60)*1000</f>
        <v>-2.4924212891834249E-3</v>
      </c>
      <c r="W84" s="25">
        <f>+('C'!S50/D!W$60)*1000</f>
        <v>-7.802250147439096E-4</v>
      </c>
      <c r="X84" s="25">
        <f>+('C'!T50/D!X$60)*1000</f>
        <v>-6.9120597939532685E-3</v>
      </c>
      <c r="Y84" s="25">
        <f>+('C'!U50/D!Y$60)*1000</f>
        <v>7.9962357895204654</v>
      </c>
      <c r="Z84" s="25">
        <f>+('C'!V50/D!Z$60)*1000</f>
        <v>0.19986032794101466</v>
      </c>
      <c r="AA84" s="25">
        <f>+('C'!W50/D!AA$60)*1000</f>
        <v>-1.5482339859590983E-2</v>
      </c>
      <c r="AB84" s="25">
        <f>+('C'!X50/D!AB$60)*1000</f>
        <v>-1.3625188927754026E-2</v>
      </c>
      <c r="AC84" s="25">
        <f>+('C'!Y50/D!AC$60)*1000</f>
        <v>-1.2338223361093316E-2</v>
      </c>
      <c r="AD84" s="25">
        <f>+('C'!Z50/D!AD$60)*1000</f>
        <v>-3.9417533056369811E-3</v>
      </c>
      <c r="AE84" s="25">
        <f>+('C'!AA50/D!AE$60)*1000</f>
        <v>-2.0114385179659331E-3</v>
      </c>
      <c r="AF84" s="25">
        <f>+('C'!AB50/D!AF$60)*1000</f>
        <v>-2.4909304397117173E-3</v>
      </c>
      <c r="AG84" s="25">
        <f>+('C'!AC50/D!AG$60)*1000</f>
        <v>-5.5779004208687355E-4</v>
      </c>
    </row>
    <row r="85" spans="6:33" x14ac:dyDescent="0.25">
      <c r="F85" s="218" t="s">
        <v>21</v>
      </c>
      <c r="G85" s="219"/>
      <c r="H85" s="25">
        <f>+('C'!D51/D!H$60)*1000</f>
        <v>0</v>
      </c>
      <c r="I85" s="25">
        <f>+('C'!E51/D!I$60)*1000</f>
        <v>-5.9969205002836383E-5</v>
      </c>
      <c r="J85" s="25">
        <f>+('C'!F51/D!J$60)*1000</f>
        <v>-1.1822423676843088E-4</v>
      </c>
      <c r="K85" s="25">
        <f>+('C'!G51/D!K$60)*1000</f>
        <v>-1.0874816215080866E-4</v>
      </c>
      <c r="L85" s="25">
        <f>+('C'!H51/D!L$60)*1000</f>
        <v>0</v>
      </c>
      <c r="M85" s="25">
        <f>+('C'!I51/D!M$60)*1000</f>
        <v>0</v>
      </c>
      <c r="N85" s="25">
        <f>+('C'!J51/D!N$60)*1000</f>
        <v>0</v>
      </c>
      <c r="O85" s="25">
        <f>+('C'!K51/D!O$60)*1000</f>
        <v>0</v>
      </c>
      <c r="P85" s="25">
        <f>+('C'!L51/D!P$60)*1000</f>
        <v>-1.0267824205012174E-4</v>
      </c>
      <c r="Q85" s="25">
        <f>+('C'!M51/D!Q$60)*1000</f>
        <v>-1.5585677500850218E-4</v>
      </c>
      <c r="R85" s="25">
        <f>+('C'!N51/D!R$60)*1000</f>
        <v>-1.9850259166826647E-4</v>
      </c>
      <c r="S85" s="25">
        <f>+('C'!O51/D!S$60)*1000</f>
        <v>0</v>
      </c>
      <c r="T85" s="25">
        <f>+('C'!P51/D!T$60)*1000</f>
        <v>0</v>
      </c>
      <c r="U85" s="25">
        <f>+('C'!Q51/D!U$60)*1000</f>
        <v>0</v>
      </c>
      <c r="V85" s="25">
        <f>+('C'!R51/D!V$60)*1000</f>
        <v>-3.7148295076704354E-5</v>
      </c>
      <c r="W85" s="25">
        <f>+('C'!S51/D!W$60)*1000</f>
        <v>0</v>
      </c>
      <c r="X85" s="25">
        <f>+('C'!T51/D!X$60)*1000</f>
        <v>0</v>
      </c>
      <c r="Y85" s="25">
        <f>+('C'!U51/D!Y$60)*1000</f>
        <v>0</v>
      </c>
      <c r="Z85" s="25">
        <f>+('C'!V51/D!Z$60)*1000</f>
        <v>0</v>
      </c>
      <c r="AA85" s="25">
        <f>+('C'!W51/D!AA$60)*1000</f>
        <v>0</v>
      </c>
      <c r="AB85" s="25">
        <f>+('C'!X51/D!AB$60)*1000</f>
        <v>-7.502267133048323E-4</v>
      </c>
      <c r="AC85" s="25">
        <f>+('C'!Y51/D!AC$60)*1000</f>
        <v>-3.1659192825112101E-4</v>
      </c>
      <c r="AD85" s="25">
        <f>+('C'!Z51/D!AD$60)*1000</f>
        <v>-3.6645648368797317E-4</v>
      </c>
      <c r="AE85" s="25">
        <f>+('C'!AA51/D!AE$60)*1000</f>
        <v>0</v>
      </c>
      <c r="AF85" s="25">
        <f>+('C'!AB51/D!AF$60)*1000</f>
        <v>-1.4406024779334357E-4</v>
      </c>
      <c r="AG85" s="25">
        <f>+('C'!AC51/D!AG$60)*1000</f>
        <v>-1.6289009767331056E-3</v>
      </c>
    </row>
    <row r="86" spans="6:33" x14ac:dyDescent="0.25">
      <c r="F86" s="220" t="s">
        <v>22</v>
      </c>
      <c r="G86" s="221"/>
      <c r="H86" s="25">
        <f>+('C'!D52/D!H$60)*1000</f>
        <v>-2.8538626255971016E-2</v>
      </c>
      <c r="I86" s="25">
        <f>+('C'!E52/D!I$60)*1000</f>
        <v>-2.1981712093789674E-2</v>
      </c>
      <c r="J86" s="25">
        <f>+('C'!F52/D!J$60)*1000</f>
        <v>-7.3794960671910419E-3</v>
      </c>
      <c r="K86" s="25">
        <f>+('C'!G52/D!K$60)*1000</f>
        <v>3.6497059441293841E-3</v>
      </c>
      <c r="L86" s="25">
        <f>+('C'!H52/D!L$60)*1000</f>
        <v>4.5895004277603506E-2</v>
      </c>
      <c r="M86" s="25">
        <f>+('C'!I52/D!M$60)*1000</f>
        <v>1.3008428688189622E-2</v>
      </c>
      <c r="N86" s="25">
        <f>+('C'!J52/D!N$60)*1000</f>
        <v>1.4910883598950977E-2</v>
      </c>
      <c r="O86" s="25">
        <f>+('C'!K52/D!O$60)*1000</f>
        <v>2.1528190058770793E-2</v>
      </c>
      <c r="P86" s="25">
        <f>+('C'!L52/D!P$60)*1000</f>
        <v>-9.5308526597968572E-3</v>
      </c>
      <c r="Q86" s="25">
        <f>+('C'!M52/D!Q$60)*1000</f>
        <v>-1.0667152504494E-2</v>
      </c>
      <c r="R86" s="25">
        <f>+('C'!N52/D!R$60)*1000</f>
        <v>-1.3383038971011707E-2</v>
      </c>
      <c r="S86" s="25">
        <f>+('C'!O52/D!S$60)*1000</f>
        <v>-8.541356414512688E-3</v>
      </c>
      <c r="T86" s="25">
        <f>+('C'!P52/D!T$60)*1000</f>
        <v>-7.4313110949623756E-2</v>
      </c>
      <c r="U86" s="25">
        <f>+('C'!Q52/D!U$60)*1000</f>
        <v>-0.10627187369592433</v>
      </c>
      <c r="V86" s="25">
        <f>+('C'!R52/D!V$60)*1000</f>
        <v>-4.2789447132472652E-2</v>
      </c>
      <c r="W86" s="25">
        <f>+('C'!S52/D!W$60)*1000</f>
        <v>-7.8486730481331951E-2</v>
      </c>
      <c r="X86" s="25">
        <f>+('C'!T52/D!X$60)*1000</f>
        <v>-7.5366125737885203E-2</v>
      </c>
      <c r="Y86" s="25">
        <f>+('C'!U52/D!Y$60)*1000</f>
        <v>-5.2718945824630006E-2</v>
      </c>
      <c r="Z86" s="25">
        <f>+('C'!V52/D!Z$60)*1000</f>
        <v>-0.10481056454275338</v>
      </c>
      <c r="AA86" s="25">
        <f>+('C'!W52/D!AA$60)*1000</f>
        <v>-0.14306628003314004</v>
      </c>
      <c r="AB86" s="25">
        <f>+('C'!X52/D!AB$60)*1000</f>
        <v>-0.13137798505851364</v>
      </c>
      <c r="AC86" s="25">
        <f>+('C'!Y52/D!AC$60)*1000</f>
        <v>-0.14610042707666027</v>
      </c>
      <c r="AD86" s="25">
        <f>+('C'!Z52/D!AD$60)*1000</f>
        <v>-0.12837744364073472</v>
      </c>
      <c r="AE86" s="25">
        <f>+('C'!AA52/D!AE$60)*1000</f>
        <v>-0.16298818848688301</v>
      </c>
      <c r="AF86" s="25">
        <f>+('C'!AB52/D!AF$60)*1000</f>
        <v>-0.11423129403190543</v>
      </c>
      <c r="AG86" s="25">
        <f>+('C'!AC52/D!AG$60)*1000</f>
        <v>-8.4889343285952518E-2</v>
      </c>
    </row>
    <row r="87" spans="6:33" x14ac:dyDescent="0.25">
      <c r="F87" s="218" t="s">
        <v>23</v>
      </c>
      <c r="G87" s="219"/>
      <c r="H87" s="25">
        <f>+('C'!D53/D!H$60)*1000</f>
        <v>1.9807156975786524</v>
      </c>
      <c r="I87" s="25">
        <f>+('C'!E53/D!I$60)*1000</f>
        <v>0.13426470190983011</v>
      </c>
      <c r="J87" s="25">
        <f>+('C'!F53/D!J$60)*1000</f>
        <v>0.2429361951739768</v>
      </c>
      <c r="K87" s="25">
        <f>+('C'!G53/D!K$60)*1000</f>
        <v>-6.1786783238815396E-2</v>
      </c>
      <c r="L87" s="25">
        <f>+('C'!H53/D!L$60)*1000</f>
        <v>3.9397194929095471E-2</v>
      </c>
      <c r="M87" s="25">
        <f>+('C'!I53/D!M$60)*1000</f>
        <v>-4.9619942787086237E-2</v>
      </c>
      <c r="N87" s="25">
        <f>+('C'!J53/D!N$60)*1000</f>
        <v>-7.18214141617914E-2</v>
      </c>
      <c r="O87" s="25">
        <f>+('C'!K53/D!O$60)*1000</f>
        <v>-7.7944765414881934E-2</v>
      </c>
      <c r="P87" s="25">
        <f>+('C'!L53/D!P$60)*1000</f>
        <v>9.3185976734462994E-2</v>
      </c>
      <c r="Q87" s="25">
        <f>+('C'!M53/D!Q$60)*1000</f>
        <v>0.20967944420152554</v>
      </c>
      <c r="R87" s="25">
        <f>+('C'!N53/D!R$60)*1000</f>
        <v>-2.5887382415050883E-2</v>
      </c>
      <c r="S87" s="25">
        <f>+('C'!O53/D!S$60)*1000</f>
        <v>-0.1390090822859853</v>
      </c>
      <c r="T87" s="25">
        <f>+('C'!P53/D!T$60)*1000</f>
        <v>3.0312243606273007E-2</v>
      </c>
      <c r="U87" s="25">
        <f>+('C'!Q53/D!U$60)*1000</f>
        <v>8.2805211665971185E-2</v>
      </c>
      <c r="V87" s="25">
        <f>+('C'!R53/D!V$60)*1000</f>
        <v>0.13898507188883033</v>
      </c>
      <c r="W87" s="25">
        <f>+('C'!S53/D!W$60)*1000</f>
        <v>0.30610987615115909</v>
      </c>
      <c r="X87" s="25">
        <f>+('C'!T53/D!X$60)*1000</f>
        <v>0.42368011132808109</v>
      </c>
      <c r="Y87" s="25">
        <f>+('C'!U53/D!Y$60)*1000</f>
        <v>0.29680858628505402</v>
      </c>
      <c r="Z87" s="25">
        <f>+('C'!V53/D!Z$60)*1000</f>
        <v>0.37834246726092224</v>
      </c>
      <c r="AA87" s="25">
        <f>+('C'!W53/D!AA$60)*1000</f>
        <v>0.52499084289015829</v>
      </c>
      <c r="AB87" s="25">
        <f>+('C'!X53/D!AB$60)*1000</f>
        <v>0.75010601545968825</v>
      </c>
      <c r="AC87" s="25">
        <f>+('C'!Y53/D!AC$60)*1000</f>
        <v>1.3660661968823402</v>
      </c>
      <c r="AD87" s="25">
        <f>+('C'!Z53/D!AD$60)*1000</f>
        <v>1.0384046690145301</v>
      </c>
      <c r="AE87" s="25">
        <f>+('C'!AA53/D!AE$60)*1000</f>
        <v>0.93486157735504993</v>
      </c>
      <c r="AF87" s="25">
        <f>+('C'!AB53/D!AF$60)*1000</f>
        <v>1.4104546926876673</v>
      </c>
      <c r="AG87" s="25">
        <f>+('C'!AC53/D!AG$60)*1000</f>
        <v>0.53097357659016908</v>
      </c>
    </row>
    <row r="88" spans="6:33" x14ac:dyDescent="0.25">
      <c r="F88" s="220" t="s">
        <v>24</v>
      </c>
      <c r="G88" s="221"/>
      <c r="H88" s="25">
        <f>+('C'!D54/D!H$60)*1000</f>
        <v>-0.21243361884368309</v>
      </c>
      <c r="I88" s="25">
        <f>+('C'!E54/D!I$60)*1000</f>
        <v>-0.17654350468678248</v>
      </c>
      <c r="J88" s="25">
        <f>+('C'!F54/D!J$60)*1000</f>
        <v>-0.19770062658312226</v>
      </c>
      <c r="K88" s="25">
        <f>+('C'!G54/D!K$60)*1000</f>
        <v>-0.2038708254568368</v>
      </c>
      <c r="L88" s="25">
        <f>+('C'!H54/D!L$60)*1000</f>
        <v>-0.15251284577295002</v>
      </c>
      <c r="M88" s="25">
        <f>+('C'!I54/D!M$60)*1000</f>
        <v>-0.20179170923579892</v>
      </c>
      <c r="N88" s="25">
        <f>+('C'!J54/D!N$60)*1000</f>
        <v>-0.26003477405688918</v>
      </c>
      <c r="O88" s="25">
        <f>+('C'!K54/D!O$60)*1000</f>
        <v>-0.34516012551050901</v>
      </c>
      <c r="P88" s="25">
        <f>+('C'!L54/D!P$60)*1000</f>
        <v>-0.34147150832493045</v>
      </c>
      <c r="Q88" s="25">
        <f>+('C'!M54/D!Q$60)*1000</f>
        <v>-0.24968116892581255</v>
      </c>
      <c r="R88" s="25">
        <f>+('C'!N54/D!R$60)*1000</f>
        <v>-0.40790175657515831</v>
      </c>
      <c r="S88" s="25">
        <f>+('C'!O54/D!S$60)*1000</f>
        <v>-0.47048560588095806</v>
      </c>
      <c r="T88" s="25">
        <f>+('C'!P54/D!T$60)*1000</f>
        <v>-0.79709332145619927</v>
      </c>
      <c r="U88" s="25">
        <f>+('C'!Q54/D!U$60)*1000</f>
        <v>-1.0958637733574441</v>
      </c>
      <c r="V88" s="25">
        <f>+('C'!R54/D!V$60)*1000</f>
        <v>-0.53631729688825691</v>
      </c>
      <c r="W88" s="25">
        <f>+('C'!S54/D!W$60)*1000</f>
        <v>-0.48846128022501478</v>
      </c>
      <c r="X88" s="25">
        <f>+('C'!T54/D!X$60)*1000</f>
        <v>-0.54204439656139869</v>
      </c>
      <c r="Y88" s="25">
        <f>+('C'!U54/D!Y$60)*1000</f>
        <v>-0.72852733211857268</v>
      </c>
      <c r="Z88" s="25">
        <f>+('C'!V54/D!Z$60)*1000</f>
        <v>-1.1210710465500167</v>
      </c>
      <c r="AA88" s="25">
        <f>+('C'!W54/D!AA$60)*1000</f>
        <v>-0.67343212837395883</v>
      </c>
      <c r="AB88" s="25">
        <f>+('C'!X54/D!AB$60)*1000</f>
        <v>-0.44897875372457574</v>
      </c>
      <c r="AC88" s="25">
        <f>+('C'!Y54/D!AC$60)*1000</f>
        <v>-0.27045724962630802</v>
      </c>
      <c r="AD88" s="25">
        <f>+('C'!Z54/D!AD$60)*1000</f>
        <v>-0.30953259242075964</v>
      </c>
      <c r="AE88" s="25">
        <f>+('C'!AA54/D!AE$60)*1000</f>
        <v>-0.23878706121264864</v>
      </c>
      <c r="AF88" s="25">
        <f>+('C'!AB54/D!AF$60)*1000</f>
        <v>-0.39983834723459388</v>
      </c>
      <c r="AG88" s="25">
        <f>+('C'!AC54/D!AG$60)*1000</f>
        <v>-0.50871118875565791</v>
      </c>
    </row>
    <row r="89" spans="6:33" x14ac:dyDescent="0.25">
      <c r="F89" s="218" t="s">
        <v>25</v>
      </c>
      <c r="G89" s="219"/>
      <c r="H89" s="25">
        <f>+('C'!D55/D!H$60)*1000</f>
        <v>-0.58079270301433039</v>
      </c>
      <c r="I89" s="25">
        <f>+('C'!E55/D!I$60)*1000</f>
        <v>-0.66857221967097968</v>
      </c>
      <c r="J89" s="25">
        <f>+('C'!F55/D!J$60)*1000</f>
        <v>-0.78203770163978137</v>
      </c>
      <c r="K89" s="25">
        <f>+('C'!G55/D!K$60)*1000</f>
        <v>-0.7620856700273051</v>
      </c>
      <c r="L89" s="25">
        <f>+('C'!H55/D!L$60)*1000</f>
        <v>-0.51985676509475542</v>
      </c>
      <c r="M89" s="25">
        <f>+('C'!I55/D!M$60)*1000</f>
        <v>-0.55655519513690233</v>
      </c>
      <c r="N89" s="25">
        <f>+('C'!J55/D!N$60)*1000</f>
        <v>-0.44526240669759931</v>
      </c>
      <c r="O89" s="25">
        <f>+('C'!K55/D!O$60)*1000</f>
        <v>-0.40854121426436901</v>
      </c>
      <c r="P89" s="25">
        <f>+('C'!L55/D!P$60)*1000</f>
        <v>-0.36263434249034704</v>
      </c>
      <c r="Q89" s="25">
        <f>+('C'!M55/D!Q$60)*1000</f>
        <v>-0.16957882718748479</v>
      </c>
      <c r="R89" s="25">
        <f>+('C'!N55/D!R$60)*1000</f>
        <v>-0.4707182520637358</v>
      </c>
      <c r="S89" s="25">
        <f>+('C'!O55/D!S$60)*1000</f>
        <v>-0.52756473796537817</v>
      </c>
      <c r="T89" s="25">
        <f>+('C'!P55/D!T$60)*1000</f>
        <v>-0.76741602006610565</v>
      </c>
      <c r="U89" s="25">
        <f>+('C'!Q55/D!U$60)*1000</f>
        <v>-0.69091104465155095</v>
      </c>
      <c r="V89" s="25">
        <f>+('C'!R55/D!V$60)*1000</f>
        <v>-0.44264782499025429</v>
      </c>
      <c r="W89" s="25">
        <f>+('C'!S55/D!W$60)*1000</f>
        <v>-0.55132066869300911</v>
      </c>
      <c r="X89" s="25">
        <f>+('C'!T55/D!X$60)*1000</f>
        <v>-0.53542666038201692</v>
      </c>
      <c r="Y89" s="25">
        <f>+('C'!U55/D!Y$60)*1000</f>
        <v>-0.4677335229545353</v>
      </c>
      <c r="Z89" s="25">
        <f>+('C'!V55/D!Z$60)*1000</f>
        <v>-0.38864498734455816</v>
      </c>
      <c r="AA89" s="25">
        <f>+('C'!W55/D!AA$60)*1000</f>
        <v>-0.3574110452186805</v>
      </c>
      <c r="AB89" s="25">
        <f>+('C'!X55/D!AB$60)*1000</f>
        <v>-0.24636021505376343</v>
      </c>
      <c r="AC89" s="25">
        <f>+('C'!Y55/D!AC$60)*1000</f>
        <v>-0.17654620969464019</v>
      </c>
      <c r="AD89" s="25">
        <f>+('C'!Z55/D!AD$60)*1000</f>
        <v>-0.20622269554398026</v>
      </c>
      <c r="AE89" s="25">
        <f>+('C'!AA55/D!AE$60)*1000</f>
        <v>-0.25881706660035642</v>
      </c>
      <c r="AF89" s="25">
        <f>+('C'!AB55/D!AF$60)*1000</f>
        <v>-0.15305087456474209</v>
      </c>
      <c r="AG89" s="25">
        <f>+('C'!AC55/D!AG$60)*1000</f>
        <v>-0.12409384181688238</v>
      </c>
    </row>
    <row r="90" spans="6:33" ht="15.75" thickBot="1" x14ac:dyDescent="0.3">
      <c r="F90" s="222" t="s">
        <v>26</v>
      </c>
      <c r="G90" s="223"/>
      <c r="H90" s="130">
        <f>+('C'!D56/D!H$60)*1000</f>
        <v>-8.2358754735628392E-8</v>
      </c>
      <c r="I90" s="130">
        <f>+('C'!E56/D!I$60)*1000</f>
        <v>0</v>
      </c>
      <c r="J90" s="130">
        <f>+('C'!F56/D!J$60)*1000</f>
        <v>0</v>
      </c>
      <c r="K90" s="130">
        <f>+('C'!G56/D!K$60)*1000</f>
        <v>9.6452951060701532E-4</v>
      </c>
      <c r="L90" s="130">
        <f>+('C'!H56/D!L$60)*1000</f>
        <v>0</v>
      </c>
      <c r="M90" s="130">
        <f>+('C'!I56/D!M$60)*1000</f>
        <v>0</v>
      </c>
      <c r="N90" s="130">
        <f>+('C'!J56/D!N$60)*1000</f>
        <v>0</v>
      </c>
      <c r="O90" s="130">
        <f>+('C'!K56/D!O$60)*1000</f>
        <v>-1.2501245143938639E-4</v>
      </c>
      <c r="P90" s="130">
        <f>+('C'!L56/D!P$60)*1000</f>
        <v>-1.9271537837239617E-4</v>
      </c>
      <c r="Q90" s="130">
        <f>+('C'!M56/D!Q$60)*1000</f>
        <v>-1.7718505562843115E-4</v>
      </c>
      <c r="R90" s="130">
        <f>+('C'!N56/D!R$60)*1000</f>
        <v>-3.4195622960261088E-5</v>
      </c>
      <c r="S90" s="130">
        <f>+('C'!O56/D!S$60)*1000</f>
        <v>-3.1337443680341473E-4</v>
      </c>
      <c r="T90" s="130">
        <f>+('C'!P56/D!T$60)*1000</f>
        <v>-2.1758597247942989E-4</v>
      </c>
      <c r="U90" s="130">
        <f>+('C'!Q56/D!U$60)*1000</f>
        <v>-1.0031529651782816E-4</v>
      </c>
      <c r="V90" s="130">
        <f>+('C'!R56/D!V$60)*1000</f>
        <v>-4.4685730009860346E-4</v>
      </c>
      <c r="W90" s="130">
        <f>+('C'!S56/D!W$60)*1000</f>
        <v>2.7262623054938074E-4</v>
      </c>
      <c r="X90" s="130">
        <f>+('C'!T56/D!X$60)*1000</f>
        <v>3.1833681233586965E-2</v>
      </c>
      <c r="Y90" s="130">
        <f>+('C'!U56/D!Y$60)*1000</f>
        <v>1.5283076307719657E-2</v>
      </c>
      <c r="Z90" s="130">
        <f>+('C'!V56/D!Z$60)*1000</f>
        <v>1.890135358204028E-2</v>
      </c>
      <c r="AA90" s="130">
        <f>+('C'!W56/D!AA$60)*1000</f>
        <v>1.4344350935333363E-2</v>
      </c>
      <c r="AB90" s="130">
        <f>+('C'!X56/D!AB$60)*1000</f>
        <v>1.6858595673014638E-2</v>
      </c>
      <c r="AC90" s="130">
        <f>+('C'!Y56/D!AC$60)*1000</f>
        <v>1.2026948537262439E-2</v>
      </c>
      <c r="AD90" s="130">
        <f>+('C'!Z56/D!AD$60)*1000</f>
        <v>4.8276218393470969E-3</v>
      </c>
      <c r="AE90" s="130">
        <f>+('C'!AA56/D!AE$60)*1000</f>
        <v>7.590078328981723E-3</v>
      </c>
      <c r="AF90" s="130">
        <f>+('C'!AB56/D!AF$60)*1000</f>
        <v>6.1816746295246571E-3</v>
      </c>
      <c r="AG90" s="130">
        <f>+('C'!AC56/D!AG$60)*1000</f>
        <v>2.3568004049868971</v>
      </c>
    </row>
    <row r="91" spans="6:33" x14ac:dyDescent="0.25">
      <c r="F91" s="1" t="s">
        <v>53</v>
      </c>
    </row>
    <row r="92" spans="6:33" ht="19.5" thickBot="1" x14ac:dyDescent="0.3">
      <c r="G92" s="227" t="s">
        <v>60</v>
      </c>
      <c r="H92" s="227"/>
      <c r="I92" s="227"/>
      <c r="J92" s="227"/>
      <c r="K92" s="227"/>
      <c r="L92" s="227"/>
      <c r="M92" s="227"/>
      <c r="N92" s="227"/>
      <c r="O92" s="227"/>
      <c r="P92" s="227"/>
      <c r="Q92" s="227"/>
      <c r="R92" s="227"/>
      <c r="S92" s="227"/>
      <c r="T92" s="227"/>
      <c r="U92" s="227"/>
      <c r="V92" s="227"/>
      <c r="W92" s="227"/>
      <c r="X92" s="227"/>
      <c r="Y92" s="227"/>
      <c r="Z92" s="227"/>
      <c r="AA92" s="227"/>
      <c r="AB92" s="227"/>
      <c r="AC92" s="227"/>
    </row>
    <row r="93" spans="6:33" x14ac:dyDescent="0.25">
      <c r="G93" s="163" t="s">
        <v>39</v>
      </c>
      <c r="H93" s="164">
        <v>1995</v>
      </c>
      <c r="I93" s="164">
        <v>1996</v>
      </c>
      <c r="J93" s="164">
        <v>1997</v>
      </c>
      <c r="K93" s="164">
        <v>1998</v>
      </c>
      <c r="L93" s="164">
        <v>1999</v>
      </c>
      <c r="M93" s="164">
        <v>2000</v>
      </c>
      <c r="N93" s="164">
        <v>2001</v>
      </c>
      <c r="O93" s="164">
        <v>2002</v>
      </c>
      <c r="P93" s="164">
        <v>2003</v>
      </c>
      <c r="Q93" s="164">
        <v>2004</v>
      </c>
      <c r="R93" s="164">
        <v>2005</v>
      </c>
      <c r="S93" s="164">
        <v>2006</v>
      </c>
      <c r="T93" s="164">
        <v>2007</v>
      </c>
      <c r="U93" s="164">
        <v>2008</v>
      </c>
      <c r="V93" s="164">
        <v>2009</v>
      </c>
      <c r="W93" s="164">
        <v>2010</v>
      </c>
      <c r="X93" s="164">
        <v>2011</v>
      </c>
      <c r="Y93" s="164">
        <v>2012</v>
      </c>
      <c r="Z93" s="164">
        <v>2013</v>
      </c>
      <c r="AA93" s="164">
        <v>2014</v>
      </c>
      <c r="AB93" s="164">
        <v>2015</v>
      </c>
      <c r="AC93" s="164">
        <v>2016</v>
      </c>
      <c r="AD93" s="164">
        <v>2017</v>
      </c>
      <c r="AE93" s="164">
        <v>2018</v>
      </c>
      <c r="AF93" s="179">
        <v>2019</v>
      </c>
      <c r="AG93" s="181">
        <v>2020</v>
      </c>
    </row>
    <row r="94" spans="6:33" ht="15.75" thickBot="1" x14ac:dyDescent="0.3">
      <c r="G94" s="165" t="s">
        <v>38</v>
      </c>
      <c r="H94" s="166">
        <v>92507279383.038727</v>
      </c>
      <c r="I94" s="166">
        <v>97160109277.80867</v>
      </c>
      <c r="J94" s="166">
        <v>106659508271.25496</v>
      </c>
      <c r="K94" s="166">
        <v>98443739941.166397</v>
      </c>
      <c r="L94" s="166">
        <v>86186158684.768494</v>
      </c>
      <c r="M94" s="166">
        <v>99886577330.727112</v>
      </c>
      <c r="N94" s="166">
        <v>98211751481.796738</v>
      </c>
      <c r="O94" s="166">
        <v>97963002598.62233</v>
      </c>
      <c r="P94" s="166">
        <v>94641380063.574036</v>
      </c>
      <c r="Q94" s="166">
        <v>117081522238.32433</v>
      </c>
      <c r="R94" s="166">
        <v>145619193046.09366</v>
      </c>
      <c r="S94" s="166">
        <v>161618580752.94522</v>
      </c>
      <c r="T94" s="166">
        <v>206181823187.6741</v>
      </c>
      <c r="U94" s="166">
        <v>242186949772.53262</v>
      </c>
      <c r="V94" s="166">
        <v>232397835356.34525</v>
      </c>
      <c r="W94" s="166">
        <v>286563099757.48126</v>
      </c>
      <c r="X94" s="166">
        <v>334943877377.47107</v>
      </c>
      <c r="Y94" s="166">
        <v>370921317942.56293</v>
      </c>
      <c r="Z94" s="166">
        <v>382116120909.21759</v>
      </c>
      <c r="AA94" s="166">
        <v>381112110485.38422</v>
      </c>
      <c r="AB94" s="166">
        <v>293481753078.86761</v>
      </c>
      <c r="AC94" s="166">
        <v>282825012368.255</v>
      </c>
      <c r="AD94" s="166">
        <v>311883730442.04504</v>
      </c>
      <c r="AE94" s="166">
        <v>333568926392.5863</v>
      </c>
      <c r="AF94" s="180">
        <v>323802808108.24597</v>
      </c>
      <c r="AG94" s="182">
        <v>271346896626.41779</v>
      </c>
    </row>
    <row r="95" spans="6:33" x14ac:dyDescent="0.25">
      <c r="G95" s="2" t="s">
        <v>42</v>
      </c>
      <c r="H95" s="162" t="s">
        <v>41</v>
      </c>
      <c r="Y95" s="55"/>
      <c r="Z95" s="55"/>
      <c r="AA95" s="55"/>
      <c r="AB95" s="55"/>
    </row>
    <row r="96" spans="6:33" ht="15.75" thickBot="1" x14ac:dyDescent="0.3"/>
    <row r="97" spans="6:33" ht="15.75" thickBot="1" x14ac:dyDescent="0.3">
      <c r="F97" s="6" t="s">
        <v>15</v>
      </c>
      <c r="G97" s="7"/>
      <c r="H97" s="12">
        <v>1995</v>
      </c>
      <c r="I97" s="8">
        <v>1996</v>
      </c>
      <c r="J97" s="12">
        <v>1997</v>
      </c>
      <c r="K97" s="8">
        <v>1998</v>
      </c>
      <c r="L97" s="12">
        <v>1999</v>
      </c>
      <c r="M97" s="8">
        <v>2000</v>
      </c>
      <c r="N97" s="12">
        <v>2001</v>
      </c>
      <c r="O97" s="8">
        <v>2002</v>
      </c>
      <c r="P97" s="12">
        <v>2003</v>
      </c>
      <c r="Q97" s="8">
        <v>2004</v>
      </c>
      <c r="R97" s="12">
        <v>2005</v>
      </c>
      <c r="S97" s="8">
        <v>2006</v>
      </c>
      <c r="T97" s="12">
        <v>2007</v>
      </c>
      <c r="U97" s="8">
        <v>2008</v>
      </c>
      <c r="V97" s="12">
        <v>2009</v>
      </c>
      <c r="W97" s="8">
        <v>2010</v>
      </c>
      <c r="X97" s="12">
        <v>2011</v>
      </c>
      <c r="Y97" s="8">
        <v>2012</v>
      </c>
      <c r="Z97" s="12">
        <v>2013</v>
      </c>
      <c r="AA97" s="8">
        <v>2014</v>
      </c>
      <c r="AB97" s="12">
        <v>2015</v>
      </c>
      <c r="AC97" s="9">
        <v>2016</v>
      </c>
      <c r="AD97" s="9">
        <v>2017</v>
      </c>
      <c r="AE97" s="9">
        <v>2018</v>
      </c>
      <c r="AF97" s="9">
        <v>2019</v>
      </c>
      <c r="AG97" s="9">
        <v>2020</v>
      </c>
    </row>
    <row r="98" spans="6:33" ht="15.75" thickBot="1" x14ac:dyDescent="0.3">
      <c r="F98" s="198" t="s">
        <v>27</v>
      </c>
      <c r="G98" s="207"/>
      <c r="H98" s="171">
        <f>+A!D46/(D!H$94)</f>
        <v>1.0561360214200983E-6</v>
      </c>
      <c r="I98" s="171">
        <f>+A!E46/(D!I$94)</f>
        <v>1.9846622387861218E-7</v>
      </c>
      <c r="J98" s="171">
        <f>+A!F46/(D!J$94)</f>
        <v>1.8520580415355005E-7</v>
      </c>
      <c r="K98" s="171">
        <f>+A!G46/(D!K$94)</f>
        <v>7.6165777574898182E-8</v>
      </c>
      <c r="L98" s="171">
        <f>+A!H46/(D!L$94)</f>
        <v>1.4824398946391354E-7</v>
      </c>
      <c r="M98" s="171">
        <f>+A!I46/(D!M$94)</f>
        <v>1.3138842425790892E-7</v>
      </c>
      <c r="N98" s="171">
        <f>+A!J46/(D!N$94)</f>
        <v>1.6541401364796019E-7</v>
      </c>
      <c r="O98" s="171">
        <f>+A!K46/(D!O$94)</f>
        <v>1.6278441428891302E-7</v>
      </c>
      <c r="P98" s="171">
        <f>+A!L46/(D!P$94)</f>
        <v>1.6950016989634123E-7</v>
      </c>
      <c r="Q98" s="171">
        <f>+A!M46/(D!Q$94)</f>
        <v>1.5158480741199839E-7</v>
      </c>
      <c r="R98" s="171">
        <f>+A!N46/(D!R$94)</f>
        <v>8.7129448629645167E-8</v>
      </c>
      <c r="S98" s="171">
        <f>+A!O46/(D!S$94)</f>
        <v>7.8964002409527617E-8</v>
      </c>
      <c r="T98" s="171">
        <f>+A!P46/(D!T$94)</f>
        <v>1.1212773096373549E-7</v>
      </c>
      <c r="U98" s="171">
        <f>+A!Q46/(D!U$94)</f>
        <v>1.4326874355777207E-7</v>
      </c>
      <c r="V98" s="171">
        <f>+A!R46/(D!V$94)</f>
        <v>2.7238016181578723E-7</v>
      </c>
      <c r="W98" s="171">
        <f>+A!S46/(D!W$94)</f>
        <v>2.1218147085740621E-7</v>
      </c>
      <c r="X98" s="171">
        <f>+A!T46/(D!X$94)</f>
        <v>1.7268976657487786E-7</v>
      </c>
      <c r="Y98" s="171">
        <f>+A!U46/(D!Y$94)</f>
        <v>1.1484875077090225E-6</v>
      </c>
      <c r="Z98" s="171">
        <f>+A!V46/(D!Z$94)</f>
        <v>2.0528746553102502E-7</v>
      </c>
      <c r="AA98" s="171">
        <f>+A!W46/(D!AA$94)</f>
        <v>1.6566967635740192E-7</v>
      </c>
      <c r="AB98" s="171">
        <f>+A!X46/(D!AB$94)</f>
        <v>2.2805724477873644E-7</v>
      </c>
      <c r="AC98" s="171">
        <f>+A!Y46/(D!AC$94)</f>
        <v>3.5275518655364238E-7</v>
      </c>
      <c r="AD98" s="171">
        <f>+A!Z46/(D!AD$94)</f>
        <v>2.7035607109255247E-7</v>
      </c>
      <c r="AE98" s="171">
        <f>+A!AA46/(D!AE$94)</f>
        <v>2.8300942483141961E-7</v>
      </c>
      <c r="AF98" s="171">
        <f>+A!AB46/(D!AF$94)</f>
        <v>4.3991187362520131E-7</v>
      </c>
      <c r="AG98" s="171">
        <f>+A!AC46/(D!AG$94)</f>
        <v>7.3091125222285279E-7</v>
      </c>
    </row>
    <row r="99" spans="6:33" x14ac:dyDescent="0.25">
      <c r="F99" s="218" t="s">
        <v>17</v>
      </c>
      <c r="G99" s="219"/>
      <c r="H99" s="168">
        <f>+A!D47/(D!H$94)</f>
        <v>1.2820234341660333E-8</v>
      </c>
      <c r="I99" s="168">
        <f>+A!E47/(D!I$94)</f>
        <v>1.9548753229261884E-8</v>
      </c>
      <c r="J99" s="168">
        <f>+A!F47/(D!J$94)</f>
        <v>2.5077754842048723E-8</v>
      </c>
      <c r="K99" s="168">
        <f>+A!G47/(D!K$94)</f>
        <v>1.5988238570991369E-8</v>
      </c>
      <c r="L99" s="168">
        <f>+A!H47/(D!L$94)</f>
        <v>3.0651244240530992E-8</v>
      </c>
      <c r="M99" s="168">
        <f>+A!I47/(D!M$94)</f>
        <v>2.6428846302934821E-8</v>
      </c>
      <c r="N99" s="168">
        <f>+A!J47/(D!N$94)</f>
        <v>2.9024469648403939E-8</v>
      </c>
      <c r="O99" s="168">
        <f>+A!K47/(D!O$94)</f>
        <v>1.9028571507119314E-8</v>
      </c>
      <c r="P99" s="168">
        <f>+A!L47/(D!P$94)</f>
        <v>2.4208998204178087E-8</v>
      </c>
      <c r="Q99" s="168">
        <f>+A!M47/(D!Q$94)</f>
        <v>1.9148264876813804E-8</v>
      </c>
      <c r="R99" s="168">
        <f>+A!N47/(D!R$94)</f>
        <v>1.3341496813438882E-8</v>
      </c>
      <c r="S99" s="168">
        <f>+A!O47/(D!S$94)</f>
        <v>1.411491172223048E-8</v>
      </c>
      <c r="T99" s="168">
        <f>+A!P47/(D!T$94)</f>
        <v>1.4448591800880398E-8</v>
      </c>
      <c r="U99" s="168">
        <f>+A!Q47/(D!U$94)</f>
        <v>1.7604685157497098E-8</v>
      </c>
      <c r="V99" s="168">
        <f>+A!R47/(D!V$94)</f>
        <v>2.2190473470170368E-8</v>
      </c>
      <c r="W99" s="168">
        <f>+A!S47/(D!W$94)</f>
        <v>2.6903540639128389E-8</v>
      </c>
      <c r="X99" s="168">
        <f>+A!T47/(D!X$94)</f>
        <v>2.0917274424766793E-8</v>
      </c>
      <c r="Y99" s="168">
        <f>+A!U47/(D!Y$94)</f>
        <v>1.3548738659389211E-8</v>
      </c>
      <c r="Z99" s="168">
        <f>+A!V47/(D!Z$94)</f>
        <v>1.616126266880836E-8</v>
      </c>
      <c r="AA99" s="168">
        <f>+A!W47/(D!AA$94)</f>
        <v>2.0057678015700735E-8</v>
      </c>
      <c r="AB99" s="168">
        <f>+A!X47/(D!AB$94)</f>
        <v>2.2851918150419812E-8</v>
      </c>
      <c r="AC99" s="168">
        <f>+A!Y47/(D!AC$94)</f>
        <v>2.9494003837039299E-8</v>
      </c>
      <c r="AD99" s="168">
        <f>+A!Z47/(D!AD$94)</f>
        <v>3.8232228347081889E-8</v>
      </c>
      <c r="AE99" s="168">
        <f>+A!AA47/(D!AE$94)</f>
        <v>3.2425862075863895E-8</v>
      </c>
      <c r="AF99" s="168">
        <f>+A!AB47/(D!AF$94)</f>
        <v>2.6673039219328669E-8</v>
      </c>
      <c r="AG99" s="168">
        <f>+A!AC47/(D!AG$94)</f>
        <v>8.0398044979431917E-8</v>
      </c>
    </row>
    <row r="100" spans="6:33" x14ac:dyDescent="0.25">
      <c r="F100" s="220" t="s">
        <v>18</v>
      </c>
      <c r="G100" s="221"/>
      <c r="H100" s="169">
        <f>+A!D48/(D!H$94)</f>
        <v>0</v>
      </c>
      <c r="I100" s="169">
        <f>+A!E48/(D!I$94)</f>
        <v>0</v>
      </c>
      <c r="J100" s="169">
        <f>+A!F48/(D!J$94)</f>
        <v>0</v>
      </c>
      <c r="K100" s="169">
        <f>+A!G48/(D!K$94)</f>
        <v>0</v>
      </c>
      <c r="L100" s="169">
        <f>+A!H48/(D!L$94)</f>
        <v>0</v>
      </c>
      <c r="M100" s="169">
        <f>+A!I48/(D!M$94)</f>
        <v>0</v>
      </c>
      <c r="N100" s="169">
        <f>+A!J48/(D!N$94)</f>
        <v>0</v>
      </c>
      <c r="O100" s="169">
        <f>+A!K48/(D!O$94)</f>
        <v>1.6945172728130986E-12</v>
      </c>
      <c r="P100" s="169">
        <f>+A!L48/(D!P$94)</f>
        <v>0</v>
      </c>
      <c r="Q100" s="169">
        <f>+A!M48/(D!Q$94)</f>
        <v>0</v>
      </c>
      <c r="R100" s="169">
        <f>+A!N48/(D!R$94)</f>
        <v>0</v>
      </c>
      <c r="S100" s="169">
        <f>+A!O48/(D!S$94)</f>
        <v>0</v>
      </c>
      <c r="T100" s="169">
        <f>+A!P48/(D!T$94)</f>
        <v>0</v>
      </c>
      <c r="U100" s="169">
        <f>+A!Q48/(D!U$94)</f>
        <v>0</v>
      </c>
      <c r="V100" s="169">
        <f>+A!R48/(D!V$94)</f>
        <v>0</v>
      </c>
      <c r="W100" s="169">
        <f>+A!S48/(D!W$94)</f>
        <v>0</v>
      </c>
      <c r="X100" s="169">
        <f>+A!T48/(D!X$94)</f>
        <v>0</v>
      </c>
      <c r="Y100" s="169">
        <f>+A!U48/(D!Y$94)</f>
        <v>0</v>
      </c>
      <c r="Z100" s="169">
        <f>+A!V48/(D!Z$94)</f>
        <v>0</v>
      </c>
      <c r="AA100" s="169">
        <f>+A!W48/(D!AA$94)</f>
        <v>0</v>
      </c>
      <c r="AB100" s="169">
        <f>+A!X48/(D!AB$94)</f>
        <v>0</v>
      </c>
      <c r="AC100" s="169">
        <f>+A!Y48/(D!AC$94)</f>
        <v>0</v>
      </c>
      <c r="AD100" s="169">
        <f>+A!Z48/(D!AD$94)</f>
        <v>4.5946609589700397E-12</v>
      </c>
      <c r="AE100" s="169">
        <f>+A!AA48/(D!AE$94)</f>
        <v>7.5246817116469447E-13</v>
      </c>
      <c r="AF100" s="169">
        <f>+A!AB48/(D!AF$94)</f>
        <v>1.3125272213758078E-12</v>
      </c>
      <c r="AG100" s="169">
        <f>+A!AC48/(D!AG$94)</f>
        <v>0</v>
      </c>
    </row>
    <row r="101" spans="6:33" x14ac:dyDescent="0.25">
      <c r="F101" s="218" t="s">
        <v>19</v>
      </c>
      <c r="G101" s="219"/>
      <c r="H101" s="169">
        <f>+A!D49/(D!H$94)</f>
        <v>5.4016343722634498E-8</v>
      </c>
      <c r="I101" s="169">
        <f>+A!E49/(D!I$94)</f>
        <v>3.2526795446099942E-8</v>
      </c>
      <c r="J101" s="169">
        <f>+A!F49/(D!J$94)</f>
        <v>2.6030965686987523E-8</v>
      </c>
      <c r="K101" s="169">
        <f>+A!G49/(D!K$94)</f>
        <v>2.1474925691196284E-8</v>
      </c>
      <c r="L101" s="169">
        <f>+A!H49/(D!L$94)</f>
        <v>1.9856587485925925E-8</v>
      </c>
      <c r="M101" s="169">
        <f>+A!I49/(D!M$94)</f>
        <v>1.7032118283190512E-8</v>
      </c>
      <c r="N101" s="169">
        <f>+A!J49/(D!N$94)</f>
        <v>1.4751238809426187E-8</v>
      </c>
      <c r="O101" s="169">
        <f>+A!K49/(D!O$94)</f>
        <v>1.0822381632623719E-8</v>
      </c>
      <c r="P101" s="169">
        <f>+A!L49/(D!P$94)</f>
        <v>1.2779325483076923E-8</v>
      </c>
      <c r="Q101" s="169">
        <f>+A!M49/(D!Q$94)</f>
        <v>1.4236798156817818E-8</v>
      </c>
      <c r="R101" s="169">
        <f>+A!N49/(D!R$94)</f>
        <v>7.3802427929937614E-9</v>
      </c>
      <c r="S101" s="169">
        <f>+A!O49/(D!S$94)</f>
        <v>6.7509997607754439E-9</v>
      </c>
      <c r="T101" s="169">
        <f>+A!P49/(D!T$94)</f>
        <v>2.1569428047747823E-8</v>
      </c>
      <c r="U101" s="169">
        <f>+A!Q49/(D!U$94)</f>
        <v>2.8629734205382785E-8</v>
      </c>
      <c r="V101" s="169">
        <f>+A!R49/(D!V$94)</f>
        <v>1.5628953662286469E-7</v>
      </c>
      <c r="W101" s="169">
        <f>+A!S49/(D!W$94)</f>
        <v>6.6828387940412198E-8</v>
      </c>
      <c r="X101" s="169">
        <f>+A!T49/(D!X$94)</f>
        <v>1.4044869357914755E-8</v>
      </c>
      <c r="Y101" s="169">
        <f>+A!U49/(D!Y$94)</f>
        <v>2.1158676032784106E-8</v>
      </c>
      <c r="Z101" s="169">
        <f>+A!V49/(D!Z$94)</f>
        <v>4.4829932742015278E-8</v>
      </c>
      <c r="AA101" s="169">
        <f>+A!W49/(D!AA$94)</f>
        <v>1.5864846153273518E-8</v>
      </c>
      <c r="AB101" s="169">
        <f>+A!X49/(D!AB$94)</f>
        <v>1.607587167005962E-8</v>
      </c>
      <c r="AC101" s="169">
        <f>+A!Y49/(D!AC$94)</f>
        <v>2.5105410375638231E-8</v>
      </c>
      <c r="AD101" s="169">
        <f>+A!Z49/(D!AD$94)</f>
        <v>1.5960944782033173E-8</v>
      </c>
      <c r="AE101" s="169">
        <f>+A!AA49/(D!AE$94)</f>
        <v>3.5665912075988915E-8</v>
      </c>
      <c r="AF101" s="169">
        <f>+A!AB49/(D!AF$94)</f>
        <v>1.4533780690458919E-7</v>
      </c>
      <c r="AG101" s="169">
        <f>+A!AC49/(D!AG$94)</f>
        <v>6.1039504066277466E-8</v>
      </c>
    </row>
    <row r="102" spans="6:33" x14ac:dyDescent="0.25">
      <c r="F102" s="220" t="s">
        <v>20</v>
      </c>
      <c r="G102" s="221"/>
      <c r="H102" s="169">
        <f>+A!D50/(D!H$94)</f>
        <v>6.4649182636069754E-8</v>
      </c>
      <c r="I102" s="169">
        <f>+A!E50/(D!I$94)</f>
        <v>3.04886750541828E-8</v>
      </c>
      <c r="J102" s="169">
        <f>+A!F50/(D!J$94)</f>
        <v>2.1976474840281209E-10</v>
      </c>
      <c r="K102" s="169">
        <f>+A!G50/(D!K$94)</f>
        <v>0</v>
      </c>
      <c r="L102" s="169">
        <f>+A!H50/(D!L$94)</f>
        <v>0</v>
      </c>
      <c r="M102" s="169">
        <f>+A!I50/(D!M$94)</f>
        <v>0</v>
      </c>
      <c r="N102" s="169">
        <f>+A!J50/(D!N$94)</f>
        <v>0</v>
      </c>
      <c r="O102" s="169">
        <f>+A!K50/(D!O$94)</f>
        <v>0</v>
      </c>
      <c r="P102" s="169">
        <f>+A!L50/(D!P$94)</f>
        <v>0</v>
      </c>
      <c r="Q102" s="169">
        <f>+A!M50/(D!Q$94)</f>
        <v>0</v>
      </c>
      <c r="R102" s="169">
        <f>+A!N50/(D!R$94)</f>
        <v>0</v>
      </c>
      <c r="S102" s="169">
        <f>+A!O50/(D!S$94)</f>
        <v>0</v>
      </c>
      <c r="T102" s="169">
        <f>+A!P50/(D!T$94)</f>
        <v>0</v>
      </c>
      <c r="U102" s="169">
        <f>+A!Q50/(D!U$94)</f>
        <v>0</v>
      </c>
      <c r="V102" s="169">
        <f>+A!R50/(D!V$94)</f>
        <v>0</v>
      </c>
      <c r="W102" s="169">
        <f>+A!S50/(D!W$94)</f>
        <v>0</v>
      </c>
      <c r="X102" s="169">
        <f>+A!T50/(D!X$94)</f>
        <v>7.1385093488525518E-11</v>
      </c>
      <c r="Y102" s="169">
        <f>+A!U50/(D!Y$94)</f>
        <v>9.7123158625189799E-7</v>
      </c>
      <c r="Z102" s="169">
        <f>+A!V50/(D!Z$94)</f>
        <v>2.502421509264656E-8</v>
      </c>
      <c r="AA102" s="169">
        <f>+A!W50/(D!AA$94)</f>
        <v>7.4518755029405318E-11</v>
      </c>
      <c r="AB102" s="169">
        <f>+A!X50/(D!AB$94)</f>
        <v>0</v>
      </c>
      <c r="AC102" s="169">
        <f>+A!Y50/(D!AC$94)</f>
        <v>0</v>
      </c>
      <c r="AD102" s="169">
        <f>+A!Z50/(D!AD$94)</f>
        <v>0</v>
      </c>
      <c r="AE102" s="169">
        <f>+A!AA50/(D!AE$94)</f>
        <v>0</v>
      </c>
      <c r="AF102" s="169">
        <f>+A!AB50/(D!AF$94)</f>
        <v>0</v>
      </c>
      <c r="AG102" s="169">
        <f>+A!AC50/(D!AG$94)</f>
        <v>1.4483305498830546E-12</v>
      </c>
    </row>
    <row r="103" spans="6:33" x14ac:dyDescent="0.25">
      <c r="F103" s="218" t="s">
        <v>21</v>
      </c>
      <c r="G103" s="219"/>
      <c r="H103" s="169">
        <f>+A!D51/(D!H$94)</f>
        <v>0</v>
      </c>
      <c r="I103" s="169">
        <f>+A!E51/(D!I$94)</f>
        <v>0</v>
      </c>
      <c r="J103" s="169">
        <f>+A!F51/(D!J$94)</f>
        <v>0</v>
      </c>
      <c r="K103" s="169">
        <f>+A!G51/(D!K$94)</f>
        <v>0</v>
      </c>
      <c r="L103" s="169">
        <f>+A!H51/(D!L$94)</f>
        <v>0</v>
      </c>
      <c r="M103" s="169">
        <f>+A!I51/(D!M$94)</f>
        <v>0</v>
      </c>
      <c r="N103" s="169">
        <f>+A!J51/(D!N$94)</f>
        <v>0</v>
      </c>
      <c r="O103" s="169">
        <f>+A!K51/(D!O$94)</f>
        <v>0</v>
      </c>
      <c r="P103" s="169">
        <f>+A!L51/(D!P$94)</f>
        <v>0</v>
      </c>
      <c r="Q103" s="169">
        <f>+A!M51/(D!Q$94)</f>
        <v>0</v>
      </c>
      <c r="R103" s="169">
        <f>+A!N51/(D!R$94)</f>
        <v>0</v>
      </c>
      <c r="S103" s="169">
        <f>+A!O51/(D!S$94)</f>
        <v>0</v>
      </c>
      <c r="T103" s="169">
        <f>+A!P51/(D!T$94)</f>
        <v>0</v>
      </c>
      <c r="U103" s="169">
        <f>+A!Q51/(D!U$94)</f>
        <v>0</v>
      </c>
      <c r="V103" s="169">
        <f>+A!R51/(D!V$94)</f>
        <v>0</v>
      </c>
      <c r="W103" s="169">
        <f>+A!S51/(D!W$94)</f>
        <v>0</v>
      </c>
      <c r="X103" s="169">
        <f>+A!T51/(D!X$94)</f>
        <v>0</v>
      </c>
      <c r="Y103" s="169">
        <f>+A!U51/(D!Y$94)</f>
        <v>0</v>
      </c>
      <c r="Z103" s="169">
        <f>+A!V51/(D!Z$94)</f>
        <v>0</v>
      </c>
      <c r="AA103" s="169">
        <f>+A!W51/(D!AA$94)</f>
        <v>0</v>
      </c>
      <c r="AB103" s="169">
        <f>+A!X51/(D!AB$94)</f>
        <v>0</v>
      </c>
      <c r="AC103" s="169">
        <f>+A!Y51/(D!AC$94)</f>
        <v>3.8836734799460304E-11</v>
      </c>
      <c r="AD103" s="169">
        <f>+A!Z51/(D!AD$94)</f>
        <v>0</v>
      </c>
      <c r="AE103" s="169">
        <f>+A!AA51/(D!AE$94)</f>
        <v>0</v>
      </c>
      <c r="AF103" s="169">
        <f>+A!AB51/(D!AF$94)</f>
        <v>0</v>
      </c>
      <c r="AG103" s="169">
        <f>+A!AC51/(D!AG$94)</f>
        <v>0</v>
      </c>
    </row>
    <row r="104" spans="6:33" x14ac:dyDescent="0.25">
      <c r="F104" s="220" t="s">
        <v>22</v>
      </c>
      <c r="G104" s="221"/>
      <c r="H104" s="169">
        <f>+A!D52/(D!H$94)</f>
        <v>5.843356367251578E-9</v>
      </c>
      <c r="I104" s="169">
        <f>+A!E52/(D!I$94)</f>
        <v>2.3489063741936871E-10</v>
      </c>
      <c r="J104" s="169">
        <f>+A!F52/(D!J$94)</f>
        <v>2.7690639567630262E-9</v>
      </c>
      <c r="K104" s="169">
        <f>+A!G52/(D!K$94)</f>
        <v>7.4225440890065231E-9</v>
      </c>
      <c r="L104" s="169">
        <f>+A!H52/(D!L$94)</f>
        <v>2.4425093682380706E-8</v>
      </c>
      <c r="M104" s="169">
        <f>+A!I52/(D!M$94)</f>
        <v>1.4617519580890134E-8</v>
      </c>
      <c r="N104" s="169">
        <f>+A!J52/(D!N$94)</f>
        <v>1.2271576281005259E-8</v>
      </c>
      <c r="O104" s="169">
        <f>+A!K52/(D!O$94)</f>
        <v>1.4657166092418165E-8</v>
      </c>
      <c r="P104" s="169">
        <f>+A!L52/(D!P$94)</f>
        <v>8.376705828544122E-9</v>
      </c>
      <c r="Q104" s="169">
        <f>+A!M52/(D!Q$94)</f>
        <v>2.8143467363643657E-9</v>
      </c>
      <c r="R104" s="169">
        <f>+A!N52/(D!R$94)</f>
        <v>5.5525990982799943E-9</v>
      </c>
      <c r="S104" s="169">
        <f>+A!O52/(D!S$94)</f>
        <v>1.0530726059286872E-8</v>
      </c>
      <c r="T104" s="169">
        <f>+A!P52/(D!T$94)</f>
        <v>2.5000942955616271E-9</v>
      </c>
      <c r="U104" s="169">
        <f>+A!Q52/(D!U$94)</f>
        <v>1.8814184679561028E-9</v>
      </c>
      <c r="V104" s="169">
        <f>+A!R52/(D!V$94)</f>
        <v>8.4016359145777624E-9</v>
      </c>
      <c r="W104" s="169">
        <f>+A!S52/(D!W$94)</f>
        <v>2.4883769075763001E-9</v>
      </c>
      <c r="X104" s="169">
        <f>+A!T52/(D!X$94)</f>
        <v>3.8072915677239196E-9</v>
      </c>
      <c r="Y104" s="169">
        <f>+A!U52/(D!Y$94)</f>
        <v>6.3684341819517212E-9</v>
      </c>
      <c r="Z104" s="169">
        <f>+A!V52/(D!Z$94)</f>
        <v>7.1502139022528014E-9</v>
      </c>
      <c r="AA104" s="169">
        <f>+A!W52/(D!AA$94)</f>
        <v>3.9130375523902232E-9</v>
      </c>
      <c r="AB104" s="169">
        <f>+A!X52/(D!AB$94)</f>
        <v>4.3716380542923202E-9</v>
      </c>
      <c r="AC104" s="169">
        <f>+A!Y52/(D!AC$94)</f>
        <v>6.5568847128180959E-9</v>
      </c>
      <c r="AD104" s="169">
        <f>+A!Z52/(D!AD$94)</f>
        <v>2.1883411456976441E-9</v>
      </c>
      <c r="AE104" s="169">
        <f>+A!AA52/(D!AE$94)</f>
        <v>7.4118114859722408E-10</v>
      </c>
      <c r="AF104" s="169">
        <f>+A!AB52/(D!AF$94)</f>
        <v>3.2320596788961219E-10</v>
      </c>
      <c r="AG104" s="169">
        <f>+A!AC52/(D!AG$94)</f>
        <v>5.8848876469683359E-9</v>
      </c>
    </row>
    <row r="105" spans="6:33" x14ac:dyDescent="0.25">
      <c r="F105" s="218" t="s">
        <v>23</v>
      </c>
      <c r="G105" s="219"/>
      <c r="H105" s="169">
        <f>+A!D53/(D!H$94)</f>
        <v>9.1328185807062471E-7</v>
      </c>
      <c r="I105" s="169">
        <f>+A!E53/(D!I$94)</f>
        <v>1.134767146923969E-7</v>
      </c>
      <c r="J105" s="169">
        <f>+A!F53/(D!J$94)</f>
        <v>1.2828504670396609E-7</v>
      </c>
      <c r="K105" s="169">
        <f>+A!G53/(D!K$94)</f>
        <v>2.9500870260878371E-8</v>
      </c>
      <c r="L105" s="169">
        <f>+A!H53/(D!L$94)</f>
        <v>7.1095731536331886E-8</v>
      </c>
      <c r="M105" s="169">
        <f>+A!I53/(D!M$94)</f>
        <v>6.9427916996678196E-8</v>
      </c>
      <c r="N105" s="169">
        <f>+A!J53/(D!N$94)</f>
        <v>1.0696550913204232E-7</v>
      </c>
      <c r="O105" s="169">
        <f>+A!K53/(D!O$94)</f>
        <v>1.1461224852409636E-7</v>
      </c>
      <c r="P105" s="169">
        <f>+A!L53/(D!P$94)</f>
        <v>1.2025226166773011E-7</v>
      </c>
      <c r="Q105" s="169">
        <f>+A!M53/(D!Q$94)</f>
        <v>1.1092177272485955E-7</v>
      </c>
      <c r="R105" s="169">
        <f>+A!N53/(D!R$94)</f>
        <v>5.3936434035270836E-8</v>
      </c>
      <c r="S105" s="169">
        <f>+A!O53/(D!S$94)</f>
        <v>4.285910052996039E-8</v>
      </c>
      <c r="T105" s="169">
        <f>+A!P53/(D!T$94)</f>
        <v>7.0607533559099402E-8</v>
      </c>
      <c r="U105" s="169">
        <f>+A!Q53/(D!U$94)</f>
        <v>8.5043517081926283E-8</v>
      </c>
      <c r="V105" s="169">
        <f>+A!R53/(D!V$94)</f>
        <v>7.4968383303938159E-8</v>
      </c>
      <c r="W105" s="169">
        <f>+A!S53/(D!W$94)</f>
        <v>9.5017223163217662E-8</v>
      </c>
      <c r="X105" s="169">
        <f>+A!T53/(D!X$94)</f>
        <v>1.1824079398044204E-7</v>
      </c>
      <c r="Y105" s="169">
        <f>+A!U53/(D!Y$94)</f>
        <v>1.0796591638931156E-7</v>
      </c>
      <c r="Z105" s="169">
        <f>+A!V53/(D!Z$94)</f>
        <v>9.8322493985868636E-8</v>
      </c>
      <c r="AA105" s="169">
        <f>+A!W53/(D!AA$94)</f>
        <v>1.1186545593028328E-7</v>
      </c>
      <c r="AB105" s="169">
        <f>+A!X53/(D!AB$94)</f>
        <v>1.6057863736194716E-7</v>
      </c>
      <c r="AC105" s="169">
        <f>+A!Y53/(D!AC$94)</f>
        <v>2.5936100695538557E-7</v>
      </c>
      <c r="AD105" s="169">
        <f>+A!Z53/(D!AD$94)</f>
        <v>1.8126995569749828E-7</v>
      </c>
      <c r="AE105" s="169">
        <f>+A!AA53/(D!AE$94)</f>
        <v>1.8445668985241397E-7</v>
      </c>
      <c r="AF105" s="169">
        <f>+A!AB53/(D!AF$94)</f>
        <v>2.4909549262783546E-7</v>
      </c>
      <c r="AG105" s="169">
        <f>+A!AC53/(D!AG$94)</f>
        <v>1.3286177379664228E-7</v>
      </c>
    </row>
    <row r="106" spans="6:33" x14ac:dyDescent="0.25">
      <c r="F106" s="220" t="s">
        <v>24</v>
      </c>
      <c r="G106" s="221"/>
      <c r="H106" s="169">
        <f>+A!D54/(D!H$94)</f>
        <v>0</v>
      </c>
      <c r="I106" s="169">
        <f>+A!E54/(D!I$94)</f>
        <v>4.2198388108816566E-11</v>
      </c>
      <c r="J106" s="169">
        <f>+A!F54/(D!J$94)</f>
        <v>3.5814903536635752E-11</v>
      </c>
      <c r="K106" s="169">
        <f>+A!G54/(D!K$94)</f>
        <v>7.18501755848285E-10</v>
      </c>
      <c r="L106" s="169">
        <f>+A!H54/(D!L$94)</f>
        <v>1.1962013573093605E-9</v>
      </c>
      <c r="M106" s="169">
        <f>+A!I54/(D!M$94)</f>
        <v>3.4918605614560908E-10</v>
      </c>
      <c r="N106" s="169">
        <f>+A!J54/(D!N$94)</f>
        <v>2.7014078865009797E-10</v>
      </c>
      <c r="O106" s="169">
        <f>+A!K54/(D!O$94)</f>
        <v>0</v>
      </c>
      <c r="P106" s="169">
        <f>+A!L54/(D!P$94)</f>
        <v>3.8986117885448153E-10</v>
      </c>
      <c r="Q106" s="169">
        <f>+A!M54/(D!Q$94)</f>
        <v>4.5476860039125197E-10</v>
      </c>
      <c r="R106" s="169">
        <f>+A!N54/(D!R$94)</f>
        <v>3.3002380383187535E-9</v>
      </c>
      <c r="S106" s="169">
        <f>+A!O54/(D!S$94)</f>
        <v>2.0203865080287155E-9</v>
      </c>
      <c r="T106" s="169">
        <f>+A!P54/(D!T$94)</f>
        <v>1.4907230678634067E-10</v>
      </c>
      <c r="U106" s="169">
        <f>+A!Q54/(D!U$94)</f>
        <v>1.3393042040648683E-9</v>
      </c>
      <c r="V106" s="169">
        <f>+A!R54/(D!V$94)</f>
        <v>8.7752925790938039E-9</v>
      </c>
      <c r="W106" s="169">
        <f>+A!S54/(D!W$94)</f>
        <v>1.9737663379502643E-8</v>
      </c>
      <c r="X106" s="169">
        <f>+A!T54/(D!X$94)</f>
        <v>8.5901137304787363E-9</v>
      </c>
      <c r="Y106" s="169">
        <f>+A!U54/(D!Y$94)</f>
        <v>2.2577168242718166E-8</v>
      </c>
      <c r="Z106" s="169">
        <f>+A!V54/(D!Z$94)</f>
        <v>5.5652637605028663E-9</v>
      </c>
      <c r="AA106" s="169">
        <f>+A!W54/(D!AA$94)</f>
        <v>6.1880006830442681E-9</v>
      </c>
      <c r="AB106" s="169">
        <f>+A!X54/(D!AB$94)</f>
        <v>1.53768946541193E-8</v>
      </c>
      <c r="AC106" s="169">
        <f>+A!Y54/(D!AC$94)</f>
        <v>2.2941347887405848E-8</v>
      </c>
      <c r="AD106" s="169">
        <f>+A!Z54/(D!AD$94)</f>
        <v>3.0166478984540349E-8</v>
      </c>
      <c r="AE106" s="169">
        <f>+A!AA54/(D!AE$94)</f>
        <v>2.3039088452007575E-8</v>
      </c>
      <c r="AF106" s="169">
        <f>+A!AB54/(D!AF$94)</f>
        <v>1.4359773552197275E-8</v>
      </c>
      <c r="AG106" s="169">
        <f>+A!AC54/(D!AG$94)</f>
        <v>9.5022277094617496E-9</v>
      </c>
    </row>
    <row r="107" spans="6:33" x14ac:dyDescent="0.25">
      <c r="F107" s="218" t="s">
        <v>25</v>
      </c>
      <c r="G107" s="219"/>
      <c r="H107" s="169">
        <f>+A!D55/(D!H$94)</f>
        <v>5.5251327615382588E-9</v>
      </c>
      <c r="I107" s="169">
        <f>+A!E55/(D!I$94)</f>
        <v>2.1482581848811559E-9</v>
      </c>
      <c r="J107" s="169">
        <f>+A!F55/(D!J$94)</f>
        <v>2.7874308143620495E-9</v>
      </c>
      <c r="K107" s="169">
        <f>+A!G55/(D!K$94)</f>
        <v>6.8750943473346959E-10</v>
      </c>
      <c r="L107" s="169">
        <f>+A!H55/(D!L$94)</f>
        <v>1.0191311614346598E-9</v>
      </c>
      <c r="M107" s="169">
        <f>+A!I55/(D!M$94)</f>
        <v>3.532817015359347E-9</v>
      </c>
      <c r="N107" s="169">
        <f>+A!J55/(D!N$94)</f>
        <v>2.1310484421896501E-9</v>
      </c>
      <c r="O107" s="169">
        <f>+A!K55/(D!O$94)</f>
        <v>3.6623928471241609E-9</v>
      </c>
      <c r="P107" s="169">
        <f>+A!L55/(D!P$94)</f>
        <v>3.4930281001601423E-9</v>
      </c>
      <c r="Q107" s="169">
        <f>+A!M55/(D!Q$94)</f>
        <v>3.6111676028551364E-9</v>
      </c>
      <c r="R107" s="169">
        <f>+A!N55/(D!R$94)</f>
        <v>3.6184721874760791E-9</v>
      </c>
      <c r="S107" s="169">
        <f>+A!O55/(D!S$94)</f>
        <v>2.6817151714908978E-9</v>
      </c>
      <c r="T107" s="169">
        <f>+A!P55/(D!T$94)</f>
        <v>2.8530158037479513E-9</v>
      </c>
      <c r="U107" s="169">
        <f>+A!Q55/(D!U$94)</f>
        <v>8.7700968280698492E-9</v>
      </c>
      <c r="V107" s="169">
        <f>+A!R55/(D!V$94)</f>
        <v>1.7548829548031538E-9</v>
      </c>
      <c r="W107" s="169">
        <f>+A!S55/(D!W$94)</f>
        <v>1.1643753165790809E-9</v>
      </c>
      <c r="X107" s="169">
        <f>+A!T55/(D!X$94)</f>
        <v>2.7326548171785263E-9</v>
      </c>
      <c r="Y107" s="169">
        <f>+A!U55/(D!Y$94)</f>
        <v>3.7825704054498689E-9</v>
      </c>
      <c r="Z107" s="169">
        <f>+A!V55/(D!Z$94)</f>
        <v>5.8856585130422023E-9</v>
      </c>
      <c r="AA107" s="169">
        <f>+A!W55/(D!AA$94)</f>
        <v>5.7706510485825727E-9</v>
      </c>
      <c r="AB107" s="169">
        <f>+A!X55/(D!AB$94)</f>
        <v>6.1010709565947808E-9</v>
      </c>
      <c r="AC107" s="169">
        <f>+A!Y55/(D!AC$94)</f>
        <v>7.2662986303493878E-9</v>
      </c>
      <c r="AD107" s="169">
        <f>+A!Z55/(D!AD$94)</f>
        <v>1.7831837499562814E-9</v>
      </c>
      <c r="AE107" s="169">
        <f>+A!AA55/(D!AE$94)</f>
        <v>5.5171685801273802E-9</v>
      </c>
      <c r="AF107" s="169">
        <f>+A!AB55/(D!AF$94)</f>
        <v>3.1249049565430005E-9</v>
      </c>
      <c r="AG107" s="169">
        <f>+A!AC55/(D!AG$94)</f>
        <v>3.6277068661494469E-9</v>
      </c>
    </row>
    <row r="108" spans="6:33" ht="15.75" thickBot="1" x14ac:dyDescent="0.3">
      <c r="F108" s="222" t="s">
        <v>26</v>
      </c>
      <c r="G108" s="223"/>
      <c r="H108" s="170">
        <f>+A!D56/(D!H$94)</f>
        <v>0</v>
      </c>
      <c r="I108" s="170">
        <f>+A!E56/(D!I$94)</f>
        <v>0</v>
      </c>
      <c r="J108" s="170">
        <f>+A!F56/(D!J$94)</f>
        <v>0</v>
      </c>
      <c r="K108" s="170">
        <f>+A!G56/(D!K$94)</f>
        <v>3.7318777224388243E-10</v>
      </c>
      <c r="L108" s="170">
        <f>+A!H56/(D!L$94)</f>
        <v>0</v>
      </c>
      <c r="M108" s="170">
        <f>+A!I56/(D!M$94)</f>
        <v>0</v>
      </c>
      <c r="N108" s="170">
        <f>+A!J56/(D!N$94)</f>
        <v>0</v>
      </c>
      <c r="O108" s="170">
        <f>+A!K56/(D!O$94)</f>
        <v>0</v>
      </c>
      <c r="P108" s="170">
        <f>+A!L56/(D!P$94)</f>
        <v>0</v>
      </c>
      <c r="Q108" s="170">
        <f>+A!M56/(D!Q$94)</f>
        <v>3.9769725495385232E-10</v>
      </c>
      <c r="R108" s="170">
        <f>+A!N56/(D!R$94)</f>
        <v>0</v>
      </c>
      <c r="S108" s="170">
        <f>+A!O56/(D!S$94)</f>
        <v>6.1874073843565585E-12</v>
      </c>
      <c r="T108" s="170">
        <f>+A!P56/(D!T$94)</f>
        <v>0</v>
      </c>
      <c r="U108" s="170">
        <f>+A!Q56/(D!U$94)</f>
        <v>0</v>
      </c>
      <c r="V108" s="170">
        <f>+A!R56/(D!V$94)</f>
        <v>0</v>
      </c>
      <c r="W108" s="170">
        <f>+A!S56/(D!W$94)</f>
        <v>4.1941896951043925E-11</v>
      </c>
      <c r="X108" s="170">
        <f>+A!T56/(D!X$94)</f>
        <v>4.285386588459387E-9</v>
      </c>
      <c r="Y108" s="170">
        <f>+A!U56/(D!Y$94)</f>
        <v>1.8542180422924651E-9</v>
      </c>
      <c r="Z108" s="170">
        <f>+A!V56/(D!Z$94)</f>
        <v>2.3484248658883346E-9</v>
      </c>
      <c r="AA108" s="170">
        <f>+A!W56/(D!AA$94)</f>
        <v>1.9354908429977293E-9</v>
      </c>
      <c r="AB108" s="170">
        <f>+A!X56/(D!AB$94)</f>
        <v>2.7012105239366004E-9</v>
      </c>
      <c r="AC108" s="170">
        <f>+A!Y56/(D!AC$94)</f>
        <v>1.9914150989823042E-9</v>
      </c>
      <c r="AD108" s="170">
        <f>+A!Z56/(D!AD$94)</f>
        <v>7.5023791612457965E-10</v>
      </c>
      <c r="AE108" s="170">
        <f>+A!AA56/(D!AE$94)</f>
        <v>1.1626682502900535E-9</v>
      </c>
      <c r="AF108" s="170">
        <f>+A!AB56/(D!AF$94)</f>
        <v>9.9620816102423808E-10</v>
      </c>
      <c r="AG108" s="170">
        <f>+A!AC56/(D!AG$94)</f>
        <v>4.3759557037970446E-7</v>
      </c>
    </row>
    <row r="109" spans="6:33" x14ac:dyDescent="0.25">
      <c r="F109" s="1" t="s">
        <v>53</v>
      </c>
      <c r="I109" s="56"/>
    </row>
    <row r="110" spans="6:33" ht="15.75" thickBot="1" x14ac:dyDescent="0.3"/>
    <row r="111" spans="6:33" ht="15.75" thickBot="1" x14ac:dyDescent="0.3">
      <c r="F111" s="6" t="s">
        <v>15</v>
      </c>
      <c r="G111" s="7"/>
      <c r="H111" s="12">
        <v>1995</v>
      </c>
      <c r="I111" s="8">
        <v>1996</v>
      </c>
      <c r="J111" s="12">
        <v>1997</v>
      </c>
      <c r="K111" s="8">
        <v>1998</v>
      </c>
      <c r="L111" s="12">
        <v>1999</v>
      </c>
      <c r="M111" s="8">
        <v>2000</v>
      </c>
      <c r="N111" s="12">
        <v>2001</v>
      </c>
      <c r="O111" s="8">
        <v>2002</v>
      </c>
      <c r="P111" s="12">
        <v>2003</v>
      </c>
      <c r="Q111" s="8">
        <v>2004</v>
      </c>
      <c r="R111" s="12">
        <v>2005</v>
      </c>
      <c r="S111" s="8">
        <v>2006</v>
      </c>
      <c r="T111" s="12">
        <v>2007</v>
      </c>
      <c r="U111" s="8">
        <v>2008</v>
      </c>
      <c r="V111" s="12">
        <v>2009</v>
      </c>
      <c r="W111" s="8">
        <v>2010</v>
      </c>
      <c r="X111" s="12">
        <v>2011</v>
      </c>
      <c r="Y111" s="8">
        <v>2012</v>
      </c>
      <c r="Z111" s="12">
        <v>2013</v>
      </c>
      <c r="AA111" s="8">
        <v>2014</v>
      </c>
      <c r="AB111" s="12">
        <v>2015</v>
      </c>
      <c r="AC111" s="9">
        <v>2016</v>
      </c>
      <c r="AD111" s="9">
        <v>2017</v>
      </c>
      <c r="AE111" s="9">
        <v>2018</v>
      </c>
      <c r="AF111" s="9">
        <v>2019</v>
      </c>
      <c r="AG111" s="9">
        <v>2020</v>
      </c>
    </row>
    <row r="112" spans="6:33" ht="15.75" thickBot="1" x14ac:dyDescent="0.3">
      <c r="F112" s="198" t="s">
        <v>27</v>
      </c>
      <c r="G112" s="207"/>
      <c r="H112" s="51">
        <f>+B!E46/(D!H$94)</f>
        <v>4.6959536903173627E-7</v>
      </c>
      <c r="I112" s="51">
        <f>+B!F46/(D!I$94)</f>
        <v>3.9658745020371036E-7</v>
      </c>
      <c r="J112" s="51">
        <f>+B!G46/(D!J$94)</f>
        <v>3.9668755918503332E-7</v>
      </c>
      <c r="K112" s="51">
        <f>+B!H46/(D!K$94)</f>
        <v>4.3683955958703769E-7</v>
      </c>
      <c r="L112" s="51">
        <f>+B!I46/(D!L$94)</f>
        <v>3.6135199056625244E-7</v>
      </c>
      <c r="M112" s="51">
        <f>+B!J46/(D!M$94)</f>
        <v>3.999357177664664E-7</v>
      </c>
      <c r="N112" s="51">
        <f>+B!K46/(D!N$94)</f>
        <v>4.3031632531096E-7</v>
      </c>
      <c r="O112" s="51">
        <f>+B!L46/(D!O$94)</f>
        <v>4.6578564141154346E-7</v>
      </c>
      <c r="P112" s="51">
        <f>+B!M46/(D!P$94)</f>
        <v>3.9968943790327373E-7</v>
      </c>
      <c r="Q112" s="51">
        <f>+B!N46/(D!Q$94)</f>
        <v>1.9604340258984752E-7</v>
      </c>
      <c r="R112" s="51">
        <f>+B!O46/(D!R$94)</f>
        <v>3.3037313965042979E-7</v>
      </c>
      <c r="S112" s="51">
        <f>+B!P46/(D!S$94)</f>
        <v>3.5863240309356417E-7</v>
      </c>
      <c r="T112" s="51">
        <f>+B!Q46/(D!T$94)</f>
        <v>4.1176001204879881E-7</v>
      </c>
      <c r="U112" s="51">
        <f>+B!R46/(D!U$94)</f>
        <v>4.2281881866953393E-7</v>
      </c>
      <c r="V112" s="51">
        <f>+B!S46/(D!V$94)</f>
        <v>2.6226625521938561E-7</v>
      </c>
      <c r="W112" s="51">
        <f>+B!T46/(D!W$94)</f>
        <v>2.4526130565826677E-7</v>
      </c>
      <c r="X112" s="51">
        <f>+B!U46/(D!X$94)</f>
        <v>2.3193551292311297E-7</v>
      </c>
      <c r="Y112" s="51">
        <f>+B!V46/(D!Y$94)</f>
        <v>2.5859958799901928E-7</v>
      </c>
      <c r="Z112" s="51">
        <f>+B!W46/(D!Z$94)</f>
        <v>2.6798136586424733E-7</v>
      </c>
      <c r="AA112" s="51">
        <f>+B!X46/(D!AA$94)</f>
        <v>2.1220301789150704E-7</v>
      </c>
      <c r="AB112" s="51">
        <f>+B!Y46/(D!AB$94)</f>
        <v>2.0355786815797667E-7</v>
      </c>
      <c r="AC112" s="51">
        <f>+B!Z46/(D!AC$94)</f>
        <v>1.7569895810805438E-7</v>
      </c>
      <c r="AD112" s="51">
        <f>+B!AA46/(D!AD$94)</f>
        <v>1.6006715043854036E-7</v>
      </c>
      <c r="AE112" s="51">
        <f>+B!AB46/(D!AE$94)</f>
        <v>1.7649728539375274E-7</v>
      </c>
      <c r="AF112" s="51">
        <f>+B!AC46/(D!AF$94)</f>
        <v>1.5487506205701403E-7</v>
      </c>
      <c r="AG112" s="51">
        <f>+B!AD46/(D!AG$94)</f>
        <v>1.8767231404938839E-7</v>
      </c>
    </row>
    <row r="113" spans="6:33" x14ac:dyDescent="0.25">
      <c r="F113" s="218" t="s">
        <v>17</v>
      </c>
      <c r="G113" s="219"/>
      <c r="H113" s="52">
        <f>+B!E47/(D!H$94)</f>
        <v>9.9979159063840907E-10</v>
      </c>
      <c r="I113" s="52">
        <f>+B!F47/(D!I$94)</f>
        <v>1.4457476534774036E-9</v>
      </c>
      <c r="J113" s="52">
        <f>+B!G47/(D!J$94)</f>
        <v>8.6197659721236081E-10</v>
      </c>
      <c r="K113" s="52">
        <f>+B!H47/(D!K$94)</f>
        <v>7.0383347931934578E-10</v>
      </c>
      <c r="L113" s="52">
        <f>+B!I47/(D!L$94)</f>
        <v>4.2467375920384791E-10</v>
      </c>
      <c r="M113" s="52">
        <f>+B!J47/(D!M$94)</f>
        <v>3.3778312263404486E-11</v>
      </c>
      <c r="N113" s="52">
        <f>+B!K47/(D!N$94)</f>
        <v>0</v>
      </c>
      <c r="O113" s="52">
        <f>+B!L47/(D!O$94)</f>
        <v>0</v>
      </c>
      <c r="P113" s="52">
        <f>+B!M47/(D!P$94)</f>
        <v>3.7739305973779756E-10</v>
      </c>
      <c r="Q113" s="52">
        <f>+B!N47/(D!Q$94)</f>
        <v>1.2745819933587479E-10</v>
      </c>
      <c r="R113" s="52">
        <f>+B!O47/(D!R$94)</f>
        <v>5.6128590119386447E-10</v>
      </c>
      <c r="S113" s="52">
        <f>+B!P47/(D!S$94)</f>
        <v>3.4780654388945086E-10</v>
      </c>
      <c r="T113" s="52">
        <f>+B!Q47/(D!T$94)</f>
        <v>9.634457438044196E-10</v>
      </c>
      <c r="U113" s="52">
        <f>+B!R47/(D!U$94)</f>
        <v>2.5018111032369017E-9</v>
      </c>
      <c r="V113" s="52">
        <f>+B!S47/(D!V$94)</f>
        <v>1.8519578693151924E-9</v>
      </c>
      <c r="W113" s="52">
        <f>+B!T47/(D!W$94)</f>
        <v>1.7616713401943177E-9</v>
      </c>
      <c r="X113" s="52">
        <f>+B!U47/(D!X$94)</f>
        <v>3.3835220660648714E-10</v>
      </c>
      <c r="Y113" s="52">
        <f>+B!V47/(D!Y$94)</f>
        <v>8.3099025343086282E-10</v>
      </c>
      <c r="Z113" s="52">
        <f>+B!W47/(D!Z$94)</f>
        <v>8.2005700061643509E-10</v>
      </c>
      <c r="AA113" s="52">
        <f>+B!X47/(D!AA$94)</f>
        <v>3.6185152926356233E-10</v>
      </c>
      <c r="AB113" s="52">
        <f>+B!Y47/(D!AB$94)</f>
        <v>4.4126423071078809E-10</v>
      </c>
      <c r="AC113" s="52">
        <f>+B!Z47/(D!AC$94)</f>
        <v>1.0679147415955385E-9</v>
      </c>
      <c r="AD113" s="52">
        <f>+B!AA47/(D!AD$94)</f>
        <v>2.7794973427159444E-10</v>
      </c>
      <c r="AE113" s="52">
        <f>+B!AB47/(D!AE$94)</f>
        <v>9.6375283956049262E-10</v>
      </c>
      <c r="AF113" s="52">
        <f>+B!AC47/(D!AF$94)</f>
        <v>4.7695077415255763E-10</v>
      </c>
      <c r="AG113" s="52">
        <f>+B!AD47/(D!AG$94)</f>
        <v>2.4508848572372177E-10</v>
      </c>
    </row>
    <row r="114" spans="6:33" x14ac:dyDescent="0.25">
      <c r="F114" s="220" t="s">
        <v>18</v>
      </c>
      <c r="G114" s="221"/>
      <c r="H114" s="53">
        <f>+B!E48/(D!H$94)</f>
        <v>0</v>
      </c>
      <c r="I114" s="53">
        <f>+B!F48/(D!I$94)</f>
        <v>0</v>
      </c>
      <c r="J114" s="53">
        <f>+B!G48/(D!J$94)</f>
        <v>0</v>
      </c>
      <c r="K114" s="53">
        <f>+B!H48/(D!K$94)</f>
        <v>0</v>
      </c>
      <c r="L114" s="53">
        <f>+B!I48/(D!L$94)</f>
        <v>0</v>
      </c>
      <c r="M114" s="53">
        <f>+B!J48/(D!M$94)</f>
        <v>0</v>
      </c>
      <c r="N114" s="53">
        <f>+B!K48/(D!N$94)</f>
        <v>0</v>
      </c>
      <c r="O114" s="53">
        <f>+B!L48/(D!O$94)</f>
        <v>0</v>
      </c>
      <c r="P114" s="53">
        <f>+B!M48/(D!P$94)</f>
        <v>0</v>
      </c>
      <c r="Q114" s="53">
        <f>+B!N48/(D!Q$94)</f>
        <v>0</v>
      </c>
      <c r="R114" s="53">
        <f>+B!O48/(D!R$94)</f>
        <v>0</v>
      </c>
      <c r="S114" s="53">
        <f>+B!P48/(D!S$94)</f>
        <v>0</v>
      </c>
      <c r="T114" s="53">
        <f>+B!Q48/(D!T$94)</f>
        <v>0</v>
      </c>
      <c r="U114" s="53">
        <f>+B!R48/(D!U$94)</f>
        <v>0</v>
      </c>
      <c r="V114" s="53">
        <f>+B!S48/(D!V$94)</f>
        <v>0</v>
      </c>
      <c r="W114" s="53">
        <f>+B!T48/(D!W$94)</f>
        <v>0</v>
      </c>
      <c r="X114" s="53">
        <f>+B!U48/(D!X$94)</f>
        <v>0</v>
      </c>
      <c r="Y114" s="53">
        <f>+B!V48/(D!Y$94)</f>
        <v>4.3402735893688715E-11</v>
      </c>
      <c r="Z114" s="53">
        <f>+B!W48/(D!Z$94)</f>
        <v>1.4214710405506408E-9</v>
      </c>
      <c r="AA114" s="53">
        <f>+B!X48/(D!AA$94)</f>
        <v>3.6724626730371922E-9</v>
      </c>
      <c r="AB114" s="53">
        <f>+B!Y48/(D!AB$94)</f>
        <v>1.6868374091624126E-9</v>
      </c>
      <c r="AC114" s="53">
        <f>+B!Z48/(D!AC$94)</f>
        <v>4.1109200005483716E-9</v>
      </c>
      <c r="AD114" s="53">
        <f>+B!AA48/(D!AD$94)</f>
        <v>3.1039996816374241E-9</v>
      </c>
      <c r="AE114" s="53">
        <f>+B!AB48/(D!AE$94)</f>
        <v>5.4281734800110655E-10</v>
      </c>
      <c r="AF114" s="53">
        <f>+B!AC48/(D!AF$94)</f>
        <v>0</v>
      </c>
      <c r="AG114" s="53">
        <f>+B!AD48/(D!AG$94)</f>
        <v>0</v>
      </c>
    </row>
    <row r="115" spans="6:33" x14ac:dyDescent="0.25">
      <c r="F115" s="218" t="s">
        <v>19</v>
      </c>
      <c r="G115" s="219"/>
      <c r="H115" s="53">
        <f>+B!E49/(D!H$94)</f>
        <v>2.9781440102595117E-10</v>
      </c>
      <c r="I115" s="53">
        <f>+B!F49/(D!I$94)</f>
        <v>0</v>
      </c>
      <c r="J115" s="53">
        <f>+B!G49/(D!J$94)</f>
        <v>9.6793995840897266E-11</v>
      </c>
      <c r="K115" s="53">
        <f>+B!H49/(D!K$94)</f>
        <v>3.8323411953413227E-10</v>
      </c>
      <c r="L115" s="53">
        <f>+B!I49/(D!L$94)</f>
        <v>3.3114365967262695E-11</v>
      </c>
      <c r="M115" s="53">
        <f>+B!J49/(D!M$94)</f>
        <v>1.3269050110822853E-10</v>
      </c>
      <c r="N115" s="53">
        <f>+B!K49/(D!N$94)</f>
        <v>2.7714606031687526E-10</v>
      </c>
      <c r="O115" s="53">
        <f>+B!L49/(D!O$94)</f>
        <v>1.5914171254913379E-10</v>
      </c>
      <c r="P115" s="53">
        <f>+B!M49/(D!P$94)</f>
        <v>7.3942286083520666E-11</v>
      </c>
      <c r="Q115" s="53">
        <f>+B!N49/(D!Q$94)</f>
        <v>1.4776029273675761E-12</v>
      </c>
      <c r="R115" s="53">
        <f>+B!O49/(D!R$94)</f>
        <v>3.1129138303665402E-11</v>
      </c>
      <c r="S115" s="53">
        <f>+B!P49/(D!S$94)</f>
        <v>6.2806516136388117E-10</v>
      </c>
      <c r="T115" s="53">
        <f>+B!Q49/(D!T$94)</f>
        <v>1.3628892967166216E-9</v>
      </c>
      <c r="U115" s="53">
        <f>+B!R49/(D!U$94)</f>
        <v>5.4621853128026473E-10</v>
      </c>
      <c r="V115" s="53">
        <f>+B!S49/(D!V$94)</f>
        <v>3.0557513537555011E-10</v>
      </c>
      <c r="W115" s="53">
        <f>+B!T49/(D!W$94)</f>
        <v>2.623156996264225E-11</v>
      </c>
      <c r="X115" s="53">
        <f>+B!U49/(D!X$94)</f>
        <v>1.947012750631829E-10</v>
      </c>
      <c r="Y115" s="53">
        <f>+B!V49/(D!Y$94)</f>
        <v>4.2010526885955263E-10</v>
      </c>
      <c r="Z115" s="53">
        <f>+B!W49/(D!Z$94)</f>
        <v>4.683079048698763E-10</v>
      </c>
      <c r="AA115" s="53">
        <f>+B!X49/(D!AA$94)</f>
        <v>1.8866364521564441E-10</v>
      </c>
      <c r="AB115" s="53">
        <f>+B!Y49/(D!AB$94)</f>
        <v>6.0227594440087706E-10</v>
      </c>
      <c r="AC115" s="53">
        <f>+B!Z49/(D!AC$94)</f>
        <v>2.4703614229503756E-10</v>
      </c>
      <c r="AD115" s="53">
        <f>+B!AA49/(D!AD$94)</f>
        <v>5.5112204716924224E-10</v>
      </c>
      <c r="AE115" s="53">
        <f>+B!AB49/(D!AE$94)</f>
        <v>5.5981833205957254E-10</v>
      </c>
      <c r="AF115" s="53">
        <f>+B!AC49/(D!AF$94)</f>
        <v>4.3472754551573401E-10</v>
      </c>
      <c r="AG115" s="53">
        <f>+B!AD49/(D!AG$94)</f>
        <v>3.942923295979338E-10</v>
      </c>
    </row>
    <row r="116" spans="6:33" x14ac:dyDescent="0.25">
      <c r="F116" s="220" t="s">
        <v>20</v>
      </c>
      <c r="G116" s="221"/>
      <c r="H116" s="53">
        <f>+B!E50/(D!H$94)</f>
        <v>0</v>
      </c>
      <c r="I116" s="53">
        <f>+B!F50/(D!I$94)</f>
        <v>0</v>
      </c>
      <c r="J116" s="53">
        <f>+B!G50/(D!J$94)</f>
        <v>1.3101504241386074E-10</v>
      </c>
      <c r="K116" s="53">
        <f>+B!H50/(D!K$94)</f>
        <v>1.1580218312320377E-9</v>
      </c>
      <c r="L116" s="53">
        <f>+B!I50/(D!L$94)</f>
        <v>4.0889396322785726E-10</v>
      </c>
      <c r="M116" s="53">
        <f>+B!J50/(D!M$94)</f>
        <v>2.4629935930772883E-10</v>
      </c>
      <c r="N116" s="53">
        <f>+B!K50/(D!N$94)</f>
        <v>6.362171436437648E-10</v>
      </c>
      <c r="O116" s="53">
        <f>+B!L50/(D!O$94)</f>
        <v>5.6809201967828046E-10</v>
      </c>
      <c r="P116" s="53">
        <f>+B!M50/(D!P$94)</f>
        <v>3.3579391993916642E-11</v>
      </c>
      <c r="Q116" s="53">
        <f>+B!N50/(D!Q$94)</f>
        <v>1.5824017014646871E-10</v>
      </c>
      <c r="R116" s="53">
        <f>+B!O50/(D!R$94)</f>
        <v>6.3274626148240237E-10</v>
      </c>
      <c r="S116" s="53">
        <f>+B!P50/(D!S$94)</f>
        <v>5.6307882160598429E-10</v>
      </c>
      <c r="T116" s="53">
        <f>+B!Q50/(D!T$94)</f>
        <v>4.7831568503607879E-10</v>
      </c>
      <c r="U116" s="53">
        <f>+B!R50/(D!U$94)</f>
        <v>3.1101593240571377E-10</v>
      </c>
      <c r="V116" s="53">
        <f>+B!S50/(D!V$94)</f>
        <v>4.6769798794957807E-10</v>
      </c>
      <c r="W116" s="53">
        <f>+B!T50/(D!W$94)</f>
        <v>1.2003290035985173E-10</v>
      </c>
      <c r="X116" s="53">
        <f>+B!U50/(D!X$94)</f>
        <v>9.9080181013728751E-10</v>
      </c>
      <c r="Y116" s="53">
        <f>+B!V50/(D!Y$94)</f>
        <v>1.0889020944936451E-9</v>
      </c>
      <c r="Z116" s="53">
        <f>+B!W50/(D!Z$94)</f>
        <v>1.2600933947887383E-9</v>
      </c>
      <c r="AA116" s="53">
        <f>+B!X50/(D!AA$94)</f>
        <v>1.937784131444761E-9</v>
      </c>
      <c r="AB116" s="53">
        <f>+B!Y50/(D!AB$94)</f>
        <v>2.1501745624042967E-9</v>
      </c>
      <c r="AC116" s="53">
        <f>+B!Z50/(D!AC$94)</f>
        <v>2.0429558021115589E-9</v>
      </c>
      <c r="AD116" s="53">
        <f>+B!AA50/(D!AD$94)</f>
        <v>5.9930667026163705E-10</v>
      </c>
      <c r="AE116" s="53">
        <f>+B!AB50/(D!AE$94)</f>
        <v>2.9099832844069546E-10</v>
      </c>
      <c r="AF116" s="53">
        <f>+B!AC50/(D!AF$94)</f>
        <v>3.7999052793534626E-10</v>
      </c>
      <c r="AG116" s="53">
        <f>+B!AD50/(D!AG$94)</f>
        <v>1.0499475156785807E-10</v>
      </c>
    </row>
    <row r="117" spans="6:33" x14ac:dyDescent="0.25">
      <c r="F117" s="218" t="s">
        <v>21</v>
      </c>
      <c r="G117" s="219"/>
      <c r="H117" s="53">
        <f>+B!E51/(D!H$94)</f>
        <v>0</v>
      </c>
      <c r="I117" s="53">
        <f>+B!F51/(D!I$94)</f>
        <v>2.284888331745678E-11</v>
      </c>
      <c r="J117" s="53">
        <f>+B!G51/(D!J$94)</f>
        <v>4.1571539864252083E-11</v>
      </c>
      <c r="K117" s="53">
        <f>+B!H51/(D!K$94)</f>
        <v>4.2074793201430704E-11</v>
      </c>
      <c r="L117" s="53">
        <f>+B!I51/(D!L$94)</f>
        <v>0</v>
      </c>
      <c r="M117" s="53">
        <f>+B!J51/(D!M$94)</f>
        <v>0</v>
      </c>
      <c r="N117" s="53">
        <f>+B!K51/(D!N$94)</f>
        <v>0</v>
      </c>
      <c r="O117" s="53">
        <f>+B!L51/(D!O$94)</f>
        <v>0</v>
      </c>
      <c r="P117" s="53">
        <f>+B!M51/(D!P$94)</f>
        <v>4.4113896027250461E-11</v>
      </c>
      <c r="Q117" s="53">
        <f>+B!N51/(D!Q$94)</f>
        <v>5.479942417335474E-11</v>
      </c>
      <c r="R117" s="53">
        <f>+B!O51/(D!R$94)</f>
        <v>5.6805698664884222E-11</v>
      </c>
      <c r="S117" s="53">
        <f>+B!P51/(D!S$94)</f>
        <v>0</v>
      </c>
      <c r="T117" s="53">
        <f>+B!Q51/(D!T$94)</f>
        <v>0</v>
      </c>
      <c r="U117" s="53">
        <f>+B!R51/(D!U$94)</f>
        <v>0</v>
      </c>
      <c r="V117" s="53">
        <f>+B!S51/(D!V$94)</f>
        <v>6.9708050314495699E-12</v>
      </c>
      <c r="W117" s="53">
        <f>+B!T51/(D!W$94)</f>
        <v>0</v>
      </c>
      <c r="X117" s="53">
        <f>+B!U51/(D!X$94)</f>
        <v>0</v>
      </c>
      <c r="Y117" s="53">
        <f>+B!V51/(D!Y$94)</f>
        <v>0</v>
      </c>
      <c r="Z117" s="53">
        <f>+B!W51/(D!Z$94)</f>
        <v>0</v>
      </c>
      <c r="AA117" s="53">
        <f>+B!X51/(D!AA$94)</f>
        <v>0</v>
      </c>
      <c r="AB117" s="53">
        <f>+B!Y51/(D!AB$94)</f>
        <v>1.1839236898200849E-10</v>
      </c>
      <c r="AC117" s="53">
        <f>+B!Z51/(D!AC$94)</f>
        <v>9.1257840966321048E-11</v>
      </c>
      <c r="AD117" s="53">
        <f>+B!AA51/(D!AD$94)</f>
        <v>5.571627598326753E-11</v>
      </c>
      <c r="AE117" s="53">
        <f>+B!AB51/(D!AE$94)</f>
        <v>0</v>
      </c>
      <c r="AF117" s="53">
        <f>+B!AC51/(D!AF$94)</f>
        <v>2.1976338134847643E-11</v>
      </c>
      <c r="AG117" s="53">
        <f>+B!AD51/(D!AG$94)</f>
        <v>3.0238414745153819E-10</v>
      </c>
    </row>
    <row r="118" spans="6:33" x14ac:dyDescent="0.25">
      <c r="F118" s="220" t="s">
        <v>22</v>
      </c>
      <c r="G118" s="221"/>
      <c r="H118" s="53">
        <f>+B!E52/(D!H$94)</f>
        <v>1.7080828779510218E-8</v>
      </c>
      <c r="I118" s="53">
        <f>+B!F52/(D!I$94)</f>
        <v>8.6101488174331508E-9</v>
      </c>
      <c r="J118" s="53">
        <f>+B!G52/(D!J$94)</f>
        <v>5.3639380986550699E-9</v>
      </c>
      <c r="K118" s="53">
        <f>+B!H52/(D!K$94)</f>
        <v>6.0104685209401584E-9</v>
      </c>
      <c r="L118" s="53">
        <f>+B!I52/(D!L$94)</f>
        <v>3.8845796715983357E-9</v>
      </c>
      <c r="M118" s="53">
        <f>+B!J52/(D!M$94)</f>
        <v>9.5186763367806241E-9</v>
      </c>
      <c r="N118" s="53">
        <f>+B!K52/(D!N$94)</f>
        <v>6.2508507458375374E-9</v>
      </c>
      <c r="O118" s="53">
        <f>+B!L52/(D!O$94)</f>
        <v>5.8325488688934423E-9</v>
      </c>
      <c r="P118" s="53">
        <f>+B!M52/(D!P$94)</f>
        <v>1.2471468602921243E-8</v>
      </c>
      <c r="Q118" s="53">
        <f>+B!N52/(D!Q$94)</f>
        <v>6.5649300188924557E-9</v>
      </c>
      <c r="R118" s="53">
        <f>+B!O52/(D!R$94)</f>
        <v>9.382437654132097E-9</v>
      </c>
      <c r="S118" s="53">
        <f>+B!P52/(D!S$94)</f>
        <v>1.2759362137650877E-8</v>
      </c>
      <c r="T118" s="53">
        <f>+B!Q52/(D!T$94)</f>
        <v>1.787547002455807E-8</v>
      </c>
      <c r="U118" s="53">
        <f>+B!R52/(D!U$94)</f>
        <v>2.0808660436630842E-8</v>
      </c>
      <c r="V118" s="53">
        <f>+B!S52/(D!V$94)</f>
        <v>1.64309921137815E-8</v>
      </c>
      <c r="W118" s="53">
        <f>+B!T52/(D!W$94)</f>
        <v>1.4563085769004529E-8</v>
      </c>
      <c r="X118" s="53">
        <f>+B!U52/(D!X$94)</f>
        <v>1.3832215821574007E-8</v>
      </c>
      <c r="Y118" s="53">
        <f>+B!V52/(D!Y$94)</f>
        <v>1.2764556176663749E-8</v>
      </c>
      <c r="Z118" s="53">
        <f>+B!W52/(D!Z$94)</f>
        <v>1.9612572173526476E-8</v>
      </c>
      <c r="AA118" s="53">
        <f>+B!X52/(D!AA$94)</f>
        <v>2.1130748088124171E-8</v>
      </c>
      <c r="AB118" s="53">
        <f>+B!Y52/(D!AB$94)</f>
        <v>2.5104238756608793E-8</v>
      </c>
      <c r="AC118" s="53">
        <f>+B!Z52/(D!AC$94)</f>
        <v>3.0748107910190261E-8</v>
      </c>
      <c r="AD118" s="53">
        <f>+B!AA52/(D!AD$94)</f>
        <v>2.1706929022570557E-8</v>
      </c>
      <c r="AE118" s="53">
        <f>+B!AB52/(D!AE$94)</f>
        <v>2.4320967446625772E-8</v>
      </c>
      <c r="AF118" s="53">
        <f>+B!AC52/(D!AF$94)</f>
        <v>1.7749148111398484E-8</v>
      </c>
      <c r="AG118" s="53">
        <f>+B!AD52/(D!AG$94)</f>
        <v>2.1643483205505829E-8</v>
      </c>
    </row>
    <row r="119" spans="6:33" x14ac:dyDescent="0.25">
      <c r="F119" s="218" t="s">
        <v>23</v>
      </c>
      <c r="G119" s="219"/>
      <c r="H119" s="53">
        <f>+B!E53/(D!H$94)</f>
        <v>1.3334810062808692E-7</v>
      </c>
      <c r="I119" s="53">
        <f>+B!F53/(D!I$94)</f>
        <v>6.232048363271009E-8</v>
      </c>
      <c r="J119" s="53">
        <f>+B!G53/(D!J$94)</f>
        <v>4.2860670127728608E-8</v>
      </c>
      <c r="K119" s="53">
        <f>+B!H53/(D!K$94)</f>
        <v>5.3406250139847213E-8</v>
      </c>
      <c r="L119" s="53">
        <f>+B!I53/(D!L$94)</f>
        <v>5.3463341101595322E-8</v>
      </c>
      <c r="M119" s="53">
        <f>+B!J53/(D!M$94)</f>
        <v>8.8877176866376241E-8</v>
      </c>
      <c r="N119" s="53">
        <f>+B!K53/(D!N$94)</f>
        <v>1.3596560287874531E-7</v>
      </c>
      <c r="O119" s="53">
        <f>+B!L53/(D!O$94)</f>
        <v>1.4656257586169488E-7</v>
      </c>
      <c r="P119" s="53">
        <f>+B!M53/(D!P$94)</f>
        <v>8.0216550042912626E-8</v>
      </c>
      <c r="Q119" s="53">
        <f>+B!N53/(D!Q$94)</f>
        <v>3.7198235184666932E-8</v>
      </c>
      <c r="R119" s="53">
        <f>+B!O53/(D!R$94)</f>
        <v>6.1344653909546119E-8</v>
      </c>
      <c r="S119" s="53">
        <f>+B!P53/(D!S$94)</f>
        <v>7.9129763053354534E-8</v>
      </c>
      <c r="T119" s="53">
        <f>+B!Q53/(D!T$94)</f>
        <v>6.4335933182266081E-8</v>
      </c>
      <c r="U119" s="53">
        <f>+B!R53/(D!U$94)</f>
        <v>7.029573647956666E-8</v>
      </c>
      <c r="V119" s="53">
        <f>+B!S53/(D!V$94)</f>
        <v>4.8888105960965408E-8</v>
      </c>
      <c r="W119" s="53">
        <f>+B!T53/(D!W$94)</f>
        <v>4.792406981786031E-8</v>
      </c>
      <c r="X119" s="53">
        <f>+B!U53/(D!X$94)</f>
        <v>6.1884427212981776E-8</v>
      </c>
      <c r="Y119" s="53">
        <f>+B!V53/(D!Y$94)</f>
        <v>7.1955637783355769E-8</v>
      </c>
      <c r="Z119" s="53">
        <f>+B!W53/(D!Z$94)</f>
        <v>5.3336195163673786E-8</v>
      </c>
      <c r="AA119" s="53">
        <f>+B!X53/(D!AA$94)</f>
        <v>4.8683968547652736E-8</v>
      </c>
      <c r="AB119" s="53">
        <f>+B!Y53/(D!AB$94)</f>
        <v>4.2205315560696435E-8</v>
      </c>
      <c r="AC119" s="53">
        <f>+B!Z53/(D!AC$94)</f>
        <v>3.3168565684655601E-8</v>
      </c>
      <c r="AD119" s="53">
        <f>+B!AA53/(D!AD$94)</f>
        <v>2.3390251840519076E-8</v>
      </c>
      <c r="AE119" s="53">
        <f>+B!AB53/(D!AE$94)</f>
        <v>4.9208630364692201E-8</v>
      </c>
      <c r="AF119" s="53">
        <f>+B!AC53/(D!AF$94)</f>
        <v>3.3931144897072941E-8</v>
      </c>
      <c r="AG119" s="53">
        <f>+B!AD53/(D!AG$94)</f>
        <v>3.4293478627144327E-8</v>
      </c>
    </row>
    <row r="120" spans="6:33" x14ac:dyDescent="0.25">
      <c r="F120" s="220" t="s">
        <v>24</v>
      </c>
      <c r="G120" s="221"/>
      <c r="H120" s="53">
        <f>+B!E54/(D!H$94)</f>
        <v>8.3648627995634112E-8</v>
      </c>
      <c r="I120" s="53">
        <f>+B!F54/(D!I$94)</f>
        <v>6.7307087740108517E-8</v>
      </c>
      <c r="J120" s="53">
        <f>+B!G54/(D!J$94)</f>
        <v>6.9553874007492769E-8</v>
      </c>
      <c r="K120" s="53">
        <f>+B!H54/(D!K$94)</f>
        <v>7.9596366459491906E-8</v>
      </c>
      <c r="L120" s="53">
        <f>+B!I54/(D!L$94)</f>
        <v>6.945400620410629E-8</v>
      </c>
      <c r="M120" s="53">
        <f>+B!J54/(D!M$94)</f>
        <v>7.9444387945395172E-8</v>
      </c>
      <c r="N120" s="53">
        <f>+B!K54/(D!N$94)</f>
        <v>1.0526713803608527E-7</v>
      </c>
      <c r="O120" s="53">
        <f>+B!L54/(D!O$94)</f>
        <v>1.4148453632835993E-7</v>
      </c>
      <c r="P120" s="53">
        <f>+B!M54/(D!P$94)</f>
        <v>1.4709707308418839E-7</v>
      </c>
      <c r="Q120" s="53">
        <f>+B!N54/(D!Q$94)</f>
        <v>8.8242959285834671E-8</v>
      </c>
      <c r="R120" s="53">
        <f>+B!O54/(D!R$94)</f>
        <v>1.2002991936967664E-7</v>
      </c>
      <c r="S120" s="53">
        <f>+B!P54/(D!S$94)</f>
        <v>1.2478088785365412E-7</v>
      </c>
      <c r="T120" s="53">
        <f>+B!Q54/(D!T$94)</f>
        <v>1.6506760622162647E-7</v>
      </c>
      <c r="U120" s="53">
        <f>+B!R54/(D!U$94)</f>
        <v>1.9651492388297856E-7</v>
      </c>
      <c r="V120" s="53">
        <f>+B!S54/(D!V$94)</f>
        <v>1.0941418607023931E-7</v>
      </c>
      <c r="W120" s="53">
        <f>+B!T54/(D!W$94)</f>
        <v>9.4884477530468029E-8</v>
      </c>
      <c r="X120" s="53">
        <f>+B!U54/(D!X$94)</f>
        <v>8.0690861441069223E-8</v>
      </c>
      <c r="Y120" s="53">
        <f>+B!V54/(D!Y$94)</f>
        <v>1.1096569005066876E-7</v>
      </c>
      <c r="Z120" s="53">
        <f>+B!W54/(D!Z$94)</f>
        <v>1.388646987040007E-7</v>
      </c>
      <c r="AA120" s="53">
        <f>+B!X54/(D!AA$94)</f>
        <v>8.7234068625260843E-8</v>
      </c>
      <c r="AB120" s="53">
        <f>+B!Y54/(D!AB$94)</f>
        <v>8.6229687994262693E-8</v>
      </c>
      <c r="AC120" s="53">
        <f>+B!Z54/(D!AC$94)</f>
        <v>6.7723500971903025E-8</v>
      </c>
      <c r="AD120" s="53">
        <f>+B!AA54/(D!AD$94)</f>
        <v>7.7228010469997081E-8</v>
      </c>
      <c r="AE120" s="53">
        <f>+B!AB54/(D!AE$94)</f>
        <v>5.758483024103085E-8</v>
      </c>
      <c r="AF120" s="53">
        <f>+B!AC54/(D!AF$94)</f>
        <v>7.5354967248595106E-8</v>
      </c>
      <c r="AG120" s="53">
        <f>+B!AD54/(D!AG$94)</f>
        <v>1.0393780194519532E-7</v>
      </c>
    </row>
    <row r="121" spans="6:33" x14ac:dyDescent="0.25">
      <c r="F121" s="218" t="s">
        <v>25</v>
      </c>
      <c r="G121" s="219"/>
      <c r="H121" s="53">
        <f>+B!E55/(D!H$94)</f>
        <v>2.3422016239700021E-7</v>
      </c>
      <c r="I121" s="53">
        <f>+B!F55/(D!I$94)</f>
        <v>2.5688114376895348E-7</v>
      </c>
      <c r="J121" s="53">
        <f>+B!G55/(D!J$94)</f>
        <v>2.777776728976795E-7</v>
      </c>
      <c r="K121" s="53">
        <f>+B!H55/(D!K$94)</f>
        <v>2.9553936103390268E-7</v>
      </c>
      <c r="L121" s="53">
        <f>+B!I55/(D!L$94)</f>
        <v>2.3368334669218005E-7</v>
      </c>
      <c r="M121" s="53">
        <f>+B!J55/(D!M$94)</f>
        <v>2.2168273847930047E-7</v>
      </c>
      <c r="N121" s="53">
        <f>+B!K55/(D!N$94)</f>
        <v>1.8191937044633122E-7</v>
      </c>
      <c r="O121" s="53">
        <f>+B!L55/(D!O$94)</f>
        <v>1.7112746195302671E-7</v>
      </c>
      <c r="P121" s="53">
        <f>+B!M55/(D!P$94)</f>
        <v>1.592924785107015E-7</v>
      </c>
      <c r="Q121" s="53">
        <f>+B!N55/(D!Q$94)</f>
        <v>6.3235281353188199E-8</v>
      </c>
      <c r="R121" s="53">
        <f>+B!O55/(D!R$94)</f>
        <v>1.3832441712284534E-7</v>
      </c>
      <c r="S121" s="53">
        <f>+B!P55/(D!S$94)</f>
        <v>1.4033547315126191E-7</v>
      </c>
      <c r="T121" s="53">
        <f>+B!Q55/(D!T$94)</f>
        <v>1.616313188271014E-7</v>
      </c>
      <c r="U121" s="53">
        <f>+B!R55/(D!U$94)</f>
        <v>1.318227923923456E-7</v>
      </c>
      <c r="V121" s="53">
        <f>+B!S55/(D!V$94)</f>
        <v>8.4816882953216435E-8</v>
      </c>
      <c r="W121" s="53">
        <f>+B!T55/(D!W$94)</f>
        <v>8.5981726261518597E-8</v>
      </c>
      <c r="X121" s="53">
        <f>+B!U55/(D!X$94)</f>
        <v>7.3953135653483921E-8</v>
      </c>
      <c r="Y121" s="53">
        <f>+B!V55/(D!Y$94)</f>
        <v>6.0530303635653216E-8</v>
      </c>
      <c r="Z121" s="53">
        <f>+B!W55/(D!Z$94)</f>
        <v>5.2096964536938468E-8</v>
      </c>
      <c r="AA121" s="53">
        <f>+B!X55/(D!AA$94)</f>
        <v>4.8784280237961683E-8</v>
      </c>
      <c r="AB121" s="53">
        <f>+B!Y55/(D!AB$94)</f>
        <v>4.4978878112577656E-8</v>
      </c>
      <c r="AC121" s="53">
        <f>+B!Z55/(D!AC$94)</f>
        <v>3.6498716692564535E-8</v>
      </c>
      <c r="AD121" s="53">
        <f>+B!AA55/(D!AD$94)</f>
        <v>3.3137413052459553E-8</v>
      </c>
      <c r="AE121" s="53">
        <f>+B!AB55/(D!AE$94)</f>
        <v>4.2960686281474021E-8</v>
      </c>
      <c r="AF121" s="53">
        <f>+B!AC55/(D!AF$94)</f>
        <v>2.6472759918544098E-8</v>
      </c>
      <c r="AG121" s="53">
        <f>+B!AD55/(D!AG$94)</f>
        <v>2.6664104472737843E-8</v>
      </c>
    </row>
    <row r="122" spans="6:33" ht="15.75" thickBot="1" x14ac:dyDescent="0.3">
      <c r="F122" s="222" t="s">
        <v>26</v>
      </c>
      <c r="G122" s="223"/>
      <c r="H122" s="54">
        <f>+B!E56/(D!H$94)</f>
        <v>3.2429880329504666E-14</v>
      </c>
      <c r="I122" s="54">
        <f>+B!F56/(D!I$94)</f>
        <v>0</v>
      </c>
      <c r="J122" s="54">
        <f>+B!G56/(D!J$94)</f>
        <v>0</v>
      </c>
      <c r="K122" s="54">
        <f>+B!H56/(D!K$94)</f>
        <v>1.0158086238877524E-14</v>
      </c>
      <c r="L122" s="54">
        <f>+B!I56/(D!L$94)</f>
        <v>0</v>
      </c>
      <c r="M122" s="54">
        <f>+B!J56/(D!M$94)</f>
        <v>0</v>
      </c>
      <c r="N122" s="54">
        <f>+B!K56/(D!N$94)</f>
        <v>0</v>
      </c>
      <c r="O122" s="54">
        <f>+B!L56/(D!O$94)</f>
        <v>5.1243835599528643E-11</v>
      </c>
      <c r="P122" s="54">
        <f>+B!M56/(D!P$94)</f>
        <v>8.2796763896894529E-11</v>
      </c>
      <c r="Q122" s="54">
        <f>+B!N56/(D!Q$94)</f>
        <v>4.599957275100321E-10</v>
      </c>
      <c r="R122" s="54">
        <f>+B!O56/(D!R$94)</f>
        <v>9.7857979445672169E-12</v>
      </c>
      <c r="S122" s="54">
        <f>+B!P56/(D!S$94)</f>
        <v>8.7953995968628474E-11</v>
      </c>
      <c r="T122" s="54">
        <f>+B!Q56/(D!T$94)</f>
        <v>4.5018517425521017E-11</v>
      </c>
      <c r="U122" s="54">
        <f>+B!R56/(D!U$94)</f>
        <v>1.7866363171360037E-11</v>
      </c>
      <c r="V122" s="54">
        <f>+B!S56/(D!V$94)</f>
        <v>8.3851899782628229E-11</v>
      </c>
      <c r="W122" s="54">
        <f>+B!T56/(D!W$94)</f>
        <v>0</v>
      </c>
      <c r="X122" s="54">
        <f>+B!U56/(D!X$94)</f>
        <v>5.0987646449060594E-11</v>
      </c>
      <c r="Y122" s="54">
        <f>+B!V56/(D!Y$94)</f>
        <v>0</v>
      </c>
      <c r="Z122" s="54">
        <f>+B!W56/(D!Z$94)</f>
        <v>1.0098500923798414E-10</v>
      </c>
      <c r="AA122" s="54">
        <f>+B!X56/(D!AA$94)</f>
        <v>2.0917991794715568E-10</v>
      </c>
      <c r="AB122" s="54">
        <f>+B!Y56/(D!AB$94)</f>
        <v>4.0775959235816947E-11</v>
      </c>
      <c r="AC122" s="54">
        <f>+B!Z56/(D!AC$94)</f>
        <v>0</v>
      </c>
      <c r="AD122" s="54">
        <f>+B!AA56/(D!AD$94)</f>
        <v>1.6243232671418159E-11</v>
      </c>
      <c r="AE122" s="54">
        <f>+B!AB56/(D!AE$94)</f>
        <v>6.4598343236083003E-11</v>
      </c>
      <c r="AF122" s="54">
        <f>+B!AC56/(D!AF$94)</f>
        <v>5.3195956207525392E-11</v>
      </c>
      <c r="AG122" s="54">
        <f>+B!AD56/(D!AG$94)</f>
        <v>8.6420741462487594E-11</v>
      </c>
    </row>
    <row r="123" spans="6:33" x14ac:dyDescent="0.25">
      <c r="F123" s="1" t="s">
        <v>53</v>
      </c>
      <c r="AD123" s="1"/>
    </row>
    <row r="124" spans="6:33" ht="15.75" thickBot="1" x14ac:dyDescent="0.3"/>
    <row r="125" spans="6:33" ht="15.75" thickBot="1" x14ac:dyDescent="0.3">
      <c r="F125" s="6" t="s">
        <v>15</v>
      </c>
      <c r="G125" s="7"/>
      <c r="H125" s="12">
        <v>1995</v>
      </c>
      <c r="I125" s="8">
        <v>1996</v>
      </c>
      <c r="J125" s="12">
        <v>1997</v>
      </c>
      <c r="K125" s="8">
        <v>1998</v>
      </c>
      <c r="L125" s="12">
        <v>1999</v>
      </c>
      <c r="M125" s="8">
        <v>2000</v>
      </c>
      <c r="N125" s="12">
        <v>2001</v>
      </c>
      <c r="O125" s="8">
        <v>2002</v>
      </c>
      <c r="P125" s="12">
        <v>2003</v>
      </c>
      <c r="Q125" s="8">
        <v>2004</v>
      </c>
      <c r="R125" s="12">
        <v>2005</v>
      </c>
      <c r="S125" s="8">
        <v>2006</v>
      </c>
      <c r="T125" s="12">
        <v>2007</v>
      </c>
      <c r="U125" s="8">
        <v>2008</v>
      </c>
      <c r="V125" s="12">
        <v>2009</v>
      </c>
      <c r="W125" s="8">
        <v>2010</v>
      </c>
      <c r="X125" s="12">
        <v>2011</v>
      </c>
      <c r="Y125" s="8">
        <v>2012</v>
      </c>
      <c r="Z125" s="12">
        <v>2013</v>
      </c>
      <c r="AA125" s="8">
        <v>2014</v>
      </c>
      <c r="AB125" s="12">
        <v>2015</v>
      </c>
      <c r="AC125" s="9">
        <v>2016</v>
      </c>
      <c r="AD125" s="9">
        <v>2017</v>
      </c>
      <c r="AE125" s="9">
        <v>2018</v>
      </c>
      <c r="AF125" s="9">
        <v>2019</v>
      </c>
      <c r="AG125" s="9">
        <v>2020</v>
      </c>
    </row>
    <row r="126" spans="6:33" ht="15.75" thickBot="1" x14ac:dyDescent="0.3">
      <c r="F126" s="198" t="s">
        <v>27</v>
      </c>
      <c r="G126" s="207"/>
      <c r="H126" s="172">
        <f>+'C'!D46/(D!H$94)</f>
        <v>5.8654065238836206E-7</v>
      </c>
      <c r="I126" s="172">
        <f>+'C'!E46/(D!I$94)</f>
        <v>-1.9812122632509818E-7</v>
      </c>
      <c r="J126" s="172">
        <f>+'C'!F46/(D!J$94)</f>
        <v>-2.1148175503148323E-7</v>
      </c>
      <c r="K126" s="172">
        <f>+'C'!G46/(D!K$94)</f>
        <v>-3.6067378201213954E-7</v>
      </c>
      <c r="L126" s="172">
        <f>+'C'!H46/(D!L$94)</f>
        <v>-2.131080011023389E-7</v>
      </c>
      <c r="M126" s="172">
        <f>+'C'!I46/(D!M$94)</f>
        <v>-2.6854729350855745E-7</v>
      </c>
      <c r="N126" s="172">
        <f>+'C'!J46/(D!N$94)</f>
        <v>-2.6490231166299981E-7</v>
      </c>
      <c r="O126" s="172">
        <f>+'C'!K46/(D!O$94)</f>
        <v>-3.0300122712263047E-7</v>
      </c>
      <c r="P126" s="172">
        <f>+'C'!L46/(D!P$94)</f>
        <v>-2.3018926800693253E-7</v>
      </c>
      <c r="Q126" s="172">
        <f>+'C'!M46/(D!Q$94)</f>
        <v>-4.445859517784914E-8</v>
      </c>
      <c r="R126" s="172">
        <f>+'C'!N46/(D!R$94)</f>
        <v>-2.4324369102078465E-7</v>
      </c>
      <c r="S126" s="172">
        <f>+'C'!O46/(D!S$94)</f>
        <v>-2.7966840068403653E-7</v>
      </c>
      <c r="T126" s="172">
        <f>+'C'!P46/(D!T$94)</f>
        <v>-2.9963228108506334E-7</v>
      </c>
      <c r="U126" s="172">
        <f>+'C'!Q46/(D!U$94)</f>
        <v>-2.7955007511176191E-7</v>
      </c>
      <c r="V126" s="172">
        <f>+'C'!R46/(D!V$94)</f>
        <v>1.0113906596401618E-8</v>
      </c>
      <c r="W126" s="172">
        <f>+'C'!S46/(D!W$94)</f>
        <v>-3.3079834800860542E-8</v>
      </c>
      <c r="X126" s="172">
        <f>+'C'!T46/(D!X$94)</f>
        <v>-5.9245746348235089E-8</v>
      </c>
      <c r="Y126" s="172">
        <f>+'C'!U46/(D!Y$94)</f>
        <v>8.8988791971000319E-7</v>
      </c>
      <c r="Z126" s="172">
        <f>+'C'!V46/(D!Z$94)</f>
        <v>-6.2693900333222285E-8</v>
      </c>
      <c r="AA126" s="172">
        <f>+'C'!W46/(D!AA$94)</f>
        <v>-4.6533341534105145E-8</v>
      </c>
      <c r="AB126" s="172">
        <f>+'C'!X46/(D!AB$94)</f>
        <v>2.4499376620759776E-8</v>
      </c>
      <c r="AC126" s="172">
        <f>+'C'!Y46/(D!AC$94)</f>
        <v>1.7705622844558798E-7</v>
      </c>
      <c r="AD126" s="172">
        <f>+'C'!Z46/(D!AD$94)</f>
        <v>1.1028892065401211E-7</v>
      </c>
      <c r="AE126" s="172">
        <f>+'C'!AA46/(D!AE$94)</f>
        <v>1.0651213943766688E-7</v>
      </c>
      <c r="AF126" s="172">
        <f>+'C'!AB46/(D!AF$94)</f>
        <v>2.8503681156818726E-7</v>
      </c>
      <c r="AG126" s="172">
        <f>+'C'!AC46/(D!AG$94)</f>
        <v>5.4323893817346446E-7</v>
      </c>
    </row>
    <row r="127" spans="6:33" x14ac:dyDescent="0.25">
      <c r="F127" s="218" t="s">
        <v>17</v>
      </c>
      <c r="G127" s="219"/>
      <c r="H127" s="168">
        <f>+'C'!D47/(D!H$94)</f>
        <v>1.1820442751021923E-8</v>
      </c>
      <c r="I127" s="168">
        <f>+'C'!E47/(D!I$94)</f>
        <v>1.8103005575784481E-8</v>
      </c>
      <c r="J127" s="168">
        <f>+'C'!F47/(D!J$94)</f>
        <v>2.4215778244836361E-8</v>
      </c>
      <c r="K127" s="168">
        <f>+'C'!G47/(D!K$94)</f>
        <v>1.528440509167202E-8</v>
      </c>
      <c r="L127" s="168">
        <f>+'C'!H47/(D!L$94)</f>
        <v>3.0226570481327139E-8</v>
      </c>
      <c r="M127" s="168">
        <f>+'C'!I47/(D!M$94)</f>
        <v>2.6395067990671415E-8</v>
      </c>
      <c r="N127" s="168">
        <f>+'C'!J47/(D!N$94)</f>
        <v>2.9024469648403939E-8</v>
      </c>
      <c r="O127" s="168">
        <f>+'C'!K47/(D!O$94)</f>
        <v>1.9028571507119314E-8</v>
      </c>
      <c r="P127" s="168">
        <f>+'C'!L47/(D!P$94)</f>
        <v>2.3831605144440291E-8</v>
      </c>
      <c r="Q127" s="168">
        <f>+'C'!M47/(D!Q$94)</f>
        <v>1.9020806677477932E-8</v>
      </c>
      <c r="R127" s="168">
        <f>+'C'!N47/(D!R$94)</f>
        <v>1.2780210912245018E-8</v>
      </c>
      <c r="S127" s="168">
        <f>+'C'!O47/(D!S$94)</f>
        <v>1.3767105178341029E-8</v>
      </c>
      <c r="T127" s="168">
        <f>+'C'!P47/(D!T$94)</f>
        <v>1.3485146057075978E-8</v>
      </c>
      <c r="U127" s="168">
        <f>+'C'!Q47/(D!U$94)</f>
        <v>1.5102874054260195E-8</v>
      </c>
      <c r="V127" s="168">
        <f>+'C'!R47/(D!V$94)</f>
        <v>2.0338515600855175E-8</v>
      </c>
      <c r="W127" s="168">
        <f>+'C'!S47/(D!W$94)</f>
        <v>2.5141869298934073E-8</v>
      </c>
      <c r="X127" s="168">
        <f>+'C'!T47/(D!X$94)</f>
        <v>2.0578922218160307E-8</v>
      </c>
      <c r="Y127" s="168">
        <f>+'C'!U47/(D!Y$94)</f>
        <v>1.2717748405958348E-8</v>
      </c>
      <c r="Z127" s="168">
        <f>+'C'!V47/(D!Z$94)</f>
        <v>1.5341205668191927E-8</v>
      </c>
      <c r="AA127" s="168">
        <f>+'C'!W47/(D!AA$94)</f>
        <v>1.9695826486437172E-8</v>
      </c>
      <c r="AB127" s="168">
        <f>+'C'!X47/(D!AB$94)</f>
        <v>2.2410653919709023E-8</v>
      </c>
      <c r="AC127" s="168">
        <f>+'C'!Y47/(D!AC$94)</f>
        <v>2.8426089095443756E-8</v>
      </c>
      <c r="AD127" s="168">
        <f>+'C'!Z47/(D!AD$94)</f>
        <v>3.7954278612810291E-8</v>
      </c>
      <c r="AE127" s="168">
        <f>+'C'!AA47/(D!AE$94)</f>
        <v>3.1462109236303404E-8</v>
      </c>
      <c r="AF127" s="168">
        <f>+'C'!AB47/(D!AF$94)</f>
        <v>2.6196088445176112E-8</v>
      </c>
      <c r="AG127" s="168">
        <f>+'C'!AC47/(D!AG$94)</f>
        <v>8.015295649370819E-8</v>
      </c>
    </row>
    <row r="128" spans="6:33" x14ac:dyDescent="0.25">
      <c r="F128" s="220" t="s">
        <v>18</v>
      </c>
      <c r="G128" s="221"/>
      <c r="H128" s="169">
        <f>+'C'!D48/(D!H$94)</f>
        <v>0</v>
      </c>
      <c r="I128" s="169">
        <f>+'C'!E48/(D!I$94)</f>
        <v>0</v>
      </c>
      <c r="J128" s="169">
        <f>+'C'!F48/(D!J$94)</f>
        <v>0</v>
      </c>
      <c r="K128" s="169">
        <f>+'C'!G48/(D!K$94)</f>
        <v>0</v>
      </c>
      <c r="L128" s="169">
        <f>+'C'!H48/(D!L$94)</f>
        <v>0</v>
      </c>
      <c r="M128" s="169">
        <f>+'C'!I48/(D!M$94)</f>
        <v>0</v>
      </c>
      <c r="N128" s="169">
        <f>+'C'!J48/(D!N$94)</f>
        <v>0</v>
      </c>
      <c r="O128" s="169">
        <f>+'C'!K48/(D!O$94)</f>
        <v>1.6945172728130986E-12</v>
      </c>
      <c r="P128" s="169">
        <f>+'C'!L48/(D!P$94)</f>
        <v>0</v>
      </c>
      <c r="Q128" s="169">
        <f>+'C'!M48/(D!Q$94)</f>
        <v>0</v>
      </c>
      <c r="R128" s="169">
        <f>+'C'!N48/(D!R$94)</f>
        <v>0</v>
      </c>
      <c r="S128" s="169">
        <f>+'C'!O48/(D!S$94)</f>
        <v>0</v>
      </c>
      <c r="T128" s="169">
        <f>+'C'!P48/(D!T$94)</f>
        <v>0</v>
      </c>
      <c r="U128" s="169">
        <f>+'C'!Q48/(D!U$94)</f>
        <v>0</v>
      </c>
      <c r="V128" s="169">
        <f>+'C'!R48/(D!V$94)</f>
        <v>0</v>
      </c>
      <c r="W128" s="169">
        <f>+'C'!S48/(D!W$94)</f>
        <v>0</v>
      </c>
      <c r="X128" s="169">
        <f>+'C'!T48/(D!X$94)</f>
        <v>0</v>
      </c>
      <c r="Y128" s="169">
        <f>+'C'!U48/(D!Y$94)</f>
        <v>-4.3402735893688715E-11</v>
      </c>
      <c r="Z128" s="169">
        <f>+'C'!V48/(D!Z$94)</f>
        <v>-1.4214710405506408E-9</v>
      </c>
      <c r="AA128" s="169">
        <f>+'C'!W48/(D!AA$94)</f>
        <v>-3.6724626730371922E-9</v>
      </c>
      <c r="AB128" s="169">
        <f>+'C'!X48/(D!AB$94)</f>
        <v>-1.6868374091624126E-9</v>
      </c>
      <c r="AC128" s="169">
        <f>+'C'!Y48/(D!AC$94)</f>
        <v>-4.1109200005483716E-9</v>
      </c>
      <c r="AD128" s="169">
        <f>+'C'!Z48/(D!AD$94)</f>
        <v>-3.0994050206784538E-9</v>
      </c>
      <c r="AE128" s="169">
        <f>+'C'!AA48/(D!AE$94)</f>
        <v>-5.4206487982994181E-10</v>
      </c>
      <c r="AF128" s="169">
        <f>+'C'!AB48/(D!AF$94)</f>
        <v>1.3125272213758078E-12</v>
      </c>
      <c r="AG128" s="169">
        <f>+'C'!AC48/(D!AG$94)</f>
        <v>0</v>
      </c>
    </row>
    <row r="129" spans="6:33" x14ac:dyDescent="0.25">
      <c r="F129" s="218" t="s">
        <v>19</v>
      </c>
      <c r="G129" s="219"/>
      <c r="H129" s="169">
        <f>+'C'!D49/(D!H$94)</f>
        <v>5.3718529321608548E-8</v>
      </c>
      <c r="I129" s="169">
        <f>+'C'!E49/(D!I$94)</f>
        <v>3.2526795446099942E-8</v>
      </c>
      <c r="J129" s="169">
        <f>+'C'!F49/(D!J$94)</f>
        <v>2.5934171691146626E-8</v>
      </c>
      <c r="K129" s="169">
        <f>+'C'!G49/(D!K$94)</f>
        <v>2.1091691571662154E-8</v>
      </c>
      <c r="L129" s="169">
        <f>+'C'!H49/(D!L$94)</f>
        <v>1.9823473119958662E-8</v>
      </c>
      <c r="M129" s="169">
        <f>+'C'!I49/(D!M$94)</f>
        <v>1.6899427782082284E-8</v>
      </c>
      <c r="N129" s="169">
        <f>+'C'!J49/(D!N$94)</f>
        <v>1.4474092749109312E-8</v>
      </c>
      <c r="O129" s="169">
        <f>+'C'!K49/(D!O$94)</f>
        <v>1.0663239920074586E-8</v>
      </c>
      <c r="P129" s="169">
        <f>+'C'!L49/(D!P$94)</f>
        <v>1.2705383196993402E-8</v>
      </c>
      <c r="Q129" s="169">
        <f>+'C'!M49/(D!Q$94)</f>
        <v>1.4235320553890449E-8</v>
      </c>
      <c r="R129" s="169">
        <f>+'C'!N49/(D!R$94)</f>
        <v>7.3491136546900967E-9</v>
      </c>
      <c r="S129" s="169">
        <f>+'C'!O49/(D!S$94)</f>
        <v>6.1229345994115622E-9</v>
      </c>
      <c r="T129" s="169">
        <f>+'C'!P49/(D!T$94)</f>
        <v>2.0206538751031201E-8</v>
      </c>
      <c r="U129" s="169">
        <f>+'C'!Q49/(D!U$94)</f>
        <v>2.8083515674102518E-8</v>
      </c>
      <c r="V129" s="169">
        <f>+'C'!R49/(D!V$94)</f>
        <v>1.5598396148748913E-7</v>
      </c>
      <c r="W129" s="169">
        <f>+'C'!S49/(D!W$94)</f>
        <v>6.6802156370449557E-8</v>
      </c>
      <c r="X129" s="169">
        <f>+'C'!T49/(D!X$94)</f>
        <v>1.3850168082851572E-8</v>
      </c>
      <c r="Y129" s="169">
        <f>+'C'!U49/(D!Y$94)</f>
        <v>2.0738570763924553E-8</v>
      </c>
      <c r="Z129" s="169">
        <f>+'C'!V49/(D!Z$94)</f>
        <v>4.4361624837145396E-8</v>
      </c>
      <c r="AA129" s="169">
        <f>+'C'!W49/(D!AA$94)</f>
        <v>1.5676182508057875E-8</v>
      </c>
      <c r="AB129" s="169">
        <f>+'C'!X49/(D!AB$94)</f>
        <v>1.5473595725658744E-8</v>
      </c>
      <c r="AC129" s="169">
        <f>+'C'!Y49/(D!AC$94)</f>
        <v>2.4858374233343191E-8</v>
      </c>
      <c r="AD129" s="169">
        <f>+'C'!Z49/(D!AD$94)</f>
        <v>1.5409822734863931E-8</v>
      </c>
      <c r="AE129" s="169">
        <f>+'C'!AA49/(D!AE$94)</f>
        <v>3.5106093743929341E-8</v>
      </c>
      <c r="AF129" s="169">
        <f>+'C'!AB49/(D!AF$94)</f>
        <v>1.4490307935907345E-7</v>
      </c>
      <c r="AG129" s="169">
        <f>+'C'!AC49/(D!AG$94)</f>
        <v>6.0645211736679532E-8</v>
      </c>
    </row>
    <row r="130" spans="6:33" x14ac:dyDescent="0.25">
      <c r="F130" s="220" t="s">
        <v>20</v>
      </c>
      <c r="G130" s="221"/>
      <c r="H130" s="169">
        <f>+'C'!D50/(D!H$94)</f>
        <v>6.4649182636069754E-8</v>
      </c>
      <c r="I130" s="169">
        <f>+'C'!E50/(D!I$94)</f>
        <v>3.04886750541828E-8</v>
      </c>
      <c r="J130" s="169">
        <f>+'C'!F50/(D!J$94)</f>
        <v>8.8749705988951338E-11</v>
      </c>
      <c r="K130" s="169">
        <f>+'C'!G50/(D!K$94)</f>
        <v>-1.1580218312320377E-9</v>
      </c>
      <c r="L130" s="169">
        <f>+'C'!H50/(D!L$94)</f>
        <v>-4.0889396322785726E-10</v>
      </c>
      <c r="M130" s="169">
        <f>+'C'!I50/(D!M$94)</f>
        <v>-2.4629935930772883E-10</v>
      </c>
      <c r="N130" s="169">
        <f>+'C'!J50/(D!N$94)</f>
        <v>-6.362171436437648E-10</v>
      </c>
      <c r="O130" s="169">
        <f>+'C'!K50/(D!O$94)</f>
        <v>-5.6809201967828046E-10</v>
      </c>
      <c r="P130" s="169">
        <f>+'C'!L50/(D!P$94)</f>
        <v>-3.3579391993916642E-11</v>
      </c>
      <c r="Q130" s="169">
        <f>+'C'!M50/(D!Q$94)</f>
        <v>-1.5824017014646871E-10</v>
      </c>
      <c r="R130" s="169">
        <f>+'C'!N50/(D!R$94)</f>
        <v>-6.3274626148240237E-10</v>
      </c>
      <c r="S130" s="169">
        <f>+'C'!O50/(D!S$94)</f>
        <v>-5.6307882160598429E-10</v>
      </c>
      <c r="T130" s="169">
        <f>+'C'!P50/(D!T$94)</f>
        <v>-4.7831568503607879E-10</v>
      </c>
      <c r="U130" s="169">
        <f>+'C'!Q50/(D!U$94)</f>
        <v>-3.1101593240571377E-10</v>
      </c>
      <c r="V130" s="169">
        <f>+'C'!R50/(D!V$94)</f>
        <v>-4.6769798794957807E-10</v>
      </c>
      <c r="W130" s="169">
        <f>+'C'!S50/(D!W$94)</f>
        <v>-1.2003290035985173E-10</v>
      </c>
      <c r="X130" s="169">
        <f>+'C'!T50/(D!X$94)</f>
        <v>-9.194167166487619E-10</v>
      </c>
      <c r="Y130" s="169">
        <f>+'C'!U50/(D!Y$94)</f>
        <v>9.7014268415740442E-7</v>
      </c>
      <c r="Z130" s="169">
        <f>+'C'!V50/(D!Z$94)</f>
        <v>2.3764121697857822E-8</v>
      </c>
      <c r="AA130" s="169">
        <f>+'C'!W50/(D!AA$94)</f>
        <v>-1.8632653764153558E-9</v>
      </c>
      <c r="AB130" s="169">
        <f>+'C'!X50/(D!AB$94)</f>
        <v>-2.1501745624042967E-9</v>
      </c>
      <c r="AC130" s="169">
        <f>+'C'!Y50/(D!AC$94)</f>
        <v>-2.0429558021115589E-9</v>
      </c>
      <c r="AD130" s="169">
        <f>+'C'!Z50/(D!AD$94)</f>
        <v>-5.9930667026163705E-10</v>
      </c>
      <c r="AE130" s="169">
        <f>+'C'!AA50/(D!AE$94)</f>
        <v>-2.9099832844069546E-10</v>
      </c>
      <c r="AF130" s="169">
        <f>+'C'!AB50/(D!AF$94)</f>
        <v>-3.7999052793534626E-10</v>
      </c>
      <c r="AG130" s="169">
        <f>+'C'!AC50/(D!AG$94)</f>
        <v>-1.0354642101797501E-10</v>
      </c>
    </row>
    <row r="131" spans="6:33" x14ac:dyDescent="0.25">
      <c r="F131" s="218" t="s">
        <v>21</v>
      </c>
      <c r="G131" s="219"/>
      <c r="H131" s="169">
        <f>+'C'!D51/(D!H$94)</f>
        <v>0</v>
      </c>
      <c r="I131" s="169">
        <f>+'C'!E51/(D!I$94)</f>
        <v>-2.284888331745678E-11</v>
      </c>
      <c r="J131" s="169">
        <f>+'C'!F51/(D!J$94)</f>
        <v>-4.1571539864252083E-11</v>
      </c>
      <c r="K131" s="169">
        <f>+'C'!G51/(D!K$94)</f>
        <v>-4.2074793201430704E-11</v>
      </c>
      <c r="L131" s="169">
        <f>+'C'!H51/(D!L$94)</f>
        <v>0</v>
      </c>
      <c r="M131" s="169">
        <f>+'C'!I51/(D!M$94)</f>
        <v>0</v>
      </c>
      <c r="N131" s="169">
        <f>+'C'!J51/(D!N$94)</f>
        <v>0</v>
      </c>
      <c r="O131" s="169">
        <f>+'C'!K51/(D!O$94)</f>
        <v>0</v>
      </c>
      <c r="P131" s="169">
        <f>+'C'!L51/(D!P$94)</f>
        <v>-4.4113896027250461E-11</v>
      </c>
      <c r="Q131" s="169">
        <f>+'C'!M51/(D!Q$94)</f>
        <v>-5.479942417335474E-11</v>
      </c>
      <c r="R131" s="169">
        <f>+'C'!N51/(D!R$94)</f>
        <v>-5.6805698664884222E-11</v>
      </c>
      <c r="S131" s="169">
        <f>+'C'!O51/(D!S$94)</f>
        <v>0</v>
      </c>
      <c r="T131" s="169">
        <f>+'C'!P51/(D!T$94)</f>
        <v>0</v>
      </c>
      <c r="U131" s="169">
        <f>+'C'!Q51/(D!U$94)</f>
        <v>0</v>
      </c>
      <c r="V131" s="169">
        <f>+'C'!R51/(D!V$94)</f>
        <v>-6.9708050314495699E-12</v>
      </c>
      <c r="W131" s="169">
        <f>+'C'!S51/(D!W$94)</f>
        <v>0</v>
      </c>
      <c r="X131" s="169">
        <f>+'C'!T51/(D!X$94)</f>
        <v>0</v>
      </c>
      <c r="Y131" s="169">
        <f>+'C'!U51/(D!Y$94)</f>
        <v>0</v>
      </c>
      <c r="Z131" s="169">
        <f>+'C'!V51/(D!Z$94)</f>
        <v>0</v>
      </c>
      <c r="AA131" s="169">
        <f>+'C'!W51/(D!AA$94)</f>
        <v>0</v>
      </c>
      <c r="AB131" s="169">
        <f>+'C'!X51/(D!AB$94)</f>
        <v>-1.1839236898200849E-10</v>
      </c>
      <c r="AC131" s="169">
        <f>+'C'!Y51/(D!AC$94)</f>
        <v>-5.2421106166860744E-11</v>
      </c>
      <c r="AD131" s="169">
        <f>+'C'!Z51/(D!AD$94)</f>
        <v>-5.571627598326753E-11</v>
      </c>
      <c r="AE131" s="169">
        <f>+'C'!AA51/(D!AE$94)</f>
        <v>0</v>
      </c>
      <c r="AF131" s="169">
        <f>+'C'!AB51/(D!AF$94)</f>
        <v>-2.1976338134847643E-11</v>
      </c>
      <c r="AG131" s="169">
        <f>+'C'!AC51/(D!AG$94)</f>
        <v>-3.0238414745153819E-10</v>
      </c>
    </row>
    <row r="132" spans="6:33" x14ac:dyDescent="0.25">
      <c r="F132" s="220" t="s">
        <v>22</v>
      </c>
      <c r="G132" s="221"/>
      <c r="H132" s="169">
        <f>+'C'!D52/(D!H$94)</f>
        <v>-1.1237472412258641E-8</v>
      </c>
      <c r="I132" s="169">
        <f>+'C'!E52/(D!I$94)</f>
        <v>-8.3752581800137813E-9</v>
      </c>
      <c r="J132" s="169">
        <f>+'C'!F52/(D!J$94)</f>
        <v>-2.5948741418920437E-9</v>
      </c>
      <c r="K132" s="169">
        <f>+'C'!G52/(D!K$94)</f>
        <v>1.4120755680663645E-9</v>
      </c>
      <c r="L132" s="169">
        <f>+'C'!H52/(D!L$94)</f>
        <v>2.0540514010782371E-8</v>
      </c>
      <c r="M132" s="169">
        <f>+'C'!I52/(D!M$94)</f>
        <v>5.0988432441095099E-9</v>
      </c>
      <c r="N132" s="169">
        <f>+'C'!J52/(D!N$94)</f>
        <v>6.0207255351677218E-9</v>
      </c>
      <c r="O132" s="169">
        <f>+'C'!K52/(D!O$94)</f>
        <v>8.8246172235247238E-9</v>
      </c>
      <c r="P132" s="169">
        <f>+'C'!L52/(D!P$94)</f>
        <v>-4.0947627743771211E-9</v>
      </c>
      <c r="Q132" s="169">
        <f>+'C'!M52/(D!Q$94)</f>
        <v>-3.7505832825280896E-9</v>
      </c>
      <c r="R132" s="169">
        <f>+'C'!N52/(D!R$94)</f>
        <v>-3.8298385558521027E-9</v>
      </c>
      <c r="S132" s="169">
        <f>+'C'!O52/(D!S$94)</f>
        <v>-2.2286360783640049E-9</v>
      </c>
      <c r="T132" s="169">
        <f>+'C'!P52/(D!T$94)</f>
        <v>-1.5375375728996442E-8</v>
      </c>
      <c r="U132" s="169">
        <f>+'C'!Q52/(D!U$94)</f>
        <v>-1.8927241968674739E-8</v>
      </c>
      <c r="V132" s="169">
        <f>+'C'!R52/(D!V$94)</f>
        <v>-8.0293561992037374E-9</v>
      </c>
      <c r="W132" s="169">
        <f>+'C'!S52/(D!W$94)</f>
        <v>-1.2074708861428228E-8</v>
      </c>
      <c r="X132" s="169">
        <f>+'C'!T52/(D!X$94)</f>
        <v>-1.0024924253850088E-8</v>
      </c>
      <c r="Y132" s="169">
        <f>+'C'!U52/(D!Y$94)</f>
        <v>-6.3961219947120269E-9</v>
      </c>
      <c r="Z132" s="169">
        <f>+'C'!V52/(D!Z$94)</f>
        <v>-1.2462358271273674E-8</v>
      </c>
      <c r="AA132" s="169">
        <f>+'C'!W52/(D!AA$94)</f>
        <v>-1.7217710535733949E-8</v>
      </c>
      <c r="AB132" s="169">
        <f>+'C'!X52/(D!AB$94)</f>
        <v>-2.0732600702316474E-8</v>
      </c>
      <c r="AC132" s="169">
        <f>+'C'!Y52/(D!AC$94)</f>
        <v>-2.4191223197372169E-8</v>
      </c>
      <c r="AD132" s="169">
        <f>+'C'!Z52/(D!AD$94)</f>
        <v>-1.9518587876872914E-8</v>
      </c>
      <c r="AE132" s="169">
        <f>+'C'!AA52/(D!AE$94)</f>
        <v>-2.357978629802855E-8</v>
      </c>
      <c r="AF132" s="169">
        <f>+'C'!AB52/(D!AF$94)</f>
        <v>-1.7425942143508873E-8</v>
      </c>
      <c r="AG132" s="169">
        <f>+'C'!AC52/(D!AG$94)</f>
        <v>-1.5758595558537495E-8</v>
      </c>
    </row>
    <row r="133" spans="6:33" x14ac:dyDescent="0.25">
      <c r="F133" s="218" t="s">
        <v>23</v>
      </c>
      <c r="G133" s="219"/>
      <c r="H133" s="169">
        <f>+'C'!D53/(D!H$94)</f>
        <v>7.7993375744253776E-7</v>
      </c>
      <c r="I133" s="169">
        <f>+'C'!E53/(D!I$94)</f>
        <v>5.1156231059686808E-8</v>
      </c>
      <c r="J133" s="169">
        <f>+'C'!F53/(D!J$94)</f>
        <v>8.5424376576237479E-8</v>
      </c>
      <c r="K133" s="169">
        <f>+'C'!G53/(D!K$94)</f>
        <v>-2.3905379878968842E-8</v>
      </c>
      <c r="L133" s="169">
        <f>+'C'!H53/(D!L$94)</f>
        <v>1.7632390434736564E-8</v>
      </c>
      <c r="M133" s="169">
        <f>+'C'!I53/(D!M$94)</f>
        <v>-1.9449259869698034E-8</v>
      </c>
      <c r="N133" s="169">
        <f>+'C'!J53/(D!N$94)</f>
        <v>-2.9000093746702968E-8</v>
      </c>
      <c r="O133" s="169">
        <f>+'C'!K53/(D!O$94)</f>
        <v>-3.1950327337598534E-8</v>
      </c>
      <c r="P133" s="169">
        <f>+'C'!L53/(D!P$94)</f>
        <v>4.0035711624817472E-8</v>
      </c>
      <c r="Q133" s="169">
        <f>+'C'!M53/(D!Q$94)</f>
        <v>7.3723537540192622E-8</v>
      </c>
      <c r="R133" s="169">
        <f>+'C'!N53/(D!R$94)</f>
        <v>-7.408219874275285E-9</v>
      </c>
      <c r="S133" s="169">
        <f>+'C'!O53/(D!S$94)</f>
        <v>-3.6270662523394144E-8</v>
      </c>
      <c r="T133" s="169">
        <f>+'C'!P53/(D!T$94)</f>
        <v>6.2716003768333311E-9</v>
      </c>
      <c r="U133" s="169">
        <f>+'C'!Q53/(D!U$94)</f>
        <v>1.4747780602359624E-8</v>
      </c>
      <c r="V133" s="169">
        <f>+'C'!R53/(D!V$94)</f>
        <v>2.6080277342972747E-8</v>
      </c>
      <c r="W133" s="169">
        <f>+'C'!S53/(D!W$94)</f>
        <v>4.7093153345357345E-8</v>
      </c>
      <c r="X133" s="169">
        <f>+'C'!T53/(D!X$94)</f>
        <v>5.6356366767460266E-8</v>
      </c>
      <c r="Y133" s="169">
        <f>+'C'!U53/(D!Y$94)</f>
        <v>3.6010278605955789E-8</v>
      </c>
      <c r="Z133" s="169">
        <f>+'C'!V53/(D!Z$94)</f>
        <v>4.4986298822194857E-8</v>
      </c>
      <c r="AA133" s="169">
        <f>+'C'!W53/(D!AA$94)</f>
        <v>6.3181487382630545E-8</v>
      </c>
      <c r="AB133" s="169">
        <f>+'C'!X53/(D!AB$94)</f>
        <v>1.1837332180125073E-7</v>
      </c>
      <c r="AC133" s="169">
        <f>+'C'!Y53/(D!AC$94)</f>
        <v>2.2619244127072997E-7</v>
      </c>
      <c r="AD133" s="169">
        <f>+'C'!Z53/(D!AD$94)</f>
        <v>1.5787970385697922E-7</v>
      </c>
      <c r="AE133" s="169">
        <f>+'C'!AA53/(D!AE$94)</f>
        <v>1.3524805948772178E-7</v>
      </c>
      <c r="AF133" s="169">
        <f>+'C'!AB53/(D!AF$94)</f>
        <v>2.1516434773076253E-7</v>
      </c>
      <c r="AG133" s="169">
        <f>+'C'!AC53/(D!AG$94)</f>
        <v>9.8568295169497961E-8</v>
      </c>
    </row>
    <row r="134" spans="6:33" x14ac:dyDescent="0.25">
      <c r="F134" s="220" t="s">
        <v>24</v>
      </c>
      <c r="G134" s="221"/>
      <c r="H134" s="169">
        <f>+'C'!D54/(D!H$94)</f>
        <v>-8.3648627995634112E-8</v>
      </c>
      <c r="I134" s="169">
        <f>+'C'!E54/(D!I$94)</f>
        <v>-6.7264889351999703E-8</v>
      </c>
      <c r="J134" s="169">
        <f>+'C'!F54/(D!J$94)</f>
        <v>-6.9518059103956132E-8</v>
      </c>
      <c r="K134" s="169">
        <f>+'C'!G54/(D!K$94)</f>
        <v>-7.887786470364362E-8</v>
      </c>
      <c r="L134" s="169">
        <f>+'C'!H54/(D!L$94)</f>
        <v>-6.8257804846796935E-8</v>
      </c>
      <c r="M134" s="169">
        <f>+'C'!I54/(D!M$94)</f>
        <v>-7.9095201889249568E-8</v>
      </c>
      <c r="N134" s="169">
        <f>+'C'!J54/(D!N$94)</f>
        <v>-1.0499699724743516E-7</v>
      </c>
      <c r="O134" s="169">
        <f>+'C'!K54/(D!O$94)</f>
        <v>-1.4148453632835993E-7</v>
      </c>
      <c r="P134" s="169">
        <f>+'C'!L54/(D!P$94)</f>
        <v>-1.467072119053339E-7</v>
      </c>
      <c r="Q134" s="169">
        <f>+'C'!M54/(D!Q$94)</f>
        <v>-8.7788190685443419E-8</v>
      </c>
      <c r="R134" s="169">
        <f>+'C'!N54/(D!R$94)</f>
        <v>-1.1672968133135788E-7</v>
      </c>
      <c r="S134" s="169">
        <f>+'C'!O54/(D!S$94)</f>
        <v>-1.227605013456254E-7</v>
      </c>
      <c r="T134" s="169">
        <f>+'C'!P54/(D!T$94)</f>
        <v>-1.6491853391484015E-7</v>
      </c>
      <c r="U134" s="169">
        <f>+'C'!Q54/(D!U$94)</f>
        <v>-1.9517561967891368E-7</v>
      </c>
      <c r="V134" s="169">
        <f>+'C'!R54/(D!V$94)</f>
        <v>-1.006388934911455E-7</v>
      </c>
      <c r="W134" s="169">
        <f>+'C'!S54/(D!W$94)</f>
        <v>-7.514681415096539E-8</v>
      </c>
      <c r="X134" s="169">
        <f>+'C'!T54/(D!X$94)</f>
        <v>-7.2100747710590485E-8</v>
      </c>
      <c r="Y134" s="169">
        <f>+'C'!U54/(D!Y$94)</f>
        <v>-8.8388521807950617E-8</v>
      </c>
      <c r="Z134" s="169">
        <f>+'C'!V54/(D!Z$94)</f>
        <v>-1.3329943494349784E-7</v>
      </c>
      <c r="AA134" s="169">
        <f>+'C'!W54/(D!AA$94)</f>
        <v>-8.1046067942216569E-8</v>
      </c>
      <c r="AB134" s="169">
        <f>+'C'!X54/(D!AB$94)</f>
        <v>-7.0852793340143401E-8</v>
      </c>
      <c r="AC134" s="169">
        <f>+'C'!Y54/(D!AC$94)</f>
        <v>-4.4782153084497177E-8</v>
      </c>
      <c r="AD134" s="169">
        <f>+'C'!Z54/(D!AD$94)</f>
        <v>-4.7061531485456725E-8</v>
      </c>
      <c r="AE134" s="169">
        <f>+'C'!AA54/(D!AE$94)</f>
        <v>-3.4545741789023278E-8</v>
      </c>
      <c r="AF134" s="169">
        <f>+'C'!AB54/(D!AF$94)</f>
        <v>-6.0995193696397835E-8</v>
      </c>
      <c r="AG134" s="169">
        <f>+'C'!AC54/(D!AG$94)</f>
        <v>-9.4435574235733573E-8</v>
      </c>
    </row>
    <row r="135" spans="6:33" x14ac:dyDescent="0.25">
      <c r="F135" s="218" t="s">
        <v>25</v>
      </c>
      <c r="G135" s="219"/>
      <c r="H135" s="169">
        <f>+'C'!D55/(D!H$94)</f>
        <v>-2.2869502963546193E-7</v>
      </c>
      <c r="I135" s="169">
        <f>+'C'!E55/(D!I$94)</f>
        <v>-2.5473288558407235E-7</v>
      </c>
      <c r="J135" s="169">
        <f>+'C'!F55/(D!J$94)</f>
        <v>-2.7499024208331742E-7</v>
      </c>
      <c r="K135" s="169">
        <f>+'C'!G55/(D!K$94)</f>
        <v>-2.948518515991692E-7</v>
      </c>
      <c r="L135" s="169">
        <f>+'C'!H55/(D!L$94)</f>
        <v>-2.326642155307454E-7</v>
      </c>
      <c r="M135" s="169">
        <f>+'C'!I55/(D!M$94)</f>
        <v>-2.181499214639411E-7</v>
      </c>
      <c r="N135" s="169">
        <f>+'C'!J55/(D!N$94)</f>
        <v>-1.7978832200414154E-7</v>
      </c>
      <c r="O135" s="169">
        <f>+'C'!K55/(D!O$94)</f>
        <v>-1.6746506910590258E-7</v>
      </c>
      <c r="P135" s="169">
        <f>+'C'!L55/(D!P$94)</f>
        <v>-1.5579945041054135E-7</v>
      </c>
      <c r="Q135" s="169">
        <f>+'C'!M55/(D!Q$94)</f>
        <v>-5.9624113750333063E-8</v>
      </c>
      <c r="R135" s="169">
        <f>+'C'!N55/(D!R$94)</f>
        <v>-1.3470594493536924E-7</v>
      </c>
      <c r="S135" s="169">
        <f>+'C'!O55/(D!S$94)</f>
        <v>-1.3765375797977102E-7</v>
      </c>
      <c r="T135" s="169">
        <f>+'C'!P55/(D!T$94)</f>
        <v>-1.5877830302335345E-7</v>
      </c>
      <c r="U135" s="169">
        <f>+'C'!Q55/(D!U$94)</f>
        <v>-1.2305269556427574E-7</v>
      </c>
      <c r="V135" s="169">
        <f>+'C'!R55/(D!V$94)</f>
        <v>-8.3061999998413288E-8</v>
      </c>
      <c r="W135" s="169">
        <f>+'C'!S55/(D!W$94)</f>
        <v>-8.481735094493951E-8</v>
      </c>
      <c r="X135" s="169">
        <f>+'C'!T55/(D!X$94)</f>
        <v>-7.1220480836305387E-8</v>
      </c>
      <c r="Y135" s="169">
        <f>+'C'!U55/(D!Y$94)</f>
        <v>-5.6747733230203349E-8</v>
      </c>
      <c r="Z135" s="169">
        <f>+'C'!V55/(D!Z$94)</f>
        <v>-4.6211306023896263E-8</v>
      </c>
      <c r="AA135" s="169">
        <f>+'C'!W55/(D!AA$94)</f>
        <v>-4.3013629189379112E-8</v>
      </c>
      <c r="AB135" s="169">
        <f>+'C'!X55/(D!AB$94)</f>
        <v>-3.8877807155982878E-8</v>
      </c>
      <c r="AC135" s="169">
        <f>+'C'!Y55/(D!AC$94)</f>
        <v>-2.9232418062215147E-8</v>
      </c>
      <c r="AD135" s="169">
        <f>+'C'!Z55/(D!AD$94)</f>
        <v>-3.1354229302503273E-8</v>
      </c>
      <c r="AE135" s="169">
        <f>+'C'!AA55/(D!AE$94)</f>
        <v>-3.7443517701346645E-8</v>
      </c>
      <c r="AF135" s="169">
        <f>+'C'!AB55/(D!AF$94)</f>
        <v>-2.3347854962001098E-8</v>
      </c>
      <c r="AG135" s="169">
        <f>+'C'!AC55/(D!AG$94)</f>
        <v>-2.3036397606588397E-8</v>
      </c>
    </row>
    <row r="136" spans="6:33" ht="15.75" thickBot="1" x14ac:dyDescent="0.3">
      <c r="F136" s="222" t="s">
        <v>26</v>
      </c>
      <c r="G136" s="223"/>
      <c r="H136" s="170">
        <f>+'C'!D56/(D!H$94)</f>
        <v>-3.2429880329504666E-14</v>
      </c>
      <c r="I136" s="170">
        <f>+'C'!E56/(D!I$94)</f>
        <v>0</v>
      </c>
      <c r="J136" s="170">
        <f>+'C'!F56/(D!J$94)</f>
        <v>0</v>
      </c>
      <c r="K136" s="170">
        <f>+'C'!G56/(D!K$94)</f>
        <v>3.7317761415764359E-10</v>
      </c>
      <c r="L136" s="170">
        <f>+'C'!H56/(D!L$94)</f>
        <v>0</v>
      </c>
      <c r="M136" s="170">
        <f>+'C'!I56/(D!M$94)</f>
        <v>0</v>
      </c>
      <c r="N136" s="170">
        <f>+'C'!J56/(D!N$94)</f>
        <v>0</v>
      </c>
      <c r="O136" s="170">
        <f>+'C'!K56/(D!O$94)</f>
        <v>-5.1243835599528643E-11</v>
      </c>
      <c r="P136" s="170">
        <f>+'C'!L56/(D!P$94)</f>
        <v>-8.2796763896894529E-11</v>
      </c>
      <c r="Q136" s="170">
        <f>+'C'!M56/(D!Q$94)</f>
        <v>-6.2298472556179743E-11</v>
      </c>
      <c r="R136" s="170">
        <f>+'C'!N56/(D!R$94)</f>
        <v>-9.7857979445672169E-12</v>
      </c>
      <c r="S136" s="170">
        <f>+'C'!O56/(D!S$94)</f>
        <v>-8.1766588584271918E-11</v>
      </c>
      <c r="T136" s="170">
        <f>+'C'!P56/(D!T$94)</f>
        <v>-4.5018517425521017E-11</v>
      </c>
      <c r="U136" s="170">
        <f>+'C'!Q56/(D!U$94)</f>
        <v>-1.7866363171360037E-11</v>
      </c>
      <c r="V136" s="170">
        <f>+'C'!R56/(D!V$94)</f>
        <v>-8.3851899782628229E-11</v>
      </c>
      <c r="W136" s="170">
        <f>+'C'!S56/(D!W$94)</f>
        <v>4.1941896951043925E-11</v>
      </c>
      <c r="X136" s="170">
        <f>+'C'!T56/(D!X$94)</f>
        <v>4.2343989420103268E-9</v>
      </c>
      <c r="Y136" s="170">
        <f>+'C'!U56/(D!Y$94)</f>
        <v>1.8542180422924651E-9</v>
      </c>
      <c r="Z136" s="170">
        <f>+'C'!V56/(D!Z$94)</f>
        <v>2.2474398566503508E-9</v>
      </c>
      <c r="AA136" s="170">
        <f>+'C'!W56/(D!AA$94)</f>
        <v>1.7263109250505735E-9</v>
      </c>
      <c r="AB136" s="170">
        <f>+'C'!X56/(D!AB$94)</f>
        <v>2.6604345647007836E-9</v>
      </c>
      <c r="AC136" s="170">
        <f>+'C'!Y56/(D!AC$94)</f>
        <v>1.9914150989823042E-9</v>
      </c>
      <c r="AD136" s="170">
        <f>+'C'!Z56/(D!AD$94)</f>
        <v>7.3399468345316145E-10</v>
      </c>
      <c r="AE136" s="170">
        <f>+'C'!AA56/(D!AE$94)</f>
        <v>1.0980699070539705E-9</v>
      </c>
      <c r="AF136" s="170">
        <f>+'C'!AB56/(D!AF$94)</f>
        <v>9.4301220481671273E-10</v>
      </c>
      <c r="AG136" s="170">
        <f>+'C'!AC56/(D!AG$94)</f>
        <v>4.3750914963824201E-7</v>
      </c>
    </row>
    <row r="137" spans="6:33" x14ac:dyDescent="0.25">
      <c r="F137" s="1" t="s">
        <v>53</v>
      </c>
    </row>
    <row r="138" spans="6:33" ht="15.75" thickBot="1" x14ac:dyDescent="0.3"/>
    <row r="139" spans="6:33" ht="15.75" thickBot="1" x14ac:dyDescent="0.3">
      <c r="F139" s="6" t="s">
        <v>15</v>
      </c>
      <c r="G139" s="7"/>
      <c r="H139" s="12">
        <v>1995</v>
      </c>
      <c r="I139" s="8">
        <v>1996</v>
      </c>
      <c r="J139" s="12">
        <v>1997</v>
      </c>
      <c r="K139" s="8">
        <v>1998</v>
      </c>
      <c r="L139" s="12">
        <v>1999</v>
      </c>
      <c r="M139" s="8">
        <v>2000</v>
      </c>
      <c r="N139" s="12">
        <v>2001</v>
      </c>
      <c r="O139" s="8">
        <v>2002</v>
      </c>
      <c r="P139" s="12">
        <v>2003</v>
      </c>
      <c r="Q139" s="8">
        <v>2004</v>
      </c>
      <c r="R139" s="12">
        <v>2005</v>
      </c>
      <c r="S139" s="8">
        <v>2006</v>
      </c>
      <c r="T139" s="12">
        <v>2007</v>
      </c>
      <c r="U139" s="8">
        <v>2008</v>
      </c>
      <c r="V139" s="12">
        <v>2009</v>
      </c>
      <c r="W139" s="8">
        <v>2010</v>
      </c>
      <c r="X139" s="12">
        <v>2011</v>
      </c>
      <c r="Y139" s="8">
        <v>2012</v>
      </c>
      <c r="Z139" s="12">
        <v>2013</v>
      </c>
      <c r="AA139" s="8">
        <v>2014</v>
      </c>
      <c r="AB139" s="12">
        <v>2015</v>
      </c>
      <c r="AC139" s="9">
        <v>2016</v>
      </c>
      <c r="AD139" s="9">
        <v>2017</v>
      </c>
      <c r="AE139" s="9">
        <v>2018</v>
      </c>
      <c r="AF139" s="9">
        <v>2019</v>
      </c>
      <c r="AG139" s="9">
        <v>2020</v>
      </c>
    </row>
    <row r="140" spans="6:33" ht="15.75" thickBot="1" x14ac:dyDescent="0.3">
      <c r="F140" s="198" t="s">
        <v>27</v>
      </c>
      <c r="G140" s="207"/>
      <c r="H140" s="172">
        <f>('C'!D46/2)/(D!H$94)</f>
        <v>2.9327032619418103E-7</v>
      </c>
      <c r="I140" s="172">
        <f>('C'!E46/2)/(D!I$94)</f>
        <v>-9.9060613162549092E-8</v>
      </c>
      <c r="J140" s="172">
        <f>('C'!F46/2)/(D!J$94)</f>
        <v>-1.0574087751574162E-7</v>
      </c>
      <c r="K140" s="172">
        <f>('C'!G46/2)/(D!K$94)</f>
        <v>-1.8033689100606977E-7</v>
      </c>
      <c r="L140" s="172">
        <f>('C'!H46/2)/(D!L$94)</f>
        <v>-1.0655400055116945E-7</v>
      </c>
      <c r="M140" s="172">
        <f>('C'!I46/2)/(D!M$94)</f>
        <v>-1.3427364675427872E-7</v>
      </c>
      <c r="N140" s="172">
        <f>('C'!J46/2)/(D!N$94)</f>
        <v>-1.324511558314999E-7</v>
      </c>
      <c r="O140" s="172">
        <f>('C'!K46/2)/(D!O$94)</f>
        <v>-1.5150061356131523E-7</v>
      </c>
      <c r="P140" s="172">
        <f>('C'!L46/2)/(D!P$94)</f>
        <v>-1.1509463400346627E-7</v>
      </c>
      <c r="Q140" s="172">
        <f>('C'!M46/2)/(D!Q$94)</f>
        <v>-2.222929758892457E-8</v>
      </c>
      <c r="R140" s="172">
        <f>('C'!N46/2)/(D!R$94)</f>
        <v>-1.2162184551039232E-7</v>
      </c>
      <c r="S140" s="172">
        <f>('C'!O46/2)/(D!S$94)</f>
        <v>-1.3983420034201826E-7</v>
      </c>
      <c r="T140" s="172">
        <f>('C'!P46/2)/(D!T$94)</f>
        <v>-1.4981614054253167E-7</v>
      </c>
      <c r="U140" s="172">
        <f>('C'!Q46/2)/(D!U$94)</f>
        <v>-1.3977503755588096E-7</v>
      </c>
      <c r="V140" s="172">
        <f>('C'!R46/2)/(D!V$94)</f>
        <v>5.0569532982008088E-9</v>
      </c>
      <c r="W140" s="172">
        <f>('C'!S46/2)/(D!W$94)</f>
        <v>-1.6539917400430271E-8</v>
      </c>
      <c r="X140" s="172">
        <f>('C'!T46/2)/(D!X$94)</f>
        <v>-2.9622873174117544E-8</v>
      </c>
      <c r="Y140" s="172">
        <f>('C'!U46/2)/(D!Y$94)</f>
        <v>4.449439598550016E-7</v>
      </c>
      <c r="Z140" s="172">
        <f>('C'!V46/2)/(D!Z$94)</f>
        <v>-3.1346950166611142E-8</v>
      </c>
      <c r="AA140" s="172">
        <f>('C'!W46/2)/(D!AA$94)</f>
        <v>-2.3266670767052572E-8</v>
      </c>
      <c r="AB140" s="172">
        <f>('C'!X46/2)/(D!AB$94)</f>
        <v>1.2249688310379888E-8</v>
      </c>
      <c r="AC140" s="172">
        <f>('C'!Y46/2)/(D!AC$94)</f>
        <v>8.8528114222793991E-8</v>
      </c>
      <c r="AD140" s="172">
        <f>('C'!Z46/2)/(D!AD$94)</f>
        <v>5.5144460327006057E-8</v>
      </c>
      <c r="AE140" s="172">
        <f>('C'!AA46/2)/(D!AE$94)</f>
        <v>5.3256069718833441E-8</v>
      </c>
      <c r="AF140" s="172">
        <f>('C'!AB46/2)/(D!AF$94)</f>
        <v>1.4251840578409363E-7</v>
      </c>
      <c r="AG140" s="172">
        <f>('C'!AC46/2)/(D!AG$94)</f>
        <v>2.7161946908673223E-7</v>
      </c>
    </row>
    <row r="141" spans="6:33" x14ac:dyDescent="0.25">
      <c r="F141" s="218" t="s">
        <v>17</v>
      </c>
      <c r="G141" s="219"/>
      <c r="H141" s="168">
        <f>('C'!D47/2)/(D!H$94)</f>
        <v>5.9102213755109614E-9</v>
      </c>
      <c r="I141" s="168">
        <f>('C'!E47/2)/(D!I$94)</f>
        <v>9.0515027878922407E-9</v>
      </c>
      <c r="J141" s="168">
        <f>('C'!F47/2)/(D!J$94)</f>
        <v>1.210788912241818E-8</v>
      </c>
      <c r="K141" s="168">
        <f>('C'!G47/2)/(D!K$94)</f>
        <v>7.6422025458360099E-9</v>
      </c>
      <c r="L141" s="168">
        <f>('C'!H47/2)/(D!L$94)</f>
        <v>1.511328524066357E-8</v>
      </c>
      <c r="M141" s="168">
        <f>('C'!I47/2)/(D!M$94)</f>
        <v>1.3197533995335708E-8</v>
      </c>
      <c r="N141" s="168">
        <f>('C'!J47/2)/(D!N$94)</f>
        <v>1.451223482420197E-8</v>
      </c>
      <c r="O141" s="168">
        <f>('C'!K47/2)/(D!O$94)</f>
        <v>9.5142857535596569E-9</v>
      </c>
      <c r="P141" s="168">
        <f>('C'!L47/2)/(D!P$94)</f>
        <v>1.1915802572220146E-8</v>
      </c>
      <c r="Q141" s="168">
        <f>('C'!M47/2)/(D!Q$94)</f>
        <v>9.5104033387389658E-9</v>
      </c>
      <c r="R141" s="168">
        <f>('C'!N47/2)/(D!R$94)</f>
        <v>6.390105456122509E-9</v>
      </c>
      <c r="S141" s="168">
        <f>('C'!O47/2)/(D!S$94)</f>
        <v>6.8835525891705145E-9</v>
      </c>
      <c r="T141" s="168">
        <f>('C'!P47/2)/(D!T$94)</f>
        <v>6.7425730285379891E-9</v>
      </c>
      <c r="U141" s="168">
        <f>('C'!Q47/2)/(D!U$94)</f>
        <v>7.5514370271300976E-9</v>
      </c>
      <c r="V141" s="168">
        <f>('C'!R47/2)/(D!V$94)</f>
        <v>1.0169257800427587E-8</v>
      </c>
      <c r="W141" s="168">
        <f>('C'!S47/2)/(D!W$94)</f>
        <v>1.2570934649467036E-8</v>
      </c>
      <c r="X141" s="168">
        <f>('C'!T47/2)/(D!X$94)</f>
        <v>1.0289461109080154E-8</v>
      </c>
      <c r="Y141" s="168">
        <f>('C'!U47/2)/(D!Y$94)</f>
        <v>6.3588742029791742E-9</v>
      </c>
      <c r="Z141" s="168">
        <f>('C'!V47/2)/(D!Z$94)</f>
        <v>7.6706028340959634E-9</v>
      </c>
      <c r="AA141" s="168">
        <f>('C'!W47/2)/(D!AA$94)</f>
        <v>9.8479132432185859E-9</v>
      </c>
      <c r="AB141" s="168">
        <f>('C'!X47/2)/(D!AB$94)</f>
        <v>1.1205326959854511E-8</v>
      </c>
      <c r="AC141" s="168">
        <f>('C'!Y47/2)/(D!AC$94)</f>
        <v>1.4213044547721878E-8</v>
      </c>
      <c r="AD141" s="168">
        <f>('C'!Z47/2)/(D!AD$94)</f>
        <v>1.8977139306405146E-8</v>
      </c>
      <c r="AE141" s="168">
        <f>('C'!AA47/2)/(D!AE$94)</f>
        <v>1.5731054618151702E-8</v>
      </c>
      <c r="AF141" s="168">
        <f>('C'!AB47/2)/(D!AF$94)</f>
        <v>1.3098044222588056E-8</v>
      </c>
      <c r="AG141" s="168">
        <f>('C'!AC47/2)/(D!AG$94)</f>
        <v>4.0076478246854095E-8</v>
      </c>
    </row>
    <row r="142" spans="6:33" x14ac:dyDescent="0.25">
      <c r="F142" s="220" t="s">
        <v>18</v>
      </c>
      <c r="G142" s="221"/>
      <c r="H142" s="169">
        <f>('C'!D48/2)/(D!H$94)</f>
        <v>0</v>
      </c>
      <c r="I142" s="169">
        <f>('C'!E48/2)/(D!I$94)</f>
        <v>0</v>
      </c>
      <c r="J142" s="169">
        <f>('C'!F48/2)/(D!J$94)</f>
        <v>0</v>
      </c>
      <c r="K142" s="169">
        <f>('C'!G48/2)/(D!K$94)</f>
        <v>0</v>
      </c>
      <c r="L142" s="169">
        <f>('C'!H48/2)/(D!L$94)</f>
        <v>0</v>
      </c>
      <c r="M142" s="169">
        <f>('C'!I48/2)/(D!M$94)</f>
        <v>0</v>
      </c>
      <c r="N142" s="169">
        <f>('C'!J48/2)/(D!N$94)</f>
        <v>0</v>
      </c>
      <c r="O142" s="169">
        <f>('C'!K48/2)/(D!O$94)</f>
        <v>8.4725863640654931E-13</v>
      </c>
      <c r="P142" s="169">
        <f>('C'!L48/2)/(D!P$94)</f>
        <v>0</v>
      </c>
      <c r="Q142" s="169">
        <f>('C'!M48/2)/(D!Q$94)</f>
        <v>0</v>
      </c>
      <c r="R142" s="169">
        <f>('C'!N48/2)/(D!R$94)</f>
        <v>0</v>
      </c>
      <c r="S142" s="169">
        <f>('C'!O48/2)/(D!S$94)</f>
        <v>0</v>
      </c>
      <c r="T142" s="169">
        <f>('C'!P48/2)/(D!T$94)</f>
        <v>0</v>
      </c>
      <c r="U142" s="169">
        <f>('C'!Q48/2)/(D!U$94)</f>
        <v>0</v>
      </c>
      <c r="V142" s="169">
        <f>('C'!R48/2)/(D!V$94)</f>
        <v>0</v>
      </c>
      <c r="W142" s="169">
        <f>('C'!S48/2)/(D!W$94)</f>
        <v>0</v>
      </c>
      <c r="X142" s="169">
        <f>('C'!T48/2)/(D!X$94)</f>
        <v>0</v>
      </c>
      <c r="Y142" s="169">
        <f>('C'!U48/2)/(D!Y$94)</f>
        <v>-2.1701367946844357E-11</v>
      </c>
      <c r="Z142" s="169">
        <f>('C'!V48/2)/(D!Z$94)</f>
        <v>-7.1073552027532042E-10</v>
      </c>
      <c r="AA142" s="169">
        <f>('C'!W48/2)/(D!AA$94)</f>
        <v>-1.8362313365185961E-9</v>
      </c>
      <c r="AB142" s="169">
        <f>('C'!X48/2)/(D!AB$94)</f>
        <v>-8.434187045812063E-10</v>
      </c>
      <c r="AC142" s="169">
        <f>('C'!Y48/2)/(D!AC$94)</f>
        <v>-2.0554600002741858E-9</v>
      </c>
      <c r="AD142" s="169">
        <f>('C'!Z48/2)/(D!AD$94)</f>
        <v>-1.5497025103392269E-9</v>
      </c>
      <c r="AE142" s="169">
        <f>('C'!AA48/2)/(D!AE$94)</f>
        <v>-2.7103243991497091E-10</v>
      </c>
      <c r="AF142" s="169">
        <f>('C'!AB48/2)/(D!AF$94)</f>
        <v>6.5626361068790389E-13</v>
      </c>
      <c r="AG142" s="169">
        <f>('C'!AC48/2)/(D!AG$94)</f>
        <v>0</v>
      </c>
    </row>
    <row r="143" spans="6:33" x14ac:dyDescent="0.25">
      <c r="F143" s="218" t="s">
        <v>19</v>
      </c>
      <c r="G143" s="219"/>
      <c r="H143" s="169">
        <f>('C'!D49/2)/(D!H$94)</f>
        <v>2.6859264660804274E-8</v>
      </c>
      <c r="I143" s="169">
        <f>('C'!E49/2)/(D!I$94)</f>
        <v>1.6263397723049971E-8</v>
      </c>
      <c r="J143" s="169">
        <f>('C'!F49/2)/(D!J$94)</f>
        <v>1.2967085845573313E-8</v>
      </c>
      <c r="K143" s="169">
        <f>('C'!G49/2)/(D!K$94)</f>
        <v>1.0545845785831077E-8</v>
      </c>
      <c r="L143" s="169">
        <f>('C'!H49/2)/(D!L$94)</f>
        <v>9.9117365599793312E-9</v>
      </c>
      <c r="M143" s="169">
        <f>('C'!I49/2)/(D!M$94)</f>
        <v>8.449713891041142E-9</v>
      </c>
      <c r="N143" s="169">
        <f>('C'!J49/2)/(D!N$94)</f>
        <v>7.2370463745546559E-9</v>
      </c>
      <c r="O143" s="169">
        <f>('C'!K49/2)/(D!O$94)</f>
        <v>5.3316199600372931E-9</v>
      </c>
      <c r="P143" s="169">
        <f>('C'!L49/2)/(D!P$94)</f>
        <v>6.352691598496701E-9</v>
      </c>
      <c r="Q143" s="169">
        <f>('C'!M49/2)/(D!Q$94)</f>
        <v>7.1176602769452245E-9</v>
      </c>
      <c r="R143" s="169">
        <f>('C'!N49/2)/(D!R$94)</f>
        <v>3.6745568273450483E-9</v>
      </c>
      <c r="S143" s="169">
        <f>('C'!O49/2)/(D!S$94)</f>
        <v>3.0614672997057811E-9</v>
      </c>
      <c r="T143" s="169">
        <f>('C'!P49/2)/(D!T$94)</f>
        <v>1.0103269375515601E-8</v>
      </c>
      <c r="U143" s="169">
        <f>('C'!Q49/2)/(D!U$94)</f>
        <v>1.4041757837051259E-8</v>
      </c>
      <c r="V143" s="169">
        <f>('C'!R49/2)/(D!V$94)</f>
        <v>7.7991980743744567E-8</v>
      </c>
      <c r="W143" s="169">
        <f>('C'!S49/2)/(D!W$94)</f>
        <v>3.3401078185224778E-8</v>
      </c>
      <c r="X143" s="169">
        <f>('C'!T49/2)/(D!X$94)</f>
        <v>6.925084041425786E-9</v>
      </c>
      <c r="Y143" s="169">
        <f>('C'!U49/2)/(D!Y$94)</f>
        <v>1.0369285381962276E-8</v>
      </c>
      <c r="Z143" s="169">
        <f>('C'!V49/2)/(D!Z$94)</f>
        <v>2.2180812418572698E-8</v>
      </c>
      <c r="AA143" s="169">
        <f>('C'!W49/2)/(D!AA$94)</f>
        <v>7.8380912540289376E-9</v>
      </c>
      <c r="AB143" s="169">
        <f>('C'!X49/2)/(D!AB$94)</f>
        <v>7.7367978628293721E-9</v>
      </c>
      <c r="AC143" s="169">
        <f>('C'!Y49/2)/(D!AC$94)</f>
        <v>1.2429187116671595E-8</v>
      </c>
      <c r="AD143" s="169">
        <f>('C'!Z49/2)/(D!AD$94)</f>
        <v>7.7049113674319654E-9</v>
      </c>
      <c r="AE143" s="169">
        <f>('C'!AA49/2)/(D!AE$94)</f>
        <v>1.755304687196467E-8</v>
      </c>
      <c r="AF143" s="169">
        <f>('C'!AB49/2)/(D!AF$94)</f>
        <v>7.2451539679536723E-8</v>
      </c>
      <c r="AG143" s="169">
        <f>('C'!AC49/2)/(D!AG$94)</f>
        <v>3.0322605868339766E-8</v>
      </c>
    </row>
    <row r="144" spans="6:33" x14ac:dyDescent="0.25">
      <c r="F144" s="220" t="s">
        <v>20</v>
      </c>
      <c r="G144" s="221"/>
      <c r="H144" s="169">
        <f>('C'!D50/2)/(D!H$94)</f>
        <v>3.2324591318034877E-8</v>
      </c>
      <c r="I144" s="169">
        <f>('C'!E50/2)/(D!I$94)</f>
        <v>1.52443375270914E-8</v>
      </c>
      <c r="J144" s="169">
        <f>('C'!F50/2)/(D!J$94)</f>
        <v>4.4374852994475669E-11</v>
      </c>
      <c r="K144" s="169">
        <f>('C'!G50/2)/(D!K$94)</f>
        <v>-5.7901091561601887E-10</v>
      </c>
      <c r="L144" s="169">
        <f>('C'!H50/2)/(D!L$94)</f>
        <v>-2.0444698161392863E-10</v>
      </c>
      <c r="M144" s="169">
        <f>('C'!I50/2)/(D!M$94)</f>
        <v>-1.2314967965386442E-10</v>
      </c>
      <c r="N144" s="169">
        <f>('C'!J50/2)/(D!N$94)</f>
        <v>-3.181085718218824E-10</v>
      </c>
      <c r="O144" s="169">
        <f>('C'!K50/2)/(D!O$94)</f>
        <v>-2.8404600983914023E-10</v>
      </c>
      <c r="P144" s="169">
        <f>('C'!L50/2)/(D!P$94)</f>
        <v>-1.6789695996958321E-11</v>
      </c>
      <c r="Q144" s="169">
        <f>('C'!M50/2)/(D!Q$94)</f>
        <v>-7.9120085073234356E-11</v>
      </c>
      <c r="R144" s="169">
        <f>('C'!N50/2)/(D!R$94)</f>
        <v>-3.1637313074120118E-10</v>
      </c>
      <c r="S144" s="169">
        <f>('C'!O50/2)/(D!S$94)</f>
        <v>-2.8153941080299215E-10</v>
      </c>
      <c r="T144" s="169">
        <f>('C'!P50/2)/(D!T$94)</f>
        <v>-2.391578425180394E-10</v>
      </c>
      <c r="U144" s="169">
        <f>('C'!Q50/2)/(D!U$94)</f>
        <v>-1.5550796620285688E-10</v>
      </c>
      <c r="V144" s="169">
        <f>('C'!R50/2)/(D!V$94)</f>
        <v>-2.3384899397478903E-10</v>
      </c>
      <c r="W144" s="169">
        <f>('C'!S50/2)/(D!W$94)</f>
        <v>-6.0016450179925867E-11</v>
      </c>
      <c r="X144" s="169">
        <f>('C'!T50/2)/(D!X$94)</f>
        <v>-4.5970835832438095E-10</v>
      </c>
      <c r="Y144" s="169">
        <f>('C'!U50/2)/(D!Y$94)</f>
        <v>4.8507134207870221E-7</v>
      </c>
      <c r="Z144" s="169">
        <f>('C'!V50/2)/(D!Z$94)</f>
        <v>1.1882060848928911E-8</v>
      </c>
      <c r="AA144" s="169">
        <f>('C'!W50/2)/(D!AA$94)</f>
        <v>-9.3163268820767788E-10</v>
      </c>
      <c r="AB144" s="169">
        <f>('C'!X50/2)/(D!AB$94)</f>
        <v>-1.0750872812021483E-9</v>
      </c>
      <c r="AC144" s="169">
        <f>('C'!Y50/2)/(D!AC$94)</f>
        <v>-1.0214779010557794E-9</v>
      </c>
      <c r="AD144" s="169">
        <f>('C'!Z50/2)/(D!AD$94)</f>
        <v>-2.9965333513081852E-10</v>
      </c>
      <c r="AE144" s="169">
        <f>('C'!AA50/2)/(D!AE$94)</f>
        <v>-1.4549916422034773E-10</v>
      </c>
      <c r="AF144" s="169">
        <f>('C'!AB50/2)/(D!AF$94)</f>
        <v>-1.8999526396767313E-10</v>
      </c>
      <c r="AG144" s="169">
        <f>('C'!AC50/2)/(D!AG$94)</f>
        <v>-5.1773210508987506E-11</v>
      </c>
    </row>
    <row r="145" spans="6:33" x14ac:dyDescent="0.25">
      <c r="F145" s="218" t="s">
        <v>21</v>
      </c>
      <c r="G145" s="219"/>
      <c r="H145" s="169">
        <f>('C'!D51/2)/(D!H$94)</f>
        <v>0</v>
      </c>
      <c r="I145" s="169">
        <f>('C'!E51/2)/(D!I$94)</f>
        <v>-1.142444165872839E-11</v>
      </c>
      <c r="J145" s="169">
        <f>('C'!F51/2)/(D!J$94)</f>
        <v>-2.0785769932126042E-11</v>
      </c>
      <c r="K145" s="169">
        <f>('C'!G51/2)/(D!K$94)</f>
        <v>-2.1037396600715352E-11</v>
      </c>
      <c r="L145" s="169">
        <f>('C'!H51/2)/(D!L$94)</f>
        <v>0</v>
      </c>
      <c r="M145" s="169">
        <f>('C'!I51/2)/(D!M$94)</f>
        <v>0</v>
      </c>
      <c r="N145" s="169">
        <f>('C'!J51/2)/(D!N$94)</f>
        <v>0</v>
      </c>
      <c r="O145" s="169">
        <f>('C'!K51/2)/(D!O$94)</f>
        <v>0</v>
      </c>
      <c r="P145" s="169">
        <f>('C'!L51/2)/(D!P$94)</f>
        <v>-2.205694801362523E-11</v>
      </c>
      <c r="Q145" s="169">
        <f>('C'!M51/2)/(D!Q$94)</f>
        <v>-2.739971208667737E-11</v>
      </c>
      <c r="R145" s="169">
        <f>('C'!N51/2)/(D!R$94)</f>
        <v>-2.8402849332442111E-11</v>
      </c>
      <c r="S145" s="169">
        <f>('C'!O51/2)/(D!S$94)</f>
        <v>0</v>
      </c>
      <c r="T145" s="169">
        <f>('C'!P51/2)/(D!T$94)</f>
        <v>0</v>
      </c>
      <c r="U145" s="169">
        <f>('C'!Q51/2)/(D!U$94)</f>
        <v>0</v>
      </c>
      <c r="V145" s="169">
        <f>('C'!R51/2)/(D!V$94)</f>
        <v>-3.4854025157247849E-12</v>
      </c>
      <c r="W145" s="169">
        <f>('C'!S51/2)/(D!W$94)</f>
        <v>0</v>
      </c>
      <c r="X145" s="169">
        <f>('C'!T51/2)/(D!X$94)</f>
        <v>0</v>
      </c>
      <c r="Y145" s="169">
        <f>('C'!U51/2)/(D!Y$94)</f>
        <v>0</v>
      </c>
      <c r="Z145" s="169">
        <f>('C'!V51/2)/(D!Z$94)</f>
        <v>0</v>
      </c>
      <c r="AA145" s="169">
        <f>('C'!W51/2)/(D!AA$94)</f>
        <v>0</v>
      </c>
      <c r="AB145" s="169">
        <f>('C'!X51/2)/(D!AB$94)</f>
        <v>-5.9196184491004247E-11</v>
      </c>
      <c r="AC145" s="169">
        <f>('C'!Y51/2)/(D!AC$94)</f>
        <v>-2.6210553083430372E-11</v>
      </c>
      <c r="AD145" s="169">
        <f>('C'!Z51/2)/(D!AD$94)</f>
        <v>-2.7858137991633765E-11</v>
      </c>
      <c r="AE145" s="169">
        <f>('C'!AA51/2)/(D!AE$94)</f>
        <v>0</v>
      </c>
      <c r="AF145" s="169">
        <f>('C'!AB51/2)/(D!AF$94)</f>
        <v>-1.0988169067423822E-11</v>
      </c>
      <c r="AG145" s="169">
        <f>('C'!AC51/2)/(D!AG$94)</f>
        <v>-1.5119207372576909E-10</v>
      </c>
    </row>
    <row r="146" spans="6:33" x14ac:dyDescent="0.25">
      <c r="F146" s="220" t="s">
        <v>22</v>
      </c>
      <c r="G146" s="221"/>
      <c r="H146" s="169">
        <f>('C'!D52/2)/(D!H$94)</f>
        <v>-5.6187362061293207E-9</v>
      </c>
      <c r="I146" s="169">
        <f>('C'!E52/2)/(D!I$94)</f>
        <v>-4.1876290900068906E-9</v>
      </c>
      <c r="J146" s="169">
        <f>('C'!F52/2)/(D!J$94)</f>
        <v>-1.2974370709460219E-9</v>
      </c>
      <c r="K146" s="169">
        <f>('C'!G52/2)/(D!K$94)</f>
        <v>7.0603778403318223E-10</v>
      </c>
      <c r="L146" s="169">
        <f>('C'!H52/2)/(D!L$94)</f>
        <v>1.0270257005391186E-8</v>
      </c>
      <c r="M146" s="169">
        <f>('C'!I52/2)/(D!M$94)</f>
        <v>2.549421622054755E-9</v>
      </c>
      <c r="N146" s="169">
        <f>('C'!J52/2)/(D!N$94)</f>
        <v>3.0103627675838609E-9</v>
      </c>
      <c r="O146" s="169">
        <f>('C'!K52/2)/(D!O$94)</f>
        <v>4.4123086117623619E-9</v>
      </c>
      <c r="P146" s="169">
        <f>('C'!L52/2)/(D!P$94)</f>
        <v>-2.0473813871885605E-9</v>
      </c>
      <c r="Q146" s="169">
        <f>('C'!M52/2)/(D!Q$94)</f>
        <v>-1.8752916412640448E-9</v>
      </c>
      <c r="R146" s="169">
        <f>('C'!N52/2)/(D!R$94)</f>
        <v>-1.9149192779260513E-9</v>
      </c>
      <c r="S146" s="169">
        <f>('C'!O52/2)/(D!S$94)</f>
        <v>-1.1143180391820024E-9</v>
      </c>
      <c r="T146" s="169">
        <f>('C'!P52/2)/(D!T$94)</f>
        <v>-7.6876878644982209E-9</v>
      </c>
      <c r="U146" s="169">
        <f>('C'!Q52/2)/(D!U$94)</f>
        <v>-9.4636209843373694E-9</v>
      </c>
      <c r="V146" s="169">
        <f>('C'!R52/2)/(D!V$94)</f>
        <v>-4.0146780996018687E-9</v>
      </c>
      <c r="W146" s="169">
        <f>('C'!S52/2)/(D!W$94)</f>
        <v>-6.0373544307141138E-9</v>
      </c>
      <c r="X146" s="169">
        <f>('C'!T52/2)/(D!X$94)</f>
        <v>-5.0124621269250438E-9</v>
      </c>
      <c r="Y146" s="169">
        <f>('C'!U52/2)/(D!Y$94)</f>
        <v>-3.1980609973560135E-9</v>
      </c>
      <c r="Z146" s="169">
        <f>('C'!V52/2)/(D!Z$94)</f>
        <v>-6.2311791356368372E-9</v>
      </c>
      <c r="AA146" s="169">
        <f>('C'!W52/2)/(D!AA$94)</f>
        <v>-8.6088552678669744E-9</v>
      </c>
      <c r="AB146" s="169">
        <f>('C'!X52/2)/(D!AB$94)</f>
        <v>-1.0366300351158237E-8</v>
      </c>
      <c r="AC146" s="169">
        <f>('C'!Y52/2)/(D!AC$94)</f>
        <v>-1.2095611598686085E-8</v>
      </c>
      <c r="AD146" s="169">
        <f>('C'!Z52/2)/(D!AD$94)</f>
        <v>-9.7592939384364569E-9</v>
      </c>
      <c r="AE146" s="169">
        <f>('C'!AA52/2)/(D!AE$94)</f>
        <v>-1.1789893149014275E-8</v>
      </c>
      <c r="AF146" s="169">
        <f>('C'!AB52/2)/(D!AF$94)</f>
        <v>-8.7129710717544364E-9</v>
      </c>
      <c r="AG146" s="169">
        <f>('C'!AC52/2)/(D!AG$94)</f>
        <v>-7.8792977792687474E-9</v>
      </c>
    </row>
    <row r="147" spans="6:33" x14ac:dyDescent="0.25">
      <c r="F147" s="218" t="s">
        <v>23</v>
      </c>
      <c r="G147" s="219"/>
      <c r="H147" s="169">
        <f>('C'!D53/2)/(D!H$94)</f>
        <v>3.8996687872126888E-7</v>
      </c>
      <c r="I147" s="169">
        <f>('C'!E53/2)/(D!I$94)</f>
        <v>2.5578115529843404E-8</v>
      </c>
      <c r="J147" s="169">
        <f>('C'!F53/2)/(D!J$94)</f>
        <v>4.2712188288118739E-8</v>
      </c>
      <c r="K147" s="169">
        <f>('C'!G53/2)/(D!K$94)</f>
        <v>-1.1952689939484421E-8</v>
      </c>
      <c r="L147" s="169">
        <f>('C'!H53/2)/(D!L$94)</f>
        <v>8.8161952173682819E-9</v>
      </c>
      <c r="M147" s="169">
        <f>('C'!I53/2)/(D!M$94)</f>
        <v>-9.7246299348490172E-9</v>
      </c>
      <c r="N147" s="169">
        <f>('C'!J53/2)/(D!N$94)</f>
        <v>-1.4500046873351484E-8</v>
      </c>
      <c r="O147" s="169">
        <f>('C'!K53/2)/(D!O$94)</f>
        <v>-1.5975163668799267E-8</v>
      </c>
      <c r="P147" s="169">
        <f>('C'!L53/2)/(D!P$94)</f>
        <v>2.0017855812408736E-8</v>
      </c>
      <c r="Q147" s="169">
        <f>('C'!M53/2)/(D!Q$94)</f>
        <v>3.6861768770096311E-8</v>
      </c>
      <c r="R147" s="169">
        <f>('C'!N53/2)/(D!R$94)</f>
        <v>-3.7041099371376425E-9</v>
      </c>
      <c r="S147" s="169">
        <f>('C'!O53/2)/(D!S$94)</f>
        <v>-1.8135331261697072E-8</v>
      </c>
      <c r="T147" s="169">
        <f>('C'!P53/2)/(D!T$94)</f>
        <v>3.1358001884166656E-9</v>
      </c>
      <c r="U147" s="169">
        <f>('C'!Q53/2)/(D!U$94)</f>
        <v>7.373890301179812E-9</v>
      </c>
      <c r="V147" s="169">
        <f>('C'!R53/2)/(D!V$94)</f>
        <v>1.3040138671486374E-8</v>
      </c>
      <c r="W147" s="169">
        <f>('C'!S53/2)/(D!W$94)</f>
        <v>2.3546576672678672E-8</v>
      </c>
      <c r="X147" s="169">
        <f>('C'!T53/2)/(D!X$94)</f>
        <v>2.8178183383730133E-8</v>
      </c>
      <c r="Y147" s="169">
        <f>('C'!U53/2)/(D!Y$94)</f>
        <v>1.8005139302977894E-8</v>
      </c>
      <c r="Z147" s="169">
        <f>('C'!V53/2)/(D!Z$94)</f>
        <v>2.2493149411097428E-8</v>
      </c>
      <c r="AA147" s="169">
        <f>('C'!W53/2)/(D!AA$94)</f>
        <v>3.1590743691315273E-8</v>
      </c>
      <c r="AB147" s="169">
        <f>('C'!X53/2)/(D!AB$94)</f>
        <v>5.9186660900625367E-8</v>
      </c>
      <c r="AC147" s="169">
        <f>('C'!Y53/2)/(D!AC$94)</f>
        <v>1.1309622063536499E-7</v>
      </c>
      <c r="AD147" s="169">
        <f>('C'!Z53/2)/(D!AD$94)</f>
        <v>7.8939851928489611E-8</v>
      </c>
      <c r="AE147" s="169">
        <f>('C'!AA53/2)/(D!AE$94)</f>
        <v>6.762402974386089E-8</v>
      </c>
      <c r="AF147" s="169">
        <f>('C'!AB53/2)/(D!AF$94)</f>
        <v>1.0758217386538126E-7</v>
      </c>
      <c r="AG147" s="169">
        <f>('C'!AC53/2)/(D!AG$94)</f>
        <v>4.928414758474898E-8</v>
      </c>
    </row>
    <row r="148" spans="6:33" x14ac:dyDescent="0.25">
      <c r="F148" s="220" t="s">
        <v>24</v>
      </c>
      <c r="G148" s="221"/>
      <c r="H148" s="169">
        <f>('C'!D54/2)/(D!H$94)</f>
        <v>-4.1824313997817056E-8</v>
      </c>
      <c r="I148" s="169">
        <f>('C'!E54/2)/(D!I$94)</f>
        <v>-3.3632444675999852E-8</v>
      </c>
      <c r="J148" s="169">
        <f>('C'!F54/2)/(D!J$94)</f>
        <v>-3.4759029551978066E-8</v>
      </c>
      <c r="K148" s="169">
        <f>('C'!G54/2)/(D!K$94)</f>
        <v>-3.943893235182181E-8</v>
      </c>
      <c r="L148" s="169">
        <f>('C'!H54/2)/(D!L$94)</f>
        <v>-3.4128902423398467E-8</v>
      </c>
      <c r="M148" s="169">
        <f>('C'!I54/2)/(D!M$94)</f>
        <v>-3.9547600944624784E-8</v>
      </c>
      <c r="N148" s="169">
        <f>('C'!J54/2)/(D!N$94)</f>
        <v>-5.2498498623717579E-8</v>
      </c>
      <c r="O148" s="169">
        <f>('C'!K54/2)/(D!O$94)</f>
        <v>-7.0742268164179965E-8</v>
      </c>
      <c r="P148" s="169">
        <f>('C'!L54/2)/(D!P$94)</f>
        <v>-7.3353605952666948E-8</v>
      </c>
      <c r="Q148" s="169">
        <f>('C'!M54/2)/(D!Q$94)</f>
        <v>-4.389409534272171E-8</v>
      </c>
      <c r="R148" s="169">
        <f>('C'!N54/2)/(D!R$94)</f>
        <v>-5.836484066567894E-8</v>
      </c>
      <c r="S148" s="169">
        <f>('C'!O54/2)/(D!S$94)</f>
        <v>-6.1380250672812701E-8</v>
      </c>
      <c r="T148" s="169">
        <f>('C'!P54/2)/(D!T$94)</f>
        <v>-8.2459266957420077E-8</v>
      </c>
      <c r="U148" s="169">
        <f>('C'!Q54/2)/(D!U$94)</f>
        <v>-9.7587809839456842E-8</v>
      </c>
      <c r="V148" s="169">
        <f>('C'!R54/2)/(D!V$94)</f>
        <v>-5.0319446745572752E-8</v>
      </c>
      <c r="W148" s="169">
        <f>('C'!S54/2)/(D!W$94)</f>
        <v>-3.7573407075482695E-8</v>
      </c>
      <c r="X148" s="169">
        <f>('C'!T54/2)/(D!X$94)</f>
        <v>-3.6050373855295242E-8</v>
      </c>
      <c r="Y148" s="169">
        <f>('C'!U54/2)/(D!Y$94)</f>
        <v>-4.4194260903975308E-8</v>
      </c>
      <c r="Z148" s="169">
        <f>('C'!V54/2)/(D!Z$94)</f>
        <v>-6.6649717471748922E-8</v>
      </c>
      <c r="AA148" s="169">
        <f>('C'!W54/2)/(D!AA$94)</f>
        <v>-4.0523033971108284E-8</v>
      </c>
      <c r="AB148" s="169">
        <f>('C'!X54/2)/(D!AB$94)</f>
        <v>-3.54263966700717E-8</v>
      </c>
      <c r="AC148" s="169">
        <f>('C'!Y54/2)/(D!AC$94)</f>
        <v>-2.2391076542248589E-8</v>
      </c>
      <c r="AD148" s="169">
        <f>('C'!Z54/2)/(D!AD$94)</f>
        <v>-2.3530765742728362E-8</v>
      </c>
      <c r="AE148" s="169">
        <f>('C'!AA54/2)/(D!AE$94)</f>
        <v>-1.7272870894511639E-8</v>
      </c>
      <c r="AF148" s="169">
        <f>('C'!AB54/2)/(D!AF$94)</f>
        <v>-3.0497596848198918E-8</v>
      </c>
      <c r="AG148" s="169">
        <f>('C'!AC54/2)/(D!AG$94)</f>
        <v>-4.7217787117866787E-8</v>
      </c>
    </row>
    <row r="149" spans="6:33" x14ac:dyDescent="0.25">
      <c r="F149" s="218" t="s">
        <v>25</v>
      </c>
      <c r="G149" s="219"/>
      <c r="H149" s="169">
        <f>('C'!D55/2)/(D!H$94)</f>
        <v>-1.1434751481773096E-7</v>
      </c>
      <c r="I149" s="169">
        <f>('C'!E55/2)/(D!I$94)</f>
        <v>-1.2736644279203618E-7</v>
      </c>
      <c r="J149" s="169">
        <f>('C'!F55/2)/(D!J$94)</f>
        <v>-1.3749512104165871E-7</v>
      </c>
      <c r="K149" s="169">
        <f>('C'!G55/2)/(D!K$94)</f>
        <v>-1.474259257995846E-7</v>
      </c>
      <c r="L149" s="169">
        <f>('C'!H55/2)/(D!L$94)</f>
        <v>-1.163321077653727E-7</v>
      </c>
      <c r="M149" s="169">
        <f>('C'!I55/2)/(D!M$94)</f>
        <v>-1.0907496073197055E-7</v>
      </c>
      <c r="N149" s="169">
        <f>('C'!J55/2)/(D!N$94)</f>
        <v>-8.989416100207077E-8</v>
      </c>
      <c r="O149" s="169">
        <f>('C'!K55/2)/(D!O$94)</f>
        <v>-8.373253455295129E-8</v>
      </c>
      <c r="P149" s="169">
        <f>('C'!L55/2)/(D!P$94)</f>
        <v>-7.7899725205270677E-8</v>
      </c>
      <c r="Q149" s="169">
        <f>('C'!M55/2)/(D!Q$94)</f>
        <v>-2.9812056875166532E-8</v>
      </c>
      <c r="R149" s="169">
        <f>('C'!N55/2)/(D!R$94)</f>
        <v>-6.7352972467684622E-8</v>
      </c>
      <c r="S149" s="169">
        <f>('C'!O55/2)/(D!S$94)</f>
        <v>-6.8826878989885509E-8</v>
      </c>
      <c r="T149" s="169">
        <f>('C'!P55/2)/(D!T$94)</f>
        <v>-7.9389151511676724E-8</v>
      </c>
      <c r="U149" s="169">
        <f>('C'!Q55/2)/(D!U$94)</f>
        <v>-6.1526347782137868E-8</v>
      </c>
      <c r="V149" s="169">
        <f>('C'!R55/2)/(D!V$94)</f>
        <v>-4.1530999999206644E-8</v>
      </c>
      <c r="W149" s="169">
        <f>('C'!S55/2)/(D!W$94)</f>
        <v>-4.2408675472469755E-8</v>
      </c>
      <c r="X149" s="169">
        <f>('C'!T55/2)/(D!X$94)</f>
        <v>-3.5610240418152693E-8</v>
      </c>
      <c r="Y149" s="169">
        <f>('C'!U55/2)/(D!Y$94)</f>
        <v>-2.8373866615101675E-8</v>
      </c>
      <c r="Z149" s="169">
        <f>('C'!V55/2)/(D!Z$94)</f>
        <v>-2.3105653011948131E-8</v>
      </c>
      <c r="AA149" s="169">
        <f>('C'!W55/2)/(D!AA$94)</f>
        <v>-2.1506814594689556E-8</v>
      </c>
      <c r="AB149" s="169">
        <f>('C'!X55/2)/(D!AB$94)</f>
        <v>-1.9438903577991439E-8</v>
      </c>
      <c r="AC149" s="169">
        <f>('C'!Y55/2)/(D!AC$94)</f>
        <v>-1.4616209031107573E-8</v>
      </c>
      <c r="AD149" s="169">
        <f>('C'!Z55/2)/(D!AD$94)</f>
        <v>-1.5677114651251636E-8</v>
      </c>
      <c r="AE149" s="169">
        <f>('C'!AA55/2)/(D!AE$94)</f>
        <v>-1.8721758850673322E-8</v>
      </c>
      <c r="AF149" s="169">
        <f>('C'!AB55/2)/(D!AF$94)</f>
        <v>-1.1673927481000549E-8</v>
      </c>
      <c r="AG149" s="169">
        <f>('C'!AC55/2)/(D!AG$94)</f>
        <v>-1.1518198803294199E-8</v>
      </c>
    </row>
    <row r="150" spans="6:33" ht="15.75" thickBot="1" x14ac:dyDescent="0.3">
      <c r="F150" s="222" t="s">
        <v>26</v>
      </c>
      <c r="G150" s="223"/>
      <c r="H150" s="170">
        <f>('C'!D56/2)/(D!H$94)</f>
        <v>-1.6214940164752333E-14</v>
      </c>
      <c r="I150" s="170">
        <f>('C'!E56/2)/(D!I$94)</f>
        <v>0</v>
      </c>
      <c r="J150" s="170">
        <f>('C'!F56/2)/(D!J$94)</f>
        <v>0</v>
      </c>
      <c r="K150" s="170">
        <f>('C'!G56/2)/(D!K$94)</f>
        <v>1.865888070788218E-10</v>
      </c>
      <c r="L150" s="170">
        <f>('C'!H56/2)/(D!L$94)</f>
        <v>0</v>
      </c>
      <c r="M150" s="170">
        <f>('C'!I56/2)/(D!M$94)</f>
        <v>0</v>
      </c>
      <c r="N150" s="170">
        <f>('C'!J56/2)/(D!N$94)</f>
        <v>0</v>
      </c>
      <c r="O150" s="170">
        <f>('C'!K56/2)/(D!O$94)</f>
        <v>-2.5621917799764321E-11</v>
      </c>
      <c r="P150" s="170">
        <f>('C'!L56/2)/(D!P$94)</f>
        <v>-4.1398381948447264E-11</v>
      </c>
      <c r="Q150" s="170">
        <f>('C'!M56/2)/(D!Q$94)</f>
        <v>-3.1149236278089872E-11</v>
      </c>
      <c r="R150" s="170">
        <f>('C'!N56/2)/(D!R$94)</f>
        <v>-4.8928989722836084E-12</v>
      </c>
      <c r="S150" s="170">
        <f>('C'!O56/2)/(D!S$94)</f>
        <v>-4.0883294292135959E-11</v>
      </c>
      <c r="T150" s="170">
        <f>('C'!P56/2)/(D!T$94)</f>
        <v>-2.2509258712760508E-11</v>
      </c>
      <c r="U150" s="170">
        <f>('C'!Q56/2)/(D!U$94)</f>
        <v>-8.9331815856800187E-12</v>
      </c>
      <c r="V150" s="170">
        <f>('C'!R56/2)/(D!V$94)</f>
        <v>-4.1925949891314115E-11</v>
      </c>
      <c r="W150" s="170">
        <f>('C'!S56/2)/(D!W$94)</f>
        <v>2.0970948475521963E-11</v>
      </c>
      <c r="X150" s="170">
        <f>('C'!T56/2)/(D!X$94)</f>
        <v>2.1171994710051634E-9</v>
      </c>
      <c r="Y150" s="170">
        <f>('C'!U56/2)/(D!Y$94)</f>
        <v>9.2710902114623254E-10</v>
      </c>
      <c r="Z150" s="170">
        <f>('C'!V56/2)/(D!Z$94)</f>
        <v>1.1237199283251754E-9</v>
      </c>
      <c r="AA150" s="170">
        <f>('C'!W56/2)/(D!AA$94)</f>
        <v>8.6315546252528675E-10</v>
      </c>
      <c r="AB150" s="170">
        <f>('C'!X56/2)/(D!AB$94)</f>
        <v>1.3302172823503918E-9</v>
      </c>
      <c r="AC150" s="170">
        <f>('C'!Y56/2)/(D!AC$94)</f>
        <v>9.957075494911521E-10</v>
      </c>
      <c r="AD150" s="170">
        <f>('C'!Z56/2)/(D!AD$94)</f>
        <v>3.6699734172658072E-10</v>
      </c>
      <c r="AE150" s="170">
        <f>('C'!AA56/2)/(D!AE$94)</f>
        <v>5.4903495352698526E-10</v>
      </c>
      <c r="AF150" s="170">
        <f>('C'!AB56/2)/(D!AF$94)</f>
        <v>4.7150610240835637E-10</v>
      </c>
      <c r="AG150" s="170">
        <f>('C'!AC56/2)/(D!AG$94)</f>
        <v>2.1875457481912101E-7</v>
      </c>
    </row>
    <row r="151" spans="6:33" x14ac:dyDescent="0.25">
      <c r="F151" s="1" t="s">
        <v>53</v>
      </c>
    </row>
  </sheetData>
  <mergeCells count="84">
    <mergeCell ref="F149:G149"/>
    <mergeCell ref="F150:G150"/>
    <mergeCell ref="F144:G144"/>
    <mergeCell ref="F145:G145"/>
    <mergeCell ref="F146:G146"/>
    <mergeCell ref="F147:G147"/>
    <mergeCell ref="F148:G148"/>
    <mergeCell ref="F136:G136"/>
    <mergeCell ref="F140:G140"/>
    <mergeCell ref="F141:G141"/>
    <mergeCell ref="F142:G142"/>
    <mergeCell ref="F143:G143"/>
    <mergeCell ref="F131:G131"/>
    <mergeCell ref="F132:G132"/>
    <mergeCell ref="F133:G133"/>
    <mergeCell ref="F134:G134"/>
    <mergeCell ref="F135:G135"/>
    <mergeCell ref="F126:G126"/>
    <mergeCell ref="F127:G127"/>
    <mergeCell ref="F128:G128"/>
    <mergeCell ref="F129:G129"/>
    <mergeCell ref="F130:G130"/>
    <mergeCell ref="F118:G118"/>
    <mergeCell ref="F119:G119"/>
    <mergeCell ref="F120:G120"/>
    <mergeCell ref="F121:G121"/>
    <mergeCell ref="F122:G122"/>
    <mergeCell ref="F113:G113"/>
    <mergeCell ref="F114:G114"/>
    <mergeCell ref="F115:G115"/>
    <mergeCell ref="F116:G116"/>
    <mergeCell ref="F117:G117"/>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76:G76"/>
    <mergeCell ref="F86:G86"/>
    <mergeCell ref="F87:G87"/>
    <mergeCell ref="F88:G88"/>
    <mergeCell ref="F89:G89"/>
    <mergeCell ref="F80:G80"/>
    <mergeCell ref="F81:G81"/>
    <mergeCell ref="F82:G82"/>
    <mergeCell ref="F83:G83"/>
    <mergeCell ref="F84:G84"/>
    <mergeCell ref="F71:G71"/>
    <mergeCell ref="F72:G72"/>
    <mergeCell ref="F73:G73"/>
    <mergeCell ref="F74:G74"/>
    <mergeCell ref="F75:G75"/>
    <mergeCell ref="F56:G56"/>
    <mergeCell ref="F67:G67"/>
    <mergeCell ref="F68:G68"/>
    <mergeCell ref="F69:G69"/>
    <mergeCell ref="F70:G70"/>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s>
  <hyperlinks>
    <hyperlink ref="H95"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113"/>
  <sheetViews>
    <sheetView showGridLines="0" topLeftCell="A55" workbookViewId="0">
      <selection activeCell="B59" sqref="B59"/>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 min="27" max="27" width="16.85546875" customWidth="1"/>
    <col min="28" max="28" width="18.28515625" customWidth="1"/>
    <col min="29" max="29" width="19.28515625" customWidth="1"/>
    <col min="30" max="30" width="13.7109375" bestFit="1" customWidth="1"/>
  </cols>
  <sheetData>
    <row r="7" spans="2:11" ht="15" customHeight="1" x14ac:dyDescent="0.25">
      <c r="B7" s="209" t="s">
        <v>10</v>
      </c>
      <c r="C7" s="209"/>
      <c r="D7" s="209"/>
      <c r="E7" s="62"/>
      <c r="J7" s="195" t="s">
        <v>43</v>
      </c>
      <c r="K7" s="195"/>
    </row>
    <row r="8" spans="2:11" x14ac:dyDescent="0.25">
      <c r="B8" s="209"/>
      <c r="C8" s="209"/>
      <c r="D8" s="209"/>
      <c r="E8" s="62"/>
      <c r="J8" s="195"/>
      <c r="K8" s="195"/>
    </row>
    <row r="9" spans="2:11" x14ac:dyDescent="0.25">
      <c r="B9" s="209"/>
      <c r="C9" s="209"/>
      <c r="D9" s="209"/>
      <c r="E9" s="62"/>
      <c r="J9" s="195"/>
      <c r="K9" s="195"/>
    </row>
    <row r="10" spans="2:11" x14ac:dyDescent="0.25">
      <c r="B10" s="209"/>
      <c r="C10" s="209"/>
      <c r="D10" s="209"/>
      <c r="E10" s="62"/>
      <c r="J10" s="195"/>
      <c r="K10" s="195"/>
    </row>
    <row r="11" spans="2:11" x14ac:dyDescent="0.25">
      <c r="B11" s="209"/>
      <c r="C11" s="209"/>
      <c r="D11" s="209"/>
      <c r="E11" s="62"/>
      <c r="J11" s="195"/>
      <c r="K11" s="195"/>
    </row>
    <row r="12" spans="2:11" x14ac:dyDescent="0.25">
      <c r="B12" s="209"/>
      <c r="C12" s="209"/>
      <c r="D12" s="209"/>
      <c r="E12" s="62"/>
      <c r="J12" s="195"/>
      <c r="K12" s="195"/>
    </row>
    <row r="13" spans="2:11" x14ac:dyDescent="0.25">
      <c r="B13" s="209"/>
      <c r="C13" s="209"/>
      <c r="D13" s="209"/>
      <c r="E13" s="62"/>
      <c r="J13" s="195"/>
      <c r="K13" s="195"/>
    </row>
    <row r="14" spans="2:11" x14ac:dyDescent="0.25">
      <c r="B14" s="209"/>
      <c r="C14" s="209"/>
      <c r="D14" s="209"/>
      <c r="E14" s="62"/>
      <c r="J14" s="195"/>
      <c r="K14" s="195"/>
    </row>
    <row r="15" spans="2:11" x14ac:dyDescent="0.25">
      <c r="B15" s="209"/>
      <c r="C15" s="209"/>
      <c r="D15" s="209"/>
      <c r="E15" s="62"/>
      <c r="J15" s="195"/>
      <c r="K15" s="195"/>
    </row>
    <row r="16" spans="2:11" x14ac:dyDescent="0.25">
      <c r="B16" s="209"/>
      <c r="C16" s="209"/>
      <c r="D16" s="209"/>
      <c r="E16" s="62"/>
      <c r="J16" s="195"/>
      <c r="K16" s="195"/>
    </row>
    <row r="17" spans="2:12" x14ac:dyDescent="0.25">
      <c r="B17" s="196" t="s">
        <v>3</v>
      </c>
      <c r="C17" s="196"/>
      <c r="D17" s="196"/>
      <c r="G17" s="63" t="s">
        <v>3</v>
      </c>
      <c r="H17" s="63"/>
      <c r="I17" s="63"/>
      <c r="J17" s="63" t="s">
        <v>3</v>
      </c>
      <c r="K17" s="63"/>
      <c r="L17" s="63"/>
    </row>
    <row r="44" spans="4:31" ht="15.75" thickBot="1" x14ac:dyDescent="0.3"/>
    <row r="45" spans="4:31" ht="15.75" thickBot="1" x14ac:dyDescent="0.3">
      <c r="D45" s="6" t="s">
        <v>15</v>
      </c>
      <c r="E45" s="7"/>
      <c r="F45" s="12">
        <v>1995</v>
      </c>
      <c r="G45" s="8">
        <v>1996</v>
      </c>
      <c r="H45" s="12">
        <v>1997</v>
      </c>
      <c r="I45" s="8">
        <v>1998</v>
      </c>
      <c r="J45" s="12">
        <v>1999</v>
      </c>
      <c r="K45" s="8">
        <v>2000</v>
      </c>
      <c r="L45" s="12">
        <v>2001</v>
      </c>
      <c r="M45" s="8">
        <v>2002</v>
      </c>
      <c r="N45" s="12">
        <v>2003</v>
      </c>
      <c r="O45" s="8">
        <v>2004</v>
      </c>
      <c r="P45" s="12">
        <v>2005</v>
      </c>
      <c r="Q45" s="8">
        <v>2006</v>
      </c>
      <c r="R45" s="12">
        <v>2007</v>
      </c>
      <c r="S45" s="8">
        <v>2008</v>
      </c>
      <c r="T45" s="12">
        <v>2009</v>
      </c>
      <c r="U45" s="8">
        <v>2010</v>
      </c>
      <c r="V45" s="12">
        <v>2011</v>
      </c>
      <c r="W45" s="8">
        <v>2012</v>
      </c>
      <c r="X45" s="12">
        <v>2013</v>
      </c>
      <c r="Y45" s="8">
        <v>2014</v>
      </c>
      <c r="Z45" s="12">
        <v>2015</v>
      </c>
      <c r="AA45" s="9">
        <v>2016</v>
      </c>
      <c r="AB45" s="9">
        <v>2017</v>
      </c>
      <c r="AC45" s="9">
        <v>2018</v>
      </c>
      <c r="AD45" s="9">
        <v>2019</v>
      </c>
      <c r="AE45" s="9">
        <v>2020</v>
      </c>
    </row>
    <row r="46" spans="4:31" ht="15.75" thickBot="1" x14ac:dyDescent="0.3">
      <c r="D46" s="198" t="s">
        <v>27</v>
      </c>
      <c r="E46" s="207"/>
      <c r="F46" s="51">
        <f>+A!D46/E!E60</f>
        <v>1.907752364647949E-5</v>
      </c>
      <c r="G46" s="51">
        <f>+A!E46/E!F60</f>
        <v>3.6000918048999039E-6</v>
      </c>
      <c r="H46" s="51">
        <f>+A!F46/E!G60</f>
        <v>3.5468906977877189E-6</v>
      </c>
      <c r="I46" s="51">
        <f>+A!G46/E!H60</f>
        <v>1.3725070583541569E-6</v>
      </c>
      <c r="J46" s="51">
        <f>+A!H46/E!I60</f>
        <v>2.2604988761407112E-6</v>
      </c>
      <c r="K46" s="51">
        <f>+A!I46/E!J60</f>
        <v>2.056689831270047E-6</v>
      </c>
      <c r="L46" s="51">
        <f>+A!J46/E!K60</f>
        <v>2.6479850760480246E-6</v>
      </c>
      <c r="M46" s="51">
        <f>+A!K46/E!L60</f>
        <v>2.477848849727469E-6</v>
      </c>
      <c r="N46" s="51">
        <f>+A!L46/E!M60</f>
        <v>2.1375806631759278E-6</v>
      </c>
      <c r="O46" s="51">
        <f>+A!M46/E!N60</f>
        <v>1.9338932819089116E-6</v>
      </c>
      <c r="P46" s="51">
        <f>+A!N46/E!O60</f>
        <v>1.213416815922605E-6</v>
      </c>
      <c r="Q46" s="51">
        <f>+A!O46/E!P60</f>
        <v>1.0530462566373273E-6</v>
      </c>
      <c r="R46" s="51">
        <f>+A!P46/E!Q60</f>
        <v>1.6503496531473815E-6</v>
      </c>
      <c r="S46" s="51">
        <f>+A!Q46/E!R60</f>
        <v>2.1504766154416451E-6</v>
      </c>
      <c r="T46" s="51">
        <f>+A!R46/E!S60</f>
        <v>5.0566620727746352E-6</v>
      </c>
      <c r="U46" s="51">
        <f>+A!S46/E!T60</f>
        <v>4.0221444066340181E-6</v>
      </c>
      <c r="V46" s="51">
        <f>+A!T46/E!U60</f>
        <v>3.1775304465223747E-6</v>
      </c>
      <c r="W46" s="51">
        <f>+A!U46/E!V60</f>
        <v>2.3232972617370924E-5</v>
      </c>
      <c r="X46" s="51">
        <f>+A!V46/E!W60</f>
        <v>4.1733323777551184E-6</v>
      </c>
      <c r="Y46" s="51">
        <f>+A!W46/E!X60</f>
        <v>3.3593216708865155E-6</v>
      </c>
      <c r="Z46" s="51">
        <f>+A!X46/E!Y60</f>
        <v>4.0856671823917471E-6</v>
      </c>
      <c r="AA46" s="51">
        <f>+A!Y46/E!Z60</f>
        <v>6.2752856166043455E-6</v>
      </c>
      <c r="AB46" s="51">
        <f>+A!Z46/E!AA60</f>
        <v>4.798344693884358E-6</v>
      </c>
      <c r="AC46" s="51">
        <f>+A!AA46/E!AB60</f>
        <v>4.8712817028389685E-6</v>
      </c>
      <c r="AD46" s="51">
        <f>+A!AB46/E!AC60</f>
        <v>7.5710544361287978E-6</v>
      </c>
      <c r="AE46" s="51">
        <f>+A!AC46/E!AD60</f>
        <v>1.1384323370254844E-5</v>
      </c>
    </row>
    <row r="47" spans="4:31" x14ac:dyDescent="0.25">
      <c r="D47" s="218" t="s">
        <v>17</v>
      </c>
      <c r="E47" s="219"/>
      <c r="F47" s="52">
        <f>+A!D47/E!E61</f>
        <v>3.2746333614647214E-6</v>
      </c>
      <c r="G47" s="52">
        <f>+A!E47/E!F61</f>
        <v>4.9351596400529479E-6</v>
      </c>
      <c r="H47" s="52">
        <f>+A!F47/E!G61</f>
        <v>7.1511389573065266E-6</v>
      </c>
      <c r="I47" s="52">
        <f>+A!G47/E!H61</f>
        <v>4.3731525177402665E-6</v>
      </c>
      <c r="J47" s="52">
        <f>+A!H47/E!I61</f>
        <v>7.5356636940982248E-6</v>
      </c>
      <c r="K47" s="52">
        <f>+A!I47/E!J61</f>
        <v>7.8553103805268951E-6</v>
      </c>
      <c r="L47" s="52">
        <f>+A!J47/E!K61</f>
        <v>8.0972277169876399E-6</v>
      </c>
      <c r="M47" s="52">
        <f>+A!K47/E!L61</f>
        <v>5.0253718344433992E-6</v>
      </c>
      <c r="N47" s="52">
        <f>+A!L47/E!M61</f>
        <v>5.3643738851591319E-6</v>
      </c>
      <c r="O47" s="52">
        <f>+A!M47/E!N61</f>
        <v>4.5704923597427425E-6</v>
      </c>
      <c r="P47" s="52">
        <f>+A!N47/E!O61</f>
        <v>3.5720557604310518E-6</v>
      </c>
      <c r="Q47" s="52">
        <f>+A!O47/E!P61</f>
        <v>3.8192399350845944E-6</v>
      </c>
      <c r="R47" s="52">
        <f>+A!P47/E!Q61</f>
        <v>4.1703871501573949E-6</v>
      </c>
      <c r="S47" s="52">
        <f>+A!Q47/E!R61</f>
        <v>4.9346949498897367E-6</v>
      </c>
      <c r="T47" s="52">
        <f>+A!R47/E!S61</f>
        <v>6.5761199487038543E-6</v>
      </c>
      <c r="U47" s="52">
        <f>+A!S47/E!T61</f>
        <v>8.8230160999263831E-6</v>
      </c>
      <c r="V47" s="52">
        <f>+A!T47/E!U61</f>
        <v>6.6496223488865597E-6</v>
      </c>
      <c r="W47" s="52">
        <f>+A!U47/E!V61</f>
        <v>4.7699141976515526E-6</v>
      </c>
      <c r="X47" s="52">
        <f>+A!V47/E!W61</f>
        <v>5.47280917966405E-6</v>
      </c>
      <c r="Y47" s="52">
        <f>+A!W47/E!X61</f>
        <v>6.5472406049041205E-6</v>
      </c>
      <c r="Z47" s="52">
        <f>+A!X47/E!Y61</f>
        <v>6.3358421701102285E-6</v>
      </c>
      <c r="AA47" s="52">
        <f>+A!Y47/E!Z61</f>
        <v>7.7434299598089912E-6</v>
      </c>
      <c r="AB47" s="52">
        <f>+A!Z47/E!AA61</f>
        <v>1.0262947241754704E-5</v>
      </c>
      <c r="AC47" s="52">
        <f>+A!AA47/E!AB61</f>
        <v>8.8970298488535843E-6</v>
      </c>
      <c r="AD47" s="52">
        <f>+A!AB47/E!AC61</f>
        <v>7.0512618217875298E-6</v>
      </c>
      <c r="AE47" s="52">
        <f>+A!AC47/E!AD61</f>
        <v>1.7794366814935593E-5</v>
      </c>
    </row>
    <row r="48" spans="4:31" x14ac:dyDescent="0.25">
      <c r="D48" s="42" t="s">
        <v>18</v>
      </c>
      <c r="E48" s="43"/>
      <c r="F48" s="53">
        <f>+A!D48/E!E62</f>
        <v>0</v>
      </c>
      <c r="G48" s="53">
        <f>+A!E48/E!F62</f>
        <v>0</v>
      </c>
      <c r="H48" s="53">
        <f>+A!F48/E!G62</f>
        <v>0</v>
      </c>
      <c r="I48" s="53">
        <f>+A!G48/E!H62</f>
        <v>0</v>
      </c>
      <c r="J48" s="53">
        <f>+A!H48/E!I62</f>
        <v>0</v>
      </c>
      <c r="K48" s="53">
        <f>+A!I48/E!J62</f>
        <v>0</v>
      </c>
      <c r="L48" s="53">
        <f>+A!J48/E!K62</f>
        <v>0</v>
      </c>
      <c r="M48" s="53">
        <f>+A!K48/E!L62</f>
        <v>2.7128853966615229E-9</v>
      </c>
      <c r="N48" s="53">
        <f>+A!L48/E!M62</f>
        <v>0</v>
      </c>
      <c r="O48" s="53">
        <f>+A!M48/E!N62</f>
        <v>0</v>
      </c>
      <c r="P48" s="53">
        <f>+A!N48/E!O62</f>
        <v>0</v>
      </c>
      <c r="Q48" s="53">
        <f>+A!O48/E!P62</f>
        <v>0</v>
      </c>
      <c r="R48" s="53">
        <f>+A!P48/E!Q62</f>
        <v>0</v>
      </c>
      <c r="S48" s="53">
        <f>+A!Q48/E!R62</f>
        <v>0</v>
      </c>
      <c r="T48" s="53">
        <f>+A!R48/E!S62</f>
        <v>0</v>
      </c>
      <c r="U48" s="53">
        <f>+A!S48/E!T62</f>
        <v>0</v>
      </c>
      <c r="V48" s="53">
        <f>+A!T48/E!U62</f>
        <v>0</v>
      </c>
      <c r="W48" s="53">
        <f>+A!U48/E!V62</f>
        <v>0</v>
      </c>
      <c r="X48" s="53">
        <f>+A!V48/E!W62</f>
        <v>0</v>
      </c>
      <c r="Y48" s="53">
        <f>+A!W48/E!X62</f>
        <v>0</v>
      </c>
      <c r="Z48" s="53">
        <f>+A!X48/E!Y62</f>
        <v>0</v>
      </c>
      <c r="AA48" s="53">
        <f>+A!Y48/E!Z62</f>
        <v>0</v>
      </c>
      <c r="AB48" s="53">
        <f>+A!Z48/E!AA62</f>
        <v>9.6925598856919474E-9</v>
      </c>
      <c r="AC48" s="53">
        <f>+A!AA48/E!AB62</f>
        <v>1.5377108305599953E-9</v>
      </c>
      <c r="AD48" s="53">
        <f>+A!AB48/E!AC62</f>
        <v>2.6234252866075448E-9</v>
      </c>
      <c r="AE48" s="53">
        <f>+A!AC48/E!AD62</f>
        <v>0</v>
      </c>
    </row>
    <row r="49" spans="4:31" x14ac:dyDescent="0.25">
      <c r="D49" s="40" t="s">
        <v>19</v>
      </c>
      <c r="E49" s="41"/>
      <c r="F49" s="53">
        <f>+A!D49/E!E63</f>
        <v>2.3340352957600999E-5</v>
      </c>
      <c r="G49" s="53">
        <f>+A!E49/E!F63</f>
        <v>1.539063645023379E-5</v>
      </c>
      <c r="H49" s="53">
        <f>+A!F49/E!G63</f>
        <v>1.3364793832834368E-5</v>
      </c>
      <c r="I49" s="53">
        <f>+A!G49/E!H63</f>
        <v>1.1370490788920217E-5</v>
      </c>
      <c r="J49" s="53">
        <f>+A!H49/E!I63</f>
        <v>9.5657978012257808E-6</v>
      </c>
      <c r="K49" s="53">
        <f>+A!I49/E!J63</f>
        <v>8.5975603776944182E-6</v>
      </c>
      <c r="L49" s="53">
        <f>+A!J49/E!K63</f>
        <v>7.7277912964449919E-6</v>
      </c>
      <c r="M49" s="53">
        <f>+A!K49/E!L63</f>
        <v>5.4193744753999656E-6</v>
      </c>
      <c r="N49" s="53">
        <f>+A!L49/E!M63</f>
        <v>5.2249206418340957E-6</v>
      </c>
      <c r="O49" s="53">
        <f>+A!M49/E!N63</f>
        <v>5.6513077471423437E-6</v>
      </c>
      <c r="P49" s="53">
        <f>+A!N49/E!O63</f>
        <v>3.1403374704323879E-6</v>
      </c>
      <c r="Q49" s="53">
        <f>+A!O49/E!P63</f>
        <v>2.6244969720958122E-6</v>
      </c>
      <c r="R49" s="53">
        <f>+A!P49/E!Q63</f>
        <v>8.7337220631166559E-6</v>
      </c>
      <c r="S49" s="53">
        <f>+A!Q49/E!R63</f>
        <v>1.1853066691400617E-5</v>
      </c>
      <c r="T49" s="53">
        <f>+A!R49/E!S63</f>
        <v>8.2333945359818652E-5</v>
      </c>
      <c r="U49" s="53">
        <f>+A!S49/E!T63</f>
        <v>3.0349248014188498E-5</v>
      </c>
      <c r="V49" s="53">
        <f>+A!T49/E!U63</f>
        <v>5.8815653872185384E-6</v>
      </c>
      <c r="W49" s="53">
        <f>+A!U49/E!V63</f>
        <v>1.0505945401153427E-5</v>
      </c>
      <c r="X49" s="53">
        <f>+A!V49/E!W63</f>
        <v>2.279271885376843E-5</v>
      </c>
      <c r="Y49" s="53">
        <f>+A!W49/E!X63</f>
        <v>8.4086230562528546E-6</v>
      </c>
      <c r="Z49" s="53">
        <f>+A!X49/E!Y63</f>
        <v>8.1168104910484172E-6</v>
      </c>
      <c r="AA49" s="53">
        <f>+A!Y49/E!Z63</f>
        <v>1.2498721256861103E-5</v>
      </c>
      <c r="AB49" s="53">
        <f>+A!Z49/E!AA63</f>
        <v>7.5143337825918695E-6</v>
      </c>
      <c r="AC49" s="53">
        <f>+A!AA49/E!AB63</f>
        <v>1.6640225455245273E-5</v>
      </c>
      <c r="AD49" s="53">
        <f>+A!AB49/E!AC63</f>
        <v>6.7015494091837995E-5</v>
      </c>
      <c r="AE49" s="53">
        <f>+A!AC49/E!AD63</f>
        <v>2.2917906840554164E-5</v>
      </c>
    </row>
    <row r="50" spans="4:31" x14ac:dyDescent="0.25">
      <c r="D50" s="42" t="s">
        <v>20</v>
      </c>
      <c r="E50" s="43"/>
      <c r="F50" s="53">
        <f>+A!D50/E!E64</f>
        <v>1.5949654430418991E-5</v>
      </c>
      <c r="G50" s="53">
        <f>+A!E50/E!F64</f>
        <v>6.4518873073062319E-6</v>
      </c>
      <c r="H50" s="53">
        <f>+A!F50/E!G64</f>
        <v>5.068011401782893E-8</v>
      </c>
      <c r="I50" s="53">
        <f>+A!G50/E!H64</f>
        <v>0</v>
      </c>
      <c r="J50" s="53">
        <f>+A!H50/E!I64</f>
        <v>0</v>
      </c>
      <c r="K50" s="53">
        <f>+A!I50/E!J64</f>
        <v>0</v>
      </c>
      <c r="L50" s="53">
        <f>+A!J50/E!K64</f>
        <v>0</v>
      </c>
      <c r="M50" s="53">
        <f>+A!K50/E!L64</f>
        <v>0</v>
      </c>
      <c r="N50" s="53">
        <f>+A!L50/E!M64</f>
        <v>0</v>
      </c>
      <c r="O50" s="53">
        <f>+A!M50/E!N64</f>
        <v>0</v>
      </c>
      <c r="P50" s="53">
        <f>+A!N50/E!O64</f>
        <v>0</v>
      </c>
      <c r="Q50" s="53">
        <f>+A!O50/E!P64</f>
        <v>0</v>
      </c>
      <c r="R50" s="53">
        <f>+A!P50/E!Q64</f>
        <v>0</v>
      </c>
      <c r="S50" s="53">
        <f>+A!Q50/E!R64</f>
        <v>0</v>
      </c>
      <c r="T50" s="53">
        <f>+A!R50/E!S64</f>
        <v>0</v>
      </c>
      <c r="U50" s="53">
        <f>+A!S50/E!T64</f>
        <v>0</v>
      </c>
      <c r="V50" s="53">
        <f>+A!T50/E!U64</f>
        <v>7.3323460069422409E-9</v>
      </c>
      <c r="W50" s="53">
        <f>+A!U50/E!V64</f>
        <v>1.0645842068020159E-4</v>
      </c>
      <c r="X50" s="53">
        <f>+A!V50/E!W64</f>
        <v>2.8949805635313592E-6</v>
      </c>
      <c r="Y50" s="53">
        <f>+A!W50/E!X64</f>
        <v>9.2239314109778514E-9</v>
      </c>
      <c r="Z50" s="53">
        <f>+A!X50/E!Y64</f>
        <v>0</v>
      </c>
      <c r="AA50" s="53">
        <f>+A!Y50/E!Z64</f>
        <v>0</v>
      </c>
      <c r="AB50" s="53">
        <f>+A!Z50/E!AA64</f>
        <v>0</v>
      </c>
      <c r="AC50" s="53">
        <f>+A!AA50/E!AB64</f>
        <v>0</v>
      </c>
      <c r="AD50" s="53">
        <f>+A!AB50/E!AC64</f>
        <v>0</v>
      </c>
      <c r="AE50" s="53">
        <f>+A!AC50/E!AD64</f>
        <v>2.6249347007648276E-10</v>
      </c>
    </row>
    <row r="51" spans="4:31" x14ac:dyDescent="0.25">
      <c r="D51" s="40" t="s">
        <v>21</v>
      </c>
      <c r="E51" s="41"/>
      <c r="F51" s="53">
        <f>+A!D51/E!E65</f>
        <v>0</v>
      </c>
      <c r="G51" s="53">
        <f>+A!E51/E!F65</f>
        <v>0</v>
      </c>
      <c r="H51" s="53">
        <f>+A!F51/E!G65</f>
        <v>0</v>
      </c>
      <c r="I51" s="53">
        <f>+A!G51/E!H65</f>
        <v>0</v>
      </c>
      <c r="J51" s="53">
        <f>+A!H51/E!I65</f>
        <v>0</v>
      </c>
      <c r="K51" s="53">
        <f>+A!I51/E!J65</f>
        <v>0</v>
      </c>
      <c r="L51" s="53">
        <f>+A!J51/E!K65</f>
        <v>0</v>
      </c>
      <c r="M51" s="53">
        <f>+A!K51/E!L65</f>
        <v>0</v>
      </c>
      <c r="N51" s="53">
        <f>+A!L51/E!M65</f>
        <v>0</v>
      </c>
      <c r="O51" s="53">
        <f>+A!M51/E!N65</f>
        <v>0</v>
      </c>
      <c r="P51" s="53">
        <f>+A!N51/E!O65</f>
        <v>0</v>
      </c>
      <c r="Q51" s="53">
        <f>+A!O51/E!P65</f>
        <v>0</v>
      </c>
      <c r="R51" s="53">
        <f>+A!P51/E!Q65</f>
        <v>0</v>
      </c>
      <c r="S51" s="53">
        <f>+A!Q51/E!R65</f>
        <v>0</v>
      </c>
      <c r="T51" s="53">
        <f>+A!R51/E!S65</f>
        <v>0</v>
      </c>
      <c r="U51" s="53">
        <f>+A!S51/E!T65</f>
        <v>0</v>
      </c>
      <c r="V51" s="53">
        <f>+A!T51/E!U65</f>
        <v>0</v>
      </c>
      <c r="W51" s="53">
        <f>+A!U51/E!V65</f>
        <v>0</v>
      </c>
      <c r="X51" s="53">
        <f>+A!V51/E!W65</f>
        <v>0</v>
      </c>
      <c r="Y51" s="53">
        <f>+A!W51/E!X65</f>
        <v>0</v>
      </c>
      <c r="Z51" s="53">
        <f>+A!X51/E!Y65</f>
        <v>0</v>
      </c>
      <c r="AA51" s="53">
        <f>+A!Y51/E!Z65</f>
        <v>1.2158495585067687E-7</v>
      </c>
      <c r="AB51" s="53">
        <f>+A!Z51/E!AA65</f>
        <v>0</v>
      </c>
      <c r="AC51" s="53">
        <f>+A!AA51/E!AB65</f>
        <v>0</v>
      </c>
      <c r="AD51" s="53">
        <f>+A!AB51/E!AC65</f>
        <v>0</v>
      </c>
      <c r="AE51" s="53">
        <f>+A!AC51/E!AD65</f>
        <v>0</v>
      </c>
    </row>
    <row r="52" spans="4:31" x14ac:dyDescent="0.25">
      <c r="D52" s="42" t="s">
        <v>22</v>
      </c>
      <c r="E52" s="43"/>
      <c r="F52" s="53">
        <f>+A!D52/E!E66</f>
        <v>1.1374498396431254E-6</v>
      </c>
      <c r="G52" s="53">
        <f>+A!E52/E!F66</f>
        <v>4.6348276569483869E-8</v>
      </c>
      <c r="H52" s="53">
        <f>+A!F52/E!G66</f>
        <v>5.7664673017288389E-7</v>
      </c>
      <c r="I52" s="53">
        <f>+A!G52/E!H66</f>
        <v>1.409022814938851E-6</v>
      </c>
      <c r="J52" s="53">
        <f>+A!H52/E!I66</f>
        <v>3.905324123598046E-6</v>
      </c>
      <c r="K52" s="53">
        <f>+A!I52/E!J66</f>
        <v>2.5360109587937877E-6</v>
      </c>
      <c r="L52" s="53">
        <f>+A!J52/E!K66</f>
        <v>2.0134150673136586E-6</v>
      </c>
      <c r="M52" s="53">
        <f>+A!K52/E!L66</f>
        <v>2.1426465702546314E-6</v>
      </c>
      <c r="N52" s="53">
        <f>+A!L52/E!M66</f>
        <v>9.8303817506168416E-7</v>
      </c>
      <c r="O52" s="53">
        <f>+A!M52/E!N66</f>
        <v>3.3470498109247987E-7</v>
      </c>
      <c r="P52" s="53">
        <f>+A!N52/E!O66</f>
        <v>7.2029902276807006E-7</v>
      </c>
      <c r="Q52" s="53">
        <f>+A!O52/E!P66</f>
        <v>1.3579497447728064E-6</v>
      </c>
      <c r="R52" s="53">
        <f>+A!P52/E!Q66</f>
        <v>3.4802497306228599E-7</v>
      </c>
      <c r="S52" s="53">
        <f>+A!Q52/E!R66</f>
        <v>2.7049381064089979E-7</v>
      </c>
      <c r="T52" s="53">
        <f>+A!R52/E!S66</f>
        <v>1.3466531478924762E-6</v>
      </c>
      <c r="U52" s="53">
        <f>+A!S52/E!T66</f>
        <v>4.3262345368375263E-7</v>
      </c>
      <c r="V52" s="53">
        <f>+A!T52/E!U66</f>
        <v>6.5762507043352084E-7</v>
      </c>
      <c r="W52" s="53">
        <f>+A!U52/E!V66</f>
        <v>1.2340263591073815E-6</v>
      </c>
      <c r="X52" s="53">
        <f>+A!V52/E!W66</f>
        <v>1.3959104646421938E-6</v>
      </c>
      <c r="Y52" s="53">
        <f>+A!W52/E!X66</f>
        <v>7.4683408325202402E-7</v>
      </c>
      <c r="Z52" s="53">
        <f>+A!X52/E!Y66</f>
        <v>7.1150977477460186E-7</v>
      </c>
      <c r="AA52" s="53">
        <f>+A!Y52/E!Z66</f>
        <v>1.0369710048041655E-6</v>
      </c>
      <c r="AB52" s="53">
        <f>+A!Z52/E!AA66</f>
        <v>3.4643250658419364E-7</v>
      </c>
      <c r="AC52" s="53">
        <f>+A!AA52/E!AB66</f>
        <v>1.11882013699694E-7</v>
      </c>
      <c r="AD52" s="53">
        <f>+A!AB52/E!AC66</f>
        <v>4.8364742282349824E-8</v>
      </c>
      <c r="AE52" s="53">
        <f>+A!AC52/E!AD66</f>
        <v>7.3069374756652425E-7</v>
      </c>
    </row>
    <row r="53" spans="4:31" x14ac:dyDescent="0.25">
      <c r="D53" s="40" t="s">
        <v>23</v>
      </c>
      <c r="E53" s="41"/>
      <c r="F53" s="53">
        <f>+A!D53/E!E67</f>
        <v>1.0284361716798785E-4</v>
      </c>
      <c r="G53" s="53">
        <f>+A!E53/E!F67</f>
        <v>1.3408544721338202E-5</v>
      </c>
      <c r="H53" s="53">
        <f>+A!F53/E!G67</f>
        <v>1.618650267285039E-5</v>
      </c>
      <c r="I53" s="53">
        <f>+A!G53/E!H67</f>
        <v>3.511102334450668E-6</v>
      </c>
      <c r="J53" s="53">
        <f>+A!H53/E!I67</f>
        <v>7.5341833552769218E-6</v>
      </c>
      <c r="K53" s="53">
        <f>+A!I53/E!J67</f>
        <v>7.9649357789016824E-6</v>
      </c>
      <c r="L53" s="53">
        <f>+A!J53/E!K67</f>
        <v>1.2524988629118724E-5</v>
      </c>
      <c r="M53" s="53">
        <f>+A!K53/E!L67</f>
        <v>1.2635861750375895E-5</v>
      </c>
      <c r="N53" s="53">
        <f>+A!L53/E!M67</f>
        <v>1.1095524899678947E-5</v>
      </c>
      <c r="O53" s="53">
        <f>+A!M53/E!N67</f>
        <v>1.0073416794352854E-5</v>
      </c>
      <c r="P53" s="53">
        <f>+A!N53/E!O67</f>
        <v>5.4207264315339614E-6</v>
      </c>
      <c r="Q53" s="53">
        <f>+A!O53/E!P67</f>
        <v>4.0621504344059289E-6</v>
      </c>
      <c r="R53" s="53">
        <f>+A!P53/E!Q67</f>
        <v>7.2604264230229713E-6</v>
      </c>
      <c r="S53" s="53">
        <f>+A!Q53/E!R67</f>
        <v>9.3347417443336035E-6</v>
      </c>
      <c r="T53" s="53">
        <f>+A!R53/E!S67</f>
        <v>1.0995758846864615E-5</v>
      </c>
      <c r="U53" s="53">
        <f>+A!S53/E!T67</f>
        <v>1.3865904238142488E-5</v>
      </c>
      <c r="V53" s="53">
        <f>+A!T53/E!U67</f>
        <v>1.6785049916912813E-5</v>
      </c>
      <c r="W53" s="53">
        <f>+A!U53/E!V67</f>
        <v>1.7865880062968351E-5</v>
      </c>
      <c r="X53" s="53">
        <f>+A!V53/E!W67</f>
        <v>1.6381156103155983E-5</v>
      </c>
      <c r="Y53" s="53">
        <f>+A!W53/E!X67</f>
        <v>1.8269371059212203E-5</v>
      </c>
      <c r="Z53" s="53">
        <f>+A!X53/E!Y67</f>
        <v>2.2667951164704943E-5</v>
      </c>
      <c r="AA53" s="53">
        <f>+A!Y53/E!Z67</f>
        <v>3.6964441020579899E-5</v>
      </c>
      <c r="AB53" s="53">
        <f>+A!Z53/E!AA67</f>
        <v>2.593914558415015E-5</v>
      </c>
      <c r="AC53" s="53">
        <f>+A!AA53/E!AB67</f>
        <v>2.594545786422941E-5</v>
      </c>
      <c r="AD53" s="53">
        <f>+A!AB53/E!AC67</f>
        <v>3.6111043851542664E-5</v>
      </c>
      <c r="AE53" s="53">
        <f>+A!AC53/E!AD67</f>
        <v>1.6740070496872238E-5</v>
      </c>
    </row>
    <row r="54" spans="4:31" x14ac:dyDescent="0.25">
      <c r="D54" s="42" t="s">
        <v>24</v>
      </c>
      <c r="E54" s="43"/>
      <c r="F54" s="53">
        <f>+A!D54/E!E68</f>
        <v>0</v>
      </c>
      <c r="G54" s="53">
        <f>+A!E54/E!F68</f>
        <v>1.995801779684772E-9</v>
      </c>
      <c r="H54" s="53">
        <f>+A!F54/E!G68</f>
        <v>1.7532650112451142E-9</v>
      </c>
      <c r="I54" s="53">
        <f>+A!G54/E!H68</f>
        <v>3.1514152607504016E-8</v>
      </c>
      <c r="J54" s="53">
        <f>+A!H54/E!I68</f>
        <v>4.3796505414841708E-8</v>
      </c>
      <c r="K54" s="53">
        <f>+A!I54/E!J68</f>
        <v>1.3348672537058349E-8</v>
      </c>
      <c r="L54" s="53">
        <f>+A!J54/E!K68</f>
        <v>1.0723042191096009E-8</v>
      </c>
      <c r="M54" s="53">
        <f>+A!K54/E!L68</f>
        <v>0</v>
      </c>
      <c r="N54" s="53">
        <f>+A!L54/E!M68</f>
        <v>1.2531253584847814E-8</v>
      </c>
      <c r="O54" s="53">
        <f>+A!M54/E!N68</f>
        <v>1.5207093252334683E-8</v>
      </c>
      <c r="P54" s="53">
        <f>+A!N54/E!O68</f>
        <v>1.2579269144208146E-7</v>
      </c>
      <c r="Q54" s="53">
        <f>+A!O54/E!P68</f>
        <v>7.355902033777433E-8</v>
      </c>
      <c r="R54" s="53">
        <f>+A!P54/E!Q68</f>
        <v>6.0753895980654255E-9</v>
      </c>
      <c r="S54" s="53">
        <f>+A!Q54/E!R68</f>
        <v>5.9538292873713447E-8</v>
      </c>
      <c r="T54" s="53">
        <f>+A!R54/E!S68</f>
        <v>4.8243257247980872E-7</v>
      </c>
      <c r="U54" s="53">
        <f>+A!S54/E!T68</f>
        <v>1.102207785323358E-6</v>
      </c>
      <c r="V54" s="53">
        <f>+A!T54/E!U68</f>
        <v>4.9571955849955312E-7</v>
      </c>
      <c r="W54" s="53">
        <f>+A!U54/E!V68</f>
        <v>1.4314540726537794E-6</v>
      </c>
      <c r="X54" s="53">
        <f>+A!V54/E!W68</f>
        <v>3.5302711549839053E-7</v>
      </c>
      <c r="Y54" s="53">
        <f>+A!W54/E!X68</f>
        <v>3.7924584625641766E-7</v>
      </c>
      <c r="Z54" s="53">
        <f>+A!X54/E!Y68</f>
        <v>7.6535901945800406E-7</v>
      </c>
      <c r="AA54" s="53">
        <f>+A!Y54/E!Z68</f>
        <v>1.1090777852752934E-6</v>
      </c>
      <c r="AB54" s="53">
        <f>+A!Z54/E!AA68</f>
        <v>1.4691272152279643E-6</v>
      </c>
      <c r="AC54" s="53">
        <f>+A!AA54/E!AB68</f>
        <v>1.1113048407373409E-6</v>
      </c>
      <c r="AD54" s="53">
        <f>+A!AB54/E!AC68</f>
        <v>6.8769130408782652E-7</v>
      </c>
      <c r="AE54" s="53">
        <f>+A!AC54/E!AD68</f>
        <v>4.0278571841544917E-7</v>
      </c>
    </row>
    <row r="55" spans="4:31" x14ac:dyDescent="0.25">
      <c r="D55" s="40" t="s">
        <v>25</v>
      </c>
      <c r="E55" s="41"/>
      <c r="F55" s="53">
        <f>+A!D55/E!E69</f>
        <v>8.0299804705037177E-7</v>
      </c>
      <c r="G55" s="53">
        <f>+A!E55/E!F69</f>
        <v>3.0971977007534671E-7</v>
      </c>
      <c r="H55" s="53">
        <f>+A!F55/E!G69</f>
        <v>4.1831544509563393E-7</v>
      </c>
      <c r="I55" s="53">
        <f>+A!G55/E!H69</f>
        <v>9.4810008864683886E-8</v>
      </c>
      <c r="J55" s="53">
        <f>+A!H55/E!I69</f>
        <v>1.1903871501420672E-7</v>
      </c>
      <c r="K55" s="53">
        <f>+A!I55/E!J69</f>
        <v>4.4990788131941753E-7</v>
      </c>
      <c r="L55" s="53">
        <f>+A!J55/E!K69</f>
        <v>2.7029613459374409E-7</v>
      </c>
      <c r="M55" s="53">
        <f>+A!K55/E!L69</f>
        <v>4.4374265994899548E-7</v>
      </c>
      <c r="N55" s="53">
        <f>+A!L55/E!M69</f>
        <v>3.5749961606101443E-7</v>
      </c>
      <c r="O55" s="53">
        <f>+A!M55/E!N69</f>
        <v>3.9156434178511274E-7</v>
      </c>
      <c r="P55" s="53">
        <f>+A!N55/E!O69</f>
        <v>4.4331401854021652E-7</v>
      </c>
      <c r="Q55" s="53">
        <f>+A!O55/E!P69</f>
        <v>3.2706729856208447E-7</v>
      </c>
      <c r="R55" s="53">
        <f>+A!P55/E!Q69</f>
        <v>3.8949787721059639E-7</v>
      </c>
      <c r="S55" s="53">
        <f>+A!Q55/E!R69</f>
        <v>1.2873255525198325E-6</v>
      </c>
      <c r="T55" s="53">
        <f>+A!R55/E!S69</f>
        <v>2.8362098650686952E-7</v>
      </c>
      <c r="U55" s="53">
        <f>+A!S55/E!T69</f>
        <v>2.0436695679058444E-7</v>
      </c>
      <c r="V55" s="53">
        <f>+A!T55/E!U69</f>
        <v>4.842172660815858E-7</v>
      </c>
      <c r="W55" s="53">
        <f>+A!U55/E!V69</f>
        <v>7.1102917073816284E-7</v>
      </c>
      <c r="X55" s="53">
        <f>+A!V55/E!W69</f>
        <v>1.0920686076759378E-6</v>
      </c>
      <c r="Y55" s="53">
        <f>+A!W55/E!X69</f>
        <v>1.0141527359951194E-6</v>
      </c>
      <c r="Z55" s="53">
        <f>+A!X55/E!Y69</f>
        <v>8.746806909743184E-7</v>
      </c>
      <c r="AA55" s="53">
        <f>+A!Y55/E!Z69</f>
        <v>1.0251533016776476E-6</v>
      </c>
      <c r="AB55" s="53">
        <f>+A!Z55/E!AA69</f>
        <v>2.6503952339731474E-7</v>
      </c>
      <c r="AC55" s="53">
        <f>+A!AA55/E!AB69</f>
        <v>8.2405364778452241E-7</v>
      </c>
      <c r="AD55" s="53">
        <f>+A!AB55/E!AC69</f>
        <v>4.4769354587447205E-7</v>
      </c>
      <c r="AE55" s="53">
        <f>+A!AC55/E!AD69</f>
        <v>4.6820712531839834E-7</v>
      </c>
    </row>
    <row r="56" spans="4:31" ht="15.75" thickBot="1" x14ac:dyDescent="0.3">
      <c r="D56" s="44" t="s">
        <v>26</v>
      </c>
      <c r="E56" s="45"/>
      <c r="F56" s="54">
        <f>+A!D56/E!E70</f>
        <v>0</v>
      </c>
      <c r="G56" s="54">
        <f>+A!E56/E!F70</f>
        <v>0</v>
      </c>
      <c r="H56" s="54">
        <f>+A!F56/E!G70</f>
        <v>0</v>
      </c>
      <c r="I56" s="54">
        <f>+A!G56/E!H70</f>
        <v>2.3386190494433414E-7</v>
      </c>
      <c r="J56" s="54">
        <f>+A!H56/E!I70</f>
        <v>0</v>
      </c>
      <c r="K56" s="54">
        <f>+A!I56/E!J70</f>
        <v>0</v>
      </c>
      <c r="L56" s="54">
        <f>+A!J56/E!K70</f>
        <v>0</v>
      </c>
      <c r="M56" s="54">
        <f>+A!K56/E!L70</f>
        <v>0</v>
      </c>
      <c r="N56" s="54">
        <f>+A!L56/E!M70</f>
        <v>0</v>
      </c>
      <c r="O56" s="54">
        <f>+A!M56/E!N70</f>
        <v>1.164195975407815E-7</v>
      </c>
      <c r="P56" s="54">
        <f>+A!N56/E!O70</f>
        <v>0</v>
      </c>
      <c r="Q56" s="54">
        <f>+A!O56/E!P70</f>
        <v>2.1532170137869679E-9</v>
      </c>
      <c r="R56" s="54">
        <f>+A!P56/E!Q70</f>
        <v>0</v>
      </c>
      <c r="S56" s="54">
        <f>+A!Q56/E!R70</f>
        <v>0</v>
      </c>
      <c r="T56" s="54">
        <f>+A!R56/E!S70</f>
        <v>0</v>
      </c>
      <c r="U56" s="54">
        <f>+A!S56/E!T70</f>
        <v>1.7483089996809191E-8</v>
      </c>
      <c r="V56" s="54">
        <f>+A!T56/E!U70</f>
        <v>1.703474781065616E-6</v>
      </c>
      <c r="W56" s="54">
        <f>+A!U56/E!V70</f>
        <v>7.4861866583709436E-7</v>
      </c>
      <c r="X56" s="54">
        <f>+A!V56/E!W70</f>
        <v>8.7261570998359037E-7</v>
      </c>
      <c r="Y56" s="54">
        <f>+A!W56/E!X70</f>
        <v>8.5467668151612296E-7</v>
      </c>
      <c r="Z56" s="54">
        <f>+A!X56/E!Y70</f>
        <v>9.7399035164649255E-7</v>
      </c>
      <c r="AA56" s="54">
        <f>+A!Y56/E!Z70</f>
        <v>6.4942311751631463E-7</v>
      </c>
      <c r="AB56" s="54">
        <f>+A!Z56/E!AA70</f>
        <v>2.6050823870707971E-7</v>
      </c>
      <c r="AC56" s="54">
        <f>+A!AA56/E!AB70</f>
        <v>4.0267004949875683E-7</v>
      </c>
      <c r="AD56" s="54">
        <f>+A!AB56/E!AC70</f>
        <v>3.3737250260935035E-7</v>
      </c>
      <c r="AE56" s="54">
        <f>+A!AC56/E!AD70</f>
        <v>1.36768894162901E-4</v>
      </c>
    </row>
    <row r="57" spans="4:31" x14ac:dyDescent="0.25">
      <c r="D57" s="1" t="s">
        <v>53</v>
      </c>
    </row>
    <row r="58" spans="4:31" ht="16.5" thickBot="1" x14ac:dyDescent="0.3">
      <c r="E58" s="228" t="s">
        <v>14</v>
      </c>
      <c r="F58" s="228"/>
      <c r="G58" s="228"/>
      <c r="H58" s="228"/>
      <c r="I58" s="228"/>
      <c r="J58" s="228"/>
      <c r="K58" s="228"/>
      <c r="L58" s="228"/>
      <c r="M58" s="228"/>
      <c r="N58" s="228"/>
      <c r="O58" s="228"/>
      <c r="P58" s="228"/>
      <c r="Q58" s="228"/>
      <c r="R58" s="228"/>
      <c r="S58" s="228"/>
      <c r="T58" s="228"/>
      <c r="U58" s="228"/>
      <c r="V58" s="228"/>
      <c r="W58" s="228"/>
      <c r="X58" s="228"/>
      <c r="Y58" s="228"/>
      <c r="Z58" s="228"/>
    </row>
    <row r="59" spans="4:31" ht="15.75" thickBot="1" x14ac:dyDescent="0.3">
      <c r="D59" s="57" t="s">
        <v>15</v>
      </c>
      <c r="E59" s="12">
        <v>1995</v>
      </c>
      <c r="F59" s="8">
        <v>1996</v>
      </c>
      <c r="G59" s="12">
        <v>1997</v>
      </c>
      <c r="H59" s="8">
        <v>1998</v>
      </c>
      <c r="I59" s="12">
        <v>1999</v>
      </c>
      <c r="J59" s="8">
        <v>2000</v>
      </c>
      <c r="K59" s="12">
        <v>2001</v>
      </c>
      <c r="L59" s="8">
        <v>2002</v>
      </c>
      <c r="M59" s="12">
        <v>2003</v>
      </c>
      <c r="N59" s="8">
        <v>2004</v>
      </c>
      <c r="O59" s="12">
        <v>2005</v>
      </c>
      <c r="P59" s="8">
        <v>2006</v>
      </c>
      <c r="Q59" s="12">
        <v>2007</v>
      </c>
      <c r="R59" s="8">
        <v>2008</v>
      </c>
      <c r="S59" s="12">
        <v>2009</v>
      </c>
      <c r="T59" s="8">
        <v>2010</v>
      </c>
      <c r="U59" s="12">
        <v>2011</v>
      </c>
      <c r="V59" s="8">
        <v>2012</v>
      </c>
      <c r="W59" s="12">
        <v>2013</v>
      </c>
      <c r="X59" s="8">
        <v>2014</v>
      </c>
      <c r="Y59" s="12">
        <v>2015</v>
      </c>
      <c r="Z59" s="9">
        <v>2016</v>
      </c>
      <c r="AA59" s="9">
        <v>2017</v>
      </c>
      <c r="AB59" s="9">
        <v>2018</v>
      </c>
      <c r="AC59" s="9">
        <v>2019</v>
      </c>
      <c r="AD59" s="9">
        <v>2020</v>
      </c>
    </row>
    <row r="60" spans="4:31" ht="15.75" thickBot="1" x14ac:dyDescent="0.3">
      <c r="D60" s="58" t="s">
        <v>16</v>
      </c>
      <c r="E60" s="173">
        <v>5121223897.3179998</v>
      </c>
      <c r="F60" s="173">
        <v>5356252297.165</v>
      </c>
      <c r="G60" s="173">
        <v>5569373765.118</v>
      </c>
      <c r="H60" s="173">
        <v>5463027642.9989996</v>
      </c>
      <c r="I60" s="173">
        <v>5652106326.9949999</v>
      </c>
      <c r="J60" s="173">
        <v>6381098306.8339996</v>
      </c>
      <c r="K60" s="173">
        <v>6135079894.1230001</v>
      </c>
      <c r="L60" s="173">
        <v>6435763828.6750002</v>
      </c>
      <c r="M60" s="173">
        <v>7504619720.9540014</v>
      </c>
      <c r="N60" s="173">
        <v>9177228219.3780003</v>
      </c>
      <c r="O60" s="173">
        <v>10456192656.563</v>
      </c>
      <c r="P60" s="173">
        <v>12119173226.780001</v>
      </c>
      <c r="Q60" s="173">
        <v>14008364806.761</v>
      </c>
      <c r="R60" s="173">
        <v>16134944109.993999</v>
      </c>
      <c r="S60" s="173">
        <v>12518250001.481001</v>
      </c>
      <c r="T60" s="173">
        <v>15117154893.721001</v>
      </c>
      <c r="U60" s="173">
        <v>18203249653.612</v>
      </c>
      <c r="V60" s="173">
        <v>18335944651.417</v>
      </c>
      <c r="W60" s="173">
        <v>18796406061.047001</v>
      </c>
      <c r="X60" s="173">
        <v>18795080133.942001</v>
      </c>
      <c r="Y60" s="173">
        <v>16381814037.240999</v>
      </c>
      <c r="Z60" s="173">
        <v>15898557626.766001</v>
      </c>
      <c r="AA60" s="173">
        <v>17572655859.314999</v>
      </c>
      <c r="AB60" s="173">
        <v>19379530020.812</v>
      </c>
      <c r="AC60" s="173">
        <v>18814380639.011002</v>
      </c>
      <c r="AD60" s="173">
        <v>17421369153.848999</v>
      </c>
    </row>
    <row r="61" spans="4:31" x14ac:dyDescent="0.25">
      <c r="D61" s="59" t="s">
        <v>17</v>
      </c>
      <c r="E61" s="174">
        <v>362167262.435</v>
      </c>
      <c r="F61" s="174">
        <v>384862727.55699998</v>
      </c>
      <c r="G61" s="174">
        <v>374035662.84600002</v>
      </c>
      <c r="H61" s="174">
        <v>359910154.88599998</v>
      </c>
      <c r="I61" s="174">
        <v>350561424.61199999</v>
      </c>
      <c r="J61" s="174">
        <v>336063996.47100002</v>
      </c>
      <c r="K61" s="174">
        <v>352039500.38599998</v>
      </c>
      <c r="L61" s="174">
        <v>370936929.92500001</v>
      </c>
      <c r="M61" s="174">
        <v>427109118.24000001</v>
      </c>
      <c r="N61" s="174">
        <v>490517831.24000001</v>
      </c>
      <c r="O61" s="174">
        <v>543882327.23599994</v>
      </c>
      <c r="P61" s="174">
        <v>597299996.53699994</v>
      </c>
      <c r="Q61" s="174">
        <v>714331042.35599995</v>
      </c>
      <c r="R61" s="174">
        <v>864009841.19500005</v>
      </c>
      <c r="S61" s="174">
        <v>784203761.523</v>
      </c>
      <c r="T61" s="174">
        <v>873801193.68299997</v>
      </c>
      <c r="U61" s="174">
        <v>1053610661.239</v>
      </c>
      <c r="V61" s="174">
        <v>1053586247.416</v>
      </c>
      <c r="W61" s="174">
        <v>1128392896.092</v>
      </c>
      <c r="X61" s="174">
        <v>1167548966.243</v>
      </c>
      <c r="Y61" s="174">
        <v>1058520843.786</v>
      </c>
      <c r="Z61" s="174">
        <v>1077254142.3239999</v>
      </c>
      <c r="AA61" s="174">
        <v>1161850462.5539999</v>
      </c>
      <c r="AB61" s="174">
        <v>1215715826.9389999</v>
      </c>
      <c r="AC61" s="174">
        <v>1224859495.8299999</v>
      </c>
      <c r="AD61" s="174">
        <v>1225992485.5369999</v>
      </c>
    </row>
    <row r="62" spans="4:31" x14ac:dyDescent="0.25">
      <c r="D62" s="60" t="s">
        <v>18</v>
      </c>
      <c r="E62" s="175">
        <v>57600943.965000004</v>
      </c>
      <c r="F62" s="175">
        <v>61874005.964000002</v>
      </c>
      <c r="G62" s="175">
        <v>61577533.718000002</v>
      </c>
      <c r="H62" s="175">
        <v>60471017.101000004</v>
      </c>
      <c r="I62" s="175">
        <v>59537568.817000002</v>
      </c>
      <c r="J62" s="175">
        <v>56357145.213</v>
      </c>
      <c r="K62" s="175">
        <v>57301137.012999997</v>
      </c>
      <c r="L62" s="175">
        <v>61189462.777999997</v>
      </c>
      <c r="M62" s="175">
        <v>69390441.680999994</v>
      </c>
      <c r="N62" s="175">
        <v>78444876.862000003</v>
      </c>
      <c r="O62" s="175">
        <v>84698913.534999996</v>
      </c>
      <c r="P62" s="175">
        <v>92757317.493000001</v>
      </c>
      <c r="Q62" s="175">
        <v>109062588.311</v>
      </c>
      <c r="R62" s="175">
        <v>121471740.94499999</v>
      </c>
      <c r="S62" s="175">
        <v>113649962.361</v>
      </c>
      <c r="T62" s="175">
        <v>120165662.66500001</v>
      </c>
      <c r="U62" s="175">
        <v>138860713.252</v>
      </c>
      <c r="V62" s="175">
        <v>142705367.20500001</v>
      </c>
      <c r="W62" s="175">
        <v>148226355.91999999</v>
      </c>
      <c r="X62" s="175">
        <v>147219116.93900001</v>
      </c>
      <c r="Y62" s="175">
        <v>136791938.94999999</v>
      </c>
      <c r="Z62" s="175">
        <v>140065783.73100001</v>
      </c>
      <c r="AA62" s="175">
        <v>147845359.41999999</v>
      </c>
      <c r="AB62" s="175">
        <v>163229649.56200001</v>
      </c>
      <c r="AC62" s="175">
        <v>162001945.384</v>
      </c>
      <c r="AD62" s="175">
        <v>150915703.90900001</v>
      </c>
    </row>
    <row r="63" spans="4:31" x14ac:dyDescent="0.25">
      <c r="D63" s="60" t="s">
        <v>19</v>
      </c>
      <c r="E63" s="175">
        <v>214088664.77200001</v>
      </c>
      <c r="F63" s="175">
        <v>205339591.39500001</v>
      </c>
      <c r="G63" s="175">
        <v>207743571.26100001</v>
      </c>
      <c r="H63" s="175">
        <v>185926187.28999999</v>
      </c>
      <c r="I63" s="175">
        <v>178904366.94999999</v>
      </c>
      <c r="J63" s="175">
        <v>197879389.648</v>
      </c>
      <c r="K63" s="175">
        <v>187472066.005</v>
      </c>
      <c r="L63" s="175">
        <v>195630142.33700001</v>
      </c>
      <c r="M63" s="175">
        <v>231477774.09599999</v>
      </c>
      <c r="N63" s="175">
        <v>294952261.42000002</v>
      </c>
      <c r="O63" s="175">
        <v>342225958.23500001</v>
      </c>
      <c r="P63" s="175">
        <v>415731857.03799999</v>
      </c>
      <c r="Q63" s="175">
        <v>509201457.04900002</v>
      </c>
      <c r="R63" s="175">
        <v>584975026.33899999</v>
      </c>
      <c r="S63" s="175">
        <v>441146720.727</v>
      </c>
      <c r="T63" s="175">
        <v>631005749.83099997</v>
      </c>
      <c r="U63" s="175">
        <v>799828394.36300004</v>
      </c>
      <c r="V63" s="175">
        <v>747025013.01199996</v>
      </c>
      <c r="W63" s="175">
        <v>751566327.38300002</v>
      </c>
      <c r="X63" s="175">
        <v>719057681.56700003</v>
      </c>
      <c r="Y63" s="175">
        <v>581259720.82299995</v>
      </c>
      <c r="Z63" s="175">
        <v>568093155.61800003</v>
      </c>
      <c r="AA63" s="175">
        <v>662461788.89900005</v>
      </c>
      <c r="AB63" s="175">
        <v>714956659.21099997</v>
      </c>
      <c r="AC63" s="175">
        <v>702237454.75199997</v>
      </c>
      <c r="AD63" s="175">
        <v>722704744.16499996</v>
      </c>
    </row>
    <row r="64" spans="4:31" x14ac:dyDescent="0.25">
      <c r="D64" s="60" t="s">
        <v>20</v>
      </c>
      <c r="E64" s="175">
        <v>374962355.83600003</v>
      </c>
      <c r="F64" s="175">
        <v>459134336.80800003</v>
      </c>
      <c r="G64" s="175">
        <v>462508825.29100001</v>
      </c>
      <c r="H64" s="175">
        <v>337508009.54699999</v>
      </c>
      <c r="I64" s="175">
        <v>421932918.287</v>
      </c>
      <c r="J64" s="175">
        <v>661963454.75199997</v>
      </c>
      <c r="K64" s="175">
        <v>598353786.86800003</v>
      </c>
      <c r="L64" s="175">
        <v>607629744.45299995</v>
      </c>
      <c r="M64" s="175">
        <v>753025629.00899994</v>
      </c>
      <c r="N64" s="175">
        <v>1020787726.908</v>
      </c>
      <c r="O64" s="175">
        <v>1420688797.175</v>
      </c>
      <c r="P64" s="175">
        <v>1780233516.3380001</v>
      </c>
      <c r="Q64" s="175">
        <v>2019678715.4990001</v>
      </c>
      <c r="R64" s="175">
        <v>2865243480.177</v>
      </c>
      <c r="S64" s="175">
        <v>1806141468.2679999</v>
      </c>
      <c r="T64" s="175">
        <v>2344679471.3460002</v>
      </c>
      <c r="U64" s="175">
        <v>3260893577.2210002</v>
      </c>
      <c r="V64" s="175">
        <v>3383954953.4759998</v>
      </c>
      <c r="W64" s="175">
        <v>3303012158.5120001</v>
      </c>
      <c r="X64" s="175">
        <v>3078947439.5050001</v>
      </c>
      <c r="Y64" s="175">
        <v>1874512076.293</v>
      </c>
      <c r="Z64" s="175">
        <v>1523937179.5699999</v>
      </c>
      <c r="AA64" s="175">
        <v>1938293176.8369999</v>
      </c>
      <c r="AB64" s="175">
        <v>2486541550.566</v>
      </c>
      <c r="AC64" s="175">
        <v>2250343486.006</v>
      </c>
      <c r="AD64" s="175">
        <v>1497180100.8440001</v>
      </c>
    </row>
    <row r="65" spans="4:30" x14ac:dyDescent="0.25">
      <c r="D65" s="60" t="s">
        <v>21</v>
      </c>
      <c r="E65" s="175">
        <v>27196870.296999998</v>
      </c>
      <c r="F65" s="175">
        <v>25334018.646000002</v>
      </c>
      <c r="G65" s="175">
        <v>27438703.605999999</v>
      </c>
      <c r="H65" s="175">
        <v>28551343.942000002</v>
      </c>
      <c r="I65" s="175">
        <v>25005970.625</v>
      </c>
      <c r="J65" s="175">
        <v>19713269.432999998</v>
      </c>
      <c r="K65" s="175">
        <v>19292055.112</v>
      </c>
      <c r="L65" s="175">
        <v>24877681.407000002</v>
      </c>
      <c r="M65" s="175">
        <v>31413004.34</v>
      </c>
      <c r="N65" s="175">
        <v>37769607.560999997</v>
      </c>
      <c r="O65" s="175">
        <v>39212274.419</v>
      </c>
      <c r="P65" s="175">
        <v>45530742.542999998</v>
      </c>
      <c r="Q65" s="175">
        <v>62222483.667999998</v>
      </c>
      <c r="R65" s="175">
        <v>91118394.160999998</v>
      </c>
      <c r="S65" s="175">
        <v>66163047.377999999</v>
      </c>
      <c r="T65" s="175">
        <v>82410742.412</v>
      </c>
      <c r="U65" s="175">
        <v>112433920.11499999</v>
      </c>
      <c r="V65" s="175">
        <v>109015699.351</v>
      </c>
      <c r="W65" s="175">
        <v>101097734.26100001</v>
      </c>
      <c r="X65" s="175">
        <v>98964874.425999999</v>
      </c>
      <c r="Y65" s="175">
        <v>87824053.737000003</v>
      </c>
      <c r="Z65" s="175">
        <v>90340124.098000005</v>
      </c>
      <c r="AA65" s="175">
        <v>105611708.985</v>
      </c>
      <c r="AB65" s="175">
        <v>98678953.590000004</v>
      </c>
      <c r="AC65" s="175">
        <v>92855045.772</v>
      </c>
      <c r="AD65" s="175">
        <v>104686563.698</v>
      </c>
    </row>
    <row r="66" spans="4:30" x14ac:dyDescent="0.25">
      <c r="D66" s="60" t="s">
        <v>22</v>
      </c>
      <c r="E66" s="175">
        <v>475232384.90200001</v>
      </c>
      <c r="F66" s="175">
        <v>492402343.5</v>
      </c>
      <c r="G66" s="175">
        <v>512180134.81400001</v>
      </c>
      <c r="H66" s="175">
        <v>518588480.08200002</v>
      </c>
      <c r="I66" s="175">
        <v>539034644.34099996</v>
      </c>
      <c r="J66" s="175">
        <v>575744357.46700001</v>
      </c>
      <c r="K66" s="175">
        <v>598591427.85099995</v>
      </c>
      <c r="L66" s="175">
        <v>670133852.18700004</v>
      </c>
      <c r="M66" s="175">
        <v>806462068.42400002</v>
      </c>
      <c r="N66" s="175">
        <v>984472949.65400004</v>
      </c>
      <c r="O66" s="175">
        <v>1122540742.7219999</v>
      </c>
      <c r="P66" s="175">
        <v>1253331359.6849999</v>
      </c>
      <c r="Q66" s="175">
        <v>1481140837.2920001</v>
      </c>
      <c r="R66" s="175">
        <v>1684530226.109</v>
      </c>
      <c r="S66" s="175">
        <v>1449907129.431</v>
      </c>
      <c r="T66" s="175">
        <v>1648262464.5710001</v>
      </c>
      <c r="U66" s="175">
        <v>1939142920.9949999</v>
      </c>
      <c r="V66" s="175">
        <v>1914211947.392</v>
      </c>
      <c r="W66" s="175">
        <v>1957297455.1059999</v>
      </c>
      <c r="X66" s="175">
        <v>1996837093.329</v>
      </c>
      <c r="Y66" s="175">
        <v>1803202212.375</v>
      </c>
      <c r="Z66" s="175">
        <v>1788334477.4430001</v>
      </c>
      <c r="AA66" s="175">
        <v>1970103806.74</v>
      </c>
      <c r="AB66" s="175">
        <v>2209783251.342</v>
      </c>
      <c r="AC66" s="175">
        <v>2163869692.2859998</v>
      </c>
      <c r="AD66" s="175">
        <v>2185383418.5910001</v>
      </c>
    </row>
    <row r="67" spans="4:30" x14ac:dyDescent="0.25">
      <c r="D67" s="60" t="s">
        <v>23</v>
      </c>
      <c r="E67" s="175">
        <v>821492109.34500003</v>
      </c>
      <c r="F67" s="175">
        <v>822267459.23099995</v>
      </c>
      <c r="G67" s="175">
        <v>845322814.727</v>
      </c>
      <c r="H67" s="175">
        <v>827140801.76600003</v>
      </c>
      <c r="I67" s="175">
        <v>813288940.69299996</v>
      </c>
      <c r="J67" s="175">
        <v>870680843.199</v>
      </c>
      <c r="K67" s="175">
        <v>838744873.23500001</v>
      </c>
      <c r="L67" s="175">
        <v>888563061.37300003</v>
      </c>
      <c r="M67" s="175">
        <v>1025714430.178</v>
      </c>
      <c r="N67" s="175">
        <v>1289223931.177</v>
      </c>
      <c r="O67" s="175">
        <v>1448916505.786</v>
      </c>
      <c r="P67" s="175">
        <v>1705211835.911</v>
      </c>
      <c r="Q67" s="175">
        <v>2005115010.027</v>
      </c>
      <c r="R67" s="175">
        <v>2206427404.6469998</v>
      </c>
      <c r="S67" s="175">
        <v>1584473635.9389999</v>
      </c>
      <c r="T67" s="175">
        <v>1963696671.516</v>
      </c>
      <c r="U67" s="175">
        <v>2359482408.217</v>
      </c>
      <c r="V67" s="175">
        <v>2241527417.5609999</v>
      </c>
      <c r="W67" s="175">
        <v>2293526156.7259998</v>
      </c>
      <c r="X67" s="175">
        <v>2333593196.0560002</v>
      </c>
      <c r="Y67" s="175">
        <v>2079010125.687</v>
      </c>
      <c r="Z67" s="175">
        <v>1984441749.279</v>
      </c>
      <c r="AA67" s="175">
        <v>2179530155.1700001</v>
      </c>
      <c r="AB67" s="175">
        <v>2371475590.1389999</v>
      </c>
      <c r="AC67" s="175">
        <v>2233605329.4829998</v>
      </c>
      <c r="AD67" s="175">
        <v>2153612794.3270001</v>
      </c>
    </row>
    <row r="68" spans="4:30" x14ac:dyDescent="0.25">
      <c r="D68" s="60" t="s">
        <v>24</v>
      </c>
      <c r="E68" s="175">
        <v>1938249986.822</v>
      </c>
      <c r="F68" s="175">
        <v>2054312227.664</v>
      </c>
      <c r="G68" s="175">
        <v>2178792125.263</v>
      </c>
      <c r="H68" s="175">
        <v>2244451909.6209998</v>
      </c>
      <c r="I68" s="175">
        <v>2353977766.5700002</v>
      </c>
      <c r="J68" s="175">
        <v>2612918992.744</v>
      </c>
      <c r="K68" s="175">
        <v>2474204570.605</v>
      </c>
      <c r="L68" s="175">
        <v>2578614271.3569999</v>
      </c>
      <c r="M68" s="175">
        <v>2944398160.1820002</v>
      </c>
      <c r="N68" s="175">
        <v>3501326592.5640001</v>
      </c>
      <c r="O68" s="175">
        <v>3820396833.0009999</v>
      </c>
      <c r="P68" s="175">
        <v>4439047699.3929996</v>
      </c>
      <c r="Q68" s="175">
        <v>5059099421.342</v>
      </c>
      <c r="R68" s="175">
        <v>5447956001.8290014</v>
      </c>
      <c r="S68" s="175">
        <v>4227241517.954</v>
      </c>
      <c r="T68" s="175">
        <v>5131596850.7159996</v>
      </c>
      <c r="U68" s="175">
        <v>5804100222.934</v>
      </c>
      <c r="V68" s="175">
        <v>5850242183.7919998</v>
      </c>
      <c r="W68" s="175">
        <v>6023834732.915</v>
      </c>
      <c r="X68" s="175">
        <v>6218451759.6680002</v>
      </c>
      <c r="Y68" s="175">
        <v>5896367437.0699997</v>
      </c>
      <c r="Z68" s="175">
        <v>5850254225.757</v>
      </c>
      <c r="AA68" s="175">
        <v>6404097550.2180004</v>
      </c>
      <c r="AB68" s="175">
        <v>6915405852.908</v>
      </c>
      <c r="AC68" s="175">
        <v>6761369487.0950003</v>
      </c>
      <c r="AD68" s="175">
        <v>6401418625.6239996</v>
      </c>
    </row>
    <row r="69" spans="4:30" x14ac:dyDescent="0.25">
      <c r="D69" s="60" t="s">
        <v>25</v>
      </c>
      <c r="E69" s="175">
        <v>636508397.34599996</v>
      </c>
      <c r="F69" s="175">
        <v>673915649.45700002</v>
      </c>
      <c r="G69" s="175">
        <v>710722024.45700002</v>
      </c>
      <c r="H69" s="175">
        <v>713859230.79700005</v>
      </c>
      <c r="I69" s="175">
        <v>737869188.10000002</v>
      </c>
      <c r="J69" s="175">
        <v>784340560.92799997</v>
      </c>
      <c r="K69" s="175">
        <v>774313699.73000002</v>
      </c>
      <c r="L69" s="175">
        <v>808529430.19099998</v>
      </c>
      <c r="M69" s="175">
        <v>924714279.81500006</v>
      </c>
      <c r="N69" s="175">
        <v>1079774011.2709999</v>
      </c>
      <c r="O69" s="175">
        <v>1188590881.3239999</v>
      </c>
      <c r="P69" s="175">
        <v>1325155409.622</v>
      </c>
      <c r="Q69" s="175">
        <v>1510252133.369</v>
      </c>
      <c r="R69" s="175">
        <v>1649934622.8640001</v>
      </c>
      <c r="S69" s="175">
        <v>1437943662.1489999</v>
      </c>
      <c r="T69" s="175">
        <v>1632685661.322</v>
      </c>
      <c r="U69" s="175">
        <v>1890238254.8369999</v>
      </c>
      <c r="V69" s="175">
        <v>1973246749.5580001</v>
      </c>
      <c r="W69" s="175">
        <v>2059399001.3010001</v>
      </c>
      <c r="X69" s="175">
        <v>2168573748.2550001</v>
      </c>
      <c r="Y69" s="175">
        <v>2047093320.427</v>
      </c>
      <c r="Z69" s="175">
        <v>2004667006.0339999</v>
      </c>
      <c r="AA69" s="175">
        <v>2098351192.5739999</v>
      </c>
      <c r="AB69" s="175">
        <v>2233296345.3870001</v>
      </c>
      <c r="AC69" s="175">
        <v>2260146498.256</v>
      </c>
      <c r="AD69" s="175">
        <v>2102417812.0539999</v>
      </c>
    </row>
    <row r="70" spans="4:30" ht="15.75" thickBot="1" x14ac:dyDescent="0.3">
      <c r="D70" s="61" t="s">
        <v>26</v>
      </c>
      <c r="E70" s="176">
        <v>144272727.34400001</v>
      </c>
      <c r="F70" s="176">
        <v>144057585.859</v>
      </c>
      <c r="G70" s="176">
        <v>157639909.241</v>
      </c>
      <c r="H70" s="176">
        <v>157092708.23199999</v>
      </c>
      <c r="I70" s="176">
        <v>152878358.42500001</v>
      </c>
      <c r="J70" s="176">
        <v>265436264.97400001</v>
      </c>
      <c r="K70" s="176">
        <v>234766781.39899999</v>
      </c>
      <c r="L70" s="176">
        <v>229658571.891</v>
      </c>
      <c r="M70" s="176">
        <v>290854281.22399998</v>
      </c>
      <c r="N70" s="176">
        <v>399958434.69300002</v>
      </c>
      <c r="O70" s="176">
        <v>444391820.30599999</v>
      </c>
      <c r="P70" s="176">
        <v>464421372.11299998</v>
      </c>
      <c r="Q70" s="176">
        <v>538085367.13999999</v>
      </c>
      <c r="R70" s="176">
        <v>617442015.45899999</v>
      </c>
      <c r="S70" s="176">
        <v>605972823.33700001</v>
      </c>
      <c r="T70" s="176">
        <v>687464287.04499996</v>
      </c>
      <c r="U70" s="176">
        <v>842609480.31299996</v>
      </c>
      <c r="V70" s="176">
        <v>918717407.65499997</v>
      </c>
      <c r="W70" s="176">
        <v>1028369062.96</v>
      </c>
      <c r="X70" s="176">
        <v>863062039.66100001</v>
      </c>
      <c r="Y70" s="176">
        <v>813925927.15100002</v>
      </c>
      <c r="Z70" s="176">
        <v>867265092.37</v>
      </c>
      <c r="AA70" s="176">
        <v>898194241.99899995</v>
      </c>
      <c r="AB70" s="176">
        <v>963145882.051</v>
      </c>
      <c r="AC70" s="176">
        <v>956138978.44400001</v>
      </c>
      <c r="AD70" s="176">
        <v>868181326.80499995</v>
      </c>
    </row>
    <row r="71" spans="4:30" x14ac:dyDescent="0.25">
      <c r="D71" s="1" t="s">
        <v>64</v>
      </c>
    </row>
    <row r="72" spans="4:30" ht="15.75" thickBot="1" x14ac:dyDescent="0.3"/>
    <row r="73" spans="4:30" ht="15.75" thickBot="1" x14ac:dyDescent="0.3">
      <c r="D73" s="57" t="s">
        <v>15</v>
      </c>
      <c r="E73" s="12">
        <v>1995</v>
      </c>
      <c r="F73" s="8">
        <v>1996</v>
      </c>
      <c r="G73" s="12">
        <v>1997</v>
      </c>
      <c r="H73" s="8">
        <v>1998</v>
      </c>
      <c r="I73" s="12">
        <v>1999</v>
      </c>
      <c r="J73" s="8">
        <v>2000</v>
      </c>
      <c r="K73" s="12">
        <v>2001</v>
      </c>
      <c r="L73" s="8">
        <v>2002</v>
      </c>
      <c r="M73" s="12">
        <v>2003</v>
      </c>
      <c r="N73" s="8">
        <v>2004</v>
      </c>
      <c r="O73" s="12">
        <v>2005</v>
      </c>
      <c r="P73" s="8">
        <v>2006</v>
      </c>
      <c r="Q73" s="12">
        <v>2007</v>
      </c>
      <c r="R73" s="8">
        <v>2008</v>
      </c>
      <c r="S73" s="12">
        <v>2009</v>
      </c>
      <c r="T73" s="8">
        <v>2010</v>
      </c>
      <c r="U73" s="12">
        <v>2011</v>
      </c>
      <c r="V73" s="8">
        <v>2012</v>
      </c>
      <c r="W73" s="12">
        <v>2013</v>
      </c>
      <c r="X73" s="8">
        <v>2014</v>
      </c>
      <c r="Y73" s="12">
        <v>2015</v>
      </c>
      <c r="Z73" s="9">
        <v>2016</v>
      </c>
      <c r="AA73" s="9">
        <v>2017</v>
      </c>
      <c r="AB73" s="9">
        <v>2018</v>
      </c>
      <c r="AC73" s="9">
        <v>2019</v>
      </c>
      <c r="AD73" s="9">
        <v>2020</v>
      </c>
    </row>
    <row r="74" spans="4:30" ht="15.75" thickBot="1" x14ac:dyDescent="0.3">
      <c r="D74" s="58" t="s">
        <v>16</v>
      </c>
      <c r="E74" s="51">
        <f>+B!E46/E!E88</f>
        <v>8.3757503494622976E-6</v>
      </c>
      <c r="F74" s="51">
        <f>+B!F46/E!F88</f>
        <v>7.0853925952506916E-6</v>
      </c>
      <c r="G74" s="51">
        <f>+B!G46/E!G88</f>
        <v>7.4940767614959131E-6</v>
      </c>
      <c r="H74" s="51">
        <f>+B!H46/E!H88</f>
        <v>7.7095302924365191E-6</v>
      </c>
      <c r="I74" s="51">
        <f>+B!I46/E!I88</f>
        <v>5.3680618194060379E-6</v>
      </c>
      <c r="J74" s="51">
        <f>+B!J46/E!J88</f>
        <v>6.0940053590727992E-6</v>
      </c>
      <c r="K74" s="51">
        <f>+B!K46/E!K88</f>
        <v>6.6983894502957354E-6</v>
      </c>
      <c r="L74" s="51">
        <f>+B!L46/E!L88</f>
        <v>6.8826664693808485E-6</v>
      </c>
      <c r="M74" s="51">
        <f>+B!M46/E!M88</f>
        <v>4.8904962185625057E-6</v>
      </c>
      <c r="N74" s="51">
        <f>+B!N46/E!N88</f>
        <v>2.4293669976475948E-6</v>
      </c>
      <c r="O74" s="51">
        <f>+B!O46/E!O88</f>
        <v>4.4879569004773192E-6</v>
      </c>
      <c r="P74" s="51">
        <f>+B!P46/E!P88</f>
        <v>4.6998189745867277E-6</v>
      </c>
      <c r="Q74" s="51">
        <f>+B!Q46/E!Q88</f>
        <v>5.9880871772353107E-6</v>
      </c>
      <c r="R74" s="51">
        <f>+B!R46/E!R88</f>
        <v>6.2314926531230882E-6</v>
      </c>
      <c r="S74" s="51">
        <f>+B!S46/E!S88</f>
        <v>4.8152012873563825E-6</v>
      </c>
      <c r="T74" s="51">
        <f>+B!T46/E!T88</f>
        <v>4.6074196542187959E-6</v>
      </c>
      <c r="U74" s="51">
        <f>+B!U46/E!U88</f>
        <v>4.2563958343435146E-6</v>
      </c>
      <c r="V74" s="51">
        <f>+B!V46/E!V88</f>
        <v>5.2079035258507486E-6</v>
      </c>
      <c r="W74" s="51">
        <f>+B!W46/E!W88</f>
        <v>5.4657998833965503E-6</v>
      </c>
      <c r="X74" s="51">
        <f>+B!X46/E!X88</f>
        <v>4.300212631995382E-6</v>
      </c>
      <c r="Y74" s="51">
        <f>+B!Y46/E!Y88</f>
        <v>3.6185353959912495E-6</v>
      </c>
      <c r="Z74" s="51">
        <f>+B!Z46/E!Z88</f>
        <v>3.0975170071531698E-6</v>
      </c>
      <c r="AA74" s="51">
        <f>+B!AA46/E!AA88</f>
        <v>2.8068549627837901E-6</v>
      </c>
      <c r="AB74" s="51">
        <f>+B!AB46/E!AB88</f>
        <v>3.0041887681498769E-6</v>
      </c>
      <c r="AC74" s="51">
        <f>+B!AC46/E!AC88</f>
        <v>2.6316115608310011E-6</v>
      </c>
      <c r="AD74" s="51">
        <f>+B!AD46/E!AD88</f>
        <v>2.8841829703177658E-6</v>
      </c>
    </row>
    <row r="75" spans="4:30" x14ac:dyDescent="0.25">
      <c r="D75" s="59" t="s">
        <v>17</v>
      </c>
      <c r="E75" s="52">
        <f>+B!E47/E!E89</f>
        <v>2.4656360151960161E-7</v>
      </c>
      <c r="F75" s="52">
        <f>+B!F47/E!F89</f>
        <v>3.5008827243409111E-7</v>
      </c>
      <c r="G75" s="52">
        <f>+B!G47/E!G89</f>
        <v>2.3639471237100057E-7</v>
      </c>
      <c r="H75" s="52">
        <f>+B!H47/E!H89</f>
        <v>1.8227793903243589E-7</v>
      </c>
      <c r="I75" s="52">
        <f>+B!I47/E!I89</f>
        <v>9.7982468353760584E-8</v>
      </c>
      <c r="J75" s="52">
        <f>+B!J47/E!J89</f>
        <v>9.3887764668836278E-9</v>
      </c>
      <c r="K75" s="52">
        <f>+B!K47/E!K89</f>
        <v>0</v>
      </c>
      <c r="L75" s="52">
        <f>+B!L47/E!L89</f>
        <v>0</v>
      </c>
      <c r="M75" s="52">
        <f>+B!M47/E!M89</f>
        <v>7.8865156600846006E-8</v>
      </c>
      <c r="N75" s="52">
        <f>+B!N47/E!N89</f>
        <v>2.8913689273928927E-8</v>
      </c>
      <c r="O75" s="52">
        <f>+B!O47/E!O89</f>
        <v>1.4455120738471563E-7</v>
      </c>
      <c r="P75" s="52">
        <f>+B!P47/E!P89</f>
        <v>9.0948677638492478E-8</v>
      </c>
      <c r="Q75" s="52">
        <f>+B!Q47/E!Q89</f>
        <v>2.7049717259059023E-7</v>
      </c>
      <c r="R75" s="52">
        <f>+B!R47/E!R89</f>
        <v>6.7966593130589399E-7</v>
      </c>
      <c r="S75" s="52">
        <f>+B!S47/E!S89</f>
        <v>5.3835391078073292E-7</v>
      </c>
      <c r="T75" s="52">
        <f>+B!T47/E!T89</f>
        <v>5.7041681908581629E-7</v>
      </c>
      <c r="U75" s="52">
        <f>+B!U47/E!U89</f>
        <v>1.0674660614418169E-7</v>
      </c>
      <c r="V75" s="52">
        <f>+B!V47/E!V89</f>
        <v>2.90928391661712E-7</v>
      </c>
      <c r="W75" s="52">
        <f>+B!W47/E!W89</f>
        <v>2.7966635534833455E-7</v>
      </c>
      <c r="X75" s="52">
        <f>+B!X47/E!X89</f>
        <v>1.193933927534297E-7</v>
      </c>
      <c r="Y75" s="52">
        <f>+B!Y47/E!Y89</f>
        <v>1.2199360995333446E-7</v>
      </c>
      <c r="Z75" s="52">
        <f>+B!Z47/E!Z89</f>
        <v>2.8291763610878417E-7</v>
      </c>
      <c r="AA75" s="52">
        <f>+B!AA47/E!AA89</f>
        <v>7.5756121535029177E-8</v>
      </c>
      <c r="AB75" s="52">
        <f>+B!AB47/E!AB89</f>
        <v>2.6611724941086368E-7</v>
      </c>
      <c r="AC75" s="52">
        <f>+B!AC47/E!AC89</f>
        <v>1.2650889315144586E-7</v>
      </c>
      <c r="AD75" s="52">
        <f>+B!AD47/E!AD89</f>
        <v>5.3946968990303021E-8</v>
      </c>
    </row>
    <row r="76" spans="4:30" x14ac:dyDescent="0.25">
      <c r="D76" s="60" t="s">
        <v>18</v>
      </c>
      <c r="E76" s="53">
        <f>+B!E48/E!E90</f>
        <v>0</v>
      </c>
      <c r="F76" s="53">
        <f>+B!F48/E!F90</f>
        <v>0</v>
      </c>
      <c r="G76" s="53">
        <f>+B!G48/E!G90</f>
        <v>0</v>
      </c>
      <c r="H76" s="53">
        <f>+B!H48/E!H90</f>
        <v>0</v>
      </c>
      <c r="I76" s="53">
        <f>+B!I48/E!I90</f>
        <v>0</v>
      </c>
      <c r="J76" s="53">
        <f>+B!J48/E!J90</f>
        <v>0</v>
      </c>
      <c r="K76" s="53">
        <f>+B!K48/E!K90</f>
        <v>0</v>
      </c>
      <c r="L76" s="53">
        <f>+B!L48/E!L90</f>
        <v>0</v>
      </c>
      <c r="M76" s="53">
        <f>+B!M48/E!M90</f>
        <v>0</v>
      </c>
      <c r="N76" s="53">
        <f>+B!N48/E!N90</f>
        <v>0</v>
      </c>
      <c r="O76" s="53">
        <f>+B!O48/E!O90</f>
        <v>0</v>
      </c>
      <c r="P76" s="53">
        <f>+B!P48/E!P90</f>
        <v>0</v>
      </c>
      <c r="Q76" s="53">
        <f>+B!Q48/E!Q90</f>
        <v>0</v>
      </c>
      <c r="R76" s="53">
        <f>+B!R48/E!R90</f>
        <v>0</v>
      </c>
      <c r="S76" s="53">
        <f>+B!S48/E!S90</f>
        <v>0</v>
      </c>
      <c r="T76" s="53">
        <f>+B!T48/E!T90</f>
        <v>0</v>
      </c>
      <c r="U76" s="53">
        <f>+B!U48/E!U90</f>
        <v>0</v>
      </c>
      <c r="V76" s="53">
        <f>+B!V48/E!V90</f>
        <v>1.1137448914807309E-7</v>
      </c>
      <c r="W76" s="53">
        <f>+B!W48/E!W90</f>
        <v>3.6630549007568769E-6</v>
      </c>
      <c r="X76" s="53">
        <f>+B!X48/E!X90</f>
        <v>9.5775521179902377E-6</v>
      </c>
      <c r="Y76" s="53">
        <f>+B!Y48/E!Y90</f>
        <v>3.5509843108624638E-6</v>
      </c>
      <c r="Z76" s="53">
        <f>+B!Z48/E!Z90</f>
        <v>8.1637182051967473E-6</v>
      </c>
      <c r="AA76" s="53">
        <f>+B!AA48/E!AA90</f>
        <v>6.4705952714576856E-6</v>
      </c>
      <c r="AB76" s="53">
        <f>+B!AB48/E!AB90</f>
        <v>1.1157531776944125E-6</v>
      </c>
      <c r="AC76" s="53">
        <f>+B!AC48/E!AC90</f>
        <v>0</v>
      </c>
      <c r="AD76" s="53">
        <f>+B!AD48/E!AD90</f>
        <v>0</v>
      </c>
    </row>
    <row r="77" spans="4:30" x14ac:dyDescent="0.25">
      <c r="D77" s="60" t="s">
        <v>19</v>
      </c>
      <c r="E77" s="53">
        <f>+B!E49/E!E91</f>
        <v>1.1517809041400712E-7</v>
      </c>
      <c r="F77" s="53">
        <f>+B!F49/E!F91</f>
        <v>0</v>
      </c>
      <c r="G77" s="53">
        <f>+B!G49/E!G91</f>
        <v>4.4557098503202843E-8</v>
      </c>
      <c r="H77" s="53">
        <f>+B!H49/E!H91</f>
        <v>1.8028667074312734E-7</v>
      </c>
      <c r="I77" s="53">
        <f>+B!I49/E!I91</f>
        <v>1.3980494560534509E-8</v>
      </c>
      <c r="J77" s="53">
        <f>+B!J49/E!J91</f>
        <v>5.8572925110346969E-8</v>
      </c>
      <c r="K77" s="53">
        <f>+B!K49/E!K91</f>
        <v>1.2718103809692247E-7</v>
      </c>
      <c r="L77" s="53">
        <f>+B!L49/E!L91</f>
        <v>7.1512975661006541E-8</v>
      </c>
      <c r="M77" s="53">
        <f>+B!M49/E!M91</f>
        <v>2.700452868588632E-8</v>
      </c>
      <c r="N77" s="53">
        <f>+B!N49/E!N91</f>
        <v>5.1037228163045352E-10</v>
      </c>
      <c r="O77" s="53">
        <f>+B!O49/E!O91</f>
        <v>1.181773604645434E-8</v>
      </c>
      <c r="P77" s="53">
        <f>+B!P49/E!P91</f>
        <v>2.2297788724419024E-7</v>
      </c>
      <c r="Q77" s="53">
        <f>+B!Q49/E!Q91</f>
        <v>5.003338831550716E-7</v>
      </c>
      <c r="R77" s="53">
        <f>+B!R49/E!R91</f>
        <v>1.9476893809562997E-7</v>
      </c>
      <c r="S77" s="53">
        <f>+B!S49/E!S91</f>
        <v>1.48298965742893E-7</v>
      </c>
      <c r="T77" s="53">
        <f>+B!T49/E!T91</f>
        <v>1.0977185587894946E-8</v>
      </c>
      <c r="U77" s="53">
        <f>+B!U49/E!U91</f>
        <v>7.4213725203485161E-8</v>
      </c>
      <c r="V77" s="53">
        <f>+B!V49/E!V91</f>
        <v>1.9125538741146915E-7</v>
      </c>
      <c r="W77" s="53">
        <f>+B!W49/E!W91</f>
        <v>2.1915248183930761E-7</v>
      </c>
      <c r="X77" s="53">
        <f>+B!X49/E!X91</f>
        <v>9.07458316481412E-8</v>
      </c>
      <c r="Y77" s="53">
        <f>+B!Y49/E!Y91</f>
        <v>2.7601140479787963E-7</v>
      </c>
      <c r="Z77" s="53">
        <f>+B!Z49/E!Z91</f>
        <v>1.1502331174373954E-7</v>
      </c>
      <c r="AA77" s="53">
        <f>+B!AA49/E!AA91</f>
        <v>2.3505028586645018E-7</v>
      </c>
      <c r="AB77" s="53">
        <f>+B!AB49/E!AB91</f>
        <v>2.3465488017020989E-7</v>
      </c>
      <c r="AC77" s="53">
        <f>+B!AC49/E!AC91</f>
        <v>1.811690685844903E-7</v>
      </c>
      <c r="AD77" s="53">
        <f>+B!AD49/E!AD91</f>
        <v>1.3876159786141697E-7</v>
      </c>
    </row>
    <row r="78" spans="4:30" x14ac:dyDescent="0.25">
      <c r="D78" s="60" t="s">
        <v>20</v>
      </c>
      <c r="E78" s="53">
        <f>+B!E50/E!E92</f>
        <v>0</v>
      </c>
      <c r="F78" s="53">
        <f>+B!F50/E!F92</f>
        <v>0</v>
      </c>
      <c r="G78" s="53">
        <f>+B!G50/E!G92</f>
        <v>2.9705449659609207E-8</v>
      </c>
      <c r="H78" s="53">
        <f>+B!H50/E!H92</f>
        <v>3.2217720638146533E-7</v>
      </c>
      <c r="I78" s="53">
        <f>+B!I50/E!I92</f>
        <v>8.4624165369773352E-8</v>
      </c>
      <c r="J78" s="53">
        <f>+B!J50/E!J92</f>
        <v>3.7387437145079565E-8</v>
      </c>
      <c r="K78" s="53">
        <f>+B!K50/E!K92</f>
        <v>1.0295430956843527E-7</v>
      </c>
      <c r="L78" s="53">
        <f>+B!L50/E!L92</f>
        <v>9.1166968115005887E-8</v>
      </c>
      <c r="M78" s="53">
        <f>+B!M50/E!M92</f>
        <v>4.1574496856863383E-9</v>
      </c>
      <c r="N78" s="53">
        <f>+B!N50/E!N92</f>
        <v>1.7962215111239512E-8</v>
      </c>
      <c r="O78" s="53">
        <f>+B!O50/E!O92</f>
        <v>6.4525558270276001E-8</v>
      </c>
      <c r="P78" s="53">
        <f>+B!P50/E!P92</f>
        <v>5.0975324674259616E-8</v>
      </c>
      <c r="Q78" s="53">
        <f>+B!Q50/E!Q92</f>
        <v>4.9508234690959223E-8</v>
      </c>
      <c r="R78" s="53">
        <f>+B!R50/E!R92</f>
        <v>2.6341512169001733E-8</v>
      </c>
      <c r="S78" s="53">
        <f>+B!S50/E!S92</f>
        <v>6.0320168401853871E-8</v>
      </c>
      <c r="T78" s="53">
        <f>+B!T50/E!T92</f>
        <v>1.4654158835970107E-8</v>
      </c>
      <c r="U78" s="53">
        <f>+B!U50/E!U92</f>
        <v>1.0344005085991492E-7</v>
      </c>
      <c r="V78" s="53">
        <f>+B!V50/E!V92</f>
        <v>1.2094474555379059E-7</v>
      </c>
      <c r="W78" s="53">
        <f>+B!W50/E!W92</f>
        <v>1.4928079297454281E-7</v>
      </c>
      <c r="X78" s="53">
        <f>+B!X50/E!X92</f>
        <v>2.4450071520451425E-7</v>
      </c>
      <c r="Y78" s="53">
        <f>+B!Y50/E!Y92</f>
        <v>3.4419947195469635E-7</v>
      </c>
      <c r="Z78" s="53">
        <f>+B!Z50/E!Z92</f>
        <v>3.806804177790689E-7</v>
      </c>
      <c r="AA78" s="53">
        <f>+B!AA50/E!AA92</f>
        <v>9.4422080646107159E-8</v>
      </c>
      <c r="AB78" s="53">
        <f>+B!AB50/E!AB92</f>
        <v>3.8324616275301091E-8</v>
      </c>
      <c r="AC78" s="53">
        <f>+B!AC50/E!AC92</f>
        <v>5.351573427653916E-8</v>
      </c>
      <c r="AD78" s="53">
        <f>+B!AD50/E!AD92</f>
        <v>1.804954523938691E-8</v>
      </c>
    </row>
    <row r="79" spans="4:30" x14ac:dyDescent="0.25">
      <c r="D79" s="60" t="s">
        <v>21</v>
      </c>
      <c r="E79" s="53">
        <f>+B!E51/E!E93</f>
        <v>0</v>
      </c>
      <c r="F79" s="53">
        <f>+B!F51/E!F93</f>
        <v>8.5430579211425115E-8</v>
      </c>
      <c r="G79" s="53">
        <f>+B!G51/E!G93</f>
        <v>1.6263098241417985E-7</v>
      </c>
      <c r="H79" s="53">
        <f>+B!H51/E!H93</f>
        <v>1.4185088297253534E-7</v>
      </c>
      <c r="I79" s="53">
        <f>+B!I51/E!I93</f>
        <v>0</v>
      </c>
      <c r="J79" s="53">
        <f>+B!J51/E!J93</f>
        <v>0</v>
      </c>
      <c r="K79" s="53">
        <f>+B!K51/E!K93</f>
        <v>0</v>
      </c>
      <c r="L79" s="53">
        <f>+B!L51/E!L93</f>
        <v>0</v>
      </c>
      <c r="M79" s="53">
        <f>+B!M51/E!M93</f>
        <v>1.2405998152221156E-7</v>
      </c>
      <c r="N79" s="53">
        <f>+B!N51/E!N93</f>
        <v>1.5971232261180859E-7</v>
      </c>
      <c r="O79" s="53">
        <f>+B!O51/E!O93</f>
        <v>1.9861226741460873E-7</v>
      </c>
      <c r="P79" s="53">
        <f>+B!P51/E!P93</f>
        <v>0</v>
      </c>
      <c r="Q79" s="53">
        <f>+B!Q51/E!Q93</f>
        <v>0</v>
      </c>
      <c r="R79" s="53">
        <f>+B!R51/E!R93</f>
        <v>0</v>
      </c>
      <c r="S79" s="53">
        <f>+B!S51/E!S93</f>
        <v>2.3513365709132166E-8</v>
      </c>
      <c r="T79" s="53">
        <f>+B!T51/E!T93</f>
        <v>0</v>
      </c>
      <c r="U79" s="53">
        <f>+B!U51/E!U93</f>
        <v>0</v>
      </c>
      <c r="V79" s="53">
        <f>+B!V51/E!V93</f>
        <v>0</v>
      </c>
      <c r="W79" s="53">
        <f>+B!W51/E!W93</f>
        <v>0</v>
      </c>
      <c r="X79" s="53">
        <f>+B!X51/E!X93</f>
        <v>0</v>
      </c>
      <c r="Y79" s="53">
        <f>+B!Y51/E!Y93</f>
        <v>3.8471435548312036E-7</v>
      </c>
      <c r="Z79" s="53">
        <f>+B!Z51/E!Z93</f>
        <v>2.820723252226073E-7</v>
      </c>
      <c r="AA79" s="53">
        <f>+B!AA51/E!AA93</f>
        <v>1.6061322754873808E-7</v>
      </c>
      <c r="AB79" s="53">
        <f>+B!AB51/E!AB93</f>
        <v>0</v>
      </c>
      <c r="AC79" s="53">
        <f>+B!AC51/E!AC93</f>
        <v>7.3030814568552483E-8</v>
      </c>
      <c r="AD79" s="53">
        <f>+B!AD51/E!AD93</f>
        <v>7.6560603324358391E-7</v>
      </c>
    </row>
    <row r="80" spans="4:30" x14ac:dyDescent="0.25">
      <c r="D80" s="60" t="s">
        <v>22</v>
      </c>
      <c r="E80" s="53">
        <f>+B!E52/E!E94</f>
        <v>3.1212779180814403E-6</v>
      </c>
      <c r="F80" s="53">
        <f>+B!F52/E!F94</f>
        <v>1.6090842923899796E-6</v>
      </c>
      <c r="G80" s="53">
        <f>+B!G52/E!G94</f>
        <v>1.0580936820685098E-6</v>
      </c>
      <c r="H80" s="53">
        <f>+B!H52/E!H94</f>
        <v>1.0779840294719935E-6</v>
      </c>
      <c r="I80" s="53">
        <f>+B!I52/E!I94</f>
        <v>5.8418412299030037E-7</v>
      </c>
      <c r="J80" s="53">
        <f>+B!J52/E!J94</f>
        <v>1.5513683245345677E-6</v>
      </c>
      <c r="K80" s="53">
        <f>+B!K52/E!K94</f>
        <v>9.6385009560843935E-7</v>
      </c>
      <c r="L80" s="53">
        <f>+B!L52/E!L94</f>
        <v>8.0459759474182081E-7</v>
      </c>
      <c r="M80" s="53">
        <f>+B!M52/E!M94</f>
        <v>1.3894792507730975E-6</v>
      </c>
      <c r="N80" s="53">
        <f>+B!N52/E!N94</f>
        <v>7.4862956109023463E-7</v>
      </c>
      <c r="O80" s="53">
        <f>+B!O52/E!O94</f>
        <v>1.1705009139432117E-6</v>
      </c>
      <c r="P80" s="53">
        <f>+B!P52/E!P94</f>
        <v>1.5813083617955731E-6</v>
      </c>
      <c r="Q80" s="53">
        <f>+B!Q52/E!Q94</f>
        <v>2.4167485862050323E-6</v>
      </c>
      <c r="R80" s="53">
        <f>+B!R52/E!R94</f>
        <v>2.867162682855484E-6</v>
      </c>
      <c r="S80" s="53">
        <f>+B!S52/E!S94</f>
        <v>2.5490115767819691E-6</v>
      </c>
      <c r="T80" s="53">
        <f>+B!T52/E!T94</f>
        <v>2.4459053372455129E-6</v>
      </c>
      <c r="U80" s="53">
        <f>+B!U52/E!U94</f>
        <v>2.3003192846785664E-6</v>
      </c>
      <c r="V80" s="53">
        <f>+B!V52/E!V94</f>
        <v>2.3976605660060049E-6</v>
      </c>
      <c r="W80" s="53">
        <f>+B!W52/E!W94</f>
        <v>3.6906101834068512E-6</v>
      </c>
      <c r="X80" s="53">
        <f>+B!X52/E!X94</f>
        <v>3.8852632272666456E-6</v>
      </c>
      <c r="Y80" s="53">
        <f>+B!Y52/E!Y94</f>
        <v>3.9046775648586259E-6</v>
      </c>
      <c r="Z80" s="53">
        <f>+B!Z52/E!Z94</f>
        <v>4.6440165344665508E-6</v>
      </c>
      <c r="AA80" s="53">
        <f>+B!AA52/E!AA94</f>
        <v>3.2929779538252426E-6</v>
      </c>
      <c r="AB80" s="53">
        <f>+B!AB52/E!AB94</f>
        <v>3.5253404469037769E-6</v>
      </c>
      <c r="AC80" s="53">
        <f>+B!AC52/E!AC94</f>
        <v>2.5461635868053544E-6</v>
      </c>
      <c r="AD80" s="53">
        <f>+B!AD52/E!AD94</f>
        <v>2.6112010303890514E-6</v>
      </c>
    </row>
    <row r="81" spans="4:30" x14ac:dyDescent="0.25">
      <c r="D81" s="60" t="s">
        <v>23</v>
      </c>
      <c r="E81" s="53">
        <f>+B!E53/E!E95</f>
        <v>1.4917031822295736E-5</v>
      </c>
      <c r="F81" s="53">
        <f>+B!F53/E!F95</f>
        <v>7.3278470042750606E-6</v>
      </c>
      <c r="G81" s="53">
        <f>+B!G53/E!G95</f>
        <v>5.3801136393348952E-6</v>
      </c>
      <c r="H81" s="53">
        <f>+B!H53/E!H95</f>
        <v>6.2246638503356993E-6</v>
      </c>
      <c r="I81" s="53">
        <f>+B!I53/E!I95</f>
        <v>5.5261801189172907E-6</v>
      </c>
      <c r="J81" s="53">
        <f>+B!J53/E!J95</f>
        <v>9.8695947624055058E-6</v>
      </c>
      <c r="K81" s="53">
        <f>+B!K53/E!K95</f>
        <v>1.5569582730220658E-5</v>
      </c>
      <c r="L81" s="53">
        <f>+B!L53/E!L95</f>
        <v>1.5750322221834389E-5</v>
      </c>
      <c r="M81" s="53">
        <f>+B!M53/E!M95</f>
        <v>7.2258887426761192E-6</v>
      </c>
      <c r="N81" s="53">
        <f>+B!N53/E!N95</f>
        <v>3.3203800298800675E-6</v>
      </c>
      <c r="O81" s="53">
        <f>+B!O53/E!O95</f>
        <v>6.0636056503343949E-6</v>
      </c>
      <c r="P81" s="53">
        <f>+B!P53/E!P95</f>
        <v>7.4675399496187686E-6</v>
      </c>
      <c r="Q81" s="53">
        <f>+B!Q53/E!Q95</f>
        <v>6.5805656154815785E-6</v>
      </c>
      <c r="R81" s="53">
        <f>+B!R53/E!R95</f>
        <v>7.5926463002297447E-6</v>
      </c>
      <c r="S81" s="53">
        <f>+B!S53/E!S95</f>
        <v>7.1364974411019071E-6</v>
      </c>
      <c r="T81" s="53">
        <f>+B!T53/E!T95</f>
        <v>7.0103665562553093E-6</v>
      </c>
      <c r="U81" s="53">
        <f>+B!U53/E!U95</f>
        <v>8.8552924291726085E-6</v>
      </c>
      <c r="V81" s="53">
        <f>+B!V53/E!V95</f>
        <v>1.205498349930821E-5</v>
      </c>
      <c r="W81" s="53">
        <f>+B!W53/E!W95</f>
        <v>9.0818270796341521E-6</v>
      </c>
      <c r="X81" s="53">
        <f>+B!X53/E!X95</f>
        <v>8.0114086771773925E-6</v>
      </c>
      <c r="Y81" s="53">
        <f>+B!Y53/E!Y95</f>
        <v>6.0438265688921691E-6</v>
      </c>
      <c r="Z81" s="53">
        <f>+B!Z53/E!Z95</f>
        <v>4.8022293162696754E-6</v>
      </c>
      <c r="AA81" s="53">
        <f>+B!AA53/E!AA95</f>
        <v>3.3788489720695583E-6</v>
      </c>
      <c r="AB81" s="53">
        <f>+B!AB53/E!AB95</f>
        <v>6.9679744566322471E-6</v>
      </c>
      <c r="AC81" s="53">
        <f>+B!AC53/E!AC95</f>
        <v>4.9446530613600069E-6</v>
      </c>
      <c r="AD81" s="53">
        <f>+B!AD53/E!AD95</f>
        <v>4.3928713847151773E-6</v>
      </c>
    </row>
    <row r="82" spans="4:30" x14ac:dyDescent="0.25">
      <c r="D82" s="60" t="s">
        <v>24</v>
      </c>
      <c r="E82" s="53">
        <f>+B!E54/E!E96</f>
        <v>4.0367675524487183E-6</v>
      </c>
      <c r="F82" s="53">
        <f>+B!F54/E!F96</f>
        <v>3.1857203849550064E-6</v>
      </c>
      <c r="G82" s="53">
        <f>+B!G54/E!G96</f>
        <v>3.4224796860175646E-6</v>
      </c>
      <c r="H82" s="53">
        <f>+B!H54/E!H96</f>
        <v>3.5037795184260079E-6</v>
      </c>
      <c r="I82" s="53">
        <f>+B!I54/E!I96</f>
        <v>2.5192881592964722E-6</v>
      </c>
      <c r="J82" s="53">
        <f>+B!J54/E!J96</f>
        <v>3.00243651099679E-6</v>
      </c>
      <c r="K82" s="53">
        <f>+B!K54/E!K96</f>
        <v>4.1161276668652167E-6</v>
      </c>
      <c r="L82" s="53">
        <f>+B!L54/E!L96</f>
        <v>5.2989169677930825E-6</v>
      </c>
      <c r="M82" s="53">
        <f>+B!M54/E!M96</f>
        <v>4.6513622402523687E-6</v>
      </c>
      <c r="N82" s="53">
        <f>+B!N54/E!N96</f>
        <v>2.8548769856269575E-6</v>
      </c>
      <c r="O82" s="53">
        <f>+B!O54/E!O96</f>
        <v>4.4111628208540121E-6</v>
      </c>
      <c r="P82" s="53">
        <f>+B!P54/E!P96</f>
        <v>4.4763946756646942E-6</v>
      </c>
      <c r="Q82" s="53">
        <f>+B!Q54/E!Q96</f>
        <v>6.6617196852012231E-6</v>
      </c>
      <c r="R82" s="53">
        <f>+B!R54/E!R96</f>
        <v>8.6305459470290673E-6</v>
      </c>
      <c r="S82" s="53">
        <f>+B!S54/E!S96</f>
        <v>5.8671957742808385E-6</v>
      </c>
      <c r="T82" s="53">
        <f>+B!T54/E!T96</f>
        <v>5.1412805674800209E-6</v>
      </c>
      <c r="U82" s="53">
        <f>+B!U54/E!U96</f>
        <v>4.526990295335149E-6</v>
      </c>
      <c r="V82" s="53">
        <f>+B!V54/E!V96</f>
        <v>6.8126412659144473E-6</v>
      </c>
      <c r="W82" s="53">
        <f>+B!W54/E!W96</f>
        <v>8.5267129831545693E-6</v>
      </c>
      <c r="X82" s="53">
        <f>+B!X54/E!X96</f>
        <v>5.1818124326760385E-6</v>
      </c>
      <c r="Y82" s="53">
        <f>+B!Y54/E!Y96</f>
        <v>4.1235290638989032E-6</v>
      </c>
      <c r="Z82" s="53">
        <f>+B!Z54/E!Z96</f>
        <v>3.1306994281213811E-6</v>
      </c>
      <c r="AA82" s="53">
        <f>+B!AA54/E!AA96</f>
        <v>3.6080762967783985E-6</v>
      </c>
      <c r="AB82" s="53">
        <f>+B!AB54/E!AB96</f>
        <v>2.6685669239964552E-6</v>
      </c>
      <c r="AC82" s="53">
        <f>+B!AC54/E!AC96</f>
        <v>3.4604926434177658E-6</v>
      </c>
      <c r="AD82" s="53">
        <f>+B!AD54/E!AD96</f>
        <v>4.2545245611044376E-6</v>
      </c>
    </row>
    <row r="83" spans="4:30" x14ac:dyDescent="0.25">
      <c r="D83" s="60" t="s">
        <v>25</v>
      </c>
      <c r="E83" s="53">
        <f>+B!E55/E!E97</f>
        <v>3.3250861047251093E-5</v>
      </c>
      <c r="F83" s="53">
        <f>+B!F55/E!F97</f>
        <v>3.5824717419600921E-5</v>
      </c>
      <c r="G83" s="53">
        <f>+B!G55/E!G97</f>
        <v>4.0655975166346934E-5</v>
      </c>
      <c r="H83" s="53">
        <f>+B!H55/E!H97</f>
        <v>3.9364077931327655E-5</v>
      </c>
      <c r="I83" s="53">
        <f>+B!I55/E!I97</f>
        <v>2.6133493325970981E-5</v>
      </c>
      <c r="J83" s="53">
        <f>+B!J55/E!J97</f>
        <v>2.7126213954010979E-5</v>
      </c>
      <c r="K83" s="53">
        <f>+B!K55/E!K97</f>
        <v>2.1932013666007205E-5</v>
      </c>
      <c r="L83" s="53">
        <f>+B!L55/E!L97</f>
        <v>1.9372967286280733E-5</v>
      </c>
      <c r="M83" s="53">
        <f>+B!M55/E!M97</f>
        <v>1.5211848140744648E-5</v>
      </c>
      <c r="N83" s="53">
        <f>+B!N55/E!N97</f>
        <v>6.4326302692480515E-6</v>
      </c>
      <c r="O83" s="53">
        <f>+B!O55/E!O97</f>
        <v>1.5958209082534311E-5</v>
      </c>
      <c r="P83" s="53">
        <f>+B!P55/E!P97</f>
        <v>1.628607725890199E-5</v>
      </c>
      <c r="Q83" s="53">
        <f>+B!Q55/E!Q97</f>
        <v>2.1119298555632059E-5</v>
      </c>
      <c r="R83" s="53">
        <f>+B!R55/E!R97</f>
        <v>1.8617853328464318E-5</v>
      </c>
      <c r="S83" s="53">
        <f>+B!S55/E!S97</f>
        <v>1.3372344323591429E-5</v>
      </c>
      <c r="T83" s="53">
        <f>+B!T55/E!T97</f>
        <v>1.4789936064107239E-5</v>
      </c>
      <c r="U83" s="53">
        <f>+B!U55/E!U97</f>
        <v>1.3150068776688916E-5</v>
      </c>
      <c r="V83" s="53">
        <f>+B!V55/E!V97</f>
        <v>1.185698110564035E-5</v>
      </c>
      <c r="W83" s="53">
        <f>+B!W55/E!W97</f>
        <v>1.0173508329112368E-5</v>
      </c>
      <c r="X83" s="53">
        <f>+B!X55/E!X97</f>
        <v>9.0915146742575139E-6</v>
      </c>
      <c r="Y83" s="53">
        <f>+B!Y55/E!Y97</f>
        <v>6.7237295759558834E-6</v>
      </c>
      <c r="Z83" s="53">
        <f>+B!Z55/E!Z97</f>
        <v>5.3052137099732833E-6</v>
      </c>
      <c r="AA83" s="53">
        <f>+B!AA55/E!AA97</f>
        <v>5.0900294646594157E-6</v>
      </c>
      <c r="AB83" s="53">
        <f>+B!AB55/E!AB97</f>
        <v>6.6014255097703114E-6</v>
      </c>
      <c r="AC83" s="53">
        <f>+B!AC55/E!AC97</f>
        <v>3.9231502997652614E-6</v>
      </c>
      <c r="AD83" s="53">
        <f>+B!AD55/E!AD97</f>
        <v>3.5604019349372804E-6</v>
      </c>
    </row>
    <row r="84" spans="4:30" ht="15.75" thickBot="1" x14ac:dyDescent="0.3">
      <c r="D84" s="61" t="s">
        <v>26</v>
      </c>
      <c r="E84" s="54">
        <f>+B!E56/E!E98</f>
        <v>1.7987155556801081E-11</v>
      </c>
      <c r="F84" s="54">
        <f>+B!F56/E!F98</f>
        <v>0</v>
      </c>
      <c r="G84" s="54">
        <f>+B!G56/E!G98</f>
        <v>0</v>
      </c>
      <c r="H84" s="54">
        <f>+B!H56/E!H98</f>
        <v>6.0274570661594803E-12</v>
      </c>
      <c r="I84" s="54">
        <f>+B!I56/E!I98</f>
        <v>0</v>
      </c>
      <c r="J84" s="54">
        <f>+B!J56/E!J98</f>
        <v>0</v>
      </c>
      <c r="K84" s="54">
        <f>+B!K56/E!K98</f>
        <v>0</v>
      </c>
      <c r="L84" s="54">
        <f>+B!L56/E!L98</f>
        <v>2.3423767614792008E-8</v>
      </c>
      <c r="M84" s="54">
        <f>+B!M56/E!M98</f>
        <v>2.9266998254524053E-8</v>
      </c>
      <c r="N84" s="54">
        <f>+B!N56/E!N98</f>
        <v>1.6297751752381406E-7</v>
      </c>
      <c r="O84" s="54">
        <f>+B!O56/E!O98</f>
        <v>4.1450514676630067E-9</v>
      </c>
      <c r="P84" s="54">
        <f>+B!P56/E!P98</f>
        <v>3.4162635048411625E-8</v>
      </c>
      <c r="Q84" s="54">
        <f>+B!Q56/E!Q98</f>
        <v>1.9029745272961327E-8</v>
      </c>
      <c r="R84" s="54">
        <f>+B!R56/E!R98</f>
        <v>7.8431369070810516E-9</v>
      </c>
      <c r="S84" s="54">
        <f>+B!S56/E!S98</f>
        <v>3.9729661458907615E-8</v>
      </c>
      <c r="T84" s="54">
        <f>+B!T56/E!T98</f>
        <v>0</v>
      </c>
      <c r="U84" s="54">
        <f>+B!U56/E!U98</f>
        <v>2.6930057195157349E-8</v>
      </c>
      <c r="V84" s="54">
        <f>+B!V56/E!V98</f>
        <v>0</v>
      </c>
      <c r="W84" s="54">
        <f>+B!W56/E!W98</f>
        <v>4.4741412423650671E-8</v>
      </c>
      <c r="X84" s="54">
        <f>+B!X56/E!X98</f>
        <v>1.0812246268354389E-7</v>
      </c>
      <c r="Y84" s="54">
        <f>+B!Y56/E!Y98</f>
        <v>1.700819658393231E-8</v>
      </c>
      <c r="Z84" s="54">
        <f>+B!Z56/E!Z98</f>
        <v>0</v>
      </c>
      <c r="AA84" s="54">
        <f>+B!AA56/E!AA98</f>
        <v>6.8285757509074857E-9</v>
      </c>
      <c r="AB84" s="54">
        <f>+B!AB56/E!AB98</f>
        <v>2.8398351385187942E-8</v>
      </c>
      <c r="AC84" s="54">
        <f>+B!AC56/E!AC98</f>
        <v>2.2236646345920873E-8</v>
      </c>
      <c r="AD84" s="54">
        <f>+B!AD56/E!AD98</f>
        <v>3.0355712117378277E-8</v>
      </c>
    </row>
    <row r="85" spans="4:30" s="1" customFormat="1" x14ac:dyDescent="0.25">
      <c r="D85" s="1" t="s">
        <v>53</v>
      </c>
      <c r="E85" s="146"/>
      <c r="F85" s="146"/>
      <c r="G85" s="146"/>
      <c r="H85" s="146"/>
      <c r="I85" s="146"/>
      <c r="J85" s="146"/>
      <c r="K85" s="146"/>
      <c r="L85" s="146"/>
      <c r="M85" s="146"/>
      <c r="N85" s="146"/>
      <c r="O85" s="146"/>
      <c r="P85" s="146"/>
      <c r="Q85" s="146"/>
      <c r="R85" s="146"/>
      <c r="S85" s="146"/>
      <c r="T85" s="146"/>
      <c r="U85" s="146"/>
      <c r="V85" s="146"/>
      <c r="W85" s="146"/>
      <c r="X85" s="146"/>
      <c r="Y85" s="146"/>
      <c r="Z85" s="146"/>
    </row>
    <row r="86" spans="4:30" ht="15.75" thickBot="1" x14ac:dyDescent="0.3"/>
    <row r="87" spans="4:30" ht="15.75" thickBot="1" x14ac:dyDescent="0.3">
      <c r="D87" s="57" t="s">
        <v>15</v>
      </c>
      <c r="E87" s="12">
        <v>1995</v>
      </c>
      <c r="F87" s="8">
        <v>1996</v>
      </c>
      <c r="G87" s="12">
        <v>1997</v>
      </c>
      <c r="H87" s="8">
        <v>1998</v>
      </c>
      <c r="I87" s="12">
        <v>1999</v>
      </c>
      <c r="J87" s="8">
        <v>2000</v>
      </c>
      <c r="K87" s="12">
        <v>2001</v>
      </c>
      <c r="L87" s="8">
        <v>2002</v>
      </c>
      <c r="M87" s="12">
        <v>2003</v>
      </c>
      <c r="N87" s="8">
        <v>2004</v>
      </c>
      <c r="O87" s="12">
        <v>2005</v>
      </c>
      <c r="P87" s="8">
        <v>2006</v>
      </c>
      <c r="Q87" s="12">
        <v>2007</v>
      </c>
      <c r="R87" s="8">
        <v>2008</v>
      </c>
      <c r="S87" s="12">
        <v>2009</v>
      </c>
      <c r="T87" s="8">
        <v>2010</v>
      </c>
      <c r="U87" s="12">
        <v>2011</v>
      </c>
      <c r="V87" s="8">
        <v>2012</v>
      </c>
      <c r="W87" s="12">
        <v>2013</v>
      </c>
      <c r="X87" s="8">
        <v>2014</v>
      </c>
      <c r="Y87" s="12">
        <v>2015</v>
      </c>
      <c r="Z87" s="9">
        <v>2016</v>
      </c>
      <c r="AA87" s="9">
        <v>2017</v>
      </c>
      <c r="AB87" s="9">
        <v>2018</v>
      </c>
      <c r="AC87" s="9">
        <v>2019</v>
      </c>
      <c r="AD87" s="9">
        <v>2020</v>
      </c>
    </row>
    <row r="88" spans="4:30" ht="15.75" thickBot="1" x14ac:dyDescent="0.3">
      <c r="D88" s="58" t="s">
        <v>16</v>
      </c>
      <c r="E88" s="173">
        <v>5186519199.7740002</v>
      </c>
      <c r="F88" s="173">
        <v>5438298510.915</v>
      </c>
      <c r="G88" s="173">
        <v>5645858902.5120001</v>
      </c>
      <c r="H88" s="173">
        <v>5578046699.1859999</v>
      </c>
      <c r="I88" s="173">
        <v>5801635869.2840004</v>
      </c>
      <c r="J88" s="173">
        <v>6555328990.7309999</v>
      </c>
      <c r="K88" s="173">
        <v>6309295736.4750004</v>
      </c>
      <c r="L88" s="173">
        <v>6629663111.382</v>
      </c>
      <c r="M88" s="173">
        <v>7734830640.7889996</v>
      </c>
      <c r="N88" s="173">
        <v>9448164901.4850006</v>
      </c>
      <c r="O88" s="173">
        <v>10719503566.285</v>
      </c>
      <c r="P88" s="173">
        <v>12332743093.599001</v>
      </c>
      <c r="Q88" s="173">
        <v>14177721113.138</v>
      </c>
      <c r="R88" s="173">
        <v>16432852560.402</v>
      </c>
      <c r="S88" s="173">
        <v>12657852987.379999</v>
      </c>
      <c r="T88" s="173">
        <v>15254273600.983</v>
      </c>
      <c r="U88" s="173">
        <v>18251446299.514999</v>
      </c>
      <c r="V88" s="173">
        <v>18418179124.070999</v>
      </c>
      <c r="W88" s="173">
        <v>18734677848.535999</v>
      </c>
      <c r="X88" s="173">
        <v>18806776994.763</v>
      </c>
      <c r="Y88" s="173">
        <v>16509585636.825001</v>
      </c>
      <c r="Z88" s="173">
        <v>16042546299.26</v>
      </c>
      <c r="AA88" s="173">
        <v>17785863773.484001</v>
      </c>
      <c r="AB88" s="173">
        <v>19597307141.341</v>
      </c>
      <c r="AC88" s="173">
        <v>19056376232.123001</v>
      </c>
      <c r="AD88" s="187">
        <v>17656404092.278999</v>
      </c>
    </row>
    <row r="89" spans="4:30" x14ac:dyDescent="0.25">
      <c r="D89" s="59" t="s">
        <v>17</v>
      </c>
      <c r="E89" s="174">
        <v>375108083.39099997</v>
      </c>
      <c r="F89" s="174">
        <v>401238804.78299999</v>
      </c>
      <c r="G89" s="174">
        <v>388917328.47100002</v>
      </c>
      <c r="H89" s="174">
        <v>380122796.91000003</v>
      </c>
      <c r="I89" s="174">
        <v>373546417.18000001</v>
      </c>
      <c r="J89" s="174">
        <v>359365249.764</v>
      </c>
      <c r="K89" s="174">
        <v>369956814.06599998</v>
      </c>
      <c r="L89" s="174">
        <v>393226072.34500003</v>
      </c>
      <c r="M89" s="174">
        <v>452886947.02999997</v>
      </c>
      <c r="N89" s="174">
        <v>516122306.58700001</v>
      </c>
      <c r="O89" s="174">
        <v>565432841.95799994</v>
      </c>
      <c r="P89" s="174">
        <v>618062862.03999996</v>
      </c>
      <c r="Q89" s="174">
        <v>734369968.07599998</v>
      </c>
      <c r="R89" s="174">
        <v>891476197.48399997</v>
      </c>
      <c r="S89" s="174">
        <v>799457366.95000005</v>
      </c>
      <c r="T89" s="174">
        <v>885019485.94200003</v>
      </c>
      <c r="U89" s="174">
        <v>1061663729.589</v>
      </c>
      <c r="V89" s="174">
        <v>1059477207.568</v>
      </c>
      <c r="W89" s="174">
        <v>1120467278.267</v>
      </c>
      <c r="X89" s="174">
        <v>1155055542.184</v>
      </c>
      <c r="Y89" s="174">
        <v>1061555601.556</v>
      </c>
      <c r="Z89" s="174">
        <v>1067565119.4960001</v>
      </c>
      <c r="AA89" s="174">
        <v>1144303565.7509999</v>
      </c>
      <c r="AB89" s="174">
        <v>1208031424.914</v>
      </c>
      <c r="AC89" s="184">
        <v>1220767933.0109999</v>
      </c>
      <c r="AD89" s="174">
        <v>1232766200.6730001</v>
      </c>
    </row>
    <row r="90" spans="4:30" x14ac:dyDescent="0.25">
      <c r="D90" s="60" t="s">
        <v>18</v>
      </c>
      <c r="E90" s="175">
        <v>51654247.222000003</v>
      </c>
      <c r="F90" s="175">
        <v>56265438.292000003</v>
      </c>
      <c r="G90" s="175">
        <v>57607812.052000001</v>
      </c>
      <c r="H90" s="175">
        <v>57187498.096000001</v>
      </c>
      <c r="I90" s="175">
        <v>58253817.467</v>
      </c>
      <c r="J90" s="175">
        <v>57025796.471000001</v>
      </c>
      <c r="K90" s="175">
        <v>59702877.090000004</v>
      </c>
      <c r="L90" s="175">
        <v>64684366.497000001</v>
      </c>
      <c r="M90" s="175">
        <v>72831569.251000002</v>
      </c>
      <c r="N90" s="175">
        <v>82724516.688999996</v>
      </c>
      <c r="O90" s="175">
        <v>89548236.133000001</v>
      </c>
      <c r="P90" s="175">
        <v>96273768.702999994</v>
      </c>
      <c r="Q90" s="175">
        <v>112181434.82600001</v>
      </c>
      <c r="R90" s="175">
        <v>126309590.074</v>
      </c>
      <c r="S90" s="175">
        <v>117848822.807</v>
      </c>
      <c r="T90" s="175">
        <v>122440186.139</v>
      </c>
      <c r="U90" s="175">
        <v>142277579.75</v>
      </c>
      <c r="V90" s="175">
        <v>144548362.22499999</v>
      </c>
      <c r="W90" s="175">
        <v>148282516.838</v>
      </c>
      <c r="X90" s="175">
        <v>146135461.625</v>
      </c>
      <c r="Y90" s="175">
        <v>139413739.02599999</v>
      </c>
      <c r="Z90" s="175">
        <v>142419296.058</v>
      </c>
      <c r="AA90" s="175">
        <v>149613282.764</v>
      </c>
      <c r="AB90" s="175">
        <v>162282307.252</v>
      </c>
      <c r="AC90" s="185">
        <v>162313095.766</v>
      </c>
      <c r="AD90" s="175">
        <v>152961609.89700001</v>
      </c>
    </row>
    <row r="91" spans="4:30" x14ac:dyDescent="0.25">
      <c r="D91" s="60" t="s">
        <v>19</v>
      </c>
      <c r="E91" s="175">
        <v>239194797.38699999</v>
      </c>
      <c r="F91" s="175">
        <v>228803412.84400001</v>
      </c>
      <c r="G91" s="175">
        <v>231702699.38600001</v>
      </c>
      <c r="H91" s="175">
        <v>209261171.91299999</v>
      </c>
      <c r="I91" s="175">
        <v>204141562.206</v>
      </c>
      <c r="J91" s="175">
        <v>226282023.222</v>
      </c>
      <c r="K91" s="175">
        <v>214017753.01800001</v>
      </c>
      <c r="L91" s="175">
        <v>218002395.45199999</v>
      </c>
      <c r="M91" s="175">
        <v>259141719.57600001</v>
      </c>
      <c r="N91" s="175">
        <v>338968251.66000003</v>
      </c>
      <c r="O91" s="175">
        <v>383576006.62099999</v>
      </c>
      <c r="P91" s="175">
        <v>455233481.91399997</v>
      </c>
      <c r="Q91" s="175">
        <v>561630961.76499999</v>
      </c>
      <c r="R91" s="175">
        <v>679199677.79999995</v>
      </c>
      <c r="S91" s="175">
        <v>478863757.70899999</v>
      </c>
      <c r="T91" s="175">
        <v>684783903.83500004</v>
      </c>
      <c r="U91" s="175">
        <v>878732334.5</v>
      </c>
      <c r="V91" s="175">
        <v>814753519.41199994</v>
      </c>
      <c r="W91" s="175">
        <v>816545623.84200001</v>
      </c>
      <c r="X91" s="175">
        <v>792344934.13199997</v>
      </c>
      <c r="Y91" s="175">
        <v>640397450.71200001</v>
      </c>
      <c r="Z91" s="175">
        <v>607424694.53199995</v>
      </c>
      <c r="AA91" s="175">
        <v>731273307.60899997</v>
      </c>
      <c r="AB91" s="175">
        <v>795798492.93799996</v>
      </c>
      <c r="AC91" s="185">
        <v>776986938.77400005</v>
      </c>
      <c r="AD91" s="175">
        <v>771034649.70799994</v>
      </c>
    </row>
    <row r="92" spans="4:30" x14ac:dyDescent="0.25">
      <c r="D92" s="60" t="s">
        <v>20</v>
      </c>
      <c r="E92" s="175">
        <v>378302556.00099999</v>
      </c>
      <c r="F92" s="175">
        <v>457035065.42400002</v>
      </c>
      <c r="G92" s="175">
        <v>470418733.26700002</v>
      </c>
      <c r="H92" s="175">
        <v>353842536.78399998</v>
      </c>
      <c r="I92" s="175">
        <v>416441330.27499998</v>
      </c>
      <c r="J92" s="175">
        <v>658028521.84099996</v>
      </c>
      <c r="K92" s="175">
        <v>606909999.80400002</v>
      </c>
      <c r="L92" s="175">
        <v>610440394.70299995</v>
      </c>
      <c r="M92" s="175">
        <v>764410934.65100002</v>
      </c>
      <c r="N92" s="175">
        <v>1031442942.046</v>
      </c>
      <c r="O92" s="175">
        <v>1427961298.902</v>
      </c>
      <c r="P92" s="175">
        <v>1785255917.0840001</v>
      </c>
      <c r="Q92" s="175">
        <v>1991991849.7520001</v>
      </c>
      <c r="R92" s="175">
        <v>2859516929.6560001</v>
      </c>
      <c r="S92" s="175">
        <v>1801918046.3139999</v>
      </c>
      <c r="T92" s="175">
        <v>2347251751.8759999</v>
      </c>
      <c r="U92" s="175">
        <v>3208264083.7969999</v>
      </c>
      <c r="V92" s="175">
        <v>3339516720.223</v>
      </c>
      <c r="W92" s="175">
        <v>3225478579.0300002</v>
      </c>
      <c r="X92" s="175">
        <v>3020494232.02</v>
      </c>
      <c r="Y92" s="175">
        <v>1833346798.635</v>
      </c>
      <c r="Z92" s="175">
        <v>1517805941.7160001</v>
      </c>
      <c r="AA92" s="175">
        <v>1979558157.5940001</v>
      </c>
      <c r="AB92" s="175">
        <v>2532784654.717</v>
      </c>
      <c r="AC92" s="185">
        <v>2299174283.29</v>
      </c>
      <c r="AD92" s="175">
        <v>1578433119.6240001</v>
      </c>
    </row>
    <row r="93" spans="4:30" x14ac:dyDescent="0.25">
      <c r="D93" s="60" t="s">
        <v>21</v>
      </c>
      <c r="E93" s="175">
        <v>27391358.585999999</v>
      </c>
      <c r="F93" s="175">
        <v>25986011.338</v>
      </c>
      <c r="G93" s="175">
        <v>27264177.675000001</v>
      </c>
      <c r="H93" s="175">
        <v>29199677.247000001</v>
      </c>
      <c r="I93" s="175">
        <v>26839259.361000001</v>
      </c>
      <c r="J93" s="175">
        <v>21513904.210000001</v>
      </c>
      <c r="K93" s="175">
        <v>20841042.895</v>
      </c>
      <c r="L93" s="175">
        <v>26235309.499000002</v>
      </c>
      <c r="M93" s="175">
        <v>33653076.107000001</v>
      </c>
      <c r="N93" s="175">
        <v>40172229.012000002</v>
      </c>
      <c r="O93" s="175">
        <v>41648988.291000001</v>
      </c>
      <c r="P93" s="175">
        <v>47300716.222999997</v>
      </c>
      <c r="Q93" s="175">
        <v>61836406.681999996</v>
      </c>
      <c r="R93" s="175">
        <v>92020511.520999998</v>
      </c>
      <c r="S93" s="175">
        <v>68896984.805999994</v>
      </c>
      <c r="T93" s="175">
        <v>82306694.302000001</v>
      </c>
      <c r="U93" s="175">
        <v>114851963.97400001</v>
      </c>
      <c r="V93" s="175">
        <v>110727081.95999999</v>
      </c>
      <c r="W93" s="175">
        <v>103905194.023</v>
      </c>
      <c r="X93" s="175">
        <v>101856597.318</v>
      </c>
      <c r="Y93" s="175">
        <v>90316359.409999996</v>
      </c>
      <c r="Z93" s="175">
        <v>91501355.121000007</v>
      </c>
      <c r="AA93" s="175">
        <v>108191587.11399999</v>
      </c>
      <c r="AB93" s="175">
        <v>102634211.55</v>
      </c>
      <c r="AC93" s="185">
        <v>97438321.645999998</v>
      </c>
      <c r="AD93" s="175">
        <v>107171308.006</v>
      </c>
    </row>
    <row r="94" spans="4:30" x14ac:dyDescent="0.25">
      <c r="D94" s="60" t="s">
        <v>22</v>
      </c>
      <c r="E94" s="175">
        <v>506235279.73799998</v>
      </c>
      <c r="F94" s="175">
        <v>519900047.472</v>
      </c>
      <c r="G94" s="175">
        <v>540703540.42900002</v>
      </c>
      <c r="H94" s="175">
        <v>548888465.71300006</v>
      </c>
      <c r="I94" s="175">
        <v>573101847.21599996</v>
      </c>
      <c r="J94" s="175">
        <v>612870576.87300003</v>
      </c>
      <c r="K94" s="175">
        <v>636932032.06299996</v>
      </c>
      <c r="L94" s="175">
        <v>710136351.05799997</v>
      </c>
      <c r="M94" s="175">
        <v>849467165.01400006</v>
      </c>
      <c r="N94" s="175">
        <v>1026718740.415</v>
      </c>
      <c r="O94" s="175">
        <v>1167246418.7980001</v>
      </c>
      <c r="P94" s="175">
        <v>1304078350.448</v>
      </c>
      <c r="Q94" s="175">
        <v>1525022925.859</v>
      </c>
      <c r="R94" s="175">
        <v>1757690984.9360001</v>
      </c>
      <c r="S94" s="175">
        <v>1498042235.187</v>
      </c>
      <c r="T94" s="175">
        <v>1706216073.227</v>
      </c>
      <c r="U94" s="175">
        <v>2014075189.848</v>
      </c>
      <c r="V94" s="175">
        <v>1974694027.6400001</v>
      </c>
      <c r="W94" s="175">
        <v>2030634401.2420001</v>
      </c>
      <c r="X94" s="175">
        <v>2072751195.7190001</v>
      </c>
      <c r="Y94" s="175">
        <v>1886874364.8150001</v>
      </c>
      <c r="Z94" s="175">
        <v>1872588940.082</v>
      </c>
      <c r="AA94" s="175">
        <v>2055901404.4219999</v>
      </c>
      <c r="AB94" s="175">
        <v>2301258310.2789998</v>
      </c>
      <c r="AC94" s="185">
        <v>2257209249.941</v>
      </c>
      <c r="AD94" s="175">
        <v>2249115227.6869998</v>
      </c>
    </row>
    <row r="95" spans="4:30" x14ac:dyDescent="0.25">
      <c r="D95" s="60" t="s">
        <v>23</v>
      </c>
      <c r="E95" s="175">
        <v>826952046.95899999</v>
      </c>
      <c r="F95" s="175">
        <v>826308873.05200005</v>
      </c>
      <c r="G95" s="175">
        <v>849702869.95000005</v>
      </c>
      <c r="H95" s="175">
        <v>844625690.06299996</v>
      </c>
      <c r="I95" s="175">
        <v>833812850.98300004</v>
      </c>
      <c r="J95" s="175">
        <v>899493567.23500001</v>
      </c>
      <c r="K95" s="175">
        <v>857660749.898</v>
      </c>
      <c r="L95" s="175">
        <v>911581985.29400003</v>
      </c>
      <c r="M95" s="175">
        <v>1050639619.617</v>
      </c>
      <c r="N95" s="175">
        <v>1311664918.1140001</v>
      </c>
      <c r="O95" s="175">
        <v>1473209096.2260001</v>
      </c>
      <c r="P95" s="175">
        <v>1712590771.0280001</v>
      </c>
      <c r="Q95" s="175">
        <v>2015768974.1429999</v>
      </c>
      <c r="R95" s="175">
        <v>2242263016.9780002</v>
      </c>
      <c r="S95" s="175">
        <v>1592026073.5420001</v>
      </c>
      <c r="T95" s="175">
        <v>1958994567.516</v>
      </c>
      <c r="U95" s="175">
        <v>2340725635.6339998</v>
      </c>
      <c r="V95" s="175">
        <v>2214012155.349</v>
      </c>
      <c r="W95" s="175">
        <v>2244110113.6690001</v>
      </c>
      <c r="X95" s="175">
        <v>2315953504.2639999</v>
      </c>
      <c r="Y95" s="175">
        <v>2049444976.425</v>
      </c>
      <c r="Z95" s="175">
        <v>1953446906.0480001</v>
      </c>
      <c r="AA95" s="175">
        <v>2159030800.223</v>
      </c>
      <c r="AB95" s="175">
        <v>2355701804.3280001</v>
      </c>
      <c r="AC95" s="185">
        <v>2221996136.7680001</v>
      </c>
      <c r="AD95" s="175">
        <v>2118302173.0109999</v>
      </c>
    </row>
    <row r="96" spans="4:30" x14ac:dyDescent="0.25">
      <c r="D96" s="60" t="s">
        <v>24</v>
      </c>
      <c r="E96" s="175">
        <v>1916906757.563</v>
      </c>
      <c r="F96" s="175">
        <v>2052774007.0610001</v>
      </c>
      <c r="G96" s="175">
        <v>2167604392.309</v>
      </c>
      <c r="H96" s="175">
        <v>2236374737.2779999</v>
      </c>
      <c r="I96" s="175">
        <v>2376057688.3239999</v>
      </c>
      <c r="J96" s="175">
        <v>2642996103.6430001</v>
      </c>
      <c r="K96" s="175">
        <v>2511698090.2280002</v>
      </c>
      <c r="L96" s="175">
        <v>2615676011.5780001</v>
      </c>
      <c r="M96" s="175">
        <v>2992987705.7360001</v>
      </c>
      <c r="N96" s="175">
        <v>3618937016.2059999</v>
      </c>
      <c r="O96" s="175">
        <v>3962370175.3579998</v>
      </c>
      <c r="P96" s="175">
        <v>4505167989.2379999</v>
      </c>
      <c r="Q96" s="175">
        <v>5108882031.7080002</v>
      </c>
      <c r="R96" s="175">
        <v>5514523680.4379997</v>
      </c>
      <c r="S96" s="175">
        <v>4333862543.2379999</v>
      </c>
      <c r="T96" s="175">
        <v>5288641544.2849998</v>
      </c>
      <c r="U96" s="175">
        <v>5970171844.1610003</v>
      </c>
      <c r="V96" s="175">
        <v>6041642058.2620001</v>
      </c>
      <c r="W96" s="175">
        <v>6223082693.7449999</v>
      </c>
      <c r="X96" s="175">
        <v>6415894135.8730001</v>
      </c>
      <c r="Y96" s="175">
        <v>6137179975.6569996</v>
      </c>
      <c r="Z96" s="175">
        <v>6118089723.9610004</v>
      </c>
      <c r="AA96" s="175">
        <v>6675623800.2799997</v>
      </c>
      <c r="AB96" s="175">
        <v>7198061936.2670002</v>
      </c>
      <c r="AC96" s="185">
        <v>7051062526.1440001</v>
      </c>
      <c r="AD96" s="175">
        <v>6628989818.9420004</v>
      </c>
    </row>
    <row r="97" spans="4:30" x14ac:dyDescent="0.25">
      <c r="D97" s="60" t="s">
        <v>25</v>
      </c>
      <c r="E97" s="175">
        <v>651624328.44099998</v>
      </c>
      <c r="F97" s="175">
        <v>696686583.949</v>
      </c>
      <c r="G97" s="175">
        <v>728739868.58700001</v>
      </c>
      <c r="H97" s="175">
        <v>739100254.06299996</v>
      </c>
      <c r="I97" s="175">
        <v>770668878.77499998</v>
      </c>
      <c r="J97" s="175">
        <v>816300057.11600006</v>
      </c>
      <c r="K97" s="175">
        <v>814636552.39699996</v>
      </c>
      <c r="L97" s="175">
        <v>865337754.00899994</v>
      </c>
      <c r="M97" s="175">
        <v>991047232.42799997</v>
      </c>
      <c r="N97" s="175">
        <v>1150957336.2850001</v>
      </c>
      <c r="O97" s="175">
        <v>1262214945.0369999</v>
      </c>
      <c r="P97" s="175">
        <v>1392650890.6619999</v>
      </c>
      <c r="Q97" s="175">
        <v>1577961498.684</v>
      </c>
      <c r="R97" s="175">
        <v>1714792754.9300001</v>
      </c>
      <c r="S97" s="175">
        <v>1474031742.155</v>
      </c>
      <c r="T97" s="175">
        <v>1665942969.138</v>
      </c>
      <c r="U97" s="175">
        <v>1883651745.1459999</v>
      </c>
      <c r="V97" s="175">
        <v>1893566313.378</v>
      </c>
      <c r="W97" s="175">
        <v>1956757625.3940001</v>
      </c>
      <c r="X97" s="175">
        <v>2045014573.0550001</v>
      </c>
      <c r="Y97" s="175">
        <v>1963267536.3989999</v>
      </c>
      <c r="Z97" s="175">
        <v>1945774584.0840001</v>
      </c>
      <c r="AA97" s="175">
        <v>2030444041.9760001</v>
      </c>
      <c r="AB97" s="175">
        <v>2170796289.1939998</v>
      </c>
      <c r="AC97" s="185">
        <v>2184967015.0320001</v>
      </c>
      <c r="AD97" s="175">
        <v>2032136295.9059999</v>
      </c>
    </row>
    <row r="98" spans="4:30" ht="15.75" thickBot="1" x14ac:dyDescent="0.3">
      <c r="D98" s="61" t="s">
        <v>26</v>
      </c>
      <c r="E98" s="176">
        <v>166785681.623</v>
      </c>
      <c r="F98" s="176">
        <v>151074664.63</v>
      </c>
      <c r="G98" s="176">
        <v>169581114.59599999</v>
      </c>
      <c r="H98" s="176">
        <v>165907444.71900001</v>
      </c>
      <c r="I98" s="176">
        <v>163751428.89500001</v>
      </c>
      <c r="J98" s="176">
        <v>261449719.565</v>
      </c>
      <c r="K98" s="176">
        <v>216939183.65099999</v>
      </c>
      <c r="L98" s="176">
        <v>214312235.442</v>
      </c>
      <c r="M98" s="176">
        <v>267741841.23199999</v>
      </c>
      <c r="N98" s="176">
        <v>330456622.59600002</v>
      </c>
      <c r="O98" s="176">
        <v>343783427.32700002</v>
      </c>
      <c r="P98" s="176">
        <v>416097879.44800001</v>
      </c>
      <c r="Q98" s="176">
        <v>487762703.43400002</v>
      </c>
      <c r="R98" s="176">
        <v>551692524.46599996</v>
      </c>
      <c r="S98" s="176">
        <v>490489958.495</v>
      </c>
      <c r="T98" s="176">
        <v>509955850.59399998</v>
      </c>
      <c r="U98" s="176">
        <v>634161297.03100002</v>
      </c>
      <c r="V98" s="176">
        <v>819028935.33599997</v>
      </c>
      <c r="W98" s="176">
        <v>862467184.41999996</v>
      </c>
      <c r="X98" s="176">
        <v>737321348.602</v>
      </c>
      <c r="Y98" s="176">
        <v>703601933.39400005</v>
      </c>
      <c r="Z98" s="176">
        <v>720022734.71899998</v>
      </c>
      <c r="AA98" s="176">
        <v>741882375.59300005</v>
      </c>
      <c r="AB98" s="176">
        <v>758776441.20000005</v>
      </c>
      <c r="AC98" s="186">
        <v>774622203.90799999</v>
      </c>
      <c r="AD98" s="176">
        <v>772506996.68400002</v>
      </c>
    </row>
    <row r="99" spans="4:30" x14ac:dyDescent="0.25">
      <c r="D99" s="1" t="s">
        <v>52</v>
      </c>
    </row>
    <row r="100" spans="4:30" ht="15.75" thickBot="1" x14ac:dyDescent="0.3"/>
    <row r="101" spans="4:30" ht="15.75" thickBot="1" x14ac:dyDescent="0.3">
      <c r="D101" s="57" t="s">
        <v>15</v>
      </c>
      <c r="E101" s="12">
        <v>1995</v>
      </c>
      <c r="F101" s="8">
        <v>1996</v>
      </c>
      <c r="G101" s="12">
        <v>1997</v>
      </c>
      <c r="H101" s="8">
        <v>1998</v>
      </c>
      <c r="I101" s="12">
        <v>1999</v>
      </c>
      <c r="J101" s="8">
        <v>2000</v>
      </c>
      <c r="K101" s="12">
        <v>2001</v>
      </c>
      <c r="L101" s="8">
        <v>2002</v>
      </c>
      <c r="M101" s="12">
        <v>2003</v>
      </c>
      <c r="N101" s="8">
        <v>2004</v>
      </c>
      <c r="O101" s="12">
        <v>2005</v>
      </c>
      <c r="P101" s="8">
        <v>2006</v>
      </c>
      <c r="Q101" s="12">
        <v>2007</v>
      </c>
      <c r="R101" s="8">
        <v>2008</v>
      </c>
      <c r="S101" s="12">
        <v>2009</v>
      </c>
      <c r="T101" s="8">
        <v>2010</v>
      </c>
      <c r="U101" s="12">
        <v>2011</v>
      </c>
      <c r="V101" s="8">
        <v>2012</v>
      </c>
      <c r="W101" s="12">
        <v>2013</v>
      </c>
      <c r="X101" s="8">
        <v>2014</v>
      </c>
      <c r="Y101" s="12">
        <v>2015</v>
      </c>
      <c r="Z101" s="9">
        <v>2016</v>
      </c>
      <c r="AA101" s="9">
        <v>2017</v>
      </c>
      <c r="AB101" s="9">
        <v>2018</v>
      </c>
      <c r="AC101" s="9">
        <v>2019</v>
      </c>
      <c r="AD101" s="9">
        <v>2020</v>
      </c>
    </row>
    <row r="102" spans="4:30" ht="15.75" thickBot="1" x14ac:dyDescent="0.3">
      <c r="D102" s="58" t="s">
        <v>16</v>
      </c>
      <c r="E102" s="51">
        <f>+(A!D46+B!E46)/(E!E60+E!E88)</f>
        <v>1.369274133731743E-5</v>
      </c>
      <c r="F102" s="51">
        <f>+(A!E46+B!F46)/(E!F60+E!F88)</f>
        <v>5.3559875744642961E-6</v>
      </c>
      <c r="G102" s="51">
        <f>+(A!F46+B!G46)/(E!G60+E!G88)</f>
        <v>5.5339431502953779E-6</v>
      </c>
      <c r="H102" s="51">
        <f>+(A!G46+B!H46)/(E!H60+E!H88)</f>
        <v>4.5740262618325741E-6</v>
      </c>
      <c r="I102" s="51">
        <f>+(A!H46+B!I46)/(E!I60+E!I88)</f>
        <v>3.8345650921205841E-6</v>
      </c>
      <c r="J102" s="51">
        <f>+(A!I46+B!J46)/(E!J60+E!J88)</f>
        <v>4.102535327508058E-6</v>
      </c>
      <c r="K102" s="51">
        <f>+(A!J46+B!K46)/(E!K60+E!K88)</f>
        <v>4.7015392123122919E-6</v>
      </c>
      <c r="L102" s="51">
        <f>+(A!K46+B!L46)/(E!L60+E!L88)</f>
        <v>4.7129428133124107E-6</v>
      </c>
      <c r="M102" s="51">
        <f>+(A!L46+B!M46)/(E!M60+E!M88)</f>
        <v>3.5348315537174522E-6</v>
      </c>
      <c r="N102" s="51">
        <f>+(A!M46+B!N46)/(E!N60+E!N88)</f>
        <v>2.185233875918005E-6</v>
      </c>
      <c r="O102" s="51">
        <f>+(A!N46+B!O46)/(E!O60+E!O88)</f>
        <v>2.8710456251446575E-6</v>
      </c>
      <c r="P102" s="51">
        <f>+(A!O46+B!P46)/(E!P60+E!P88)</f>
        <v>2.8923585813622561E-6</v>
      </c>
      <c r="Q102" s="51">
        <f>+(A!P46+B!Q46)/(E!Q60+E!Q88)</f>
        <v>3.8322500792400563E-6</v>
      </c>
      <c r="R102" s="51">
        <f>+(A!Q46+B!R46)/(E!R60+E!R88)</f>
        <v>4.2096498386893477E-6</v>
      </c>
      <c r="S102" s="51">
        <f>+(A!R46+B!S46)/(E!S60+E!S88)</f>
        <v>4.9352622228695949E-6</v>
      </c>
      <c r="T102" s="51">
        <f>+(A!S46+B!T46)/(E!T60+E!T88)</f>
        <v>4.3161032093982039E-6</v>
      </c>
      <c r="U102" s="51">
        <f>+(A!T46+B!U46)/(E!U60+E!U88)</f>
        <v>3.7176763228051237E-6</v>
      </c>
      <c r="V102" s="51">
        <f>+(A!U46+B!V46)/(E!V60+E!V88)</f>
        <v>1.4200273231600669E-5</v>
      </c>
      <c r="W102" s="51">
        <f>+(A!V46+B!W46)/(E!W60+E!W88)</f>
        <v>4.8185032554795004E-6</v>
      </c>
      <c r="X102" s="51">
        <f>+(A!W46+B!X46)/(E!X60+E!X88)</f>
        <v>3.8299134935562085E-6</v>
      </c>
      <c r="Y102" s="51">
        <f>+(A!X46+B!Y46)/(E!Y60+E!Y88)</f>
        <v>3.8511939672751861E-6</v>
      </c>
      <c r="Z102" s="51">
        <f>+(A!Y46+B!Z46)/(E!Z60+E!Z88)</f>
        <v>4.6792387121666798E-6</v>
      </c>
      <c r="AA102" s="51">
        <f>+(A!Z46+B!AA46)/(E!AA60+E!AA88)</f>
        <v>3.7965955982918322E-6</v>
      </c>
      <c r="AB102" s="51">
        <f>+(A!AA46+B!AB46)/(E!AB60+E!AB88)</f>
        <v>3.9325191872888563E-6</v>
      </c>
      <c r="AC102" s="51">
        <f>+(A!AB46+B!AC46)/(E!AC60+E!AC88)</f>
        <v>5.0855513834950454E-6</v>
      </c>
      <c r="AD102" s="51">
        <f>+(A!AC46+B!AD46)/(E!AD60+E!AD88)</f>
        <v>7.105776020931248E-6</v>
      </c>
    </row>
    <row r="103" spans="4:30" x14ac:dyDescent="0.25">
      <c r="D103" s="59" t="s">
        <v>17</v>
      </c>
      <c r="E103" s="52">
        <f>+(A!D47+B!E47)/(E!E61+E!E89)</f>
        <v>1.734023804319262E-6</v>
      </c>
      <c r="F103" s="52">
        <f>+(A!E47+B!F47)/(E!F61+E!F89)</f>
        <v>2.5948658234108946E-6</v>
      </c>
      <c r="G103" s="52">
        <f>+(A!F47+B!G47)/(E!G61+E!G89)</f>
        <v>3.6263295792629687E-6</v>
      </c>
      <c r="H103" s="52">
        <f>+(A!G47+B!H47)/(E!H61+E!H89)</f>
        <v>2.2204822042207906E-6</v>
      </c>
      <c r="I103" s="52">
        <f>+(A!H47+B!I47)/(E!I61+E!I89)</f>
        <v>3.6987777861537726E-6</v>
      </c>
      <c r="J103" s="52">
        <f>+(A!I47+B!J47)/(E!J61+E!J89)</f>
        <v>3.8009057201870786E-6</v>
      </c>
      <c r="K103" s="52">
        <f>+(A!J47+B!K47)/(E!K61+E!K89)</f>
        <v>3.948142037488906E-6</v>
      </c>
      <c r="L103" s="52">
        <f>+(A!K47+B!L47)/(E!L61+E!L89)</f>
        <v>2.4393957761139596E-6</v>
      </c>
      <c r="M103" s="52">
        <f>+(A!L47+B!M47)/(E!M61+E!M89)</f>
        <v>2.6442050048099528E-6</v>
      </c>
      <c r="N103" s="52">
        <f>+(A!M47+B!N47)/(E!N61+E!N89)</f>
        <v>2.2419441816335122E-6</v>
      </c>
      <c r="O103" s="52">
        <f>+(A!N47+B!O47)/(E!O61+E!O89)</f>
        <v>1.8250106518158938E-6</v>
      </c>
      <c r="P103" s="52">
        <f>+(A!O47+B!P47)/(E!P61+E!P89)</f>
        <v>1.9232478461097469E-6</v>
      </c>
      <c r="Q103" s="52">
        <f>+(A!P47+B!Q47)/(E!Q61+E!Q89)</f>
        <v>2.1934698582507518E-6</v>
      </c>
      <c r="R103" s="52">
        <f>+(A!Q47+B!R47)/(E!R61+E!R89)</f>
        <v>2.7738933222529718E-6</v>
      </c>
      <c r="S103" s="52">
        <f>+(A!R47+B!S47)/(E!S61+E!S89)</f>
        <v>3.5281594651423305E-6</v>
      </c>
      <c r="T103" s="52">
        <f>+(A!S47+B!T47)/(E!T61+E!T89)</f>
        <v>4.67039766768685E-6</v>
      </c>
      <c r="U103" s="52">
        <f>+(A!T47+B!U47)/(E!U61+E!U89)</f>
        <v>3.3657297752341131E-6</v>
      </c>
      <c r="V103" s="52">
        <f>+(A!U47+B!V47)/(E!V61+E!V89)</f>
        <v>2.524177864805478E-6</v>
      </c>
      <c r="W103" s="52">
        <f>+(A!V47+B!W47)/(E!W61+E!W89)</f>
        <v>2.8853888178483725E-6</v>
      </c>
      <c r="X103" s="52">
        <f>+(A!W47+B!X47)/(E!X61+E!X89)</f>
        <v>3.3506048798942967E-6</v>
      </c>
      <c r="Y103" s="52">
        <f>+(A!X47+B!Y47)/(E!Y61+E!Y89)</f>
        <v>3.2244705208718222E-6</v>
      </c>
      <c r="Z103" s="52">
        <f>+(A!Y47+B!Z47)/(E!Z61+E!Z89)</f>
        <v>4.0300248854839895E-6</v>
      </c>
      <c r="AA103" s="52">
        <f>+(A!Z47+B!AA47)/(E!AA61+E!AA89)</f>
        <v>5.208107460553163E-6</v>
      </c>
      <c r="AB103" s="52">
        <f>+(A!AA47+B!AB47)/(E!AB61+E!AB89)</f>
        <v>4.595255545513251E-6</v>
      </c>
      <c r="AC103" s="52">
        <f>+(A!AB47+B!AC47)/(E!AC61+E!AC89)</f>
        <v>3.5946779531198802E-6</v>
      </c>
      <c r="AD103" s="52">
        <f>+(A!AC47+B!AD47)/(E!AD61+E!AD89)</f>
        <v>8.8997200590391962E-6</v>
      </c>
    </row>
    <row r="104" spans="4:30" x14ac:dyDescent="0.25">
      <c r="D104" s="60" t="s">
        <v>18</v>
      </c>
      <c r="E104" s="53">
        <f>+(A!D48+B!E48)/(E!E62+E!E90)</f>
        <v>0</v>
      </c>
      <c r="F104" s="53">
        <f>+(A!E48+B!F48)/(E!F62+E!F90)</f>
        <v>0</v>
      </c>
      <c r="G104" s="53">
        <f>+(A!F48+B!G48)/(E!G62+E!G90)</f>
        <v>0</v>
      </c>
      <c r="H104" s="53">
        <f>+(A!G48+B!H48)/(E!H62+E!H90)</f>
        <v>0</v>
      </c>
      <c r="I104" s="53">
        <f>+(A!H48+B!I48)/(E!I62+E!I90)</f>
        <v>0</v>
      </c>
      <c r="J104" s="53">
        <f>+(A!I48+B!J48)/(E!J62+E!J90)</f>
        <v>0</v>
      </c>
      <c r="K104" s="53">
        <f>+(A!J48+B!K48)/(E!K62+E!K90)</f>
        <v>0</v>
      </c>
      <c r="L104" s="53">
        <f>+(A!K48+B!L48)/(E!L62+E!L90)</f>
        <v>1.3187808852413258E-9</v>
      </c>
      <c r="M104" s="53">
        <f>+(A!L48+B!M48)/(E!M62+E!M90)</f>
        <v>0</v>
      </c>
      <c r="N104" s="53">
        <f>+(A!M48+B!N48)/(E!N62+E!N90)</f>
        <v>0</v>
      </c>
      <c r="O104" s="53">
        <f>+(A!N48+B!O48)/(E!O62+E!O90)</f>
        <v>0</v>
      </c>
      <c r="P104" s="53">
        <f>+(A!O48+B!P48)/(E!P62+E!P90)</f>
        <v>0</v>
      </c>
      <c r="Q104" s="53">
        <f>+(A!P48+B!Q48)/(E!Q62+E!Q90)</f>
        <v>0</v>
      </c>
      <c r="R104" s="53">
        <f>+(A!Q48+B!R48)/(E!R62+E!R90)</f>
        <v>0</v>
      </c>
      <c r="S104" s="53">
        <f>+(A!R48+B!S48)/(E!S62+E!S90)</f>
        <v>0</v>
      </c>
      <c r="T104" s="53">
        <f>+(A!S48+B!T48)/(E!T62+E!T90)</f>
        <v>0</v>
      </c>
      <c r="U104" s="53">
        <f>+(A!T48+B!U48)/(E!U62+E!U90)</f>
        <v>0</v>
      </c>
      <c r="V104" s="53">
        <f>+(A!U48+B!V48)/(E!V62+E!V90)</f>
        <v>5.6044529106533731E-8</v>
      </c>
      <c r="W104" s="53">
        <f>+(A!V48+B!W48)/(E!W62+E!W90)</f>
        <v>1.8318743548808187E-6</v>
      </c>
      <c r="X104" s="53">
        <f>+(A!W48+B!X48)/(E!X62+E!X90)</f>
        <v>4.7710862630857161E-6</v>
      </c>
      <c r="Y104" s="53">
        <f>+(A!X48+B!Y48)/(E!Y62+E!Y90)</f>
        <v>1.792345485537109E-6</v>
      </c>
      <c r="Z104" s="53">
        <f>+(A!Y48+B!Z48)/(E!Z62+E!Z90)</f>
        <v>4.1158669366482921E-6</v>
      </c>
      <c r="AA104" s="53">
        <f>+(A!Z48+B!AA48)/(E!AA62+E!AA90)</f>
        <v>3.2593438633404393E-6</v>
      </c>
      <c r="AB104" s="53">
        <f>+(A!AA48+B!AB48)/(E!AB62+E!AB90)</f>
        <v>5.5702408530451156E-7</v>
      </c>
      <c r="AC104" s="53">
        <f>+(A!AB48+B!AC48)/(E!AC62+E!AC90)</f>
        <v>1.3104541759548916E-9</v>
      </c>
      <c r="AD104" s="53">
        <f>+(A!AC48+B!AD48)/(E!AD62+E!AD90)</f>
        <v>0</v>
      </c>
    </row>
    <row r="105" spans="4:30" x14ac:dyDescent="0.25">
      <c r="D105" s="60" t="s">
        <v>19</v>
      </c>
      <c r="E105" s="53">
        <f>+(A!D49+B!E49)/(E!E63+E!E91)</f>
        <v>1.108457603122867E-5</v>
      </c>
      <c r="F105" s="53">
        <f>+(A!E49+B!F49)/(E!F63+E!F91)</f>
        <v>7.2794147761050172E-6</v>
      </c>
      <c r="G105" s="53">
        <f>+(A!F49+B!G49)/(E!G63+E!G91)</f>
        <v>6.3415579699812037E-6</v>
      </c>
      <c r="H105" s="53">
        <f>+(A!G49+B!H49)/(E!H63+E!H91)</f>
        <v>5.4450096894285109E-6</v>
      </c>
      <c r="I105" s="53">
        <f>+(A!H49+B!I49)/(E!I63+E!I91)</f>
        <v>4.4752257354022549E-6</v>
      </c>
      <c r="J105" s="53">
        <f>+(A!I49+B!J49)/(E!J63+E!J91)</f>
        <v>4.042173446186352E-6</v>
      </c>
      <c r="K105" s="53">
        <f>+(A!J49+B!K49)/(E!K63+E!K91)</f>
        <v>3.6762177521503899E-6</v>
      </c>
      <c r="L105" s="53">
        <f>+(A!K49+B!L49)/(E!L63+E!L91)</f>
        <v>2.600818121684548E-6</v>
      </c>
      <c r="M105" s="53">
        <f>+(A!L49+B!M49)/(E!M63+E!M91)</f>
        <v>2.4794183999815738E-6</v>
      </c>
      <c r="N105" s="53">
        <f>+(A!M49+B!N49)/(E!N63+E!N91)</f>
        <v>2.6297287524273909E-6</v>
      </c>
      <c r="O105" s="53">
        <f>+(A!N49+B!O49)/(E!O63+E!O91)</f>
        <v>1.4869593253500244E-6</v>
      </c>
      <c r="P105" s="53">
        <f>+(A!O49+B!P49)/(E!P63+E!P91)</f>
        <v>1.3692783704056511E-6</v>
      </c>
      <c r="Q105" s="53">
        <f>+(A!P49+B!Q49)/(E!Q63+E!Q91)</f>
        <v>4.4154686736480629E-6</v>
      </c>
      <c r="R105" s="53">
        <f>+(A!Q49+B!R49)/(E!R63+E!R91)</f>
        <v>5.5894450164722387E-6</v>
      </c>
      <c r="S105" s="53">
        <f>+(A!R49+B!S49)/(E!S63+E!S91)</f>
        <v>3.9556467945741569E-5</v>
      </c>
      <c r="T105" s="53">
        <f>+(A!S49+B!T49)/(E!T63+E!T91)</f>
        <v>1.4560128928375876E-5</v>
      </c>
      <c r="U105" s="53">
        <f>+(A!T49+B!U49)/(E!U63+E!U91)</f>
        <v>2.8413967501972171E-6</v>
      </c>
      <c r="V105" s="53">
        <f>+(A!U49+B!V49)/(E!V63+E!V91)</f>
        <v>5.1249455885253667E-6</v>
      </c>
      <c r="W105" s="53">
        <f>+(A!V49+B!W49)/(E!W63+E!W91)</f>
        <v>1.1038234857197641E-5</v>
      </c>
      <c r="X105" s="53">
        <f>+(A!W49+B!X49)/(E!X63+E!X91)</f>
        <v>4.0480193275108468E-6</v>
      </c>
      <c r="Y105" s="53">
        <f>+(A!X49+B!Y49)/(E!Y63+E!Y91)</f>
        <v>4.0066330506207559E-6</v>
      </c>
      <c r="Z105" s="53">
        <f>+(A!Y49+B!Z49)/(E!Z63+E!Z91)</f>
        <v>6.0996998038652031E-6</v>
      </c>
      <c r="AA105" s="53">
        <f>+(A!Z49+B!AA49)/(E!AA63+E!AA91)</f>
        <v>3.6949955647259837E-6</v>
      </c>
      <c r="AB105" s="53">
        <f>+(A!AA49+B!AB49)/(E!AB63+E!AB91)</f>
        <v>7.9985019298535698E-6</v>
      </c>
      <c r="AC105" s="53">
        <f>+(A!AB49+B!AC49)/(E!AC63+E!AC91)</f>
        <v>3.1909665772538081E-5</v>
      </c>
      <c r="AD105" s="53">
        <f>+(A!AC49+B!AD49)/(E!AD63+E!AD91)</f>
        <v>1.1159824845201413E-5</v>
      </c>
    </row>
    <row r="106" spans="4:30" x14ac:dyDescent="0.25">
      <c r="D106" s="60" t="s">
        <v>20</v>
      </c>
      <c r="E106" s="53">
        <f>+(A!D50+B!E50)/(E!E64+E!E92)</f>
        <v>7.9394644646532172E-6</v>
      </c>
      <c r="F106" s="53">
        <f>+(A!E50+B!F50)/(E!F64+E!F92)</f>
        <v>3.2333354429685111E-6</v>
      </c>
      <c r="G106" s="53">
        <f>+(A!F50+B!G50)/(E!G64+E!G92)</f>
        <v>4.0103864074751712E-8</v>
      </c>
      <c r="H106" s="53">
        <f>+(A!G50+B!H50)/(E!H64+E!H92)</f>
        <v>1.648946407940204E-7</v>
      </c>
      <c r="I106" s="53">
        <f>+(A!H50+B!I50)/(E!I64+E!I92)</f>
        <v>4.2034926598051194E-8</v>
      </c>
      <c r="J106" s="53">
        <f>+(A!I50+B!J50)/(E!J64+E!J92)</f>
        <v>1.8637992075906128E-8</v>
      </c>
      <c r="K106" s="53">
        <f>+(A!J50+B!K50)/(E!K64+E!K92)</f>
        <v>5.1842593041422203E-8</v>
      </c>
      <c r="L106" s="53">
        <f>+(A!K50+B!L50)/(E!L64+E!L92)</f>
        <v>4.5688666203213255E-8</v>
      </c>
      <c r="M106" s="53">
        <f>+(A!L50+B!M50)/(E!M64+E!M92)</f>
        <v>2.0943214867149263E-9</v>
      </c>
      <c r="N106" s="53">
        <f>+(A!M50+B!N50)/(E!N64+E!N92)</f>
        <v>9.0277376126744143E-9</v>
      </c>
      <c r="O106" s="53">
        <f>+(A!N50+B!O50)/(E!O64+E!O92)</f>
        <v>3.2345144855414155E-8</v>
      </c>
      <c r="P106" s="53">
        <f>+(A!O50+B!P50)/(E!P64+E!P92)</f>
        <v>2.5523564632375973E-8</v>
      </c>
      <c r="Q106" s="53">
        <f>+(A!P50+B!Q50)/(E!Q64+E!Q92)</f>
        <v>2.4583274821777294E-8</v>
      </c>
      <c r="R106" s="53">
        <f>+(A!Q50+B!R50)/(E!R64+E!R92)</f>
        <v>1.3157581209970203E-8</v>
      </c>
      <c r="S106" s="53">
        <f>+(A!R50+B!S50)/(E!S64+E!S92)</f>
        <v>3.0124780248418977E-8</v>
      </c>
      <c r="T106" s="53">
        <f>+(A!S50+B!T50)/(E!T64+E!T92)</f>
        <v>7.3310963787698501E-9</v>
      </c>
      <c r="U106" s="53">
        <f>+(A!T50+B!U50)/(E!U64+E!U92)</f>
        <v>5.4995258833128339E-8</v>
      </c>
      <c r="V106" s="53">
        <f>+(A!U50+B!V50)/(E!V64+E!V92)</f>
        <v>5.3641097115172583E-5</v>
      </c>
      <c r="W106" s="53">
        <f>+(A!V50+B!W50)/(E!W64+E!W92)</f>
        <v>1.5384349007717937E-6</v>
      </c>
      <c r="X106" s="53">
        <f>+(A!W50+B!X50)/(E!X64+E!X92)</f>
        <v>1.2573495104974981E-7</v>
      </c>
      <c r="Y106" s="53">
        <f>+(A!X50+B!Y50)/(E!Y64+E!Y92)</f>
        <v>1.7018905554010699E-7</v>
      </c>
      <c r="Z106" s="53">
        <f>+(A!Y50+B!Z50)/(E!Z64+E!Z92)</f>
        <v>1.8995654036548485E-7</v>
      </c>
      <c r="AA106" s="53">
        <f>+(A!Z50+B!AA50)/(E!AA64+E!AA92)</f>
        <v>4.7708293154810587E-8</v>
      </c>
      <c r="AB106" s="53">
        <f>+(A!AA50+B!AB50)/(E!AB64+E!AB92)</f>
        <v>1.9338850680362804E-8</v>
      </c>
      <c r="AC106" s="53">
        <f>+(A!AB50+B!AC50)/(E!AC64+E!AC92)</f>
        <v>2.7045064167106163E-8</v>
      </c>
      <c r="AD106" s="53">
        <f>+(A!AC50+B!AD50)/(E!AD64+E!AD92)</f>
        <v>9.3909727685476061E-9</v>
      </c>
    </row>
    <row r="107" spans="4:30" x14ac:dyDescent="0.25">
      <c r="D107" s="60" t="s">
        <v>21</v>
      </c>
      <c r="E107" s="53">
        <f>+(A!D51+B!E51)/(E!E65+E!E93)</f>
        <v>0</v>
      </c>
      <c r="F107" s="53">
        <f>+(A!E51+B!F51)/(E!F65+E!F93)</f>
        <v>4.3257963814365031E-8</v>
      </c>
      <c r="G107" s="53">
        <f>+(A!F51+B!G51)/(E!G65+E!G93)</f>
        <v>8.1056059501203368E-8</v>
      </c>
      <c r="H107" s="53">
        <f>+(A!G51+B!H51)/(E!H65+E!H93)</f>
        <v>7.1721675473834543E-8</v>
      </c>
      <c r="I107" s="53">
        <f>+(A!H51+B!I51)/(E!I65+E!I93)</f>
        <v>0</v>
      </c>
      <c r="J107" s="53">
        <f>+(A!I51+B!J51)/(E!J65+E!J93)</f>
        <v>0</v>
      </c>
      <c r="K107" s="53">
        <f>+(A!J51+B!K51)/(E!K65+E!K93)</f>
        <v>0</v>
      </c>
      <c r="L107" s="53">
        <f>+(A!K51+B!L51)/(E!L65+E!L93)</f>
        <v>0</v>
      </c>
      <c r="M107" s="53">
        <f>+(A!L51+B!M51)/(E!M65+E!M93)</f>
        <v>6.4165537117312205E-8</v>
      </c>
      <c r="N107" s="53">
        <f>+(A!M51+B!N51)/(E!N65+E!N93)</f>
        <v>8.2317793397013448E-8</v>
      </c>
      <c r="O107" s="53">
        <f>+(A!N51+B!O51)/(E!O65+E!O93)</f>
        <v>1.0229867457878582E-7</v>
      </c>
      <c r="P107" s="53">
        <f>+(A!O51+B!P51)/(E!P65+E!P93)</f>
        <v>0</v>
      </c>
      <c r="Q107" s="53">
        <f>+(A!P51+B!Q51)/(E!Q65+E!Q93)</f>
        <v>0</v>
      </c>
      <c r="R107" s="53">
        <f>+(A!Q51+B!R51)/(E!R65+E!R93)</f>
        <v>0</v>
      </c>
      <c r="S107" s="53">
        <f>+(A!R51+B!S51)/(E!S65+E!S93)</f>
        <v>1.1994666177725929E-8</v>
      </c>
      <c r="T107" s="53">
        <f>+(A!S51+B!T51)/(E!T65+E!T93)</f>
        <v>0</v>
      </c>
      <c r="U107" s="53">
        <f>+(A!T51+B!U51)/(E!U65+E!U93)</f>
        <v>0</v>
      </c>
      <c r="V107" s="53">
        <f>+(A!U51+B!V51)/(E!V65+E!V93)</f>
        <v>0</v>
      </c>
      <c r="W107" s="53">
        <f>+(A!V51+B!W51)/(E!W65+E!W93)</f>
        <v>0</v>
      </c>
      <c r="X107" s="53">
        <f>+(A!W51+B!X51)/(E!X65+E!X93)</f>
        <v>0</v>
      </c>
      <c r="Y107" s="53">
        <f>+(A!X51+B!Y51)/(E!Y65+E!Y93)</f>
        <v>1.9504838563121489E-7</v>
      </c>
      <c r="Z107" s="53">
        <f>+(A!Y51+B!Z51)/(E!Z65+E!Z93)</f>
        <v>2.0234107288407668E-7</v>
      </c>
      <c r="AA107" s="53">
        <f>+(A!Z51+B!AA51)/(E!AA65+E!AA93)</f>
        <v>8.1275641288306948E-8</v>
      </c>
      <c r="AB107" s="53">
        <f>+(A!AA51+B!AB51)/(E!AB65+E!AB93)</f>
        <v>0</v>
      </c>
      <c r="AC107" s="53">
        <f>+(A!AB51+B!AC51)/(E!AC65+E!AC93)</f>
        <v>3.7394892405098573E-8</v>
      </c>
      <c r="AD107" s="53">
        <f>+(A!AC51+B!AD51)/(E!AD65+E!AD93)</f>
        <v>3.8729266625805923E-7</v>
      </c>
    </row>
    <row r="108" spans="4:30" x14ac:dyDescent="0.25">
      <c r="D108" s="60" t="s">
        <v>22</v>
      </c>
      <c r="E108" s="53">
        <f>+(A!D52+B!E52)/(E!E66+E!E94)</f>
        <v>2.1606967569103266E-6</v>
      </c>
      <c r="F108" s="53">
        <f>+(A!E52+B!F52)/(E!F66+E!F94)</f>
        <v>8.4894099595559514E-7</v>
      </c>
      <c r="G108" s="53">
        <f>+(A!F52+B!G52)/(E!G66+E!G94)</f>
        <v>8.2389158498425221E-7</v>
      </c>
      <c r="H108" s="53">
        <f>+(A!G52+B!H52)/(E!H66+E!H94)</f>
        <v>1.238805208121052E-6</v>
      </c>
      <c r="I108" s="53">
        <f>+(A!H52+B!I52)/(E!I66+E!I94)</f>
        <v>2.1938871878793562E-6</v>
      </c>
      <c r="J108" s="53">
        <f>+(A!I52+B!J52)/(E!J66+E!J94)</f>
        <v>2.0283120549370226E-6</v>
      </c>
      <c r="K108" s="53">
        <f>+(A!J52+B!K52)/(E!K66+E!K94)</f>
        <v>1.4723475992326537E-6</v>
      </c>
      <c r="L108" s="53">
        <f>+(A!K52+B!L52)/(E!L66+E!L94)</f>
        <v>1.4542326533464354E-6</v>
      </c>
      <c r="M108" s="53">
        <f>+(A!L52+B!M52)/(E!M66+E!M94)</f>
        <v>1.1915364256861975E-6</v>
      </c>
      <c r="N108" s="53">
        <f>+(A!M52+B!N52)/(E!N66+E!N94)</f>
        <v>5.4601458698465729E-7</v>
      </c>
      <c r="O108" s="53">
        <f>+(A!N52+B!O52)/(E!O66+E!O94)</f>
        <v>9.4979482658829823E-7</v>
      </c>
      <c r="P108" s="53">
        <f>+(A!O52+B!P52)/(E!P66+E!P94)</f>
        <v>1.4718451193353155E-6</v>
      </c>
      <c r="Q108" s="53">
        <f>+(A!P52+B!Q52)/(E!Q66+E!Q94)</f>
        <v>1.3974857429578362E-6</v>
      </c>
      <c r="R108" s="53">
        <f>+(A!Q52+B!R52)/(E!R66+E!R94)</f>
        <v>1.596422967346639E-6</v>
      </c>
      <c r="S108" s="53">
        <f>+(A!R52+B!S52)/(E!S66+E!S94)</f>
        <v>1.9576486181430127E-6</v>
      </c>
      <c r="T108" s="53">
        <f>+(A!S52+B!T52)/(E!T66+E!T94)</f>
        <v>1.4566556157511014E-6</v>
      </c>
      <c r="U108" s="53">
        <f>+(A!T52+B!U52)/(E!U66+E!U94)</f>
        <v>1.4945406082691709E-6</v>
      </c>
      <c r="V108" s="53">
        <f>+(A!U52+B!V52)/(E!V66+E!V94)</f>
        <v>1.8248921536195287E-6</v>
      </c>
      <c r="W108" s="53">
        <f>+(A!V52+B!W52)/(E!W66+E!W94)</f>
        <v>2.5643597655063851E-6</v>
      </c>
      <c r="X108" s="53">
        <f>+(A!W52+B!X52)/(E!X66+E!X94)</f>
        <v>2.3453207848287631E-6</v>
      </c>
      <c r="Y108" s="53">
        <f>+(A!X52+B!Y52)/(E!Y66+E!Y94)</f>
        <v>2.3442960651476435E-6</v>
      </c>
      <c r="Z108" s="53">
        <f>+(A!Y52+B!Z52)/(E!Z66+E!Z94)</f>
        <v>2.8820010135948029E-6</v>
      </c>
      <c r="AA108" s="53">
        <f>+(A!Z52+B!AA52)/(E!AA66+E!AA94)</f>
        <v>1.8511019258837521E-6</v>
      </c>
      <c r="AB108" s="53">
        <f>+(A!AA52+B!AB52)/(E!AB66+E!AB94)</f>
        <v>1.853220345191395E-6</v>
      </c>
      <c r="AC108" s="53">
        <f>+(A!AB52+B!AC52)/(E!AC66+E!AC94)</f>
        <v>1.3236314203998976E-6</v>
      </c>
      <c r="AD108" s="53">
        <f>+(A!AC52+B!AD52)/(E!AD66+E!AD94)</f>
        <v>1.6844605435316936E-6</v>
      </c>
    </row>
    <row r="109" spans="4:30" x14ac:dyDescent="0.25">
      <c r="D109" s="60" t="s">
        <v>23</v>
      </c>
      <c r="E109" s="53">
        <f>+(A!D53+B!E53)/(E!E67+E!E95)</f>
        <v>5.8734710320477883E-5</v>
      </c>
      <c r="F109" s="53">
        <f>+(A!E53+B!F53)/(E!F67+E!F95)</f>
        <v>1.0360742578626264E-5</v>
      </c>
      <c r="G109" s="53">
        <f>+(A!F53+B!G53)/(E!G67+E!G95)</f>
        <v>1.0769345954470595E-5</v>
      </c>
      <c r="H109" s="53">
        <f>+(A!G53+B!H53)/(E!H67+E!H95)</f>
        <v>4.8820735670271073E-6</v>
      </c>
      <c r="I109" s="53">
        <f>+(A!H53+B!I53)/(E!I67+E!I95)</f>
        <v>6.5176712539887306E-6</v>
      </c>
      <c r="J109" s="53">
        <f>+(A!I53+B!J53)/(E!J67+E!J95)</f>
        <v>8.9327661199910691E-6</v>
      </c>
      <c r="K109" s="53">
        <f>+(A!J53+B!K53)/(E!K67+E!K95)</f>
        <v>1.4064260147839334E-5</v>
      </c>
      <c r="L109" s="53">
        <f>+(A!K53+B!L53)/(E!L67+E!L95)</f>
        <v>1.4213004695022739E-5</v>
      </c>
      <c r="M109" s="53">
        <f>+(A!L53+B!M53)/(E!M67+E!M95)</f>
        <v>9.1374806728520994E-6</v>
      </c>
      <c r="N109" s="53">
        <f>+(A!M53+B!N53)/(E!N67+E!N95)</f>
        <v>6.6677651391090553E-6</v>
      </c>
      <c r="O109" s="53">
        <f>+(A!N53+B!O53)/(E!O67+E!O95)</f>
        <v>5.7448382740431785E-6</v>
      </c>
      <c r="P109" s="53">
        <f>+(A!O53+B!P53)/(E!P67+E!P95)</f>
        <v>5.7685212598212171E-6</v>
      </c>
      <c r="Q109" s="53">
        <f>+(A!P53+B!Q53)/(E!Q67+E!Q95)</f>
        <v>6.9195953202174433E-6</v>
      </c>
      <c r="R109" s="53">
        <f>+(A!Q53+B!R53)/(E!R67+E!R95)</f>
        <v>8.4566774566115792E-6</v>
      </c>
      <c r="S109" s="53">
        <f>+(A!R53+B!S53)/(E!S67+E!S95)</f>
        <v>9.0615402589484081E-6</v>
      </c>
      <c r="T109" s="53">
        <f>+(A!S53+B!T53)/(E!T67+E!T95)</f>
        <v>1.044224424099922E-5</v>
      </c>
      <c r="U109" s="53">
        <f>+(A!T53+B!U53)/(E!U67+E!U95)</f>
        <v>1.2835993521377957E-5</v>
      </c>
      <c r="V109" s="53">
        <f>+(A!U53+B!V53)/(E!V67+E!V95)</f>
        <v>1.4978374427592153E-5</v>
      </c>
      <c r="W109" s="53">
        <f>+(A!V53+B!W53)/(E!W67+E!W95)</f>
        <v>1.2771237390288964E-5</v>
      </c>
      <c r="X109" s="53">
        <f>+(A!W53+B!X53)/(E!X67+E!X95)</f>
        <v>1.3159848463461794E-5</v>
      </c>
      <c r="Y109" s="53">
        <f>+(A!X53+B!Y53)/(E!Y67+E!Y95)</f>
        <v>1.4415414126595356E-5</v>
      </c>
      <c r="Z109" s="53">
        <f>+(A!Y53+B!Z53)/(E!Z67+E!Z95)</f>
        <v>2.1009908415790326E-5</v>
      </c>
      <c r="AA109" s="53">
        <f>+(A!Z53+B!AA53)/(E!AA67+E!AA95)</f>
        <v>1.4712295080389869E-5</v>
      </c>
      <c r="AB109" s="53">
        <f>+(A!AA53+B!AB53)/(E!AB67+E!AB95)</f>
        <v>1.6488378475330793E-5</v>
      </c>
      <c r="AC109" s="53">
        <f>+(A!AB53+B!AC53)/(E!AC67+E!AC95)</f>
        <v>2.0568450902569423E-5</v>
      </c>
      <c r="AD109" s="53">
        <f>+(A!AC53+B!AD53)/(E!AD67+E!AD95)</f>
        <v>1.0617500429383261E-5</v>
      </c>
    </row>
    <row r="110" spans="4:30" x14ac:dyDescent="0.25">
      <c r="D110" s="60" t="s">
        <v>24</v>
      </c>
      <c r="E110" s="53">
        <f>+(A!D54+B!E54)/(E!E68+E!E96)</f>
        <v>2.007209437403675E-6</v>
      </c>
      <c r="F110" s="53">
        <f>+(A!E54+B!F54)/(E!F68+E!F96)</f>
        <v>1.5932618956655892E-6</v>
      </c>
      <c r="G110" s="53">
        <f>+(A!F54+B!G54)/(E!G68+E!G96)</f>
        <v>1.7077139579861271E-6</v>
      </c>
      <c r="H110" s="53">
        <f>+(A!G54+B!H54)/(E!H68+E!H96)</f>
        <v>1.7645172694801233E-6</v>
      </c>
      <c r="I110" s="53">
        <f>+(A!H54+B!I54)/(E!I68+E!I96)</f>
        <v>1.2873201602960196E-6</v>
      </c>
      <c r="J110" s="53">
        <f>+(A!I54+B!J54)/(E!J68+E!J96)</f>
        <v>1.5164451582330384E-6</v>
      </c>
      <c r="K110" s="53">
        <f>+(A!J54+B!K54)/(E!K68+E!K96)</f>
        <v>2.0788614830816428E-6</v>
      </c>
      <c r="L110" s="53">
        <f>+(A!K54+B!L54)/(E!L68+E!L96)</f>
        <v>2.66836261452996E-6</v>
      </c>
      <c r="M110" s="53">
        <f>+(A!L54+B!M54)/(E!M68+E!M96)</f>
        <v>2.3509280540657346E-6</v>
      </c>
      <c r="N110" s="53">
        <f>+(A!M54+B!N54)/(E!N68+E!N96)</f>
        <v>1.4584944561896563E-6</v>
      </c>
      <c r="O110" s="53">
        <f>+(A!N54+B!O54)/(E!O68+E!O96)</f>
        <v>2.3075646464440049E-6</v>
      </c>
      <c r="P110" s="53">
        <f>+(A!O54+B!P54)/(E!P68+E!P96)</f>
        <v>2.2912508724548347E-6</v>
      </c>
      <c r="Q110" s="53">
        <f>+(A!P54+B!Q54)/(E!Q68+E!Q96)</f>
        <v>3.3501906113117387E-6</v>
      </c>
      <c r="R110" s="53">
        <f>+(A!Q54+B!R54)/(E!R68+E!R96)</f>
        <v>4.371065068199131E-6</v>
      </c>
      <c r="S110" s="53">
        <f>+(A!R54+B!S54)/(E!S68+E!S96)</f>
        <v>3.2083454194312939E-6</v>
      </c>
      <c r="T110" s="53">
        <f>+(A!S54+B!T54)/(E!T68+E!T96)</f>
        <v>3.1521808575663448E-6</v>
      </c>
      <c r="U110" s="53">
        <f>+(A!T54+B!U54)/(E!U68+E!U96)</f>
        <v>2.5397846957835816E-6</v>
      </c>
      <c r="V110" s="53">
        <f>+(A!U54+B!V54)/(E!V68+E!V96)</f>
        <v>4.1653527726775418E-6</v>
      </c>
      <c r="W110" s="53">
        <f>+(A!V54+B!W54)/(E!W68+E!W96)</f>
        <v>4.5063598518154817E-6</v>
      </c>
      <c r="X110" s="53">
        <f>+(A!W54+B!X54)/(E!X68+E!X96)</f>
        <v>2.8180550298663034E-6</v>
      </c>
      <c r="Y110" s="53">
        <f>+(A!X54+B!Y54)/(E!Y68+E!Y96)</f>
        <v>2.4780454987414532E-6</v>
      </c>
      <c r="Z110" s="53">
        <f>+(A!Y54+B!Z54)/(E!Z68+E!Z96)</f>
        <v>2.1425091982424343E-6</v>
      </c>
      <c r="AA110" s="53">
        <f>+(A!Z54+B!AA54)/(E!AA68+E!AA96)</f>
        <v>2.5608033307777398E-6</v>
      </c>
      <c r="AB110" s="53">
        <f>+(A!AA54+B!AB54)/(E!AB68+E!AB96)</f>
        <v>1.9055298387138673E-6</v>
      </c>
      <c r="AC110" s="53">
        <f>+(A!AB54+B!AC54)/(E!AC68+E!AC96)</f>
        <v>2.1031694470717495E-6</v>
      </c>
      <c r="AD110" s="53">
        <f>+(A!AC54+B!AD54)/(E!AD68+E!AD96)</f>
        <v>2.3622897264465016E-6</v>
      </c>
    </row>
    <row r="111" spans="4:30" x14ac:dyDescent="0.25">
      <c r="D111" s="60" t="s">
        <v>25</v>
      </c>
      <c r="E111" s="53">
        <f>+(A!D55+B!E55)/(E!E69+E!E97)</f>
        <v>1.7217313523689864E-5</v>
      </c>
      <c r="F111" s="53">
        <f>+(A!E55+B!F55)/(E!F69+E!F97)</f>
        <v>1.8362238428182194E-5</v>
      </c>
      <c r="G111" s="53">
        <f>+(A!F55+B!G55)/(E!G69+E!G97)</f>
        <v>2.078897409136574E-5</v>
      </c>
      <c r="H111" s="53">
        <f>+(A!G55+B!H55)/(E!H69+E!H97)</f>
        <v>2.0070539683912708E-5</v>
      </c>
      <c r="I111" s="53">
        <f>+(A!H55+B!I55)/(E!I69+E!I97)</f>
        <v>1.340907826204437E-5</v>
      </c>
      <c r="J111" s="53">
        <f>+(A!I55+B!J55)/(E!J69+E!J97)</f>
        <v>1.4054379694231656E-5</v>
      </c>
      <c r="K111" s="53">
        <f>+(A!J55+B!K55)/(E!K69+E!K97)</f>
        <v>1.1376010026621808E-5</v>
      </c>
      <c r="L111" s="53">
        <f>+(A!K55+B!L55)/(E!L69+E!L97)</f>
        <v>1.0229568487647756E-5</v>
      </c>
      <c r="M111" s="53">
        <f>+(A!L55+B!M55)/(E!M69+E!M97)</f>
        <v>8.0418386639170724E-6</v>
      </c>
      <c r="N111" s="53">
        <f>+(A!M55+B!N55)/(E!N69+E!N97)</f>
        <v>3.5084834435911499E-6</v>
      </c>
      <c r="O111" s="53">
        <f>+(A!N55+B!O55)/(E!O69+E!O97)</f>
        <v>8.4338011513097321E-6</v>
      </c>
      <c r="P111" s="53">
        <f>+(A!O55+B!P55)/(E!P69+E!P97)</f>
        <v>8.5047396488795589E-6</v>
      </c>
      <c r="Q111" s="53">
        <f>+(A!P55+B!Q55)/(E!Q69+E!Q97)</f>
        <v>1.0981649600923066E-5</v>
      </c>
      <c r="R111" s="53">
        <f>+(A!Q55+B!R55)/(E!R69+E!R97)</f>
        <v>1.0119620158446204E-5</v>
      </c>
      <c r="S111" s="53">
        <f>+(A!R55+B!S55)/(E!S69+E!S97)</f>
        <v>6.9090868591346227E-6</v>
      </c>
      <c r="T111" s="53">
        <f>+(A!S55+B!T55)/(E!T69+E!T97)</f>
        <v>7.5706785448343989E-6</v>
      </c>
      <c r="U111" s="53">
        <f>+(A!T55+B!U55)/(E!U69+E!U97)</f>
        <v>6.8060902676325239E-6</v>
      </c>
      <c r="V111" s="53">
        <f>+(A!U55+B!V55)/(E!V69+E!V97)</f>
        <v>6.1691671181764671E-6</v>
      </c>
      <c r="W111" s="53">
        <f>+(A!V55+B!W55)/(E!W69+E!W97)</f>
        <v>5.516740769702707E-6</v>
      </c>
      <c r="X111" s="53">
        <f>+(A!W55+B!X55)/(E!X69+E!X97)</f>
        <v>4.9344035094382282E-6</v>
      </c>
      <c r="Y111" s="53">
        <f>+(A!X55+B!Y55)/(E!Y69+E!Y97)</f>
        <v>3.7380758328727186E-6</v>
      </c>
      <c r="Z111" s="53">
        <f>+(A!Y55+B!Z55)/(E!Z69+E!Z97)</f>
        <v>3.1332803479396015E-6</v>
      </c>
      <c r="AA111" s="53">
        <f>+(A!Z55+B!AA55)/(E!AA69+E!AA97)</f>
        <v>2.6378556894423065E-6</v>
      </c>
      <c r="AB111" s="53">
        <f>+(A!AA55+B!AB55)/(E!AB69+E!AB97)</f>
        <v>3.671745201957693E-6</v>
      </c>
      <c r="AC111" s="53">
        <f>+(A!AB55+B!AC55)/(E!AC69+E!AC97)</f>
        <v>2.1560320048859599E-6</v>
      </c>
      <c r="AD111" s="53">
        <f>+(A!AC55+B!AD55)/(E!AD69+E!AD97)</f>
        <v>1.9880230819026737E-6</v>
      </c>
    </row>
    <row r="112" spans="4:30" ht="15.75" thickBot="1" x14ac:dyDescent="0.3">
      <c r="D112" s="61" t="s">
        <v>26</v>
      </c>
      <c r="E112" s="54">
        <f>+(A!D56+B!E56)/(E!E70+E!E98)</f>
        <v>9.6444909171970602E-12</v>
      </c>
      <c r="F112" s="54">
        <f>+(A!E56+B!F56)/(E!F70+E!F98)</f>
        <v>0</v>
      </c>
      <c r="G112" s="54">
        <f>+(A!F56+B!G56)/(E!G70+E!G98)</f>
        <v>0</v>
      </c>
      <c r="H112" s="54">
        <f>+(A!G56+B!H56)/(E!H70+E!H98)</f>
        <v>1.137429801947289E-7</v>
      </c>
      <c r="I112" s="54">
        <f>+(A!H56+B!I56)/(E!I70+E!I98)</f>
        <v>0</v>
      </c>
      <c r="J112" s="54">
        <f>+(A!I56+B!J56)/(E!J70+E!J98)</f>
        <v>0</v>
      </c>
      <c r="K112" s="54">
        <f>+(A!J56+B!K56)/(E!K70+E!K98)</f>
        <v>0</v>
      </c>
      <c r="L112" s="54">
        <f>+(A!K56+B!L56)/(E!L70+E!L98)</f>
        <v>1.1307049736346183E-8</v>
      </c>
      <c r="M112" s="54">
        <f>+(A!L56+B!M56)/(E!M70+E!M98)</f>
        <v>1.4028024336343713E-8</v>
      </c>
      <c r="N112" s="54">
        <f>+(A!M56+B!N56)/(E!N70+E!N98)</f>
        <v>1.3748347463251607E-7</v>
      </c>
      <c r="O112" s="54">
        <f>+(A!N56+B!O56)/(E!O70+E!O98)</f>
        <v>1.8079735493844465E-9</v>
      </c>
      <c r="P112" s="54">
        <f>+(A!O56+B!P56)/(E!P70+E!P98)</f>
        <v>1.7279576764535902E-8</v>
      </c>
      <c r="Q112" s="54">
        <f>+(A!P56+B!Q56)/(E!Q70+E!Q98)</f>
        <v>9.0481234660863351E-9</v>
      </c>
      <c r="R112" s="54">
        <f>+(A!Q56+B!R56)/(E!R70+E!R98)</f>
        <v>3.7010282839454706E-9</v>
      </c>
      <c r="S112" s="54">
        <f>+(A!R56+B!S56)/(E!S70+E!S98)</f>
        <v>1.7772605074146326E-8</v>
      </c>
      <c r="T112" s="54">
        <f>+(A!S56+B!T56)/(E!T70+E!T98)</f>
        <v>1.0037412619181711E-8</v>
      </c>
      <c r="U112" s="54">
        <f>+(A!T56+B!U56)/(E!U70+E!U98)</f>
        <v>9.8352569151743666E-7</v>
      </c>
      <c r="V112" s="54">
        <f>+(A!U56+B!V56)/(E!V70+E!V98)</f>
        <v>3.9578215933184793E-7</v>
      </c>
      <c r="W112" s="54">
        <f>+(A!V56+B!W56)/(E!W70+E!W98)</f>
        <v>4.9499738610199216E-7</v>
      </c>
      <c r="X112" s="54">
        <f>+(A!W56+B!X56)/(E!X70+E!X98)</f>
        <v>5.1072762064041034E-7</v>
      </c>
      <c r="Y112" s="54">
        <f>+(A!X56+B!Y56)/(E!Y70+E!Y98)</f>
        <v>5.3028548662756957E-7</v>
      </c>
      <c r="Z112" s="54">
        <f>+(A!Y56+B!Z56)/(E!Z70+E!Z98)</f>
        <v>3.5483293602327855E-7</v>
      </c>
      <c r="AA112" s="54">
        <f>+(A!Z56+B!AA56)/(E!AA70+E!AA98)</f>
        <v>1.4575721489827919E-7</v>
      </c>
      <c r="AB112" s="54">
        <f>+(A!AA56+B!AB56)/(E!AB70+E!AB98)</f>
        <v>2.3774475449455339E-7</v>
      </c>
      <c r="AC112" s="54">
        <f>+(A!AB56+B!AC56)/(E!AC70+E!AC98)</f>
        <v>1.9632980186107035E-7</v>
      </c>
      <c r="AD112" s="54">
        <f>+(A!AC56+B!AD56)/(E!AD70+E!AD98)</f>
        <v>7.2386478467429801E-5</v>
      </c>
    </row>
    <row r="113" spans="4:4" x14ac:dyDescent="0.25">
      <c r="D113" s="1" t="s">
        <v>53</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72"/>
  <sheetViews>
    <sheetView showGridLines="0" topLeftCell="A55" workbookViewId="0">
      <selection activeCell="AD53" sqref="AD53"/>
    </sheetView>
  </sheetViews>
  <sheetFormatPr baseColWidth="10" defaultRowHeight="15" x14ac:dyDescent="0.25"/>
  <cols>
    <col min="2" max="2" width="13.42578125" customWidth="1"/>
    <col min="4" max="4" width="31.7109375" customWidth="1"/>
  </cols>
  <sheetData>
    <row r="7" spans="2:16" x14ac:dyDescent="0.25">
      <c r="B7" s="209" t="s">
        <v>51</v>
      </c>
      <c r="C7" s="195"/>
      <c r="D7" s="195"/>
      <c r="E7" s="195"/>
    </row>
    <row r="8" spans="2:16" x14ac:dyDescent="0.25">
      <c r="B8" s="195"/>
      <c r="C8" s="195"/>
      <c r="D8" s="195"/>
      <c r="E8" s="195"/>
      <c r="M8" s="195" t="s">
        <v>11</v>
      </c>
      <c r="N8" s="211"/>
      <c r="O8" s="211"/>
      <c r="P8" s="211"/>
    </row>
    <row r="9" spans="2:16" x14ac:dyDescent="0.25">
      <c r="B9" s="195"/>
      <c r="C9" s="195"/>
      <c r="D9" s="195"/>
      <c r="E9" s="195"/>
      <c r="G9" s="195" t="s">
        <v>2</v>
      </c>
      <c r="H9" s="195"/>
      <c r="I9" s="195"/>
      <c r="J9" s="195"/>
      <c r="M9" s="211"/>
      <c r="N9" s="211"/>
      <c r="O9" s="211"/>
      <c r="P9" s="211"/>
    </row>
    <row r="10" spans="2:16" x14ac:dyDescent="0.25">
      <c r="B10" s="195"/>
      <c r="C10" s="195"/>
      <c r="D10" s="195"/>
      <c r="E10" s="195"/>
      <c r="G10" s="195"/>
      <c r="H10" s="195"/>
      <c r="I10" s="195"/>
      <c r="J10" s="195"/>
      <c r="M10" s="211"/>
      <c r="N10" s="211"/>
      <c r="O10" s="211"/>
      <c r="P10" s="211"/>
    </row>
    <row r="11" spans="2:16" x14ac:dyDescent="0.25">
      <c r="B11" s="195"/>
      <c r="C11" s="195"/>
      <c r="D11" s="195"/>
      <c r="E11" s="195"/>
      <c r="G11" s="195"/>
      <c r="H11" s="195"/>
      <c r="I11" s="195"/>
      <c r="J11" s="195"/>
      <c r="M11" s="211"/>
      <c r="N11" s="211"/>
      <c r="O11" s="211"/>
      <c r="P11" s="211"/>
    </row>
    <row r="12" spans="2:16" x14ac:dyDescent="0.25">
      <c r="B12" s="195"/>
      <c r="C12" s="195"/>
      <c r="D12" s="195"/>
      <c r="E12" s="195"/>
      <c r="G12" s="195"/>
      <c r="H12" s="195"/>
      <c r="I12" s="195"/>
      <c r="J12" s="195"/>
      <c r="M12" s="211"/>
      <c r="N12" s="211"/>
      <c r="O12" s="211"/>
      <c r="P12" s="211"/>
    </row>
    <row r="13" spans="2:16" x14ac:dyDescent="0.25">
      <c r="B13" s="195"/>
      <c r="C13" s="195"/>
      <c r="D13" s="195"/>
      <c r="E13" s="195"/>
      <c r="G13" s="195"/>
      <c r="H13" s="195"/>
      <c r="I13" s="195"/>
      <c r="J13" s="195"/>
      <c r="M13" s="211"/>
      <c r="N13" s="211"/>
      <c r="O13" s="211"/>
      <c r="P13" s="211"/>
    </row>
    <row r="14" spans="2:16" x14ac:dyDescent="0.25">
      <c r="B14" s="195"/>
      <c r="C14" s="195"/>
      <c r="D14" s="195"/>
      <c r="E14" s="195"/>
      <c r="G14" s="195"/>
      <c r="H14" s="195"/>
      <c r="I14" s="195"/>
      <c r="J14" s="195"/>
      <c r="M14" s="211"/>
      <c r="N14" s="211"/>
      <c r="O14" s="211"/>
      <c r="P14" s="211"/>
    </row>
    <row r="15" spans="2:16" x14ac:dyDescent="0.25">
      <c r="B15" s="195"/>
      <c r="C15" s="195"/>
      <c r="D15" s="195"/>
      <c r="E15" s="195"/>
      <c r="G15" s="195"/>
      <c r="H15" s="195"/>
      <c r="I15" s="195"/>
      <c r="J15" s="195"/>
      <c r="M15" s="211"/>
      <c r="N15" s="211"/>
      <c r="O15" s="211"/>
      <c r="P15" s="211"/>
    </row>
    <row r="16" spans="2:16" x14ac:dyDescent="0.25">
      <c r="B16" s="195"/>
      <c r="C16" s="195"/>
      <c r="D16" s="195"/>
      <c r="E16" s="195"/>
      <c r="G16" s="195"/>
      <c r="H16" s="195"/>
      <c r="I16" s="195"/>
      <c r="J16" s="195"/>
      <c r="M16" s="211"/>
      <c r="N16" s="211"/>
      <c r="O16" s="211"/>
      <c r="P16" s="211"/>
    </row>
    <row r="17" spans="3:16" x14ac:dyDescent="0.25">
      <c r="C17" s="196" t="s">
        <v>3</v>
      </c>
      <c r="D17" s="196"/>
      <c r="E17" s="196"/>
      <c r="H17" s="196" t="s">
        <v>3</v>
      </c>
      <c r="I17" s="196"/>
      <c r="J17" s="196"/>
      <c r="N17" s="196" t="s">
        <v>3</v>
      </c>
      <c r="O17" s="196"/>
      <c r="P17" s="196"/>
    </row>
    <row r="45" spans="3:30" ht="15.75" thickBot="1" x14ac:dyDescent="0.3"/>
    <row r="46" spans="3:30" ht="15.75" thickBot="1" x14ac:dyDescent="0.3">
      <c r="C46" s="6" t="s">
        <v>15</v>
      </c>
      <c r="D46" s="7"/>
      <c r="E46" s="12">
        <v>1995</v>
      </c>
      <c r="F46" s="8">
        <v>1996</v>
      </c>
      <c r="G46" s="12">
        <v>1997</v>
      </c>
      <c r="H46" s="8">
        <v>1998</v>
      </c>
      <c r="I46" s="12">
        <v>1999</v>
      </c>
      <c r="J46" s="8">
        <v>2000</v>
      </c>
      <c r="K46" s="12">
        <v>2001</v>
      </c>
      <c r="L46" s="8">
        <v>2002</v>
      </c>
      <c r="M46" s="12">
        <v>2003</v>
      </c>
      <c r="N46" s="8">
        <v>2004</v>
      </c>
      <c r="O46" s="12">
        <v>2005</v>
      </c>
      <c r="P46" s="8">
        <v>2006</v>
      </c>
      <c r="Q46" s="12">
        <v>2007</v>
      </c>
      <c r="R46" s="8">
        <v>2008</v>
      </c>
      <c r="S46" s="12">
        <v>2009</v>
      </c>
      <c r="T46" s="8">
        <v>2010</v>
      </c>
      <c r="U46" s="12">
        <v>2011</v>
      </c>
      <c r="V46" s="8">
        <v>2012</v>
      </c>
      <c r="W46" s="12">
        <v>2013</v>
      </c>
      <c r="X46" s="8">
        <v>2014</v>
      </c>
      <c r="Y46" s="12">
        <v>2015</v>
      </c>
      <c r="Z46" s="9">
        <v>2016</v>
      </c>
      <c r="AA46" s="9">
        <v>2017</v>
      </c>
      <c r="AB46" s="9">
        <v>2018</v>
      </c>
      <c r="AC46" s="9">
        <v>2019</v>
      </c>
      <c r="AD46" s="9">
        <v>2020</v>
      </c>
    </row>
    <row r="47" spans="3:30" ht="15.75" thickBot="1" x14ac:dyDescent="0.3">
      <c r="C47" s="198" t="s">
        <v>27</v>
      </c>
      <c r="D47" s="207"/>
      <c r="E47" s="49">
        <f>+A!D46/A!D$46</f>
        <v>1</v>
      </c>
      <c r="F47" s="64">
        <f>+A!E46/A!E$46</f>
        <v>1</v>
      </c>
      <c r="G47" s="49">
        <f>+A!F46/A!F$46</f>
        <v>1</v>
      </c>
      <c r="H47" s="64">
        <f>+A!G46/A!G$46</f>
        <v>1</v>
      </c>
      <c r="I47" s="49">
        <f>+A!H46/A!H$46</f>
        <v>1</v>
      </c>
      <c r="J47" s="64">
        <f>+A!I46/A!I$46</f>
        <v>1</v>
      </c>
      <c r="K47" s="49">
        <f>+A!J46/A!J$46</f>
        <v>1</v>
      </c>
      <c r="L47" s="64">
        <f>+A!K46/A!K$46</f>
        <v>1</v>
      </c>
      <c r="M47" s="49">
        <f>+A!L46/A!L$46</f>
        <v>1</v>
      </c>
      <c r="N47" s="64">
        <f>+A!M46/A!M$46</f>
        <v>1</v>
      </c>
      <c r="O47" s="49">
        <f>+A!N46/A!N$46</f>
        <v>1</v>
      </c>
      <c r="P47" s="64">
        <f>+A!O46/A!O$46</f>
        <v>1</v>
      </c>
      <c r="Q47" s="49">
        <f>+A!P46/A!P$46</f>
        <v>1</v>
      </c>
      <c r="R47" s="64">
        <f>+A!Q46/A!Q$46</f>
        <v>1</v>
      </c>
      <c r="S47" s="49">
        <f>+A!R46/A!R$46</f>
        <v>1</v>
      </c>
      <c r="T47" s="64">
        <f>+A!S46/A!S$46</f>
        <v>1</v>
      </c>
      <c r="U47" s="49">
        <f>+A!T46/A!T$46</f>
        <v>1</v>
      </c>
      <c r="V47" s="64">
        <f>+A!U46/A!U$46</f>
        <v>1</v>
      </c>
      <c r="W47" s="49">
        <f>+A!V46/A!V$46</f>
        <v>1</v>
      </c>
      <c r="X47" s="64">
        <f>+A!W46/A!W$46</f>
        <v>1</v>
      </c>
      <c r="Y47" s="49">
        <f>+A!X46/A!X$46</f>
        <v>1</v>
      </c>
      <c r="Z47" s="65">
        <f>+A!Y46/A!Y$46</f>
        <v>1</v>
      </c>
      <c r="AA47" s="65">
        <f>+A!Z46/A!Z$46</f>
        <v>1</v>
      </c>
      <c r="AB47" s="65">
        <f>+A!AA46/A!AA$46</f>
        <v>1</v>
      </c>
      <c r="AC47" s="65">
        <f>+A!AB46/A!AB$46</f>
        <v>1</v>
      </c>
      <c r="AD47" s="65">
        <f>+A!AC46/A!AC$46</f>
        <v>1</v>
      </c>
    </row>
    <row r="48" spans="3:30" x14ac:dyDescent="0.25">
      <c r="C48" s="191" t="s">
        <v>17</v>
      </c>
      <c r="D48" s="206"/>
      <c r="E48" s="50">
        <f>+A!D47/A!D$46</f>
        <v>1.2138809851804912E-2</v>
      </c>
      <c r="F48" s="66">
        <f>+A!E47/A!E$46</f>
        <v>9.8499144324015964E-2</v>
      </c>
      <c r="G48" s="50">
        <f>+A!F47/A!F$46</f>
        <v>0.13540479984772674</v>
      </c>
      <c r="H48" s="66">
        <f>+A!G47/A!G$46</f>
        <v>0.20991367882076981</v>
      </c>
      <c r="I48" s="50">
        <f>+A!H47/A!H$46</f>
        <v>0.20676213822478318</v>
      </c>
      <c r="J48" s="66">
        <f>+A!I47/A!I$46</f>
        <v>0.20115049291599932</v>
      </c>
      <c r="K48" s="50">
        <f>+A!J47/A!J$46</f>
        <v>0.17546560299404146</v>
      </c>
      <c r="L48" s="66">
        <f>+A!K47/A!K$46</f>
        <v>0.11689430828031869</v>
      </c>
      <c r="M48" s="50">
        <f>+A!L47/A!L$46</f>
        <v>0.14282580494747138</v>
      </c>
      <c r="N48" s="66">
        <f>+A!M47/A!M$46</f>
        <v>0.12632047501152258</v>
      </c>
      <c r="O48" s="50">
        <f>+A!N47/A!N$46</f>
        <v>0.15312270447330176</v>
      </c>
      <c r="P48" s="66">
        <f>+A!O47/A!O$46</f>
        <v>0.17875121943574895</v>
      </c>
      <c r="Q48" s="50">
        <f>+A!P47/A!P$46</f>
        <v>0.12885832680903336</v>
      </c>
      <c r="R48" s="66">
        <f>+A!Q47/A!Q$46</f>
        <v>0.12287875722451727</v>
      </c>
      <c r="S48" s="50">
        <f>+A!R47/A!R$46</f>
        <v>8.1468757938318398E-2</v>
      </c>
      <c r="T48" s="66">
        <f>+A!S47/A!S$46</f>
        <v>0.12679495778030761</v>
      </c>
      <c r="U48" s="50">
        <f>+A!T47/A!T$46</f>
        <v>0.12112631130170132</v>
      </c>
      <c r="V48" s="66">
        <f>+A!U47/A!U$46</f>
        <v>1.1797027454322021E-2</v>
      </c>
      <c r="W48" s="50">
        <f>+A!V47/A!V$46</f>
        <v>7.8725033830016847E-2</v>
      </c>
      <c r="X48" s="66">
        <f>+A!W47/A!W$46</f>
        <v>0.12107030361084292</v>
      </c>
      <c r="Y48" s="50">
        <f>+A!X47/A!X$46</f>
        <v>0.10020255297125502</v>
      </c>
      <c r="Z48" s="67">
        <f>+A!Y47/A!Y$46</f>
        <v>8.3610404499479235E-2</v>
      </c>
      <c r="AA48" s="67">
        <f>+A!Z47/A!Z$46</f>
        <v>0.14141435105407207</v>
      </c>
      <c r="AB48" s="67">
        <f>+A!AA47/A!AA$46</f>
        <v>0.11457520220458746</v>
      </c>
      <c r="AC48" s="67">
        <f>+A!AB47/A!AB$46</f>
        <v>6.0632687632463683E-2</v>
      </c>
      <c r="AD48" s="183">
        <f>+A!AC47/A!AC$46</f>
        <v>0.10999699995714224</v>
      </c>
    </row>
    <row r="49" spans="3:30" x14ac:dyDescent="0.25">
      <c r="C49" s="189" t="s">
        <v>18</v>
      </c>
      <c r="D49" s="205"/>
      <c r="E49" s="68">
        <f>+A!D48/A!D$46</f>
        <v>0</v>
      </c>
      <c r="F49" s="69">
        <f>+A!E48/A!E$46</f>
        <v>0</v>
      </c>
      <c r="G49" s="68">
        <f>+A!F48/A!F$46</f>
        <v>0</v>
      </c>
      <c r="H49" s="69">
        <f>+A!G48/A!G$46</f>
        <v>0</v>
      </c>
      <c r="I49" s="68">
        <f>+A!H48/A!H$46</f>
        <v>0</v>
      </c>
      <c r="J49" s="69">
        <f>+A!I48/A!I$46</f>
        <v>0</v>
      </c>
      <c r="K49" s="68">
        <f>+A!J48/A!J$46</f>
        <v>0</v>
      </c>
      <c r="L49" s="69">
        <f>+A!K48/A!K$46</f>
        <v>1.0409579321307969E-5</v>
      </c>
      <c r="M49" s="68">
        <f>+A!L48/A!L$46</f>
        <v>0</v>
      </c>
      <c r="N49" s="69">
        <f>+A!M48/A!M$46</f>
        <v>0</v>
      </c>
      <c r="O49" s="68">
        <f>+A!N48/A!N$46</f>
        <v>0</v>
      </c>
      <c r="P49" s="69">
        <f>+A!O48/A!O$46</f>
        <v>0</v>
      </c>
      <c r="Q49" s="68">
        <f>+A!P48/A!P$46</f>
        <v>0</v>
      </c>
      <c r="R49" s="69">
        <f>+A!Q48/A!Q$46</f>
        <v>0</v>
      </c>
      <c r="S49" s="68">
        <f>+A!R48/A!R$46</f>
        <v>0</v>
      </c>
      <c r="T49" s="69">
        <f>+A!S48/A!S$46</f>
        <v>0</v>
      </c>
      <c r="U49" s="68">
        <f>+A!T48/A!T$46</f>
        <v>0</v>
      </c>
      <c r="V49" s="69">
        <f>+A!U48/A!U$46</f>
        <v>0</v>
      </c>
      <c r="W49" s="68">
        <f>+A!V48/A!V$46</f>
        <v>0</v>
      </c>
      <c r="X49" s="69">
        <f>+A!W48/A!W$46</f>
        <v>0</v>
      </c>
      <c r="Y49" s="68">
        <f>+A!X48/A!X$46</f>
        <v>0</v>
      </c>
      <c r="Z49" s="70">
        <f>+A!Y48/A!Y$46</f>
        <v>0</v>
      </c>
      <c r="AA49" s="70">
        <f>+A!Z48/A!Z$46</f>
        <v>1.6994850311303438E-5</v>
      </c>
      <c r="AB49" s="70">
        <f>+A!AA48/A!AA$46</f>
        <v>2.6588095842140862E-6</v>
      </c>
      <c r="AC49" s="70">
        <f>+A!AB48/A!AB$46</f>
        <v>2.9836139919561763E-6</v>
      </c>
      <c r="AD49" s="70">
        <f>+A!AC48/A!AC$46</f>
        <v>0</v>
      </c>
    </row>
    <row r="50" spans="3:30" x14ac:dyDescent="0.25">
      <c r="C50" s="191" t="s">
        <v>19</v>
      </c>
      <c r="D50" s="206"/>
      <c r="E50" s="50">
        <f>+A!D49/A!D$46</f>
        <v>5.1145252720386537E-2</v>
      </c>
      <c r="F50" s="66">
        <f>+A!E49/A!E$46</f>
        <v>0.16389083648809832</v>
      </c>
      <c r="G50" s="50">
        <f>+A!F49/A!F$46</f>
        <v>0.1405515653570221</v>
      </c>
      <c r="H50" s="66">
        <f>+A!G49/A!G$46</f>
        <v>0.28194979917429136</v>
      </c>
      <c r="I50" s="50">
        <f>+A!H49/A!H$46</f>
        <v>0.13394531243885296</v>
      </c>
      <c r="J50" s="66">
        <f>+A!I49/A!I$46</f>
        <v>0.12963180264463262</v>
      </c>
      <c r="K50" s="50">
        <f>+A!J49/A!J$46</f>
        <v>8.9177685034717083E-2</v>
      </c>
      <c r="L50" s="66">
        <f>+A!K49/A!K$46</f>
        <v>6.6482910418044938E-2</v>
      </c>
      <c r="M50" s="50">
        <f>+A!L49/A!L$46</f>
        <v>7.5394175067152985E-2</v>
      </c>
      <c r="N50" s="66">
        <f>+A!M49/A!M$46</f>
        <v>9.3919690237314196E-2</v>
      </c>
      <c r="O50" s="50">
        <f>+A!N49/A!N$46</f>
        <v>8.4704344042901322E-2</v>
      </c>
      <c r="P50" s="66">
        <f>+A!O49/A!O$46</f>
        <v>8.5494650154168031E-2</v>
      </c>
      <c r="Q50" s="50">
        <f>+A!P49/A!P$46</f>
        <v>0.19236479559836842</v>
      </c>
      <c r="R50" s="66">
        <f>+A!Q49/A!Q$46</f>
        <v>0.19983238140033005</v>
      </c>
      <c r="S50" s="50">
        <f>+A!R49/A!R$46</f>
        <v>0.57379192221996145</v>
      </c>
      <c r="T50" s="66">
        <f>+A!S49/A!S$46</f>
        <v>0.31495864210180419</v>
      </c>
      <c r="U50" s="50">
        <f>+A!T49/A!T$46</f>
        <v>8.133006162716036E-2</v>
      </c>
      <c r="V50" s="66">
        <f>+A!U49/A!U$46</f>
        <v>1.8423078954503361E-2</v>
      </c>
      <c r="W50" s="50">
        <f>+A!V49/A!V$46</f>
        <v>0.21837637590805634</v>
      </c>
      <c r="X50" s="66">
        <f>+A!W49/A!W$46</f>
        <v>9.5761919151987868E-2</v>
      </c>
      <c r="Y50" s="50">
        <f>+A!X49/A!X$46</f>
        <v>7.0490510773541099E-2</v>
      </c>
      <c r="Z50" s="67">
        <f>+A!Y49/A!Y$46</f>
        <v>7.116950035778008E-2</v>
      </c>
      <c r="AA50" s="67">
        <f>+A!Z49/A!Z$46</f>
        <v>5.9036753706075189E-2</v>
      </c>
      <c r="AB50" s="67">
        <f>+A!AA49/A!AA$46</f>
        <v>0.12602376085967473</v>
      </c>
      <c r="AC50" s="67">
        <f>+A!AB49/A!AB$46</f>
        <v>0.33037936827414427</v>
      </c>
      <c r="AD50" s="67">
        <f>+A!AC49/A!AC$46</f>
        <v>8.3511512349336084E-2</v>
      </c>
    </row>
    <row r="51" spans="3:30" x14ac:dyDescent="0.25">
      <c r="C51" s="189" t="s">
        <v>20</v>
      </c>
      <c r="D51" s="205"/>
      <c r="E51" s="68">
        <f>+A!D50/A!D$46</f>
        <v>6.1212932164875292E-2</v>
      </c>
      <c r="F51" s="69">
        <f>+A!E50/A!E$46</f>
        <v>0.15362148006015661</v>
      </c>
      <c r="G51" s="68">
        <f>+A!F50/A!F$46</f>
        <v>1.1865975227245576E-3</v>
      </c>
      <c r="H51" s="69">
        <f>+A!G50/A!G$46</f>
        <v>0</v>
      </c>
      <c r="I51" s="68">
        <f>+A!H50/A!H$46</f>
        <v>0</v>
      </c>
      <c r="J51" s="69">
        <f>+A!I50/A!I$46</f>
        <v>0</v>
      </c>
      <c r="K51" s="68">
        <f>+A!J50/A!J$46</f>
        <v>0</v>
      </c>
      <c r="L51" s="69">
        <f>+A!K50/A!K$46</f>
        <v>0</v>
      </c>
      <c r="M51" s="68">
        <f>+A!L50/A!L$46</f>
        <v>0</v>
      </c>
      <c r="N51" s="69">
        <f>+A!M50/A!M$46</f>
        <v>0</v>
      </c>
      <c r="O51" s="68">
        <f>+A!N50/A!N$46</f>
        <v>0</v>
      </c>
      <c r="P51" s="69">
        <f>+A!O50/A!O$46</f>
        <v>0</v>
      </c>
      <c r="Q51" s="68">
        <f>+A!P50/A!P$46</f>
        <v>0</v>
      </c>
      <c r="R51" s="69">
        <f>+A!Q50/A!Q$46</f>
        <v>0</v>
      </c>
      <c r="S51" s="68">
        <f>+A!R50/A!R$46</f>
        <v>0</v>
      </c>
      <c r="T51" s="69">
        <f>+A!S50/A!S$46</f>
        <v>0</v>
      </c>
      <c r="U51" s="68">
        <f>+A!T50/A!T$46</f>
        <v>4.1337188013149063E-4</v>
      </c>
      <c r="V51" s="69">
        <f>+A!U50/A!U$46</f>
        <v>0.84566142838531122</v>
      </c>
      <c r="W51" s="68">
        <f>+A!V50/A!V$46</f>
        <v>0.1218984073280629</v>
      </c>
      <c r="X51" s="69">
        <f>+A!W50/A!W$46</f>
        <v>4.4980322692636147E-4</v>
      </c>
      <c r="Y51" s="68">
        <f>+A!X50/A!X$46</f>
        <v>0</v>
      </c>
      <c r="Z51" s="70">
        <f>+A!Y50/A!Y$46</f>
        <v>0</v>
      </c>
      <c r="AA51" s="70">
        <f>+A!Z50/A!Z$46</f>
        <v>0</v>
      </c>
      <c r="AB51" s="70">
        <f>+A!AA50/A!AA$46</f>
        <v>0</v>
      </c>
      <c r="AC51" s="70">
        <f>+A!AB50/A!AB$46</f>
        <v>0</v>
      </c>
      <c r="AD51" s="70">
        <f>+A!AC50/A!AC$46</f>
        <v>1.981540912769342E-6</v>
      </c>
    </row>
    <row r="52" spans="3:30" x14ac:dyDescent="0.25">
      <c r="C52" s="191" t="s">
        <v>21</v>
      </c>
      <c r="D52" s="206"/>
      <c r="E52" s="50">
        <f>+A!D51/A!D$46</f>
        <v>0</v>
      </c>
      <c r="F52" s="66">
        <f>+A!E51/A!E$46</f>
        <v>0</v>
      </c>
      <c r="G52" s="50">
        <f>+A!F51/A!F$46</f>
        <v>0</v>
      </c>
      <c r="H52" s="66">
        <f>+A!G51/A!G$46</f>
        <v>0</v>
      </c>
      <c r="I52" s="50">
        <f>+A!H51/A!H$46</f>
        <v>0</v>
      </c>
      <c r="J52" s="66">
        <f>+A!I51/A!I$46</f>
        <v>0</v>
      </c>
      <c r="K52" s="50">
        <f>+A!J51/A!J$46</f>
        <v>0</v>
      </c>
      <c r="L52" s="66">
        <f>+A!K51/A!K$46</f>
        <v>0</v>
      </c>
      <c r="M52" s="50">
        <f>+A!L51/A!L$46</f>
        <v>0</v>
      </c>
      <c r="N52" s="66">
        <f>+A!M51/A!M$46</f>
        <v>0</v>
      </c>
      <c r="O52" s="50">
        <f>+A!N51/A!N$46</f>
        <v>0</v>
      </c>
      <c r="P52" s="66">
        <f>+A!O51/A!O$46</f>
        <v>0</v>
      </c>
      <c r="Q52" s="50">
        <f>+A!P51/A!P$46</f>
        <v>0</v>
      </c>
      <c r="R52" s="66">
        <f>+A!Q51/A!Q$46</f>
        <v>0</v>
      </c>
      <c r="S52" s="50">
        <f>+A!R51/A!R$46</f>
        <v>0</v>
      </c>
      <c r="T52" s="66">
        <f>+A!S51/A!S$46</f>
        <v>0</v>
      </c>
      <c r="U52" s="50">
        <f>+A!T51/A!T$46</f>
        <v>0</v>
      </c>
      <c r="V52" s="66">
        <f>+A!U51/A!U$46</f>
        <v>0</v>
      </c>
      <c r="W52" s="50">
        <f>+A!V51/A!V$46</f>
        <v>0</v>
      </c>
      <c r="X52" s="66">
        <f>+A!W51/A!W$46</f>
        <v>0</v>
      </c>
      <c r="Y52" s="50">
        <f>+A!X51/A!X$46</f>
        <v>0</v>
      </c>
      <c r="Z52" s="67">
        <f>+A!Y51/A!Y$46</f>
        <v>1.100954324127408E-4</v>
      </c>
      <c r="AA52" s="67">
        <f>+A!Z51/A!Z$46</f>
        <v>0</v>
      </c>
      <c r="AB52" s="67">
        <f>+A!AA51/A!AA$46</f>
        <v>0</v>
      </c>
      <c r="AC52" s="67">
        <f>+A!AB51/A!AB$46</f>
        <v>0</v>
      </c>
      <c r="AD52" s="67">
        <f>+A!AC51/A!AC$46</f>
        <v>0</v>
      </c>
    </row>
    <row r="53" spans="3:30" x14ac:dyDescent="0.25">
      <c r="C53" s="189" t="s">
        <v>22</v>
      </c>
      <c r="D53" s="205"/>
      <c r="E53" s="68">
        <f>+A!D52/A!D$46</f>
        <v>5.5327687426042936E-3</v>
      </c>
      <c r="F53" s="69">
        <f>+A!E52/A!E$46</f>
        <v>1.1835295337862366E-3</v>
      </c>
      <c r="G53" s="68">
        <f>+A!F52/A!F$46</f>
        <v>1.4951280654613049E-2</v>
      </c>
      <c r="H53" s="69">
        <f>+A!G52/A!G$46</f>
        <v>9.7452482274043739E-2</v>
      </c>
      <c r="I53" s="68">
        <f>+A!H52/A!H$46</f>
        <v>0.16476279254698831</v>
      </c>
      <c r="J53" s="69">
        <f>+A!I52/A!I$46</f>
        <v>0.11125424224737389</v>
      </c>
      <c r="K53" s="68">
        <f>+A!J52/A!J$46</f>
        <v>7.4187041414290639E-2</v>
      </c>
      <c r="L53" s="69">
        <f>+A!K52/A!K$46</f>
        <v>9.0040352796947346E-2</v>
      </c>
      <c r="M53" s="68">
        <f>+A!L52/A!L$46</f>
        <v>4.9420043848138577E-2</v>
      </c>
      <c r="N53" s="69">
        <f>+A!M52/A!M$46</f>
        <v>1.8566153062523877E-2</v>
      </c>
      <c r="O53" s="68">
        <f>+A!N52/A!N$46</f>
        <v>6.3728156043796683E-2</v>
      </c>
      <c r="P53" s="69">
        <f>+A!O52/A!O$46</f>
        <v>0.13336109794272866</v>
      </c>
      <c r="Q53" s="68">
        <f>+A!P52/A!P$46</f>
        <v>2.2296841950455695E-2</v>
      </c>
      <c r="R53" s="69">
        <f>+A!Q52/A!Q$46</f>
        <v>1.3132093024864386E-2</v>
      </c>
      <c r="S53" s="68">
        <f>+A!R52/A!R$46</f>
        <v>3.0845256345283519E-2</v>
      </c>
      <c r="T53" s="69">
        <f>+A!S52/A!S$46</f>
        <v>1.1727588170262903E-2</v>
      </c>
      <c r="U53" s="68">
        <f>+A!T52/A!T$46</f>
        <v>2.2047001644843193E-2</v>
      </c>
      <c r="V53" s="69">
        <f>+A!U52/A!U$46</f>
        <v>5.545061778386544E-3</v>
      </c>
      <c r="W53" s="68">
        <f>+A!V52/A!V$46</f>
        <v>3.483025075962172E-2</v>
      </c>
      <c r="X53" s="69">
        <f>+A!W52/A!W$46</f>
        <v>2.3619515885022695E-2</v>
      </c>
      <c r="Y53" s="68">
        <f>+A!X52/A!X$46</f>
        <v>1.9169038276042185E-2</v>
      </c>
      <c r="Z53" s="70">
        <f>+A!Y52/A!Y$46</f>
        <v>1.85876351723634E-2</v>
      </c>
      <c r="AA53" s="70">
        <f>+A!Z52/A!Z$46</f>
        <v>8.0942926003259499E-3</v>
      </c>
      <c r="AB53" s="70">
        <f>+A!AA52/A!AA$46</f>
        <v>2.6189274404508751E-3</v>
      </c>
      <c r="AC53" s="70">
        <f>+A!AB52/A!AB$46</f>
        <v>7.3470617018393802E-4</v>
      </c>
      <c r="AD53" s="70">
        <f>+A!AC52/A!AC$46</f>
        <v>8.0514393903106177E-3</v>
      </c>
    </row>
    <row r="54" spans="3:30" x14ac:dyDescent="0.25">
      <c r="C54" s="191" t="s">
        <v>23</v>
      </c>
      <c r="D54" s="206"/>
      <c r="E54" s="50">
        <f>+A!D53/A!D$46</f>
        <v>0.86473885896118807</v>
      </c>
      <c r="F54" s="66">
        <f>+A!E53/A!E$46</f>
        <v>0.57176839703365656</v>
      </c>
      <c r="G54" s="50">
        <f>+A!F53/A!F$46</f>
        <v>0.69266212951732209</v>
      </c>
      <c r="H54" s="66">
        <f>+A!G53/A!G$46</f>
        <v>0.38732448089128313</v>
      </c>
      <c r="I54" s="50">
        <f>+A!H53/A!H$46</f>
        <v>0.47958592988107929</v>
      </c>
      <c r="J54" s="66">
        <f>+A!I53/A!I$46</f>
        <v>0.5284173045594539</v>
      </c>
      <c r="K54" s="50">
        <f>+A!J53/A!J$46</f>
        <v>0.64665324764859411</v>
      </c>
      <c r="L54" s="66">
        <f>+A!K53/A!K$46</f>
        <v>0.70407384530487216</v>
      </c>
      <c r="M54" s="50">
        <f>+A!L53/A!L$46</f>
        <v>0.70945216008497836</v>
      </c>
      <c r="N54" s="66">
        <f>+A!M53/A!M$46</f>
        <v>0.73174729459121091</v>
      </c>
      <c r="O54" s="50">
        <f>+A!N53/A!N$46</f>
        <v>0.61903793589391953</v>
      </c>
      <c r="P54" s="66">
        <f>+A!O53/A!O$46</f>
        <v>0.54276758044358087</v>
      </c>
      <c r="Q54" s="50">
        <f>+A!P53/A!P$46</f>
        <v>0.62970625510950007</v>
      </c>
      <c r="R54" s="66">
        <f>+A!Q53/A!Q$46</f>
        <v>0.59359435261350713</v>
      </c>
      <c r="S54" s="50">
        <f>+A!R53/A!R$46</f>
        <v>0.2752343739139117</v>
      </c>
      <c r="T54" s="66">
        <f>+A!S53/A!S$46</f>
        <v>0.44781112497364456</v>
      </c>
      <c r="U54" s="50">
        <f>+A!T53/A!T$46</f>
        <v>0.68470064165135758</v>
      </c>
      <c r="V54" s="66">
        <f>+A!U53/A!U$46</f>
        <v>9.4007044625743982E-2</v>
      </c>
      <c r="W54" s="50">
        <f>+A!V53/A!V$46</f>
        <v>0.4789503038168163</v>
      </c>
      <c r="X54" s="66">
        <f>+A!W53/A!W$46</f>
        <v>0.67523193374841928</v>
      </c>
      <c r="Y54" s="50">
        <f>+A!X53/A!X$46</f>
        <v>0.70411548432825388</v>
      </c>
      <c r="Z54" s="67">
        <f>+A!Y53/A!Y$46</f>
        <v>0.73524363876630161</v>
      </c>
      <c r="AA54" s="67">
        <f>+A!Z53/A!Z$46</f>
        <v>0.67048598156112105</v>
      </c>
      <c r="AB54" s="67">
        <f>+A!AA53/A!AA$46</f>
        <v>0.65176871746334741</v>
      </c>
      <c r="AC54" s="67">
        <f>+A!AB53/A!AB$46</f>
        <v>0.56623953014748885</v>
      </c>
      <c r="AD54" s="67">
        <f>+A!AC53/A!AC$46</f>
        <v>0.18177552116290735</v>
      </c>
    </row>
    <row r="55" spans="3:30" x14ac:dyDescent="0.25">
      <c r="C55" s="189" t="s">
        <v>24</v>
      </c>
      <c r="D55" s="205"/>
      <c r="E55" s="68">
        <f>+A!D54/A!D$46</f>
        <v>0</v>
      </c>
      <c r="F55" s="69">
        <f>+A!E54/A!E$46</f>
        <v>2.1262251724316753E-4</v>
      </c>
      <c r="G55" s="68">
        <f>+A!F54/A!F$46</f>
        <v>1.9337894781603284E-4</v>
      </c>
      <c r="H55" s="69">
        <f>+A!G54/A!G$46</f>
        <v>9.4333935623744005E-3</v>
      </c>
      <c r="I55" s="68">
        <f>+A!H54/A!H$46</f>
        <v>8.0691390027691299E-3</v>
      </c>
      <c r="J55" s="69">
        <f>+A!I54/A!I$46</f>
        <v>2.6576622569137011E-3</v>
      </c>
      <c r="K55" s="68">
        <f>+A!J54/A!J$46</f>
        <v>1.633119121485202E-3</v>
      </c>
      <c r="L55" s="69">
        <f>+A!K54/A!K$46</f>
        <v>0</v>
      </c>
      <c r="M55" s="68">
        <f>+A!L54/A!L$46</f>
        <v>2.3000636465019672E-3</v>
      </c>
      <c r="N55" s="69">
        <f>+A!M54/A!M$46</f>
        <v>3.0000935328249505E-3</v>
      </c>
      <c r="O55" s="68">
        <f>+A!N54/A!N$46</f>
        <v>3.7877412174921896E-2</v>
      </c>
      <c r="P55" s="69">
        <f>+A!O54/A!O$46</f>
        <v>2.558617150066016E-2</v>
      </c>
      <c r="Q55" s="68">
        <f>+A!P54/A!P$46</f>
        <v>1.3294865195707371E-3</v>
      </c>
      <c r="R55" s="69">
        <f>+A!Q54/A!Q$46</f>
        <v>9.3481953621293787E-3</v>
      </c>
      <c r="S55" s="68">
        <f>+A!R54/A!R$46</f>
        <v>3.2217076752559533E-2</v>
      </c>
      <c r="T55" s="69">
        <f>+A!S54/A!S$46</f>
        <v>9.3022558943269273E-2</v>
      </c>
      <c r="U55" s="68">
        <f>+A!T54/A!T$46</f>
        <v>4.9743038634278786E-2</v>
      </c>
      <c r="V55" s="69">
        <f>+A!U54/A!U$46</f>
        <v>1.9658174852728354E-2</v>
      </c>
      <c r="W55" s="68">
        <f>+A!V54/A!V$46</f>
        <v>2.7109613078942659E-2</v>
      </c>
      <c r="X55" s="69">
        <f>+A!W54/A!W$46</f>
        <v>3.7351438229979959E-2</v>
      </c>
      <c r="Y55" s="68">
        <f>+A!X54/A!X$46</f>
        <v>6.7425591627392173E-2</v>
      </c>
      <c r="Z55" s="70">
        <f>+A!Y54/A!Y$46</f>
        <v>6.5034757140040603E-2</v>
      </c>
      <c r="AA55" s="70">
        <f>+A!Z54/A!Z$46</f>
        <v>0.11158054954206408</v>
      </c>
      <c r="AB55" s="70">
        <f>+A!AA54/A!AA$46</f>
        <v>8.1407495406668112E-2</v>
      </c>
      <c r="AC55" s="70">
        <f>+A!AB54/A!AB$46</f>
        <v>3.2642386835031414E-2</v>
      </c>
      <c r="AD55" s="70">
        <f>+A!AC54/A!AC$46</f>
        <v>1.3000521856194585E-2</v>
      </c>
    </row>
    <row r="56" spans="3:30" x14ac:dyDescent="0.25">
      <c r="C56" s="191" t="s">
        <v>25</v>
      </c>
      <c r="D56" s="206"/>
      <c r="E56" s="50">
        <f>+A!D55/A!D$46</f>
        <v>5.2314594422308144E-3</v>
      </c>
      <c r="F56" s="66">
        <f>+A!E55/A!E$46</f>
        <v>1.0824301197946378E-2</v>
      </c>
      <c r="G56" s="50">
        <f>+A!F55/A!F$46</f>
        <v>1.5050450643820277E-2</v>
      </c>
      <c r="H56" s="66">
        <f>+A!G55/A!G$46</f>
        <v>9.0264874412580125E-3</v>
      </c>
      <c r="I56" s="50">
        <f>+A!H55/A!H$46</f>
        <v>6.8746879055271437E-3</v>
      </c>
      <c r="J56" s="66">
        <f>+A!I55/A!I$46</f>
        <v>2.6888342982366573E-2</v>
      </c>
      <c r="K56" s="50">
        <f>+A!J55/A!J$46</f>
        <v>1.2883119121485202E-2</v>
      </c>
      <c r="L56" s="66">
        <f>+A!K55/A!K$46</f>
        <v>2.2498424453732242E-2</v>
      </c>
      <c r="M56" s="50">
        <f>+A!L55/A!L$46</f>
        <v>2.0607814743172963E-2</v>
      </c>
      <c r="N56" s="66">
        <f>+A!M55/A!M$46</f>
        <v>2.3822754169817297E-2</v>
      </c>
      <c r="O56" s="50">
        <f>+A!N55/A!N$46</f>
        <v>4.1529841452995493E-2</v>
      </c>
      <c r="P56" s="66">
        <f>+A!O55/A!O$46</f>
        <v>3.3961236635180088E-2</v>
      </c>
      <c r="Q56" s="50">
        <f>+A!P55/A!P$46</f>
        <v>2.5444337268098985E-2</v>
      </c>
      <c r="R56" s="66">
        <f>+A!Q55/A!Q$46</f>
        <v>6.1214306835415025E-2</v>
      </c>
      <c r="S56" s="50">
        <f>+A!R55/A!R$46</f>
        <v>6.4427708064510019E-3</v>
      </c>
      <c r="T56" s="66">
        <f>+A!S55/A!S$46</f>
        <v>5.4876390095419036E-3</v>
      </c>
      <c r="U56" s="50">
        <f>+A!T55/A!T$46</f>
        <v>1.5824069204434611E-2</v>
      </c>
      <c r="V56" s="66">
        <f>+A!U55/A!U$46</f>
        <v>3.2935233340023501E-3</v>
      </c>
      <c r="W56" s="50">
        <f>+A!V55/A!V$46</f>
        <v>2.8670325768879956E-2</v>
      </c>
      <c r="X56" s="66">
        <f>+A!W55/A!W$46</f>
        <v>3.4832270910781844E-2</v>
      </c>
      <c r="Y56" s="50">
        <f>+A!X55/A!X$46</f>
        <v>2.675236633027863E-2</v>
      </c>
      <c r="Z56" s="67">
        <f>+A!Y55/A!Y$46</f>
        <v>2.0598701046297511E-2</v>
      </c>
      <c r="AA56" s="67">
        <f>+A!Z55/A!Z$46</f>
        <v>6.5956859882973905E-3</v>
      </c>
      <c r="AB56" s="67">
        <f>+A!AA55/A!AA$46</f>
        <v>1.9494646100262546E-2</v>
      </c>
      <c r="AC56" s="67">
        <f>+A!AB55/A!AB$46</f>
        <v>7.103479455536077E-3</v>
      </c>
      <c r="AD56" s="67">
        <f>+A!AC55/A!AC$46</f>
        <v>4.9632658617812181E-3</v>
      </c>
    </row>
    <row r="57" spans="3:30" ht="15.75" thickBot="1" x14ac:dyDescent="0.3">
      <c r="C57" s="193" t="s">
        <v>26</v>
      </c>
      <c r="D57" s="229"/>
      <c r="E57" s="71">
        <f>+A!D56/A!D$46</f>
        <v>0</v>
      </c>
      <c r="F57" s="72">
        <f>+A!E56/A!E$46</f>
        <v>0</v>
      </c>
      <c r="G57" s="71">
        <f>+A!F56/A!F$46</f>
        <v>0</v>
      </c>
      <c r="H57" s="72">
        <f>+A!G56/A!G$46</f>
        <v>4.8996778359796239E-3</v>
      </c>
      <c r="I57" s="71">
        <f>+A!H56/A!H$46</f>
        <v>0</v>
      </c>
      <c r="J57" s="72">
        <f>+A!I56/A!I$46</f>
        <v>0</v>
      </c>
      <c r="K57" s="71">
        <f>+A!J56/A!J$46</f>
        <v>0</v>
      </c>
      <c r="L57" s="72">
        <f>+A!K56/A!K$46</f>
        <v>0</v>
      </c>
      <c r="M57" s="71">
        <f>+A!L56/A!L$46</f>
        <v>0</v>
      </c>
      <c r="N57" s="72">
        <f>+A!M56/A!M$46</f>
        <v>2.623595739861549E-3</v>
      </c>
      <c r="O57" s="71">
        <f>+A!N56/A!N$46</f>
        <v>0</v>
      </c>
      <c r="P57" s="72">
        <f>+A!O56/A!O$46</f>
        <v>7.8357317202173635E-5</v>
      </c>
      <c r="Q57" s="71">
        <f>+A!P56/A!P$46</f>
        <v>0</v>
      </c>
      <c r="R57" s="72">
        <f>+A!Q56/A!Q$46</f>
        <v>0</v>
      </c>
      <c r="S57" s="71">
        <f>+A!R56/A!R$46</f>
        <v>0</v>
      </c>
      <c r="T57" s="72">
        <f>+A!S56/A!S$46</f>
        <v>1.9766993216495531E-4</v>
      </c>
      <c r="U57" s="71">
        <f>+A!T56/A!T$46</f>
        <v>2.4815521344753531E-2</v>
      </c>
      <c r="V57" s="72">
        <f>+A!U56/A!U$46</f>
        <v>1.6144869054703244E-3</v>
      </c>
      <c r="W57" s="71">
        <f>+A!V56/A!V$46</f>
        <v>1.1439689509603392E-2</v>
      </c>
      <c r="X57" s="72">
        <f>+A!W56/A!W$46</f>
        <v>1.1682831074180788E-2</v>
      </c>
      <c r="Y57" s="71">
        <f>+A!X56/A!X$46</f>
        <v>1.1844440752396809E-2</v>
      </c>
      <c r="Z57" s="73">
        <f>+A!Y56/A!Y$46</f>
        <v>5.6453177015994803E-3</v>
      </c>
      <c r="AA57" s="73">
        <f>+A!Z56/A!Z$46</f>
        <v>2.7749993299308845E-3</v>
      </c>
      <c r="AB57" s="73">
        <f>+A!AA56/A!AA$46</f>
        <v>4.1082315579511917E-3</v>
      </c>
      <c r="AC57" s="73">
        <f>+A!AB56/A!AB$46</f>
        <v>2.264563019894738E-3</v>
      </c>
      <c r="AD57" s="73">
        <f>+A!AC56/A!AC$46</f>
        <v>0.598698636871283</v>
      </c>
    </row>
    <row r="58" spans="3:30" x14ac:dyDescent="0.25">
      <c r="C58" s="1" t="s">
        <v>53</v>
      </c>
      <c r="AA58" s="1"/>
    </row>
    <row r="59" spans="3:30" ht="15.75" thickBot="1" x14ac:dyDescent="0.3"/>
    <row r="60" spans="3:30" ht="15.75" thickBot="1" x14ac:dyDescent="0.3">
      <c r="C60" s="6" t="s">
        <v>15</v>
      </c>
      <c r="D60" s="7"/>
      <c r="E60" s="12">
        <v>1995</v>
      </c>
      <c r="F60" s="8">
        <v>1996</v>
      </c>
      <c r="G60" s="12">
        <v>1997</v>
      </c>
      <c r="H60" s="8">
        <v>1998</v>
      </c>
      <c r="I60" s="12">
        <v>1999</v>
      </c>
      <c r="J60" s="8">
        <v>2000</v>
      </c>
      <c r="K60" s="12">
        <v>2001</v>
      </c>
      <c r="L60" s="8">
        <v>2002</v>
      </c>
      <c r="M60" s="12">
        <v>2003</v>
      </c>
      <c r="N60" s="8">
        <v>2004</v>
      </c>
      <c r="O60" s="12">
        <v>2005</v>
      </c>
      <c r="P60" s="8">
        <v>2006</v>
      </c>
      <c r="Q60" s="12">
        <v>2007</v>
      </c>
      <c r="R60" s="8">
        <v>2008</v>
      </c>
      <c r="S60" s="12">
        <v>2009</v>
      </c>
      <c r="T60" s="8">
        <v>2010</v>
      </c>
      <c r="U60" s="12">
        <v>2011</v>
      </c>
      <c r="V60" s="8">
        <v>2012</v>
      </c>
      <c r="W60" s="12">
        <v>2013</v>
      </c>
      <c r="X60" s="8">
        <v>2014</v>
      </c>
      <c r="Y60" s="12">
        <v>2015</v>
      </c>
      <c r="Z60" s="9">
        <v>2016</v>
      </c>
      <c r="AA60" s="9">
        <v>2017</v>
      </c>
      <c r="AB60" s="9">
        <v>2018</v>
      </c>
      <c r="AC60" s="9">
        <v>2019</v>
      </c>
      <c r="AD60" s="9">
        <v>2020</v>
      </c>
    </row>
    <row r="61" spans="3:30" ht="15.75" thickBot="1" x14ac:dyDescent="0.3">
      <c r="C61" s="198" t="s">
        <v>27</v>
      </c>
      <c r="D61" s="207"/>
      <c r="E61" s="49">
        <f>+B!E46/B!E$46</f>
        <v>1</v>
      </c>
      <c r="F61" s="64">
        <f>+B!F46/B!F$46</f>
        <v>1</v>
      </c>
      <c r="G61" s="49">
        <f>+B!G46/B!G$46</f>
        <v>1</v>
      </c>
      <c r="H61" s="64">
        <f>+B!H46/B!H$46</f>
        <v>1</v>
      </c>
      <c r="I61" s="49">
        <f>+B!I46/B!I$46</f>
        <v>1</v>
      </c>
      <c r="J61" s="64">
        <f>+B!J46/B!J$46</f>
        <v>1</v>
      </c>
      <c r="K61" s="49">
        <f>+B!K46/B!K$46</f>
        <v>1</v>
      </c>
      <c r="L61" s="64">
        <f>+B!L46/B!L$46</f>
        <v>1</v>
      </c>
      <c r="M61" s="49">
        <f>+B!M46/B!M$46</f>
        <v>1</v>
      </c>
      <c r="N61" s="64">
        <f>+B!N46/B!N$46</f>
        <v>1</v>
      </c>
      <c r="O61" s="49">
        <f>+B!O46/B!O$46</f>
        <v>1</v>
      </c>
      <c r="P61" s="64">
        <f>+B!P46/B!P$46</f>
        <v>1</v>
      </c>
      <c r="Q61" s="49">
        <f>+B!Q46/B!Q$46</f>
        <v>1</v>
      </c>
      <c r="R61" s="64">
        <f>+B!R46/B!R$46</f>
        <v>1</v>
      </c>
      <c r="S61" s="49">
        <f>+B!S46/B!S$46</f>
        <v>1</v>
      </c>
      <c r="T61" s="64">
        <f>+B!T46/B!T$46</f>
        <v>1</v>
      </c>
      <c r="U61" s="49">
        <f>+B!U46/B!U$46</f>
        <v>1</v>
      </c>
      <c r="V61" s="64">
        <f>+B!V46/B!V$46</f>
        <v>1</v>
      </c>
      <c r="W61" s="49">
        <f>+B!W46/B!W$46</f>
        <v>1</v>
      </c>
      <c r="X61" s="64">
        <f>+B!X46/B!X$46</f>
        <v>1</v>
      </c>
      <c r="Y61" s="49">
        <f>+B!Y46/B!Y$46</f>
        <v>1</v>
      </c>
      <c r="Z61" s="65">
        <f>+B!Z46/B!Z$46</f>
        <v>1</v>
      </c>
      <c r="AA61" s="65">
        <f>+B!AA46/B!AA$46</f>
        <v>1</v>
      </c>
      <c r="AB61" s="65">
        <f>+B!AB46/B!AB$46</f>
        <v>1</v>
      </c>
      <c r="AC61" s="65">
        <f>+B!AC46/B!AC$46</f>
        <v>1</v>
      </c>
      <c r="AD61" s="65">
        <f>+B!AD46/B!AD$46</f>
        <v>1</v>
      </c>
    </row>
    <row r="62" spans="3:30" x14ac:dyDescent="0.25">
      <c r="C62" s="191" t="s">
        <v>17</v>
      </c>
      <c r="D62" s="206"/>
      <c r="E62" s="50">
        <f>+B!E47/B!E$46</f>
        <v>2.1290490847469179E-3</v>
      </c>
      <c r="F62" s="66">
        <f>+B!F47/B!F$46</f>
        <v>3.645470003487966E-3</v>
      </c>
      <c r="G62" s="50">
        <f>+B!G47/B!G$46</f>
        <v>2.1729357960789874E-3</v>
      </c>
      <c r="H62" s="66">
        <f>+B!H47/B!H$46</f>
        <v>1.6111944622980308E-3</v>
      </c>
      <c r="I62" s="50">
        <f>+B!I47/B!I$46</f>
        <v>1.1752356989603622E-3</v>
      </c>
      <c r="J62" s="66">
        <f>+B!J47/B!J$46</f>
        <v>8.445935374826557E-5</v>
      </c>
      <c r="K62" s="50">
        <f>+B!K47/B!K$46</f>
        <v>0</v>
      </c>
      <c r="L62" s="66">
        <f>+B!L47/B!L$46</f>
        <v>0</v>
      </c>
      <c r="M62" s="50">
        <f>+B!M47/B!M$46</f>
        <v>9.4421574339707229E-4</v>
      </c>
      <c r="N62" s="66">
        <f>+B!N47/B!N$46</f>
        <v>6.5015296435420812E-4</v>
      </c>
      <c r="O62" s="50">
        <f>+B!O47/B!O$46</f>
        <v>1.6989453252397124E-3</v>
      </c>
      <c r="P62" s="66">
        <f>+B!P47/B!P$46</f>
        <v>9.6981349395445192E-4</v>
      </c>
      <c r="Q62" s="50">
        <f>+B!Q47/B!Q$46</f>
        <v>2.3398234787554819E-3</v>
      </c>
      <c r="R62" s="66">
        <f>+B!R47/B!R$46</f>
        <v>5.9169814416237306E-3</v>
      </c>
      <c r="S62" s="50">
        <f>+B!S47/B!S$46</f>
        <v>7.0613654347793636E-3</v>
      </c>
      <c r="T62" s="66">
        <f>+B!T47/B!T$46</f>
        <v>7.1828343874550315E-3</v>
      </c>
      <c r="U62" s="50">
        <f>+B!U47/B!U$46</f>
        <v>1.4588201795498713E-3</v>
      </c>
      <c r="V62" s="66">
        <f>+B!V47/B!V$46</f>
        <v>3.2134245064381712E-3</v>
      </c>
      <c r="W62" s="50">
        <f>+B!W47/B!W$46</f>
        <v>3.0601269531250002E-3</v>
      </c>
      <c r="X62" s="66">
        <f>+B!X47/B!X$46</f>
        <v>1.7052138695245419E-3</v>
      </c>
      <c r="Y62" s="50">
        <f>+B!Y47/B!Y$46</f>
        <v>2.1677581648100819E-3</v>
      </c>
      <c r="Z62" s="67">
        <f>+B!Z47/B!Z$46</f>
        <v>6.0780937638729412E-3</v>
      </c>
      <c r="AA62" s="67">
        <f>+B!AA47/B!AA$46</f>
        <v>1.7364570651135344E-3</v>
      </c>
      <c r="AB62" s="67">
        <f>+B!AB47/B!AB$46</f>
        <v>5.4604400141930196E-3</v>
      </c>
      <c r="AC62" s="67">
        <f>+B!AC47/B!AC$46</f>
        <v>3.0795840713011505E-3</v>
      </c>
      <c r="AD62" s="67">
        <f>+B!AD47/B!AD$46</f>
        <v>1.3059384223249018E-3</v>
      </c>
    </row>
    <row r="63" spans="3:30" x14ac:dyDescent="0.25">
      <c r="C63" s="189" t="s">
        <v>18</v>
      </c>
      <c r="D63" s="205"/>
      <c r="E63" s="68">
        <f>+B!E48/B!E$46</f>
        <v>0</v>
      </c>
      <c r="F63" s="69">
        <f>+B!F48/B!F$46</f>
        <v>0</v>
      </c>
      <c r="G63" s="68">
        <f>+B!G48/B!G$46</f>
        <v>0</v>
      </c>
      <c r="H63" s="69">
        <f>+B!H48/B!H$46</f>
        <v>0</v>
      </c>
      <c r="I63" s="68">
        <f>+B!I48/B!I$46</f>
        <v>0</v>
      </c>
      <c r="J63" s="69">
        <f>+B!J48/B!J$46</f>
        <v>0</v>
      </c>
      <c r="K63" s="68">
        <f>+B!K48/B!K$46</f>
        <v>0</v>
      </c>
      <c r="L63" s="69">
        <f>+B!L48/B!L$46</f>
        <v>0</v>
      </c>
      <c r="M63" s="68">
        <f>+B!M48/B!M$46</f>
        <v>0</v>
      </c>
      <c r="N63" s="69">
        <f>+B!N48/B!N$46</f>
        <v>0</v>
      </c>
      <c r="O63" s="68">
        <f>+B!O48/B!O$46</f>
        <v>0</v>
      </c>
      <c r="P63" s="69">
        <f>+B!P48/B!P$46</f>
        <v>0</v>
      </c>
      <c r="Q63" s="68">
        <f>+B!Q48/B!Q$46</f>
        <v>0</v>
      </c>
      <c r="R63" s="69">
        <f>+B!R48/B!R$46</f>
        <v>0</v>
      </c>
      <c r="S63" s="68">
        <f>+B!S48/B!S$46</f>
        <v>0</v>
      </c>
      <c r="T63" s="69">
        <f>+B!T48/B!T$46</f>
        <v>0</v>
      </c>
      <c r="U63" s="68">
        <f>+B!U48/B!U$46</f>
        <v>0</v>
      </c>
      <c r="V63" s="69">
        <f>+B!V48/B!V$46</f>
        <v>1.6783760650791648E-4</v>
      </c>
      <c r="W63" s="68">
        <f>+B!W48/B!W$46</f>
        <v>5.3043652343750004E-3</v>
      </c>
      <c r="X63" s="69">
        <f>+B!X48/B!X$46</f>
        <v>1.7306364016532558E-2</v>
      </c>
      <c r="Y63" s="68">
        <f>+B!Y48/B!Y$46</f>
        <v>8.2867708550243627E-3</v>
      </c>
      <c r="Z63" s="70">
        <f>+B!Z48/B!Z$46</f>
        <v>2.3397520650180331E-2</v>
      </c>
      <c r="AA63" s="70">
        <f>+B!AA48/B!AA$46</f>
        <v>1.9391859436076114E-2</v>
      </c>
      <c r="AB63" s="70">
        <f>+B!AB48/B!AB$46</f>
        <v>3.0754996984238038E-3</v>
      </c>
      <c r="AC63" s="70">
        <f>+B!AC48/B!AC$46</f>
        <v>0</v>
      </c>
      <c r="AD63" s="70">
        <f>+B!AD48/B!AD$46</f>
        <v>0</v>
      </c>
    </row>
    <row r="64" spans="3:30" x14ac:dyDescent="0.25">
      <c r="C64" s="191" t="s">
        <v>19</v>
      </c>
      <c r="D64" s="206"/>
      <c r="E64" s="50">
        <f>+B!E49/B!E$46</f>
        <v>6.3419364982243731E-4</v>
      </c>
      <c r="F64" s="66">
        <f>+B!F49/B!F$46</f>
        <v>0</v>
      </c>
      <c r="G64" s="50">
        <f>+B!G49/B!G$46</f>
        <v>2.440056250812446E-4</v>
      </c>
      <c r="H64" s="66">
        <f>+B!H49/B!H$46</f>
        <v>8.7728803658812212E-4</v>
      </c>
      <c r="I64" s="50">
        <f>+B!I49/B!I$46</f>
        <v>9.1640192476513592E-5</v>
      </c>
      <c r="J64" s="66">
        <f>+B!J49/B!J$46</f>
        <v>3.317795716003295E-4</v>
      </c>
      <c r="K64" s="50">
        <f>+B!K49/B!K$46</f>
        <v>6.4405193113833384E-4</v>
      </c>
      <c r="L64" s="66">
        <f>+B!L49/B!L$46</f>
        <v>3.4166298485900425E-4</v>
      </c>
      <c r="M64" s="50">
        <f>+B!M49/B!M$46</f>
        <v>1.8499934967362074E-4</v>
      </c>
      <c r="N64" s="66">
        <f>+B!N49/B!N$46</f>
        <v>7.5371214121341543E-6</v>
      </c>
      <c r="O64" s="50">
        <f>+B!O49/B!O$46</f>
        <v>9.4224180381623535E-5</v>
      </c>
      <c r="P64" s="66">
        <f>+B!P49/B!P$46</f>
        <v>1.7512783450301457E-3</v>
      </c>
      <c r="Q64" s="50">
        <f>+B!Q49/B!Q$46</f>
        <v>3.3099117370219569E-3</v>
      </c>
      <c r="R64" s="66">
        <f>+B!R49/B!R$46</f>
        <v>1.2918500955066935E-3</v>
      </c>
      <c r="S64" s="50">
        <f>+B!S49/B!S$46</f>
        <v>1.1651332540663175E-3</v>
      </c>
      <c r="T64" s="66">
        <f>+B!T49/B!T$46</f>
        <v>1.0695356078382719E-4</v>
      </c>
      <c r="U64" s="50">
        <f>+B!U49/B!U$46</f>
        <v>8.3946297231216472E-4</v>
      </c>
      <c r="V64" s="66">
        <f>+B!V49/B!V$46</f>
        <v>1.6245395907635623E-3</v>
      </c>
      <c r="W64" s="50">
        <f>+B!W49/B!W$46</f>
        <v>1.7475390625000002E-3</v>
      </c>
      <c r="X64" s="66">
        <f>+B!X49/B!X$46</f>
        <v>8.8907145190603458E-4</v>
      </c>
      <c r="Y64" s="50">
        <f>+B!Y49/B!Y$46</f>
        <v>2.9587455884213932E-3</v>
      </c>
      <c r="Z64" s="67">
        <f>+B!Z49/B!Z$46</f>
        <v>1.4060193922328839E-3</v>
      </c>
      <c r="AA64" s="67">
        <f>+B!AA49/B!AA$46</f>
        <v>3.443067772864814E-3</v>
      </c>
      <c r="AB64" s="67">
        <f>+B!AB49/B!AB$46</f>
        <v>3.1718240357672257E-3</v>
      </c>
      <c r="AC64" s="67">
        <f>+B!AC49/B!AC$46</f>
        <v>2.8069563927322146E-3</v>
      </c>
      <c r="AD64" s="67">
        <f>+B!AD49/B!AD$46</f>
        <v>2.1009616234292862E-3</v>
      </c>
    </row>
    <row r="65" spans="3:30" x14ac:dyDescent="0.25">
      <c r="C65" s="189" t="s">
        <v>20</v>
      </c>
      <c r="D65" s="205"/>
      <c r="E65" s="68">
        <f>+B!E50/B!E$46</f>
        <v>0</v>
      </c>
      <c r="F65" s="69">
        <f>+B!F50/B!F$46</f>
        <v>0</v>
      </c>
      <c r="G65" s="68">
        <f>+B!G50/B!G$46</f>
        <v>3.3027262736200235E-4</v>
      </c>
      <c r="H65" s="69">
        <f>+B!H50/B!H$46</f>
        <v>2.6509087966455304E-3</v>
      </c>
      <c r="I65" s="68">
        <f>+B!I50/B!I$46</f>
        <v>1.1315669316975527E-3</v>
      </c>
      <c r="J65" s="69">
        <f>+B!J50/B!J$46</f>
        <v>6.1584736838021033E-4</v>
      </c>
      <c r="K65" s="68">
        <f>+B!K50/B!K$46</f>
        <v>1.4784871180149031E-3</v>
      </c>
      <c r="L65" s="69">
        <f>+B!L50/B!L$46</f>
        <v>1.2196426192029061E-3</v>
      </c>
      <c r="M65" s="68">
        <f>+B!M50/B!M$46</f>
        <v>8.4013708668586267E-5</v>
      </c>
      <c r="N65" s="69">
        <f>+B!N50/B!N$46</f>
        <v>8.0716906591103753E-4</v>
      </c>
      <c r="O65" s="68">
        <f>+B!O50/B!O$46</f>
        <v>1.9152472932633558E-3</v>
      </c>
      <c r="P65" s="69">
        <f>+B!P50/B!P$46</f>
        <v>1.5700723547255203E-3</v>
      </c>
      <c r="Q65" s="68">
        <f>+B!Q50/B!Q$46</f>
        <v>1.161637048377083E-3</v>
      </c>
      <c r="R65" s="69">
        <f>+B!R50/B!R$46</f>
        <v>7.355773174533111E-4</v>
      </c>
      <c r="S65" s="68">
        <f>+B!S50/B!S$46</f>
        <v>1.7832945666545964E-3</v>
      </c>
      <c r="T65" s="69">
        <f>+B!T50/B!T$46</f>
        <v>4.8940822539328237E-4</v>
      </c>
      <c r="U65" s="68">
        <f>+B!U50/B!U$46</f>
        <v>4.2718848771802365E-3</v>
      </c>
      <c r="V65" s="69">
        <f>+B!V50/B!V$46</f>
        <v>4.21076500128753E-3</v>
      </c>
      <c r="W65" s="68">
        <f>+B!W50/B!W$46</f>
        <v>4.7021679687500005E-3</v>
      </c>
      <c r="X65" s="69">
        <f>+B!X50/B!X$46</f>
        <v>9.1317463375355529E-3</v>
      </c>
      <c r="Y65" s="68">
        <f>+B!Y50/B!Y$46</f>
        <v>1.0562964634388855E-2</v>
      </c>
      <c r="Z65" s="70">
        <f>+B!Z50/B!Z$46</f>
        <v>1.1627592013693939E-2</v>
      </c>
      <c r="AA65" s="70">
        <f>+B!AA50/B!AA$46</f>
        <v>3.7440953288647928E-3</v>
      </c>
      <c r="AB65" s="70">
        <f>+B!AB50/B!AB$46</f>
        <v>1.6487410998503413E-3</v>
      </c>
      <c r="AC65" s="70">
        <f>+B!AC50/B!AC$46</f>
        <v>2.4535294636102269E-3</v>
      </c>
      <c r="AD65" s="70">
        <f>+B!AD50/B!AD$46</f>
        <v>5.5945786196373831E-4</v>
      </c>
    </row>
    <row r="66" spans="3:30" x14ac:dyDescent="0.25">
      <c r="C66" s="191" t="s">
        <v>21</v>
      </c>
      <c r="D66" s="206"/>
      <c r="E66" s="50">
        <f>+B!E51/B!E$46</f>
        <v>0</v>
      </c>
      <c r="F66" s="66">
        <f>+B!F51/B!F$46</f>
        <v>5.7613732622452537E-5</v>
      </c>
      <c r="G66" s="50">
        <f>+B!G51/B!G$46</f>
        <v>1.0479668167476159E-4</v>
      </c>
      <c r="H66" s="66">
        <f>+B!H51/B!H$46</f>
        <v>9.6316352944787617E-5</v>
      </c>
      <c r="I66" s="50">
        <f>+B!I51/B!I$46</f>
        <v>0</v>
      </c>
      <c r="J66" s="66">
        <f>+B!J51/B!J$46</f>
        <v>0</v>
      </c>
      <c r="K66" s="50">
        <f>+B!K51/B!K$46</f>
        <v>0</v>
      </c>
      <c r="L66" s="66">
        <f>+B!L51/B!L$46</f>
        <v>0</v>
      </c>
      <c r="M66" s="50">
        <f>+B!M51/B!M$46</f>
        <v>1.1037043225026672E-4</v>
      </c>
      <c r="N66" s="66">
        <f>+B!N51/B!N$46</f>
        <v>2.7952699988585401E-4</v>
      </c>
      <c r="O66" s="50">
        <f>+B!O51/B!O$46</f>
        <v>1.7194405914775862E-4</v>
      </c>
      <c r="P66" s="66">
        <f>+B!P51/B!P$46</f>
        <v>0</v>
      </c>
      <c r="Q66" s="50">
        <f>+B!Q51/B!Q$46</f>
        <v>0</v>
      </c>
      <c r="R66" s="66">
        <f>+B!R51/B!R$46</f>
        <v>0</v>
      </c>
      <c r="S66" s="50">
        <f>+B!S51/B!S$46</f>
        <v>2.6579115279693507E-5</v>
      </c>
      <c r="T66" s="66">
        <f>+B!T51/B!T$46</f>
        <v>0</v>
      </c>
      <c r="U66" s="50">
        <f>+B!U51/B!U$46</f>
        <v>0</v>
      </c>
      <c r="V66" s="66">
        <f>+B!V51/B!V$46</f>
        <v>0</v>
      </c>
      <c r="W66" s="50">
        <f>+B!W51/B!W$46</f>
        <v>0</v>
      </c>
      <c r="X66" s="66">
        <f>+B!X51/B!X$46</f>
        <v>0</v>
      </c>
      <c r="Y66" s="50">
        <f>+B!Y51/B!Y$46</f>
        <v>5.8161529226729203E-4</v>
      </c>
      <c r="Z66" s="67">
        <f>+B!Z51/B!Z$46</f>
        <v>5.1939887378386006E-4</v>
      </c>
      <c r="AA66" s="67">
        <f>+B!AA51/B!AA$46</f>
        <v>3.4808063884825914E-4</v>
      </c>
      <c r="AB66" s="67">
        <f>+B!AB51/B!AB$46</f>
        <v>0</v>
      </c>
      <c r="AC66" s="67">
        <f>+B!AC51/B!AC$46</f>
        <v>1.418972030936621E-4</v>
      </c>
      <c r="AD66" s="67">
        <f>+B!AD51/B!AD$46</f>
        <v>1.6112347150574479E-3</v>
      </c>
    </row>
    <row r="67" spans="3:30" x14ac:dyDescent="0.25">
      <c r="C67" s="189" t="s">
        <v>22</v>
      </c>
      <c r="D67" s="205"/>
      <c r="E67" s="68">
        <f>+B!E52/B!E$46</f>
        <v>3.6373503458369622E-2</v>
      </c>
      <c r="F67" s="69">
        <f>+B!F52/B!F$46</f>
        <v>2.1710593244971512E-2</v>
      </c>
      <c r="G67" s="68">
        <f>+B!G52/B!G$46</f>
        <v>1.3521820824618003E-2</v>
      </c>
      <c r="H67" s="69">
        <f>+B!H52/B!H$46</f>
        <v>1.3758984022926175E-2</v>
      </c>
      <c r="I67" s="68">
        <f>+B!I52/B!I$46</f>
        <v>1.075012667153445E-2</v>
      </c>
      <c r="J67" s="69">
        <f>+B!J52/B!J$46</f>
        <v>2.3800515717725526E-2</v>
      </c>
      <c r="K67" s="68">
        <f>+B!K52/B!K$46</f>
        <v>1.4526176159643672E-2</v>
      </c>
      <c r="L67" s="69">
        <f>+B!L52/B!L$46</f>
        <v>1.2521959352843408E-2</v>
      </c>
      <c r="M67" s="68">
        <f>+B!M52/B!M$46</f>
        <v>3.1202897600560019E-2</v>
      </c>
      <c r="N67" s="69">
        <f>+B!N52/B!N$46</f>
        <v>3.3487125463881502E-2</v>
      </c>
      <c r="O67" s="68">
        <f>+B!O52/B!O$46</f>
        <v>2.8399517176425786E-2</v>
      </c>
      <c r="P67" s="69">
        <f>+B!P52/B!P$46</f>
        <v>3.5577828516298531E-2</v>
      </c>
      <c r="Q67" s="68">
        <f>+B!Q52/B!Q$46</f>
        <v>4.3412350644772175E-2</v>
      </c>
      <c r="R67" s="69">
        <f>+B!R52/B!R$46</f>
        <v>4.9214130303160512E-2</v>
      </c>
      <c r="S67" s="68">
        <f>+B!S52/B!S$46</f>
        <v>6.2650042797297661E-2</v>
      </c>
      <c r="T67" s="69">
        <f>+B!T52/B!T$46</f>
        <v>5.9377836752185893E-2</v>
      </c>
      <c r="U67" s="68">
        <f>+B!U52/B!U$46</f>
        <v>5.9638197045570211E-2</v>
      </c>
      <c r="V67" s="69">
        <f>+B!V52/B!V$46</f>
        <v>4.9360311342461063E-2</v>
      </c>
      <c r="W67" s="68">
        <f>+B!W52/B!W$46</f>
        <v>7.3186328124999991E-2</v>
      </c>
      <c r="X67" s="69">
        <f>+B!X52/B!X$46</f>
        <v>9.9577981020645426E-2</v>
      </c>
      <c r="Y67" s="68">
        <f>+B!Y52/B!Y$46</f>
        <v>0.12332728272201181</v>
      </c>
      <c r="Z67" s="70">
        <f>+B!Z52/B!Z$46</f>
        <v>0.17500449770043747</v>
      </c>
      <c r="AA67" s="70">
        <f>+B!AA52/B!AA$46</f>
        <v>0.13561139161345401</v>
      </c>
      <c r="AB67" s="70">
        <f>+B!AB52/B!AB$46</f>
        <v>0.13779796891701449</v>
      </c>
      <c r="AC67" s="70">
        <f>+B!AC52/B!AC$46</f>
        <v>0.11460300887475677</v>
      </c>
      <c r="AD67" s="70">
        <f>+B!AD52/B!AD$46</f>
        <v>0.11532592495134934</v>
      </c>
    </row>
    <row r="68" spans="3:30" x14ac:dyDescent="0.25">
      <c r="C68" s="191" t="s">
        <v>23</v>
      </c>
      <c r="D68" s="206"/>
      <c r="E68" s="50">
        <f>+B!E53/B!E$46</f>
        <v>0.28396383231597622</v>
      </c>
      <c r="F68" s="66">
        <f>+B!F53/B!F$46</f>
        <v>0.15714184500971645</v>
      </c>
      <c r="G68" s="50">
        <f>+B!G53/B!G$46</f>
        <v>0.10804641873766559</v>
      </c>
      <c r="H68" s="66">
        <f>+B!H53/B!H$46</f>
        <v>0.12225598384526878</v>
      </c>
      <c r="I68" s="50">
        <f>+B!I53/B!I$46</f>
        <v>0.14795363661292196</v>
      </c>
      <c r="J68" s="66">
        <f>+B!J53/B!J$46</f>
        <v>0.22222865555177568</v>
      </c>
      <c r="K68" s="50">
        <f>+B!K53/B!K$46</f>
        <v>0.31596663868258384</v>
      </c>
      <c r="L68" s="66">
        <f>+B!L53/B!L$46</f>
        <v>0.31465670650031907</v>
      </c>
      <c r="M68" s="50">
        <f>+B!M53/B!M$46</f>
        <v>0.20069719746340989</v>
      </c>
      <c r="N68" s="66">
        <f>+B!N53/B!N$46</f>
        <v>0.1897448967588635</v>
      </c>
      <c r="O68" s="50">
        <f>+B!O53/B!O$46</f>
        <v>0.18568293407404529</v>
      </c>
      <c r="P68" s="66">
        <f>+B!P53/B!P$46</f>
        <v>0.22064309407287505</v>
      </c>
      <c r="Q68" s="50">
        <f>+B!Q53/B!Q$46</f>
        <v>0.15624619025570033</v>
      </c>
      <c r="R68" s="66">
        <f>+B!R53/B!R$46</f>
        <v>0.16625498529314109</v>
      </c>
      <c r="S68" s="50">
        <f>+B!S53/B!S$46</f>
        <v>0.18640639040684256</v>
      </c>
      <c r="T68" s="66">
        <f>+B!T53/B!T$46</f>
        <v>0.19540004359527874</v>
      </c>
      <c r="U68" s="50">
        <f>+B!U53/B!U$46</f>
        <v>0.26681738571659169</v>
      </c>
      <c r="V68" s="66">
        <f>+B!V53/B!V$46</f>
        <v>0.27825116946291756</v>
      </c>
      <c r="W68" s="50">
        <f>+B!W53/B!W$46</f>
        <v>0.19902949218749999</v>
      </c>
      <c r="X68" s="66">
        <f>+B!X53/B!X$46</f>
        <v>0.22942165965115241</v>
      </c>
      <c r="Y68" s="50">
        <f>+B!Y53/B!Y$46</f>
        <v>0.20733816846589218</v>
      </c>
      <c r="Z68" s="67">
        <f>+B!Z53/B!Z$46</f>
        <v>0.18878066234323954</v>
      </c>
      <c r="AA68" s="67">
        <f>+B!AA53/B!AA$46</f>
        <v>0.14612774561448844</v>
      </c>
      <c r="AB68" s="67">
        <f>+B!AB53/B!AB$46</f>
        <v>0.27880672643157822</v>
      </c>
      <c r="AC68" s="67">
        <f>+B!AC53/B!AC$46</f>
        <v>0.2190872077557709</v>
      </c>
      <c r="AD68" s="67">
        <f>+B!AD53/B!AD$46</f>
        <v>0.18273062172675913</v>
      </c>
    </row>
    <row r="69" spans="3:30" x14ac:dyDescent="0.25">
      <c r="C69" s="189" t="s">
        <v>24</v>
      </c>
      <c r="D69" s="205"/>
      <c r="E69" s="68">
        <f>+B!E54/B!E$46</f>
        <v>0.17812915865867698</v>
      </c>
      <c r="F69" s="69">
        <f>+B!F54/B!F$46</f>
        <v>0.16971562692045775</v>
      </c>
      <c r="G69" s="68">
        <f>+B!G54/B!G$46</f>
        <v>0.17533666583944885</v>
      </c>
      <c r="H69" s="69">
        <f>+B!H54/B!H$46</f>
        <v>0.18220961154419621</v>
      </c>
      <c r="I69" s="68">
        <f>+B!I54/B!I$46</f>
        <v>0.19220595988766853</v>
      </c>
      <c r="J69" s="69">
        <f>+B!J54/B!J$46</f>
        <v>0.19864289288556358</v>
      </c>
      <c r="K69" s="68">
        <f>+B!K54/B!K$46</f>
        <v>0.24462734003878647</v>
      </c>
      <c r="L69" s="69">
        <f>+B!L54/B!L$46</f>
        <v>0.30375461102578666</v>
      </c>
      <c r="M69" s="68">
        <f>+B!M54/B!M$46</f>
        <v>0.36802842190637619</v>
      </c>
      <c r="N69" s="69">
        <f>+B!N54/B!N$46</f>
        <v>0.45011950476319934</v>
      </c>
      <c r="O69" s="68">
        <f>+B!O54/B!O$46</f>
        <v>0.36331621722238427</v>
      </c>
      <c r="P69" s="69">
        <f>+B!P54/B!P$46</f>
        <v>0.34793534208647575</v>
      </c>
      <c r="Q69" s="68">
        <f>+B!Q54/B!Q$46</f>
        <v>0.40088304204261549</v>
      </c>
      <c r="R69" s="69">
        <f>+B!R54/B!R$46</f>
        <v>0.46477336203091368</v>
      </c>
      <c r="S69" s="68">
        <f>+B!S54/B!S$46</f>
        <v>0.41718743411619763</v>
      </c>
      <c r="T69" s="69">
        <f>+B!T54/B!T$46</f>
        <v>0.38687096309710878</v>
      </c>
      <c r="U69" s="68">
        <f>+B!U54/B!U$46</f>
        <v>0.34790214066018599</v>
      </c>
      <c r="V69" s="69">
        <f>+B!V54/B!V$46</f>
        <v>0.42910234664058938</v>
      </c>
      <c r="W69" s="68">
        <f>+B!W54/B!W$46</f>
        <v>0.51818789062500004</v>
      </c>
      <c r="X69" s="69">
        <f>+B!X54/B!X$46</f>
        <v>0.41108778514102456</v>
      </c>
      <c r="Y69" s="68">
        <f>+B!Y54/B!Y$46</f>
        <v>0.42361265017445449</v>
      </c>
      <c r="Z69" s="70">
        <f>+B!Z54/B!Z$46</f>
        <v>0.38545192129285849</v>
      </c>
      <c r="AA69" s="70">
        <f>+B!AA54/B!AA$46</f>
        <v>0.48247257640567331</v>
      </c>
      <c r="AB69" s="70">
        <f>+B!AB54/B!AB$46</f>
        <v>0.32626467944004489</v>
      </c>
      <c r="AC69" s="70">
        <f>+B!AC54/B!AC$46</f>
        <v>0.48655326588895725</v>
      </c>
      <c r="AD69" s="70">
        <f>+B!AD54/B!AD$46</f>
        <v>0.55382597306197634</v>
      </c>
    </row>
    <row r="70" spans="3:30" x14ac:dyDescent="0.25">
      <c r="C70" s="191" t="s">
        <v>25</v>
      </c>
      <c r="D70" s="206"/>
      <c r="E70" s="50">
        <f>+B!E55/B!E$46</f>
        <v>0.49877017075347502</v>
      </c>
      <c r="F70" s="66">
        <f>+B!F55/B!F$46</f>
        <v>0.64772887704087556</v>
      </c>
      <c r="G70" s="50">
        <f>+B!G55/B!G$46</f>
        <v>0.70024296569409483</v>
      </c>
      <c r="H70" s="66">
        <f>+B!H55/B!H$46</f>
        <v>0.67653982920706202</v>
      </c>
      <c r="I70" s="50">
        <f>+B!I55/B!I$46</f>
        <v>0.6466917376765775</v>
      </c>
      <c r="J70" s="66">
        <f>+B!J55/B!J$46</f>
        <v>0.55429592464843858</v>
      </c>
      <c r="K70" s="50">
        <f>+B!K55/B!K$46</f>
        <v>0.42275730606983269</v>
      </c>
      <c r="L70" s="66">
        <f>+B!L55/B!L$46</f>
        <v>0.36739531393546665</v>
      </c>
      <c r="M70" s="50">
        <f>+B!M55/B!M$46</f>
        <v>0.39854062530731882</v>
      </c>
      <c r="N70" s="66">
        <f>+B!N55/B!N$46</f>
        <v>0.32255755877429848</v>
      </c>
      <c r="O70" s="50">
        <f>+B!O55/B!O$46</f>
        <v>0.4186914749461999</v>
      </c>
      <c r="P70" s="66">
        <f>+B!P55/B!P$46</f>
        <v>0.39130728830057659</v>
      </c>
      <c r="Q70" s="50">
        <f>+B!Q55/B!Q$46</f>
        <v>0.39253767752451407</v>
      </c>
      <c r="R70" s="66">
        <f>+B!R55/B!R$46</f>
        <v>0.31177134642953402</v>
      </c>
      <c r="S70" s="50">
        <f>+B!S55/B!S$46</f>
        <v>0.3233999085481552</v>
      </c>
      <c r="T70" s="66">
        <f>+B!T55/B!T$46</f>
        <v>0.35057191769712209</v>
      </c>
      <c r="U70" s="50">
        <f>+B!U55/B!U$46</f>
        <v>0.31885214438031967</v>
      </c>
      <c r="V70" s="66">
        <f>+B!V55/B!V$46</f>
        <v>0.23406960584903475</v>
      </c>
      <c r="W70" s="50">
        <f>+B!W55/B!W$46</f>
        <v>0.19440517578124999</v>
      </c>
      <c r="X70" s="66">
        <f>+B!X55/B!X$46</f>
        <v>0.22989437531422668</v>
      </c>
      <c r="Y70" s="50">
        <f>+B!Y55/B!Y$46</f>
        <v>0.2209635938890388</v>
      </c>
      <c r="Z70" s="67">
        <f>+B!Z55/B!Z$46</f>
        <v>0.20773439458939719</v>
      </c>
      <c r="AA70" s="67">
        <f>+B!AA55/B!AA$46</f>
        <v>0.20702194648728409</v>
      </c>
      <c r="AB70" s="67">
        <f>+B!AB55/B!AB$46</f>
        <v>0.24340706535872111</v>
      </c>
      <c r="AC70" s="67">
        <f>+B!AC55/B!AC$46</f>
        <v>0.17092977763456005</v>
      </c>
      <c r="AD70" s="67">
        <f>+B!AD55/B!AD$46</f>
        <v>0.14207798634443672</v>
      </c>
    </row>
    <row r="71" spans="3:30" ht="15.75" thickBot="1" x14ac:dyDescent="0.3">
      <c r="C71" s="193" t="s">
        <v>26</v>
      </c>
      <c r="D71" s="229"/>
      <c r="E71" s="71">
        <f>+B!E56/B!E$46</f>
        <v>6.9059199617688272E-8</v>
      </c>
      <c r="F71" s="72">
        <f>+B!F56/B!F$46</f>
        <v>0</v>
      </c>
      <c r="G71" s="71">
        <f>+B!G56/B!G$46</f>
        <v>0</v>
      </c>
      <c r="H71" s="72">
        <f>+B!H56/B!H$46</f>
        <v>2.325358593548711E-8</v>
      </c>
      <c r="I71" s="71">
        <f>+B!I56/B!I$46</f>
        <v>0</v>
      </c>
      <c r="J71" s="72">
        <f>+B!J56/B!J$46</f>
        <v>0</v>
      </c>
      <c r="K71" s="71">
        <f>+B!K56/B!K$46</f>
        <v>0</v>
      </c>
      <c r="L71" s="72">
        <f>+B!L56/B!L$46</f>
        <v>1.1001591943503536E-4</v>
      </c>
      <c r="M71" s="71">
        <f>+B!M56/B!M$46</f>
        <v>2.0715274421870421E-4</v>
      </c>
      <c r="N71" s="72">
        <f>+B!N56/B!N$46</f>
        <v>2.346397386666527E-3</v>
      </c>
      <c r="O71" s="71">
        <f>+B!O56/B!O$46</f>
        <v>2.9620440556764512E-5</v>
      </c>
      <c r="P71" s="72">
        <f>+B!P56/B!P$46</f>
        <v>2.4524832449588225E-4</v>
      </c>
      <c r="Q71" s="71">
        <f>+B!Q56/B!Q$46</f>
        <v>1.0933193148485179E-4</v>
      </c>
      <c r="R71" s="72">
        <f>+B!R56/B!R$46</f>
        <v>4.2255364194950843E-5</v>
      </c>
      <c r="S71" s="71">
        <f>+B!S56/B!S$46</f>
        <v>3.1972050583665886E-4</v>
      </c>
      <c r="T71" s="72">
        <f>+B!T56/B!T$46</f>
        <v>0</v>
      </c>
      <c r="U71" s="71">
        <f>+B!U56/B!U$46</f>
        <v>2.1983544394067454E-4</v>
      </c>
      <c r="V71" s="72">
        <f>+B!V56/B!V$46</f>
        <v>0</v>
      </c>
      <c r="W71" s="71">
        <f>+B!W56/B!W$46</f>
        <v>3.768359375E-4</v>
      </c>
      <c r="X71" s="72">
        <f>+B!X56/B!X$46</f>
        <v>9.8575373727296861E-4</v>
      </c>
      <c r="Y71" s="71">
        <f>+B!Y56/B!Y$46</f>
        <v>2.0031630123072249E-4</v>
      </c>
      <c r="Z71" s="73">
        <f>+B!Z56/B!Z$46</f>
        <v>0</v>
      </c>
      <c r="AA71" s="73">
        <f>+B!AA56/B!AA$46</f>
        <v>1.0147761503166719E-4</v>
      </c>
      <c r="AB71" s="73">
        <f>+B!AB56/B!AB$46</f>
        <v>3.6600190814248934E-4</v>
      </c>
      <c r="AC71" s="73">
        <f>+B!AC56/B!AC$46</f>
        <v>3.4347657719060288E-4</v>
      </c>
      <c r="AD71" s="73">
        <f>+B!AD56/B!AD$46</f>
        <v>4.6048742938047257E-4</v>
      </c>
    </row>
    <row r="72" spans="3:30" x14ac:dyDescent="0.25">
      <c r="C72" s="1" t="s">
        <v>53</v>
      </c>
    </row>
  </sheetData>
  <mergeCells count="28">
    <mergeCell ref="C70:D70"/>
    <mergeCell ref="C71:D71"/>
    <mergeCell ref="C65:D65"/>
    <mergeCell ref="C66:D66"/>
    <mergeCell ref="C67:D67"/>
    <mergeCell ref="C68:D68"/>
    <mergeCell ref="C69:D69"/>
    <mergeCell ref="C57:D57"/>
    <mergeCell ref="C61:D61"/>
    <mergeCell ref="C62:D62"/>
    <mergeCell ref="C63:D63"/>
    <mergeCell ref="C64:D64"/>
    <mergeCell ref="C52:D52"/>
    <mergeCell ref="C53:D53"/>
    <mergeCell ref="C54:D54"/>
    <mergeCell ref="C55:D55"/>
    <mergeCell ref="C56:D56"/>
    <mergeCell ref="C47:D47"/>
    <mergeCell ref="C48:D48"/>
    <mergeCell ref="C49:D49"/>
    <mergeCell ref="C50:D50"/>
    <mergeCell ref="C51:D51"/>
    <mergeCell ref="B7:E16"/>
    <mergeCell ref="G9:J16"/>
    <mergeCell ref="M8:P16"/>
    <mergeCell ref="C17:E17"/>
    <mergeCell ref="H17:J17"/>
    <mergeCell ref="N17:P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Usuario</cp:lastModifiedBy>
  <dcterms:created xsi:type="dcterms:W3CDTF">2017-09-28T16:39:19Z</dcterms:created>
  <dcterms:modified xsi:type="dcterms:W3CDTF">2021-12-17T13:18:19Z</dcterms:modified>
</cp:coreProperties>
</file>