
<file path=[Content_Types].xml><?xml version="1.0" encoding="utf-8"?>
<Types xmlns="http://schemas.openxmlformats.org/package/2006/content-types">
  <Default Extension="png" ContentType="image/png"/>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Users\Usuario\Desktop\ESCRITORIO\OBSERVATORIO\BASES DE DATOS\Australia\"/>
    </mc:Choice>
  </mc:AlternateContent>
  <bookViews>
    <workbookView xWindow="0" yWindow="0" windowWidth="16815" windowHeight="8295" tabRatio="664" activeTab="6"/>
  </bookViews>
  <sheets>
    <sheet name="INICIO" sheetId="3" r:id="rId1"/>
    <sheet name="INDICADORES" sheetId="4" r:id="rId2"/>
    <sheet name="FUENTE DE DATOS" sheetId="17" r:id="rId3"/>
    <sheet name="A" sheetId="5" r:id="rId4"/>
    <sheet name="B" sheetId="6" r:id="rId5"/>
    <sheet name="C" sheetId="7" r:id="rId6"/>
    <sheet name="D" sheetId="8" r:id="rId7"/>
    <sheet name="E" sheetId="9" r:id="rId8"/>
    <sheet name="F" sheetId="10" r:id="rId9"/>
    <sheet name="H" sheetId="2" r:id="rId10"/>
    <sheet name="I" sheetId="12" r:id="rId11"/>
    <sheet name="J" sheetId="13" r:id="rId12"/>
  </sheets>
  <calcPr calcId="162913"/>
</workbook>
</file>

<file path=xl/calcChain.xml><?xml version="1.0" encoding="utf-8"?>
<calcChain xmlns="http://schemas.openxmlformats.org/spreadsheetml/2006/main">
  <c r="AF61" i="8" l="1"/>
  <c r="AF60" i="8"/>
  <c r="AD55" i="13" l="1"/>
  <c r="AD68" i="13" s="1"/>
  <c r="AD54" i="13"/>
  <c r="AD67" i="13" s="1"/>
  <c r="AD53" i="13"/>
  <c r="AD66" i="13" s="1"/>
  <c r="AD52" i="13"/>
  <c r="AD65" i="13" s="1"/>
  <c r="AD51" i="13"/>
  <c r="AD64" i="13" s="1"/>
  <c r="AD50" i="13"/>
  <c r="AD63" i="13" s="1"/>
  <c r="AD49" i="13"/>
  <c r="AD62" i="13" s="1"/>
  <c r="AD48" i="13"/>
  <c r="AD61" i="13" s="1"/>
  <c r="AD47" i="13"/>
  <c r="AD60" i="13" s="1"/>
  <c r="AD46" i="13"/>
  <c r="AD59" i="13" s="1"/>
  <c r="AD56" i="12"/>
  <c r="AD70" i="12" s="1"/>
  <c r="AD55" i="12"/>
  <c r="AD69" i="12" s="1"/>
  <c r="AD54" i="12"/>
  <c r="AD68" i="12" s="1"/>
  <c r="AD53" i="12"/>
  <c r="AD67" i="12" s="1"/>
  <c r="AD52" i="12"/>
  <c r="AD66" i="12" s="1"/>
  <c r="AD51" i="12"/>
  <c r="AD65" i="12" s="1"/>
  <c r="AD50" i="12"/>
  <c r="AD64" i="12" s="1"/>
  <c r="AD49" i="12"/>
  <c r="AD63" i="12" s="1"/>
  <c r="AD48" i="12"/>
  <c r="AD62" i="12" s="1"/>
  <c r="AD47" i="12"/>
  <c r="AD61" i="12" s="1"/>
  <c r="AD53" i="2"/>
  <c r="AD52" i="2"/>
  <c r="AD51" i="2"/>
  <c r="AD50" i="2"/>
  <c r="AD49" i="2"/>
  <c r="AD48" i="2"/>
  <c r="AD47" i="2"/>
  <c r="AD46" i="2"/>
  <c r="AD45" i="2"/>
  <c r="AD44" i="2"/>
  <c r="AC71" i="10"/>
  <c r="AC70" i="10"/>
  <c r="AC69" i="10"/>
  <c r="AC68" i="10"/>
  <c r="AC67" i="10"/>
  <c r="AC66" i="10"/>
  <c r="AC65" i="10"/>
  <c r="AC64" i="10"/>
  <c r="AC63" i="10"/>
  <c r="AC62" i="10"/>
  <c r="AC61" i="10"/>
  <c r="AC57" i="10"/>
  <c r="AC56" i="10"/>
  <c r="AC55" i="10"/>
  <c r="AC54" i="10"/>
  <c r="AC53" i="10"/>
  <c r="AC52" i="10"/>
  <c r="AC51" i="10"/>
  <c r="AC50" i="10"/>
  <c r="AC49" i="10"/>
  <c r="AC48" i="10"/>
  <c r="AC47" i="10"/>
  <c r="AC112" i="9"/>
  <c r="AC111" i="9"/>
  <c r="AC110" i="9"/>
  <c r="AC109" i="9"/>
  <c r="AC108" i="9"/>
  <c r="AC107" i="9"/>
  <c r="AC106" i="9"/>
  <c r="AC105" i="9"/>
  <c r="AC104" i="9"/>
  <c r="AC103" i="9"/>
  <c r="AC102" i="9"/>
  <c r="AC84" i="9"/>
  <c r="AC83" i="9"/>
  <c r="AC82" i="9"/>
  <c r="AC81" i="9"/>
  <c r="AC80" i="9"/>
  <c r="AC79" i="9"/>
  <c r="AC78" i="9"/>
  <c r="AC77" i="9"/>
  <c r="AC76" i="9"/>
  <c r="AC75" i="9"/>
  <c r="AC74" i="9"/>
  <c r="AD56" i="9"/>
  <c r="AD55" i="9"/>
  <c r="AD54" i="9"/>
  <c r="AD53" i="9"/>
  <c r="AD52" i="9"/>
  <c r="AD51" i="9"/>
  <c r="AD50" i="9"/>
  <c r="AD49" i="9"/>
  <c r="AD48" i="9"/>
  <c r="AD47" i="9"/>
  <c r="AD46" i="9"/>
  <c r="AF122" i="8"/>
  <c r="AF121" i="8"/>
  <c r="AF120" i="8"/>
  <c r="AF119" i="8"/>
  <c r="AF118" i="8"/>
  <c r="AF117" i="8"/>
  <c r="AF116" i="8"/>
  <c r="AF115" i="8"/>
  <c r="AF114" i="8"/>
  <c r="AF113" i="8"/>
  <c r="AF112" i="8"/>
  <c r="AF108" i="8"/>
  <c r="AF107" i="8"/>
  <c r="AF106" i="8"/>
  <c r="AF105" i="8"/>
  <c r="AF104" i="8"/>
  <c r="AF103" i="8"/>
  <c r="AF102" i="8"/>
  <c r="AF101" i="8"/>
  <c r="AF100" i="8"/>
  <c r="AF99" i="8"/>
  <c r="AF98" i="8"/>
  <c r="AF76" i="8"/>
  <c r="AF75" i="8"/>
  <c r="AF74" i="8"/>
  <c r="AF73" i="8"/>
  <c r="AF72" i="8"/>
  <c r="AF71" i="8"/>
  <c r="AF70" i="8"/>
  <c r="AF69" i="8"/>
  <c r="AF68" i="8"/>
  <c r="AF67" i="8"/>
  <c r="AF66" i="8"/>
  <c r="AF56" i="8"/>
  <c r="AF55" i="8"/>
  <c r="AF54" i="8"/>
  <c r="AF53" i="8"/>
  <c r="AF52" i="8"/>
  <c r="AF51" i="8"/>
  <c r="AF50" i="8"/>
  <c r="AF49" i="8"/>
  <c r="AF48" i="8"/>
  <c r="AF47" i="8"/>
  <c r="AF46" i="8"/>
  <c r="AE56" i="8"/>
  <c r="AE55" i="8"/>
  <c r="AE54" i="8"/>
  <c r="AE53" i="8"/>
  <c r="AE52" i="8"/>
  <c r="AE51" i="8"/>
  <c r="AE50" i="8"/>
  <c r="AE49" i="8"/>
  <c r="AE48" i="8"/>
  <c r="AE47" i="8"/>
  <c r="AE46" i="8"/>
  <c r="AB56" i="7"/>
  <c r="AF136" i="8" s="1"/>
  <c r="AB55" i="7"/>
  <c r="AF149" i="8" s="1"/>
  <c r="AB54" i="7"/>
  <c r="AF134" i="8" s="1"/>
  <c r="AB53" i="7"/>
  <c r="AF147" i="8" s="1"/>
  <c r="AB52" i="7"/>
  <c r="AF146" i="8" s="1"/>
  <c r="AB51" i="7"/>
  <c r="AF145" i="8" s="1"/>
  <c r="AB50" i="7"/>
  <c r="AF130" i="8" s="1"/>
  <c r="AB49" i="7"/>
  <c r="AF129" i="8" s="1"/>
  <c r="AB48" i="7"/>
  <c r="AF128" i="8" s="1"/>
  <c r="AB47" i="7"/>
  <c r="AF141" i="8" s="1"/>
  <c r="AB46" i="7"/>
  <c r="AF126" i="8" s="1"/>
  <c r="AF127" i="8" l="1"/>
  <c r="AF131" i="8"/>
  <c r="AF135" i="8"/>
  <c r="AF82" i="8"/>
  <c r="AF142" i="8"/>
  <c r="AF83" i="8"/>
  <c r="AF132" i="8"/>
  <c r="AF143" i="8"/>
  <c r="AF80" i="8"/>
  <c r="AF84" i="8"/>
  <c r="AF88" i="8"/>
  <c r="AF133" i="8"/>
  <c r="AF140" i="8"/>
  <c r="AF144" i="8"/>
  <c r="AF148" i="8"/>
  <c r="AF86" i="8"/>
  <c r="AF90" i="8"/>
  <c r="AF150" i="8"/>
  <c r="AF87" i="8"/>
  <c r="AF81" i="8"/>
  <c r="AF85" i="8"/>
  <c r="AF89" i="8"/>
  <c r="AC46" i="13"/>
  <c r="AC59" i="13" s="1"/>
  <c r="AC47" i="13"/>
  <c r="AC60" i="13" s="1"/>
  <c r="AC48" i="13"/>
  <c r="AC61" i="13" s="1"/>
  <c r="AC49" i="13"/>
  <c r="AC62" i="13" s="1"/>
  <c r="AC50" i="13"/>
  <c r="AC63" i="13" s="1"/>
  <c r="AC51" i="13"/>
  <c r="AC64" i="13" s="1"/>
  <c r="AC52" i="13"/>
  <c r="AC65" i="13" s="1"/>
  <c r="AC53" i="13"/>
  <c r="AC66" i="13" s="1"/>
  <c r="AC54" i="13"/>
  <c r="AC67" i="13" s="1"/>
  <c r="AC55" i="13"/>
  <c r="AC68" i="13" s="1"/>
  <c r="AC47" i="12"/>
  <c r="AC61" i="12" s="1"/>
  <c r="AC48" i="12"/>
  <c r="AC62" i="12" s="1"/>
  <c r="AC49" i="12"/>
  <c r="AC63" i="12" s="1"/>
  <c r="AC50" i="12"/>
  <c r="AC64" i="12" s="1"/>
  <c r="AC51" i="12"/>
  <c r="AC65" i="12" s="1"/>
  <c r="AC52" i="12"/>
  <c r="AC66" i="12" s="1"/>
  <c r="AC53" i="12"/>
  <c r="AC67" i="12" s="1"/>
  <c r="AC54" i="12"/>
  <c r="AC68" i="12" s="1"/>
  <c r="AC55" i="12"/>
  <c r="AC69" i="12" s="1"/>
  <c r="AC56" i="12"/>
  <c r="AC70" i="12" s="1"/>
  <c r="AC44" i="2"/>
  <c r="AC45" i="2"/>
  <c r="AC46" i="2"/>
  <c r="AC47" i="2"/>
  <c r="AC48" i="2"/>
  <c r="AC49" i="2"/>
  <c r="AC50" i="2"/>
  <c r="AC51" i="2"/>
  <c r="AC52" i="2"/>
  <c r="AC53" i="2"/>
  <c r="AB61" i="10"/>
  <c r="AB62" i="10"/>
  <c r="AB63" i="10"/>
  <c r="AB64" i="10"/>
  <c r="AB65" i="10"/>
  <c r="AB66" i="10"/>
  <c r="AB67" i="10"/>
  <c r="AB68" i="10"/>
  <c r="AB69" i="10"/>
  <c r="AB70" i="10"/>
  <c r="AB71" i="10"/>
  <c r="AB47" i="10"/>
  <c r="AB48" i="10"/>
  <c r="AB49" i="10"/>
  <c r="AB50" i="10"/>
  <c r="AB51" i="10"/>
  <c r="AB52" i="10"/>
  <c r="AB53" i="10"/>
  <c r="AB54" i="10"/>
  <c r="AB55" i="10"/>
  <c r="AB56" i="10"/>
  <c r="AB57" i="10"/>
  <c r="AB102" i="9"/>
  <c r="AB103" i="9"/>
  <c r="AB104" i="9"/>
  <c r="AB105" i="9"/>
  <c r="AB106" i="9"/>
  <c r="AB107" i="9"/>
  <c r="AB108" i="9"/>
  <c r="AB109" i="9"/>
  <c r="AB110" i="9"/>
  <c r="AB111" i="9"/>
  <c r="AB112" i="9"/>
  <c r="AB74" i="9"/>
  <c r="AB75" i="9"/>
  <c r="AB76" i="9"/>
  <c r="AB77" i="9"/>
  <c r="AB78" i="9"/>
  <c r="AB79" i="9"/>
  <c r="AB80" i="9"/>
  <c r="AB81" i="9"/>
  <c r="AB82" i="9"/>
  <c r="AB83" i="9"/>
  <c r="AB84" i="9"/>
  <c r="AC46" i="9"/>
  <c r="AC47" i="9"/>
  <c r="AC48" i="9"/>
  <c r="AC49" i="9"/>
  <c r="AC50" i="9"/>
  <c r="AC51" i="9"/>
  <c r="AC52" i="9"/>
  <c r="AC53" i="9"/>
  <c r="AC54" i="9"/>
  <c r="AC55" i="9"/>
  <c r="AC56" i="9"/>
  <c r="L112" i="8" l="1"/>
  <c r="M112" i="8"/>
  <c r="N112" i="8"/>
  <c r="O112" i="8"/>
  <c r="P112" i="8"/>
  <c r="Q112" i="8"/>
  <c r="R112" i="8"/>
  <c r="S112" i="8"/>
  <c r="T112" i="8"/>
  <c r="U112" i="8"/>
  <c r="V112" i="8"/>
  <c r="W112" i="8"/>
  <c r="X112" i="8"/>
  <c r="Y112" i="8"/>
  <c r="Z112" i="8"/>
  <c r="AA112" i="8"/>
  <c r="AB112" i="8"/>
  <c r="AC112" i="8"/>
  <c r="AD112" i="8"/>
  <c r="AE112" i="8"/>
  <c r="I112" i="8"/>
  <c r="J112" i="8"/>
  <c r="K112" i="8"/>
  <c r="I113" i="8"/>
  <c r="J113" i="8"/>
  <c r="K113" i="8"/>
  <c r="L113" i="8"/>
  <c r="M113" i="8"/>
  <c r="N113" i="8"/>
  <c r="O113" i="8"/>
  <c r="P113" i="8"/>
  <c r="Q113" i="8"/>
  <c r="R113" i="8"/>
  <c r="S113" i="8"/>
  <c r="T113" i="8"/>
  <c r="U113" i="8"/>
  <c r="V113" i="8"/>
  <c r="W113" i="8"/>
  <c r="X113" i="8"/>
  <c r="Y113" i="8"/>
  <c r="Z113" i="8"/>
  <c r="AA113" i="8"/>
  <c r="AB113" i="8"/>
  <c r="AC113" i="8"/>
  <c r="AD113" i="8"/>
  <c r="AE113" i="8"/>
  <c r="I114" i="8"/>
  <c r="J114" i="8"/>
  <c r="K114" i="8"/>
  <c r="L114" i="8"/>
  <c r="M114" i="8"/>
  <c r="N114" i="8"/>
  <c r="O114" i="8"/>
  <c r="P114" i="8"/>
  <c r="Q114" i="8"/>
  <c r="R114" i="8"/>
  <c r="S114" i="8"/>
  <c r="T114" i="8"/>
  <c r="U114" i="8"/>
  <c r="V114" i="8"/>
  <c r="W114" i="8"/>
  <c r="X114" i="8"/>
  <c r="Y114" i="8"/>
  <c r="Z114" i="8"/>
  <c r="AA114" i="8"/>
  <c r="AB114" i="8"/>
  <c r="AC114" i="8"/>
  <c r="AD114" i="8"/>
  <c r="AE114" i="8"/>
  <c r="I115" i="8"/>
  <c r="J115" i="8"/>
  <c r="K115" i="8"/>
  <c r="L115" i="8"/>
  <c r="M115" i="8"/>
  <c r="N115" i="8"/>
  <c r="O115" i="8"/>
  <c r="P115" i="8"/>
  <c r="Q115" i="8"/>
  <c r="R115" i="8"/>
  <c r="S115" i="8"/>
  <c r="T115" i="8"/>
  <c r="U115" i="8"/>
  <c r="V115" i="8"/>
  <c r="W115" i="8"/>
  <c r="X115" i="8"/>
  <c r="Y115" i="8"/>
  <c r="Z115" i="8"/>
  <c r="AA115" i="8"/>
  <c r="AB115" i="8"/>
  <c r="AC115" i="8"/>
  <c r="AD115" i="8"/>
  <c r="AE115" i="8"/>
  <c r="I116" i="8"/>
  <c r="J116" i="8"/>
  <c r="K116" i="8"/>
  <c r="L116" i="8"/>
  <c r="M116" i="8"/>
  <c r="N116" i="8"/>
  <c r="O116" i="8"/>
  <c r="P116" i="8"/>
  <c r="Q116" i="8"/>
  <c r="R116" i="8"/>
  <c r="S116" i="8"/>
  <c r="T116" i="8"/>
  <c r="U116" i="8"/>
  <c r="V116" i="8"/>
  <c r="W116" i="8"/>
  <c r="X116" i="8"/>
  <c r="Y116" i="8"/>
  <c r="Z116" i="8"/>
  <c r="AA116" i="8"/>
  <c r="AB116" i="8"/>
  <c r="AC116" i="8"/>
  <c r="AD116" i="8"/>
  <c r="AE116" i="8"/>
  <c r="I117" i="8"/>
  <c r="J117" i="8"/>
  <c r="K117" i="8"/>
  <c r="L117" i="8"/>
  <c r="M117" i="8"/>
  <c r="N117" i="8"/>
  <c r="O117" i="8"/>
  <c r="P117" i="8"/>
  <c r="Q117" i="8"/>
  <c r="R117" i="8"/>
  <c r="S117" i="8"/>
  <c r="T117" i="8"/>
  <c r="U117" i="8"/>
  <c r="V117" i="8"/>
  <c r="W117" i="8"/>
  <c r="X117" i="8"/>
  <c r="Y117" i="8"/>
  <c r="Z117" i="8"/>
  <c r="AA117" i="8"/>
  <c r="AB117" i="8"/>
  <c r="AC117" i="8"/>
  <c r="AD117" i="8"/>
  <c r="AE117" i="8"/>
  <c r="I118" i="8"/>
  <c r="J118" i="8"/>
  <c r="K118" i="8"/>
  <c r="L118" i="8"/>
  <c r="M118" i="8"/>
  <c r="N118" i="8"/>
  <c r="O118" i="8"/>
  <c r="P118" i="8"/>
  <c r="Q118" i="8"/>
  <c r="R118" i="8"/>
  <c r="S118" i="8"/>
  <c r="T118" i="8"/>
  <c r="U118" i="8"/>
  <c r="V118" i="8"/>
  <c r="W118" i="8"/>
  <c r="X118" i="8"/>
  <c r="Y118" i="8"/>
  <c r="Z118" i="8"/>
  <c r="AA118" i="8"/>
  <c r="AB118" i="8"/>
  <c r="AC118" i="8"/>
  <c r="AD118" i="8"/>
  <c r="AE118" i="8"/>
  <c r="I119" i="8"/>
  <c r="J119" i="8"/>
  <c r="K119" i="8"/>
  <c r="L119" i="8"/>
  <c r="M119" i="8"/>
  <c r="N119" i="8"/>
  <c r="O119" i="8"/>
  <c r="P119" i="8"/>
  <c r="Q119" i="8"/>
  <c r="R119" i="8"/>
  <c r="S119" i="8"/>
  <c r="T119" i="8"/>
  <c r="U119" i="8"/>
  <c r="V119" i="8"/>
  <c r="W119" i="8"/>
  <c r="X119" i="8"/>
  <c r="Y119" i="8"/>
  <c r="Z119" i="8"/>
  <c r="AA119" i="8"/>
  <c r="AB119" i="8"/>
  <c r="AC119" i="8"/>
  <c r="AD119" i="8"/>
  <c r="AE119" i="8"/>
  <c r="I120" i="8"/>
  <c r="J120" i="8"/>
  <c r="K120" i="8"/>
  <c r="L120" i="8"/>
  <c r="M120" i="8"/>
  <c r="N120" i="8"/>
  <c r="O120" i="8"/>
  <c r="P120" i="8"/>
  <c r="Q120" i="8"/>
  <c r="R120" i="8"/>
  <c r="S120" i="8"/>
  <c r="T120" i="8"/>
  <c r="U120" i="8"/>
  <c r="V120" i="8"/>
  <c r="W120" i="8"/>
  <c r="X120" i="8"/>
  <c r="Y120" i="8"/>
  <c r="Z120" i="8"/>
  <c r="AA120" i="8"/>
  <c r="AB120" i="8"/>
  <c r="AC120" i="8"/>
  <c r="AD120" i="8"/>
  <c r="AE120" i="8"/>
  <c r="I121" i="8"/>
  <c r="J121" i="8"/>
  <c r="K121" i="8"/>
  <c r="L121" i="8"/>
  <c r="M121" i="8"/>
  <c r="N121" i="8"/>
  <c r="O121" i="8"/>
  <c r="P121" i="8"/>
  <c r="Q121" i="8"/>
  <c r="R121" i="8"/>
  <c r="S121" i="8"/>
  <c r="T121" i="8"/>
  <c r="U121" i="8"/>
  <c r="V121" i="8"/>
  <c r="W121" i="8"/>
  <c r="X121" i="8"/>
  <c r="Y121" i="8"/>
  <c r="Z121" i="8"/>
  <c r="AA121" i="8"/>
  <c r="AB121" i="8"/>
  <c r="AC121" i="8"/>
  <c r="AD121" i="8"/>
  <c r="AE121" i="8"/>
  <c r="I122" i="8"/>
  <c r="J122" i="8"/>
  <c r="K122" i="8"/>
  <c r="L122" i="8"/>
  <c r="M122" i="8"/>
  <c r="N122" i="8"/>
  <c r="O122" i="8"/>
  <c r="P122" i="8"/>
  <c r="Q122" i="8"/>
  <c r="R122" i="8"/>
  <c r="S122" i="8"/>
  <c r="T122" i="8"/>
  <c r="U122" i="8"/>
  <c r="V122" i="8"/>
  <c r="W122" i="8"/>
  <c r="X122" i="8"/>
  <c r="Y122" i="8"/>
  <c r="Z122" i="8"/>
  <c r="AA122" i="8"/>
  <c r="AB122" i="8"/>
  <c r="AC122" i="8"/>
  <c r="AD122" i="8"/>
  <c r="AE122" i="8"/>
  <c r="I98" i="8"/>
  <c r="J98" i="8"/>
  <c r="K98" i="8"/>
  <c r="L98" i="8"/>
  <c r="M98" i="8"/>
  <c r="N98" i="8"/>
  <c r="O98" i="8"/>
  <c r="P98" i="8"/>
  <c r="Q98" i="8"/>
  <c r="R98" i="8"/>
  <c r="S98" i="8"/>
  <c r="T98" i="8"/>
  <c r="U98" i="8"/>
  <c r="V98" i="8"/>
  <c r="W98" i="8"/>
  <c r="X98" i="8"/>
  <c r="Y98" i="8"/>
  <c r="Z98" i="8"/>
  <c r="AA98" i="8"/>
  <c r="AB98" i="8"/>
  <c r="AC98" i="8"/>
  <c r="AD98" i="8"/>
  <c r="AE98" i="8"/>
  <c r="I99" i="8"/>
  <c r="J99" i="8"/>
  <c r="K99" i="8"/>
  <c r="L99" i="8"/>
  <c r="M99" i="8"/>
  <c r="N99" i="8"/>
  <c r="O99" i="8"/>
  <c r="P99" i="8"/>
  <c r="Q99" i="8"/>
  <c r="R99" i="8"/>
  <c r="S99" i="8"/>
  <c r="T99" i="8"/>
  <c r="U99" i="8"/>
  <c r="V99" i="8"/>
  <c r="W99" i="8"/>
  <c r="X99" i="8"/>
  <c r="Y99" i="8"/>
  <c r="Z99" i="8"/>
  <c r="AA99" i="8"/>
  <c r="AB99" i="8"/>
  <c r="AC99" i="8"/>
  <c r="AD99" i="8"/>
  <c r="AE99" i="8"/>
  <c r="I100" i="8"/>
  <c r="J100" i="8"/>
  <c r="K100" i="8"/>
  <c r="L100" i="8"/>
  <c r="M100" i="8"/>
  <c r="N100" i="8"/>
  <c r="O100" i="8"/>
  <c r="P100" i="8"/>
  <c r="Q100" i="8"/>
  <c r="R100" i="8"/>
  <c r="S100" i="8"/>
  <c r="T100" i="8"/>
  <c r="U100" i="8"/>
  <c r="V100" i="8"/>
  <c r="W100" i="8"/>
  <c r="X100" i="8"/>
  <c r="Y100" i="8"/>
  <c r="Z100" i="8"/>
  <c r="AA100" i="8"/>
  <c r="AB100" i="8"/>
  <c r="AC100" i="8"/>
  <c r="AD100" i="8"/>
  <c r="AE100" i="8"/>
  <c r="I101" i="8"/>
  <c r="J101" i="8"/>
  <c r="K101" i="8"/>
  <c r="L101" i="8"/>
  <c r="M101" i="8"/>
  <c r="N101" i="8"/>
  <c r="O101" i="8"/>
  <c r="P101" i="8"/>
  <c r="Q101" i="8"/>
  <c r="R101" i="8"/>
  <c r="S101" i="8"/>
  <c r="T101" i="8"/>
  <c r="U101" i="8"/>
  <c r="V101" i="8"/>
  <c r="W101" i="8"/>
  <c r="X101" i="8"/>
  <c r="Y101" i="8"/>
  <c r="Z101" i="8"/>
  <c r="AA101" i="8"/>
  <c r="AB101" i="8"/>
  <c r="AC101" i="8"/>
  <c r="AD101" i="8"/>
  <c r="AE101" i="8"/>
  <c r="I102" i="8"/>
  <c r="J102" i="8"/>
  <c r="K102" i="8"/>
  <c r="L102" i="8"/>
  <c r="M102" i="8"/>
  <c r="N102" i="8"/>
  <c r="O102" i="8"/>
  <c r="P102" i="8"/>
  <c r="Q102" i="8"/>
  <c r="R102" i="8"/>
  <c r="S102" i="8"/>
  <c r="T102" i="8"/>
  <c r="U102" i="8"/>
  <c r="V102" i="8"/>
  <c r="W102" i="8"/>
  <c r="X102" i="8"/>
  <c r="Y102" i="8"/>
  <c r="Z102" i="8"/>
  <c r="AA102" i="8"/>
  <c r="AB102" i="8"/>
  <c r="AC102" i="8"/>
  <c r="AD102" i="8"/>
  <c r="AE102" i="8"/>
  <c r="I103" i="8"/>
  <c r="J103" i="8"/>
  <c r="K103" i="8"/>
  <c r="L103" i="8"/>
  <c r="M103" i="8"/>
  <c r="N103" i="8"/>
  <c r="O103" i="8"/>
  <c r="P103" i="8"/>
  <c r="Q103" i="8"/>
  <c r="R103" i="8"/>
  <c r="S103" i="8"/>
  <c r="T103" i="8"/>
  <c r="U103" i="8"/>
  <c r="V103" i="8"/>
  <c r="W103" i="8"/>
  <c r="X103" i="8"/>
  <c r="Y103" i="8"/>
  <c r="Z103" i="8"/>
  <c r="AA103" i="8"/>
  <c r="AB103" i="8"/>
  <c r="AC103" i="8"/>
  <c r="AD103" i="8"/>
  <c r="AE103" i="8"/>
  <c r="I104" i="8"/>
  <c r="J104" i="8"/>
  <c r="K104" i="8"/>
  <c r="L104" i="8"/>
  <c r="M104" i="8"/>
  <c r="N104" i="8"/>
  <c r="O104" i="8"/>
  <c r="P104" i="8"/>
  <c r="Q104" i="8"/>
  <c r="R104" i="8"/>
  <c r="S104" i="8"/>
  <c r="T104" i="8"/>
  <c r="U104" i="8"/>
  <c r="V104" i="8"/>
  <c r="W104" i="8"/>
  <c r="X104" i="8"/>
  <c r="Y104" i="8"/>
  <c r="Z104" i="8"/>
  <c r="AA104" i="8"/>
  <c r="AB104" i="8"/>
  <c r="AC104" i="8"/>
  <c r="AD104" i="8"/>
  <c r="AE104" i="8"/>
  <c r="I105" i="8"/>
  <c r="J105" i="8"/>
  <c r="K105" i="8"/>
  <c r="L105" i="8"/>
  <c r="M105" i="8"/>
  <c r="N105" i="8"/>
  <c r="O105" i="8"/>
  <c r="P105" i="8"/>
  <c r="Q105" i="8"/>
  <c r="R105" i="8"/>
  <c r="S105" i="8"/>
  <c r="T105" i="8"/>
  <c r="U105" i="8"/>
  <c r="V105" i="8"/>
  <c r="W105" i="8"/>
  <c r="X105" i="8"/>
  <c r="Y105" i="8"/>
  <c r="Z105" i="8"/>
  <c r="AA105" i="8"/>
  <c r="AB105" i="8"/>
  <c r="AC105" i="8"/>
  <c r="AD105" i="8"/>
  <c r="AE105" i="8"/>
  <c r="I106" i="8"/>
  <c r="J106" i="8"/>
  <c r="K106" i="8"/>
  <c r="L106" i="8"/>
  <c r="M106" i="8"/>
  <c r="N106" i="8"/>
  <c r="O106" i="8"/>
  <c r="P106" i="8"/>
  <c r="Q106" i="8"/>
  <c r="R106" i="8"/>
  <c r="S106" i="8"/>
  <c r="T106" i="8"/>
  <c r="U106" i="8"/>
  <c r="V106" i="8"/>
  <c r="W106" i="8"/>
  <c r="X106" i="8"/>
  <c r="Y106" i="8"/>
  <c r="Z106" i="8"/>
  <c r="AA106" i="8"/>
  <c r="AB106" i="8"/>
  <c r="AC106" i="8"/>
  <c r="AD106" i="8"/>
  <c r="AE106" i="8"/>
  <c r="I107" i="8"/>
  <c r="J107" i="8"/>
  <c r="K107" i="8"/>
  <c r="L107" i="8"/>
  <c r="M107" i="8"/>
  <c r="N107" i="8"/>
  <c r="O107" i="8"/>
  <c r="P107" i="8"/>
  <c r="Q107" i="8"/>
  <c r="R107" i="8"/>
  <c r="S107" i="8"/>
  <c r="T107" i="8"/>
  <c r="U107" i="8"/>
  <c r="V107" i="8"/>
  <c r="W107" i="8"/>
  <c r="X107" i="8"/>
  <c r="Y107" i="8"/>
  <c r="Z107" i="8"/>
  <c r="AA107" i="8"/>
  <c r="AB107" i="8"/>
  <c r="AC107" i="8"/>
  <c r="AD107" i="8"/>
  <c r="AE107" i="8"/>
  <c r="I108" i="8"/>
  <c r="J108" i="8"/>
  <c r="K108" i="8"/>
  <c r="L108" i="8"/>
  <c r="M108" i="8"/>
  <c r="N108" i="8"/>
  <c r="O108" i="8"/>
  <c r="P108" i="8"/>
  <c r="Q108" i="8"/>
  <c r="R108" i="8"/>
  <c r="S108" i="8"/>
  <c r="T108" i="8"/>
  <c r="U108" i="8"/>
  <c r="V108" i="8"/>
  <c r="W108" i="8"/>
  <c r="X108" i="8"/>
  <c r="Y108" i="8"/>
  <c r="Z108" i="8"/>
  <c r="AA108" i="8"/>
  <c r="AB108" i="8"/>
  <c r="AC108" i="8"/>
  <c r="AD108" i="8"/>
  <c r="AE108" i="8"/>
  <c r="H100" i="8"/>
  <c r="H101" i="8"/>
  <c r="H102" i="8"/>
  <c r="H103" i="8"/>
  <c r="H104" i="8"/>
  <c r="H105" i="8"/>
  <c r="H106" i="8"/>
  <c r="H107" i="8"/>
  <c r="H108" i="8"/>
  <c r="AE66" i="8"/>
  <c r="AE67" i="8"/>
  <c r="AE68" i="8"/>
  <c r="AE69" i="8"/>
  <c r="AE70" i="8"/>
  <c r="AE71" i="8"/>
  <c r="AE72" i="8"/>
  <c r="AE73" i="8"/>
  <c r="AE74" i="8"/>
  <c r="AE75" i="8"/>
  <c r="AE76" i="8"/>
  <c r="AA46" i="7" l="1"/>
  <c r="AA47" i="7"/>
  <c r="AA48" i="7"/>
  <c r="AA49" i="7"/>
  <c r="AA50" i="7"/>
  <c r="AA51" i="7"/>
  <c r="AA52" i="7"/>
  <c r="AA53" i="7"/>
  <c r="AA54" i="7"/>
  <c r="AA55" i="7"/>
  <c r="AA56" i="7"/>
  <c r="AE150" i="8" l="1"/>
  <c r="AE90" i="8"/>
  <c r="AE136" i="8"/>
  <c r="AE142" i="8"/>
  <c r="AE82" i="8"/>
  <c r="AE128" i="8"/>
  <c r="AE145" i="8"/>
  <c r="AE131" i="8"/>
  <c r="AE85" i="8"/>
  <c r="AE141" i="8"/>
  <c r="AE127" i="8"/>
  <c r="AE81" i="8"/>
  <c r="AE147" i="8"/>
  <c r="AE133" i="8"/>
  <c r="AE87" i="8"/>
  <c r="AE129" i="8"/>
  <c r="AE83" i="8"/>
  <c r="AE143" i="8"/>
  <c r="AE146" i="8"/>
  <c r="AE86" i="8"/>
  <c r="AE132" i="8"/>
  <c r="AE149" i="8"/>
  <c r="AE135" i="8"/>
  <c r="AE89" i="8"/>
  <c r="AE148" i="8"/>
  <c r="AE134" i="8"/>
  <c r="AE88" i="8"/>
  <c r="AE144" i="8"/>
  <c r="AE130" i="8"/>
  <c r="AE84" i="8"/>
  <c r="AE140" i="8"/>
  <c r="AE126" i="8"/>
  <c r="AE80" i="8"/>
  <c r="AA102" i="9"/>
  <c r="AA103" i="9"/>
  <c r="AA104" i="9"/>
  <c r="AA105" i="9"/>
  <c r="AA106" i="9"/>
  <c r="AA107" i="9"/>
  <c r="AA108" i="9"/>
  <c r="AA109" i="9"/>
  <c r="AA110" i="9"/>
  <c r="AA111" i="9"/>
  <c r="AA112" i="9"/>
  <c r="AB46" i="13" l="1"/>
  <c r="AB59" i="13" s="1"/>
  <c r="AB47" i="13"/>
  <c r="AB60" i="13" s="1"/>
  <c r="AB48" i="13"/>
  <c r="AB61" i="13" s="1"/>
  <c r="AB49" i="13"/>
  <c r="AB62" i="13" s="1"/>
  <c r="AB50" i="13"/>
  <c r="AB63" i="13" s="1"/>
  <c r="AB51" i="13"/>
  <c r="AB64" i="13" s="1"/>
  <c r="AB52" i="13"/>
  <c r="AB65" i="13" s="1"/>
  <c r="AB53" i="13"/>
  <c r="AB66" i="13" s="1"/>
  <c r="AB54" i="13"/>
  <c r="AB67" i="13" s="1"/>
  <c r="AB55" i="13"/>
  <c r="AB68" i="13" s="1"/>
  <c r="AB47" i="12"/>
  <c r="AB61" i="12" s="1"/>
  <c r="AB48" i="12"/>
  <c r="AB62" i="12" s="1"/>
  <c r="AB49" i="12"/>
  <c r="AB63" i="12" s="1"/>
  <c r="AB50" i="12"/>
  <c r="AB64" i="12" s="1"/>
  <c r="AB51" i="12"/>
  <c r="AB65" i="12" s="1"/>
  <c r="AB52" i="12"/>
  <c r="AB66" i="12" s="1"/>
  <c r="AB53" i="12"/>
  <c r="AB67" i="12" s="1"/>
  <c r="AB54" i="12"/>
  <c r="AB68" i="12" s="1"/>
  <c r="AB55" i="12"/>
  <c r="AB69" i="12" s="1"/>
  <c r="AB56" i="12"/>
  <c r="AB70" i="12" s="1"/>
  <c r="AB44" i="2"/>
  <c r="AB45" i="2"/>
  <c r="AB46" i="2"/>
  <c r="AB47" i="2"/>
  <c r="AB48" i="2"/>
  <c r="AB49" i="2"/>
  <c r="AB50" i="2"/>
  <c r="AB51" i="2"/>
  <c r="AB52" i="2"/>
  <c r="AB53" i="2"/>
  <c r="AA61" i="10"/>
  <c r="AA62" i="10"/>
  <c r="AA63" i="10"/>
  <c r="AA64" i="10"/>
  <c r="AA65" i="10"/>
  <c r="AA66" i="10"/>
  <c r="AA67" i="10"/>
  <c r="AA68" i="10"/>
  <c r="AA69" i="10"/>
  <c r="AA70" i="10"/>
  <c r="AA71" i="10"/>
  <c r="AA47" i="10"/>
  <c r="AA48" i="10"/>
  <c r="AA49" i="10"/>
  <c r="AA50" i="10"/>
  <c r="AA51" i="10"/>
  <c r="AA52" i="10"/>
  <c r="AA53" i="10"/>
  <c r="AA54" i="10"/>
  <c r="AA55" i="10"/>
  <c r="AA56" i="10"/>
  <c r="AA57" i="10"/>
  <c r="AA74" i="9"/>
  <c r="AA75" i="9"/>
  <c r="AA76" i="9"/>
  <c r="AA77" i="9"/>
  <c r="AA78" i="9"/>
  <c r="AA79" i="9"/>
  <c r="AA80" i="9"/>
  <c r="AA81" i="9"/>
  <c r="AA82" i="9"/>
  <c r="AA83" i="9"/>
  <c r="AA84" i="9"/>
  <c r="AA46" i="9"/>
  <c r="AB46" i="9"/>
  <c r="AB47" i="9"/>
  <c r="AB48" i="9"/>
  <c r="AB49" i="9"/>
  <c r="AB50" i="9"/>
  <c r="AB51" i="9"/>
  <c r="AB52" i="9"/>
  <c r="AB53" i="9"/>
  <c r="AB54" i="9"/>
  <c r="AB55" i="9"/>
  <c r="AB56" i="9"/>
  <c r="AD46" i="8"/>
  <c r="AD47" i="8"/>
  <c r="AD48" i="8"/>
  <c r="AD49" i="8"/>
  <c r="AD50" i="8"/>
  <c r="AD51" i="8"/>
  <c r="AD52" i="8"/>
  <c r="AD53" i="8"/>
  <c r="AD54" i="8"/>
  <c r="AD55" i="8"/>
  <c r="AD56" i="8"/>
  <c r="AD66" i="8"/>
  <c r="AD67" i="8"/>
  <c r="AD68" i="8"/>
  <c r="AD69" i="8"/>
  <c r="AD70" i="8"/>
  <c r="AD71" i="8"/>
  <c r="AD72" i="8"/>
  <c r="AD73" i="8"/>
  <c r="AD74" i="8"/>
  <c r="AD75" i="8"/>
  <c r="AD76" i="8"/>
  <c r="Z46" i="7"/>
  <c r="Z47" i="7"/>
  <c r="Z48" i="7"/>
  <c r="Z49" i="7"/>
  <c r="Z50" i="7"/>
  <c r="Z51" i="7"/>
  <c r="Z52" i="7"/>
  <c r="Z53" i="7"/>
  <c r="Z54" i="7"/>
  <c r="Z55" i="7"/>
  <c r="Z56" i="7"/>
  <c r="AD90" i="8" l="1"/>
  <c r="AD136" i="8"/>
  <c r="AD150" i="8"/>
  <c r="AD89" i="8"/>
  <c r="AD149" i="8"/>
  <c r="AD135" i="8"/>
  <c r="AD145" i="8"/>
  <c r="AD131" i="8"/>
  <c r="AD81" i="8"/>
  <c r="AD141" i="8"/>
  <c r="AD127" i="8"/>
  <c r="AD132" i="8"/>
  <c r="AD146" i="8"/>
  <c r="AD88" i="8"/>
  <c r="AD148" i="8"/>
  <c r="AD134" i="8"/>
  <c r="AD84" i="8"/>
  <c r="AD144" i="8"/>
  <c r="AD130" i="8"/>
  <c r="AD80" i="8"/>
  <c r="AD140" i="8"/>
  <c r="AD126" i="8"/>
  <c r="AD82" i="8"/>
  <c r="AD142" i="8"/>
  <c r="AD128" i="8"/>
  <c r="AD147" i="8"/>
  <c r="AD133" i="8"/>
  <c r="AD83" i="8"/>
  <c r="AD143" i="8"/>
  <c r="AD129" i="8"/>
  <c r="AD87" i="8"/>
  <c r="AD86" i="8"/>
  <c r="AD85" i="8"/>
  <c r="F50" i="13"/>
  <c r="G50" i="13"/>
  <c r="H50" i="13"/>
  <c r="F55" i="13"/>
  <c r="I55" i="13"/>
  <c r="H71" i="8" l="1"/>
  <c r="H67" i="8" l="1"/>
  <c r="D46" i="7"/>
  <c r="H80" i="8" s="1"/>
  <c r="K68" i="13" l="1"/>
  <c r="F47" i="13"/>
  <c r="F60" i="13" s="1"/>
  <c r="G47" i="13"/>
  <c r="G60" i="13" s="1"/>
  <c r="H47" i="13"/>
  <c r="H60" i="13" s="1"/>
  <c r="I47" i="13"/>
  <c r="I60" i="13" s="1"/>
  <c r="J47" i="13"/>
  <c r="J60" i="13" s="1"/>
  <c r="K47" i="13"/>
  <c r="K60" i="13" s="1"/>
  <c r="L47" i="13"/>
  <c r="L60" i="13" s="1"/>
  <c r="M47" i="13"/>
  <c r="M60" i="13" s="1"/>
  <c r="N47" i="13"/>
  <c r="N60" i="13" s="1"/>
  <c r="O47" i="13"/>
  <c r="O60" i="13" s="1"/>
  <c r="P47" i="13"/>
  <c r="P60" i="13" s="1"/>
  <c r="Q47" i="13"/>
  <c r="Q60" i="13" s="1"/>
  <c r="R47" i="13"/>
  <c r="R60" i="13" s="1"/>
  <c r="S47" i="13"/>
  <c r="S60" i="13" s="1"/>
  <c r="T47" i="13"/>
  <c r="T60" i="13" s="1"/>
  <c r="U47" i="13"/>
  <c r="U60" i="13" s="1"/>
  <c r="V47" i="13"/>
  <c r="V60" i="13" s="1"/>
  <c r="W47" i="13"/>
  <c r="W60" i="13" s="1"/>
  <c r="X47" i="13"/>
  <c r="X60" i="13" s="1"/>
  <c r="Y47" i="13"/>
  <c r="Y60" i="13" s="1"/>
  <c r="Z47" i="13"/>
  <c r="Z60" i="13" s="1"/>
  <c r="AA47" i="13"/>
  <c r="AA60" i="13" s="1"/>
  <c r="F48" i="13"/>
  <c r="F61" i="13" s="1"/>
  <c r="G48" i="13"/>
  <c r="G61" i="13" s="1"/>
  <c r="H48" i="13"/>
  <c r="H61" i="13" s="1"/>
  <c r="I48" i="13"/>
  <c r="I61" i="13" s="1"/>
  <c r="J48" i="13"/>
  <c r="J61" i="13" s="1"/>
  <c r="K48" i="13"/>
  <c r="K61" i="13" s="1"/>
  <c r="L48" i="13"/>
  <c r="L61" i="13" s="1"/>
  <c r="M48" i="13"/>
  <c r="M61" i="13" s="1"/>
  <c r="N48" i="13"/>
  <c r="N61" i="13" s="1"/>
  <c r="O48" i="13"/>
  <c r="O61" i="13" s="1"/>
  <c r="P48" i="13"/>
  <c r="P61" i="13" s="1"/>
  <c r="Q48" i="13"/>
  <c r="Q61" i="13" s="1"/>
  <c r="R48" i="13"/>
  <c r="R61" i="13" s="1"/>
  <c r="S48" i="13"/>
  <c r="S61" i="13" s="1"/>
  <c r="T48" i="13"/>
  <c r="T61" i="13" s="1"/>
  <c r="U48" i="13"/>
  <c r="U61" i="13" s="1"/>
  <c r="V48" i="13"/>
  <c r="V61" i="13" s="1"/>
  <c r="W48" i="13"/>
  <c r="W61" i="13" s="1"/>
  <c r="X48" i="13"/>
  <c r="X61" i="13" s="1"/>
  <c r="Y48" i="13"/>
  <c r="Y61" i="13" s="1"/>
  <c r="Z48" i="13"/>
  <c r="Z61" i="13" s="1"/>
  <c r="AA48" i="13"/>
  <c r="AA61" i="13" s="1"/>
  <c r="F49" i="13"/>
  <c r="F62" i="13" s="1"/>
  <c r="G49" i="13"/>
  <c r="G62" i="13" s="1"/>
  <c r="H49" i="13"/>
  <c r="H62" i="13" s="1"/>
  <c r="I49" i="13"/>
  <c r="I62" i="13" s="1"/>
  <c r="J49" i="13"/>
  <c r="J62" i="13" s="1"/>
  <c r="K49" i="13"/>
  <c r="K62" i="13" s="1"/>
  <c r="L49" i="13"/>
  <c r="L62" i="13" s="1"/>
  <c r="M49" i="13"/>
  <c r="M62" i="13" s="1"/>
  <c r="N49" i="13"/>
  <c r="N62" i="13" s="1"/>
  <c r="O49" i="13"/>
  <c r="O62" i="13" s="1"/>
  <c r="P49" i="13"/>
  <c r="P62" i="13" s="1"/>
  <c r="Q49" i="13"/>
  <c r="Q62" i="13" s="1"/>
  <c r="R49" i="13"/>
  <c r="R62" i="13" s="1"/>
  <c r="S49" i="13"/>
  <c r="S62" i="13" s="1"/>
  <c r="T49" i="13"/>
  <c r="T62" i="13" s="1"/>
  <c r="U49" i="13"/>
  <c r="U62" i="13" s="1"/>
  <c r="V49" i="13"/>
  <c r="V62" i="13" s="1"/>
  <c r="W49" i="13"/>
  <c r="W62" i="13" s="1"/>
  <c r="X49" i="13"/>
  <c r="X62" i="13" s="1"/>
  <c r="Y49" i="13"/>
  <c r="Y62" i="13" s="1"/>
  <c r="Z49" i="13"/>
  <c r="Z62" i="13" s="1"/>
  <c r="AA49" i="13"/>
  <c r="AA62" i="13" s="1"/>
  <c r="F63" i="13"/>
  <c r="G63" i="13"/>
  <c r="H63" i="13"/>
  <c r="I50" i="13"/>
  <c r="I63" i="13" s="1"/>
  <c r="J50" i="13"/>
  <c r="J63" i="13" s="1"/>
  <c r="K50" i="13"/>
  <c r="K63" i="13" s="1"/>
  <c r="L50" i="13"/>
  <c r="L63" i="13" s="1"/>
  <c r="M50" i="13"/>
  <c r="M63" i="13" s="1"/>
  <c r="N50" i="13"/>
  <c r="N63" i="13" s="1"/>
  <c r="O50" i="13"/>
  <c r="O63" i="13" s="1"/>
  <c r="P50" i="13"/>
  <c r="P63" i="13" s="1"/>
  <c r="Q50" i="13"/>
  <c r="Q63" i="13" s="1"/>
  <c r="R50" i="13"/>
  <c r="R63" i="13" s="1"/>
  <c r="S50" i="13"/>
  <c r="S63" i="13" s="1"/>
  <c r="T50" i="13"/>
  <c r="T63" i="13" s="1"/>
  <c r="U50" i="13"/>
  <c r="U63" i="13" s="1"/>
  <c r="V50" i="13"/>
  <c r="V63" i="13" s="1"/>
  <c r="W50" i="13"/>
  <c r="W63" i="13" s="1"/>
  <c r="X50" i="13"/>
  <c r="X63" i="13" s="1"/>
  <c r="Y50" i="13"/>
  <c r="Y63" i="13" s="1"/>
  <c r="Z50" i="13"/>
  <c r="Z63" i="13" s="1"/>
  <c r="AA50" i="13"/>
  <c r="AA63" i="13" s="1"/>
  <c r="F51" i="13"/>
  <c r="F64" i="13" s="1"/>
  <c r="G51" i="13"/>
  <c r="G64" i="13" s="1"/>
  <c r="H51" i="13"/>
  <c r="H64" i="13" s="1"/>
  <c r="I51" i="13"/>
  <c r="I64" i="13" s="1"/>
  <c r="J51" i="13"/>
  <c r="J64" i="13" s="1"/>
  <c r="K51" i="13"/>
  <c r="K64" i="13" s="1"/>
  <c r="L51" i="13"/>
  <c r="L64" i="13" s="1"/>
  <c r="M51" i="13"/>
  <c r="M64" i="13" s="1"/>
  <c r="N51" i="13"/>
  <c r="N64" i="13" s="1"/>
  <c r="O51" i="13"/>
  <c r="O64" i="13" s="1"/>
  <c r="P51" i="13"/>
  <c r="P64" i="13" s="1"/>
  <c r="Q51" i="13"/>
  <c r="Q64" i="13" s="1"/>
  <c r="R51" i="13"/>
  <c r="R64" i="13" s="1"/>
  <c r="S51" i="13"/>
  <c r="S64" i="13" s="1"/>
  <c r="T51" i="13"/>
  <c r="T64" i="13" s="1"/>
  <c r="U51" i="13"/>
  <c r="U64" i="13" s="1"/>
  <c r="V51" i="13"/>
  <c r="V64" i="13" s="1"/>
  <c r="W51" i="13"/>
  <c r="W64" i="13" s="1"/>
  <c r="X51" i="13"/>
  <c r="X64" i="13" s="1"/>
  <c r="Y51" i="13"/>
  <c r="Y64" i="13" s="1"/>
  <c r="Z51" i="13"/>
  <c r="Z64" i="13" s="1"/>
  <c r="AA51" i="13"/>
  <c r="AA64" i="13" s="1"/>
  <c r="F52" i="13"/>
  <c r="F65" i="13" s="1"/>
  <c r="G52" i="13"/>
  <c r="G65" i="13" s="1"/>
  <c r="H52" i="13"/>
  <c r="H65" i="13" s="1"/>
  <c r="I52" i="13"/>
  <c r="I65" i="13" s="1"/>
  <c r="J52" i="13"/>
  <c r="J65" i="13" s="1"/>
  <c r="K52" i="13"/>
  <c r="K65" i="13" s="1"/>
  <c r="L52" i="13"/>
  <c r="L65" i="13" s="1"/>
  <c r="M52" i="13"/>
  <c r="M65" i="13" s="1"/>
  <c r="N52" i="13"/>
  <c r="N65" i="13" s="1"/>
  <c r="O52" i="13"/>
  <c r="O65" i="13" s="1"/>
  <c r="P52" i="13"/>
  <c r="P65" i="13" s="1"/>
  <c r="Q52" i="13"/>
  <c r="Q65" i="13" s="1"/>
  <c r="R52" i="13"/>
  <c r="R65" i="13" s="1"/>
  <c r="S52" i="13"/>
  <c r="S65" i="13" s="1"/>
  <c r="T52" i="13"/>
  <c r="T65" i="13" s="1"/>
  <c r="U52" i="13"/>
  <c r="U65" i="13" s="1"/>
  <c r="V52" i="13"/>
  <c r="V65" i="13" s="1"/>
  <c r="W52" i="13"/>
  <c r="W65" i="13" s="1"/>
  <c r="X52" i="13"/>
  <c r="X65" i="13" s="1"/>
  <c r="Y52" i="13"/>
  <c r="Y65" i="13" s="1"/>
  <c r="Z52" i="13"/>
  <c r="Z65" i="13" s="1"/>
  <c r="AA52" i="13"/>
  <c r="AA65" i="13" s="1"/>
  <c r="F53" i="13"/>
  <c r="F66" i="13" s="1"/>
  <c r="G53" i="13"/>
  <c r="G66" i="13" s="1"/>
  <c r="H53" i="13"/>
  <c r="H66" i="13" s="1"/>
  <c r="I53" i="13"/>
  <c r="I66" i="13" s="1"/>
  <c r="J53" i="13"/>
  <c r="J66" i="13" s="1"/>
  <c r="K53" i="13"/>
  <c r="K66" i="13" s="1"/>
  <c r="L53" i="13"/>
  <c r="L66" i="13" s="1"/>
  <c r="M53" i="13"/>
  <c r="M66" i="13" s="1"/>
  <c r="N53" i="13"/>
  <c r="N66" i="13" s="1"/>
  <c r="O53" i="13"/>
  <c r="O66" i="13" s="1"/>
  <c r="P53" i="13"/>
  <c r="P66" i="13" s="1"/>
  <c r="Q53" i="13"/>
  <c r="Q66" i="13" s="1"/>
  <c r="R53" i="13"/>
  <c r="R66" i="13" s="1"/>
  <c r="S53" i="13"/>
  <c r="S66" i="13" s="1"/>
  <c r="T53" i="13"/>
  <c r="T66" i="13" s="1"/>
  <c r="U53" i="13"/>
  <c r="U66" i="13" s="1"/>
  <c r="V53" i="13"/>
  <c r="V66" i="13" s="1"/>
  <c r="W53" i="13"/>
  <c r="W66" i="13" s="1"/>
  <c r="X53" i="13"/>
  <c r="X66" i="13" s="1"/>
  <c r="Y53" i="13"/>
  <c r="Y66" i="13" s="1"/>
  <c r="Z53" i="13"/>
  <c r="Z66" i="13" s="1"/>
  <c r="AA53" i="13"/>
  <c r="AA66" i="13" s="1"/>
  <c r="F54" i="13"/>
  <c r="F67" i="13" s="1"/>
  <c r="G54" i="13"/>
  <c r="G67" i="13" s="1"/>
  <c r="H54" i="13"/>
  <c r="H67" i="13" s="1"/>
  <c r="I54" i="13"/>
  <c r="I67" i="13" s="1"/>
  <c r="J54" i="13"/>
  <c r="J67" i="13" s="1"/>
  <c r="K54" i="13"/>
  <c r="K67" i="13" s="1"/>
  <c r="L54" i="13"/>
  <c r="L67" i="13" s="1"/>
  <c r="M54" i="13"/>
  <c r="M67" i="13" s="1"/>
  <c r="N54" i="13"/>
  <c r="N67" i="13" s="1"/>
  <c r="O54" i="13"/>
  <c r="O67" i="13" s="1"/>
  <c r="P54" i="13"/>
  <c r="P67" i="13" s="1"/>
  <c r="Q54" i="13"/>
  <c r="Q67" i="13" s="1"/>
  <c r="R54" i="13"/>
  <c r="R67" i="13" s="1"/>
  <c r="S54" i="13"/>
  <c r="S67" i="13" s="1"/>
  <c r="T54" i="13"/>
  <c r="T67" i="13" s="1"/>
  <c r="U54" i="13"/>
  <c r="U67" i="13" s="1"/>
  <c r="V54" i="13"/>
  <c r="V67" i="13" s="1"/>
  <c r="W54" i="13"/>
  <c r="W67" i="13" s="1"/>
  <c r="X54" i="13"/>
  <c r="X67" i="13" s="1"/>
  <c r="Y54" i="13"/>
  <c r="Y67" i="13" s="1"/>
  <c r="Z54" i="13"/>
  <c r="Z67" i="13" s="1"/>
  <c r="AA54" i="13"/>
  <c r="AA67" i="13" s="1"/>
  <c r="F68" i="13"/>
  <c r="G55" i="13"/>
  <c r="G68" i="13" s="1"/>
  <c r="H55" i="13"/>
  <c r="H68" i="13" s="1"/>
  <c r="I68" i="13"/>
  <c r="J55" i="13"/>
  <c r="J68" i="13" s="1"/>
  <c r="L55" i="13"/>
  <c r="L68" i="13" s="1"/>
  <c r="M55" i="13"/>
  <c r="M68" i="13" s="1"/>
  <c r="N55" i="13"/>
  <c r="N68" i="13" s="1"/>
  <c r="O55" i="13"/>
  <c r="O68" i="13" s="1"/>
  <c r="P55" i="13"/>
  <c r="P68" i="13" s="1"/>
  <c r="Q55" i="13"/>
  <c r="Q68" i="13" s="1"/>
  <c r="R55" i="13"/>
  <c r="R68" i="13" s="1"/>
  <c r="S55" i="13"/>
  <c r="S68" i="13" s="1"/>
  <c r="T55" i="13"/>
  <c r="T68" i="13" s="1"/>
  <c r="U55" i="13"/>
  <c r="U68" i="13" s="1"/>
  <c r="V55" i="13"/>
  <c r="V68" i="13" s="1"/>
  <c r="W55" i="13"/>
  <c r="W68" i="13" s="1"/>
  <c r="X55" i="13"/>
  <c r="X68" i="13" s="1"/>
  <c r="Y55" i="13"/>
  <c r="Y68" i="13" s="1"/>
  <c r="Z55" i="13"/>
  <c r="Z68" i="13" s="1"/>
  <c r="AA55" i="13"/>
  <c r="AA68" i="13" s="1"/>
  <c r="E63" i="10"/>
  <c r="E62" i="10"/>
  <c r="E52" i="10"/>
  <c r="E49" i="10"/>
  <c r="E48" i="10"/>
  <c r="H99" i="8"/>
  <c r="H68" i="8"/>
  <c r="I68" i="8"/>
  <c r="J68" i="8"/>
  <c r="K68" i="8"/>
  <c r="L68" i="8"/>
  <c r="M68" i="8"/>
  <c r="N68" i="8"/>
  <c r="O68" i="8"/>
  <c r="P68" i="8"/>
  <c r="Q68" i="8"/>
  <c r="R68" i="8"/>
  <c r="S68" i="8"/>
  <c r="T68" i="8"/>
  <c r="U68" i="8"/>
  <c r="V68" i="8"/>
  <c r="W68" i="8"/>
  <c r="X68" i="8"/>
  <c r="Y68" i="8"/>
  <c r="Z68" i="8"/>
  <c r="AA68" i="8"/>
  <c r="AB68" i="8"/>
  <c r="AC68" i="8"/>
  <c r="H69" i="8"/>
  <c r="I69" i="8"/>
  <c r="J69" i="8"/>
  <c r="K69" i="8"/>
  <c r="L69" i="8"/>
  <c r="M69" i="8"/>
  <c r="N69" i="8"/>
  <c r="O69" i="8"/>
  <c r="P69" i="8"/>
  <c r="Q69" i="8"/>
  <c r="R69" i="8"/>
  <c r="S69" i="8"/>
  <c r="T69" i="8"/>
  <c r="U69" i="8"/>
  <c r="V69" i="8"/>
  <c r="W69" i="8"/>
  <c r="X69" i="8"/>
  <c r="Y69" i="8"/>
  <c r="Z69" i="8"/>
  <c r="AA69" i="8"/>
  <c r="AB69" i="8"/>
  <c r="AC69" i="8"/>
  <c r="H70" i="8"/>
  <c r="I70" i="8"/>
  <c r="J70" i="8"/>
  <c r="K70" i="8"/>
  <c r="L70" i="8"/>
  <c r="M70" i="8"/>
  <c r="N70" i="8"/>
  <c r="O70" i="8"/>
  <c r="P70" i="8"/>
  <c r="Q70" i="8"/>
  <c r="R70" i="8"/>
  <c r="S70" i="8"/>
  <c r="T70" i="8"/>
  <c r="U70" i="8"/>
  <c r="V70" i="8"/>
  <c r="W70" i="8"/>
  <c r="X70" i="8"/>
  <c r="Y70" i="8"/>
  <c r="Z70" i="8"/>
  <c r="AA70" i="8"/>
  <c r="AB70" i="8"/>
  <c r="AC70" i="8"/>
  <c r="I71" i="8"/>
  <c r="J71" i="8"/>
  <c r="K71" i="8"/>
  <c r="L71" i="8"/>
  <c r="M71" i="8"/>
  <c r="N71" i="8"/>
  <c r="O71" i="8"/>
  <c r="P71" i="8"/>
  <c r="Q71" i="8"/>
  <c r="R71" i="8"/>
  <c r="S71" i="8"/>
  <c r="T71" i="8"/>
  <c r="U71" i="8"/>
  <c r="V71" i="8"/>
  <c r="W71" i="8"/>
  <c r="X71" i="8"/>
  <c r="Y71" i="8"/>
  <c r="Z71" i="8"/>
  <c r="AA71" i="8"/>
  <c r="AB71" i="8"/>
  <c r="AC71" i="8"/>
  <c r="H72" i="8"/>
  <c r="I72" i="8"/>
  <c r="J72" i="8"/>
  <c r="K72" i="8"/>
  <c r="L72" i="8"/>
  <c r="M72" i="8"/>
  <c r="N72" i="8"/>
  <c r="O72" i="8"/>
  <c r="P72" i="8"/>
  <c r="Q72" i="8"/>
  <c r="R72" i="8"/>
  <c r="S72" i="8"/>
  <c r="T72" i="8"/>
  <c r="U72" i="8"/>
  <c r="V72" i="8"/>
  <c r="W72" i="8"/>
  <c r="X72" i="8"/>
  <c r="Y72" i="8"/>
  <c r="Z72" i="8"/>
  <c r="AA72" i="8"/>
  <c r="AB72" i="8"/>
  <c r="AC72" i="8"/>
  <c r="H73" i="8"/>
  <c r="I73" i="8"/>
  <c r="J73" i="8"/>
  <c r="K73" i="8"/>
  <c r="L73" i="8"/>
  <c r="M73" i="8"/>
  <c r="N73" i="8"/>
  <c r="O73" i="8"/>
  <c r="P73" i="8"/>
  <c r="Q73" i="8"/>
  <c r="R73" i="8"/>
  <c r="S73" i="8"/>
  <c r="T73" i="8"/>
  <c r="U73" i="8"/>
  <c r="V73" i="8"/>
  <c r="W73" i="8"/>
  <c r="X73" i="8"/>
  <c r="Y73" i="8"/>
  <c r="Z73" i="8"/>
  <c r="AA73" i="8"/>
  <c r="AB73" i="8"/>
  <c r="AC73" i="8"/>
  <c r="H74" i="8"/>
  <c r="I74" i="8"/>
  <c r="J74" i="8"/>
  <c r="K74" i="8"/>
  <c r="L74" i="8"/>
  <c r="M74" i="8"/>
  <c r="N74" i="8"/>
  <c r="O74" i="8"/>
  <c r="P74" i="8"/>
  <c r="Q74" i="8"/>
  <c r="R74" i="8"/>
  <c r="S74" i="8"/>
  <c r="T74" i="8"/>
  <c r="U74" i="8"/>
  <c r="V74" i="8"/>
  <c r="W74" i="8"/>
  <c r="X74" i="8"/>
  <c r="Y74" i="8"/>
  <c r="Z74" i="8"/>
  <c r="AA74" i="8"/>
  <c r="AB74" i="8"/>
  <c r="AC74" i="8"/>
  <c r="H75" i="8"/>
  <c r="I75" i="8"/>
  <c r="J75" i="8"/>
  <c r="K75" i="8"/>
  <c r="L75" i="8"/>
  <c r="M75" i="8"/>
  <c r="N75" i="8"/>
  <c r="O75" i="8"/>
  <c r="P75" i="8"/>
  <c r="Q75" i="8"/>
  <c r="R75" i="8"/>
  <c r="S75" i="8"/>
  <c r="T75" i="8"/>
  <c r="U75" i="8"/>
  <c r="V75" i="8"/>
  <c r="W75" i="8"/>
  <c r="X75" i="8"/>
  <c r="Y75" i="8"/>
  <c r="Z75" i="8"/>
  <c r="AA75" i="8"/>
  <c r="AB75" i="8"/>
  <c r="AC75" i="8"/>
  <c r="H76" i="8"/>
  <c r="I76" i="8"/>
  <c r="J76" i="8"/>
  <c r="K76" i="8"/>
  <c r="L76" i="8"/>
  <c r="M76" i="8"/>
  <c r="N76" i="8"/>
  <c r="O76" i="8"/>
  <c r="P76" i="8"/>
  <c r="Q76" i="8"/>
  <c r="R76" i="8"/>
  <c r="S76" i="8"/>
  <c r="T76" i="8"/>
  <c r="U76" i="8"/>
  <c r="V76" i="8"/>
  <c r="W76" i="8"/>
  <c r="X76" i="8"/>
  <c r="Y76" i="8"/>
  <c r="Z76" i="8"/>
  <c r="AA76" i="8"/>
  <c r="AB76" i="8"/>
  <c r="AC76" i="8"/>
  <c r="I67" i="8"/>
  <c r="J67" i="8"/>
  <c r="K67" i="8"/>
  <c r="L67" i="8"/>
  <c r="M67" i="8"/>
  <c r="N67" i="8"/>
  <c r="O67" i="8"/>
  <c r="P67" i="8"/>
  <c r="Q67" i="8"/>
  <c r="R67" i="8"/>
  <c r="S67" i="8"/>
  <c r="T67" i="8"/>
  <c r="U67" i="8"/>
  <c r="V67" i="8"/>
  <c r="W67" i="8"/>
  <c r="X67" i="8"/>
  <c r="Y67" i="8"/>
  <c r="Z67" i="8"/>
  <c r="AA67" i="8"/>
  <c r="AB67" i="8"/>
  <c r="AC67" i="8"/>
  <c r="I47" i="8" l="1"/>
  <c r="H47" i="8"/>
  <c r="H48" i="8"/>
  <c r="I48" i="8"/>
  <c r="J48" i="8"/>
  <c r="K48" i="8"/>
  <c r="L48" i="8"/>
  <c r="M48" i="8"/>
  <c r="N48" i="8"/>
  <c r="O48" i="8"/>
  <c r="P48" i="8"/>
  <c r="Q48" i="8"/>
  <c r="R48" i="8"/>
  <c r="S48" i="8"/>
  <c r="T48" i="8"/>
  <c r="U48" i="8"/>
  <c r="V48" i="8"/>
  <c r="W48" i="8"/>
  <c r="X48" i="8"/>
  <c r="Y48" i="8"/>
  <c r="Z48" i="8"/>
  <c r="AA48" i="8"/>
  <c r="AB48" i="8"/>
  <c r="AC48" i="8"/>
  <c r="H49" i="8"/>
  <c r="I49" i="8"/>
  <c r="J49" i="8"/>
  <c r="K49" i="8"/>
  <c r="L49" i="8"/>
  <c r="M49" i="8"/>
  <c r="N49" i="8"/>
  <c r="O49" i="8"/>
  <c r="P49" i="8"/>
  <c r="Q49" i="8"/>
  <c r="R49" i="8"/>
  <c r="S49" i="8"/>
  <c r="T49" i="8"/>
  <c r="U49" i="8"/>
  <c r="V49" i="8"/>
  <c r="W49" i="8"/>
  <c r="X49" i="8"/>
  <c r="Y49" i="8"/>
  <c r="Z49" i="8"/>
  <c r="AA49" i="8"/>
  <c r="AB49" i="8"/>
  <c r="AC49" i="8"/>
  <c r="H50" i="8"/>
  <c r="I50" i="8"/>
  <c r="J50" i="8"/>
  <c r="K50" i="8"/>
  <c r="L50" i="8"/>
  <c r="M50" i="8"/>
  <c r="N50" i="8"/>
  <c r="O50" i="8"/>
  <c r="P50" i="8"/>
  <c r="Q50" i="8"/>
  <c r="R50" i="8"/>
  <c r="S50" i="8"/>
  <c r="T50" i="8"/>
  <c r="U50" i="8"/>
  <c r="V50" i="8"/>
  <c r="W50" i="8"/>
  <c r="X50" i="8"/>
  <c r="Y50" i="8"/>
  <c r="Z50" i="8"/>
  <c r="AA50" i="8"/>
  <c r="AB50" i="8"/>
  <c r="AC50" i="8"/>
  <c r="H51" i="8"/>
  <c r="I51" i="8"/>
  <c r="J51" i="8"/>
  <c r="K51" i="8"/>
  <c r="L51" i="8"/>
  <c r="M51" i="8"/>
  <c r="N51" i="8"/>
  <c r="O51" i="8"/>
  <c r="P51" i="8"/>
  <c r="Q51" i="8"/>
  <c r="R51" i="8"/>
  <c r="S51" i="8"/>
  <c r="T51" i="8"/>
  <c r="U51" i="8"/>
  <c r="V51" i="8"/>
  <c r="W51" i="8"/>
  <c r="X51" i="8"/>
  <c r="Y51" i="8"/>
  <c r="Z51" i="8"/>
  <c r="AA51" i="8"/>
  <c r="AB51" i="8"/>
  <c r="AC51" i="8"/>
  <c r="H52" i="8"/>
  <c r="I52" i="8"/>
  <c r="J52" i="8"/>
  <c r="K52" i="8"/>
  <c r="L52" i="8"/>
  <c r="M52" i="8"/>
  <c r="N52" i="8"/>
  <c r="O52" i="8"/>
  <c r="P52" i="8"/>
  <c r="Q52" i="8"/>
  <c r="R52" i="8"/>
  <c r="S52" i="8"/>
  <c r="T52" i="8"/>
  <c r="U52" i="8"/>
  <c r="V52" i="8"/>
  <c r="W52" i="8"/>
  <c r="X52" i="8"/>
  <c r="Y52" i="8"/>
  <c r="Z52" i="8"/>
  <c r="AA52" i="8"/>
  <c r="AB52" i="8"/>
  <c r="AC52" i="8"/>
  <c r="H53" i="8"/>
  <c r="I53" i="8"/>
  <c r="J53" i="8"/>
  <c r="K53" i="8"/>
  <c r="L53" i="8"/>
  <c r="M53" i="8"/>
  <c r="N53" i="8"/>
  <c r="O53" i="8"/>
  <c r="P53" i="8"/>
  <c r="Q53" i="8"/>
  <c r="R53" i="8"/>
  <c r="S53" i="8"/>
  <c r="T53" i="8"/>
  <c r="U53" i="8"/>
  <c r="V53" i="8"/>
  <c r="W53" i="8"/>
  <c r="X53" i="8"/>
  <c r="Y53" i="8"/>
  <c r="Z53" i="8"/>
  <c r="AA53" i="8"/>
  <c r="AB53" i="8"/>
  <c r="AC53" i="8"/>
  <c r="H54" i="8"/>
  <c r="I54" i="8"/>
  <c r="J54" i="8"/>
  <c r="K54" i="8"/>
  <c r="L54" i="8"/>
  <c r="M54" i="8"/>
  <c r="N54" i="8"/>
  <c r="O54" i="8"/>
  <c r="P54" i="8"/>
  <c r="Q54" i="8"/>
  <c r="R54" i="8"/>
  <c r="S54" i="8"/>
  <c r="T54" i="8"/>
  <c r="U54" i="8"/>
  <c r="V54" i="8"/>
  <c r="W54" i="8"/>
  <c r="X54" i="8"/>
  <c r="Y54" i="8"/>
  <c r="Z54" i="8"/>
  <c r="AA54" i="8"/>
  <c r="AB54" i="8"/>
  <c r="AC54" i="8"/>
  <c r="H55" i="8"/>
  <c r="I55" i="8"/>
  <c r="J55" i="8"/>
  <c r="K55" i="8"/>
  <c r="L55" i="8"/>
  <c r="M55" i="8"/>
  <c r="N55" i="8"/>
  <c r="O55" i="8"/>
  <c r="P55" i="8"/>
  <c r="Q55" i="8"/>
  <c r="R55" i="8"/>
  <c r="S55" i="8"/>
  <c r="T55" i="8"/>
  <c r="U55" i="8"/>
  <c r="V55" i="8"/>
  <c r="W55" i="8"/>
  <c r="X55" i="8"/>
  <c r="Y55" i="8"/>
  <c r="Z55" i="8"/>
  <c r="AA55" i="8"/>
  <c r="AB55" i="8"/>
  <c r="AC55" i="8"/>
  <c r="H56" i="8"/>
  <c r="I56" i="8"/>
  <c r="J56" i="8"/>
  <c r="K56" i="8"/>
  <c r="L56" i="8"/>
  <c r="M56" i="8"/>
  <c r="N56" i="8"/>
  <c r="O56" i="8"/>
  <c r="P56" i="8"/>
  <c r="Q56" i="8"/>
  <c r="R56" i="8"/>
  <c r="S56" i="8"/>
  <c r="T56" i="8"/>
  <c r="U56" i="8"/>
  <c r="V56" i="8"/>
  <c r="W56" i="8"/>
  <c r="X56" i="8"/>
  <c r="Y56" i="8"/>
  <c r="Z56" i="8"/>
  <c r="AA56" i="8"/>
  <c r="AB56" i="8"/>
  <c r="AC56" i="8"/>
  <c r="J47" i="8"/>
  <c r="K47" i="8"/>
  <c r="L47" i="8"/>
  <c r="M47" i="8"/>
  <c r="N47" i="8"/>
  <c r="O47" i="8"/>
  <c r="P47" i="8"/>
  <c r="Q47" i="8"/>
  <c r="R47" i="8"/>
  <c r="S47" i="8"/>
  <c r="T47" i="8"/>
  <c r="U47" i="8"/>
  <c r="V47" i="8"/>
  <c r="W47" i="8"/>
  <c r="X47" i="8"/>
  <c r="Y47" i="8"/>
  <c r="Z47" i="8"/>
  <c r="AA47" i="8"/>
  <c r="AB47" i="8"/>
  <c r="AC47" i="8"/>
  <c r="H51" i="7"/>
  <c r="L145" i="8" l="1"/>
  <c r="L131" i="8"/>
  <c r="F46" i="13"/>
  <c r="F59" i="13" s="1"/>
  <c r="G46" i="13"/>
  <c r="G59" i="13" s="1"/>
  <c r="H46" i="13"/>
  <c r="H59" i="13" s="1"/>
  <c r="I46" i="13"/>
  <c r="I59" i="13" s="1"/>
  <c r="J46" i="13"/>
  <c r="J59" i="13" s="1"/>
  <c r="K46" i="13"/>
  <c r="K59" i="13" s="1"/>
  <c r="L46" i="13"/>
  <c r="L59" i="13" s="1"/>
  <c r="M46" i="13"/>
  <c r="M59" i="13" s="1"/>
  <c r="N46" i="13"/>
  <c r="N59" i="13" s="1"/>
  <c r="O46" i="13"/>
  <c r="O59" i="13" s="1"/>
  <c r="P46" i="13"/>
  <c r="P59" i="13" s="1"/>
  <c r="Q46" i="13"/>
  <c r="Q59" i="13" s="1"/>
  <c r="R46" i="13"/>
  <c r="R59" i="13" s="1"/>
  <c r="S46" i="13"/>
  <c r="S59" i="13" s="1"/>
  <c r="T46" i="13"/>
  <c r="T59" i="13" s="1"/>
  <c r="U46" i="13"/>
  <c r="U59" i="13" s="1"/>
  <c r="V46" i="13"/>
  <c r="V59" i="13" s="1"/>
  <c r="W46" i="13"/>
  <c r="W59" i="13" s="1"/>
  <c r="X46" i="13"/>
  <c r="X59" i="13" s="1"/>
  <c r="Y46" i="13"/>
  <c r="Y59" i="13" s="1"/>
  <c r="Z46" i="13"/>
  <c r="Z59" i="13" s="1"/>
  <c r="AA46" i="13"/>
  <c r="AA59" i="13" s="1"/>
  <c r="F45" i="2" l="1"/>
  <c r="G45" i="2"/>
  <c r="H45" i="2"/>
  <c r="I45" i="2"/>
  <c r="J45" i="2"/>
  <c r="K45" i="2"/>
  <c r="L45" i="2"/>
  <c r="M45" i="2"/>
  <c r="N45" i="2"/>
  <c r="O45" i="2"/>
  <c r="P45" i="2"/>
  <c r="Q45" i="2"/>
  <c r="R45" i="2"/>
  <c r="S45" i="2"/>
  <c r="T45" i="2"/>
  <c r="U45" i="2"/>
  <c r="V45" i="2"/>
  <c r="W45" i="2"/>
  <c r="X45" i="2"/>
  <c r="Y45" i="2"/>
  <c r="Z45" i="2"/>
  <c r="AA45" i="2"/>
  <c r="F46" i="2"/>
  <c r="G46" i="2"/>
  <c r="H46" i="2"/>
  <c r="I46" i="2"/>
  <c r="J46" i="2"/>
  <c r="K46" i="2"/>
  <c r="L46" i="2"/>
  <c r="M46" i="2"/>
  <c r="N46" i="2"/>
  <c r="O46" i="2"/>
  <c r="P46" i="2"/>
  <c r="Q46" i="2"/>
  <c r="R46" i="2"/>
  <c r="S46" i="2"/>
  <c r="T46" i="2"/>
  <c r="U46" i="2"/>
  <c r="V46" i="2"/>
  <c r="W46" i="2"/>
  <c r="X46" i="2"/>
  <c r="Y46" i="2"/>
  <c r="Z46" i="2"/>
  <c r="AA46" i="2"/>
  <c r="F47" i="2"/>
  <c r="G47" i="2"/>
  <c r="H47" i="2"/>
  <c r="I47" i="2"/>
  <c r="J47" i="2"/>
  <c r="K47" i="2"/>
  <c r="L47" i="2"/>
  <c r="M47" i="2"/>
  <c r="N47" i="2"/>
  <c r="O47" i="2"/>
  <c r="P47" i="2"/>
  <c r="Q47" i="2"/>
  <c r="R47" i="2"/>
  <c r="S47" i="2"/>
  <c r="T47" i="2"/>
  <c r="U47" i="2"/>
  <c r="V47" i="2"/>
  <c r="W47" i="2"/>
  <c r="X47" i="2"/>
  <c r="Y47" i="2"/>
  <c r="Z47" i="2"/>
  <c r="AA47" i="2"/>
  <c r="F48" i="2"/>
  <c r="G48" i="2"/>
  <c r="H48" i="2"/>
  <c r="I48" i="2"/>
  <c r="J48" i="2"/>
  <c r="K48" i="2"/>
  <c r="L48" i="2"/>
  <c r="M48" i="2"/>
  <c r="N48" i="2"/>
  <c r="O48" i="2"/>
  <c r="P48" i="2"/>
  <c r="Q48" i="2"/>
  <c r="R48" i="2"/>
  <c r="S48" i="2"/>
  <c r="T48" i="2"/>
  <c r="U48" i="2"/>
  <c r="V48" i="2"/>
  <c r="W48" i="2"/>
  <c r="X48" i="2"/>
  <c r="Y48" i="2"/>
  <c r="Z48" i="2"/>
  <c r="AA48" i="2"/>
  <c r="F49" i="2"/>
  <c r="G49" i="2"/>
  <c r="H49" i="2"/>
  <c r="I49" i="2"/>
  <c r="J49" i="2"/>
  <c r="K49" i="2"/>
  <c r="L49" i="2"/>
  <c r="M49" i="2"/>
  <c r="N49" i="2"/>
  <c r="O49" i="2"/>
  <c r="P49" i="2"/>
  <c r="Q49" i="2"/>
  <c r="R49" i="2"/>
  <c r="S49" i="2"/>
  <c r="T49" i="2"/>
  <c r="U49" i="2"/>
  <c r="V49" i="2"/>
  <c r="W49" i="2"/>
  <c r="X49" i="2"/>
  <c r="Y49" i="2"/>
  <c r="Z49" i="2"/>
  <c r="AA49" i="2"/>
  <c r="F50" i="2"/>
  <c r="G50" i="2"/>
  <c r="H50" i="2"/>
  <c r="I50" i="2"/>
  <c r="J50" i="2"/>
  <c r="K50" i="2"/>
  <c r="L50" i="2"/>
  <c r="M50" i="2"/>
  <c r="N50" i="2"/>
  <c r="O50" i="2"/>
  <c r="P50" i="2"/>
  <c r="Q50" i="2"/>
  <c r="R50" i="2"/>
  <c r="S50" i="2"/>
  <c r="T50" i="2"/>
  <c r="U50" i="2"/>
  <c r="V50" i="2"/>
  <c r="W50" i="2"/>
  <c r="X50" i="2"/>
  <c r="Y50" i="2"/>
  <c r="Z50" i="2"/>
  <c r="AA50" i="2"/>
  <c r="F51" i="2"/>
  <c r="G51" i="2"/>
  <c r="H51" i="2"/>
  <c r="I51" i="2"/>
  <c r="J51" i="2"/>
  <c r="K51" i="2"/>
  <c r="L51" i="2"/>
  <c r="M51" i="2"/>
  <c r="N51" i="2"/>
  <c r="O51" i="2"/>
  <c r="P51" i="2"/>
  <c r="Q51" i="2"/>
  <c r="R51" i="2"/>
  <c r="S51" i="2"/>
  <c r="T51" i="2"/>
  <c r="U51" i="2"/>
  <c r="V51" i="2"/>
  <c r="W51" i="2"/>
  <c r="X51" i="2"/>
  <c r="Y51" i="2"/>
  <c r="Z51" i="2"/>
  <c r="AA51" i="2"/>
  <c r="F52" i="2"/>
  <c r="G52" i="2"/>
  <c r="H52" i="2"/>
  <c r="I52" i="2"/>
  <c r="J52" i="2"/>
  <c r="K52" i="2"/>
  <c r="L52" i="2"/>
  <c r="M52" i="2"/>
  <c r="N52" i="2"/>
  <c r="O52" i="2"/>
  <c r="P52" i="2"/>
  <c r="Q52" i="2"/>
  <c r="R52" i="2"/>
  <c r="S52" i="2"/>
  <c r="T52" i="2"/>
  <c r="U52" i="2"/>
  <c r="V52" i="2"/>
  <c r="W52" i="2"/>
  <c r="X52" i="2"/>
  <c r="Y52" i="2"/>
  <c r="Z52" i="2"/>
  <c r="AA52" i="2"/>
  <c r="F53" i="2"/>
  <c r="G53" i="2"/>
  <c r="H53" i="2"/>
  <c r="I53" i="2"/>
  <c r="J53" i="2"/>
  <c r="K53" i="2"/>
  <c r="L53" i="2"/>
  <c r="M53" i="2"/>
  <c r="N53" i="2"/>
  <c r="O53" i="2"/>
  <c r="P53" i="2"/>
  <c r="Q53" i="2"/>
  <c r="R53" i="2"/>
  <c r="S53" i="2"/>
  <c r="T53" i="2"/>
  <c r="U53" i="2"/>
  <c r="V53" i="2"/>
  <c r="W53" i="2"/>
  <c r="X53" i="2"/>
  <c r="Y53" i="2"/>
  <c r="Z53" i="2"/>
  <c r="AA53" i="2"/>
  <c r="G44" i="2"/>
  <c r="H44" i="2"/>
  <c r="I44" i="2"/>
  <c r="J44" i="2"/>
  <c r="K44" i="2"/>
  <c r="L44" i="2"/>
  <c r="M44" i="2"/>
  <c r="N44" i="2"/>
  <c r="O44" i="2"/>
  <c r="P44" i="2"/>
  <c r="Q44" i="2"/>
  <c r="R44" i="2"/>
  <c r="S44" i="2"/>
  <c r="T44" i="2"/>
  <c r="U44" i="2"/>
  <c r="V44" i="2"/>
  <c r="W44" i="2"/>
  <c r="X44" i="2"/>
  <c r="Y44" i="2"/>
  <c r="Z44" i="2"/>
  <c r="AA44" i="2"/>
  <c r="F44" i="2"/>
  <c r="F48" i="12" l="1"/>
  <c r="F62" i="12" s="1"/>
  <c r="F47" i="12"/>
  <c r="F61" i="12" s="1"/>
  <c r="G48" i="12"/>
  <c r="G62" i="12" s="1"/>
  <c r="H48" i="12"/>
  <c r="H62" i="12" s="1"/>
  <c r="I48" i="12"/>
  <c r="I62" i="12" s="1"/>
  <c r="J48" i="12"/>
  <c r="J62" i="12" s="1"/>
  <c r="K48" i="12"/>
  <c r="K62" i="12" s="1"/>
  <c r="L48" i="12"/>
  <c r="L62" i="12" s="1"/>
  <c r="M48" i="12"/>
  <c r="M62" i="12" s="1"/>
  <c r="N48" i="12"/>
  <c r="N62" i="12" s="1"/>
  <c r="O48" i="12"/>
  <c r="O62" i="12" s="1"/>
  <c r="P48" i="12"/>
  <c r="P62" i="12" s="1"/>
  <c r="Q48" i="12"/>
  <c r="Q62" i="12" s="1"/>
  <c r="R48" i="12"/>
  <c r="R62" i="12" s="1"/>
  <c r="S48" i="12"/>
  <c r="S62" i="12" s="1"/>
  <c r="T48" i="12"/>
  <c r="T62" i="12" s="1"/>
  <c r="U48" i="12"/>
  <c r="U62" i="12" s="1"/>
  <c r="V48" i="12"/>
  <c r="V62" i="12" s="1"/>
  <c r="W48" i="12"/>
  <c r="W62" i="12" s="1"/>
  <c r="X48" i="12"/>
  <c r="X62" i="12" s="1"/>
  <c r="Y48" i="12"/>
  <c r="Y62" i="12" s="1"/>
  <c r="Z48" i="12"/>
  <c r="Z62" i="12" s="1"/>
  <c r="AA48" i="12"/>
  <c r="AA62" i="12" s="1"/>
  <c r="F49" i="12"/>
  <c r="F63" i="12" s="1"/>
  <c r="G49" i="12"/>
  <c r="G63" i="12" s="1"/>
  <c r="H49" i="12"/>
  <c r="H63" i="12" s="1"/>
  <c r="I49" i="12"/>
  <c r="I63" i="12" s="1"/>
  <c r="J49" i="12"/>
  <c r="J63" i="12" s="1"/>
  <c r="K49" i="12"/>
  <c r="K63" i="12" s="1"/>
  <c r="L49" i="12"/>
  <c r="L63" i="12" s="1"/>
  <c r="M49" i="12"/>
  <c r="M63" i="12" s="1"/>
  <c r="N49" i="12"/>
  <c r="N63" i="12" s="1"/>
  <c r="O49" i="12"/>
  <c r="O63" i="12" s="1"/>
  <c r="P49" i="12"/>
  <c r="P63" i="12" s="1"/>
  <c r="Q49" i="12"/>
  <c r="Q63" i="12" s="1"/>
  <c r="R49" i="12"/>
  <c r="R63" i="12" s="1"/>
  <c r="S49" i="12"/>
  <c r="S63" i="12" s="1"/>
  <c r="T49" i="12"/>
  <c r="T63" i="12" s="1"/>
  <c r="U49" i="12"/>
  <c r="U63" i="12" s="1"/>
  <c r="V49" i="12"/>
  <c r="V63" i="12" s="1"/>
  <c r="W49" i="12"/>
  <c r="W63" i="12" s="1"/>
  <c r="X49" i="12"/>
  <c r="X63" i="12" s="1"/>
  <c r="Y49" i="12"/>
  <c r="Y63" i="12" s="1"/>
  <c r="Z49" i="12"/>
  <c r="Z63" i="12" s="1"/>
  <c r="AA49" i="12"/>
  <c r="AA63" i="12" s="1"/>
  <c r="F50" i="12"/>
  <c r="F64" i="12" s="1"/>
  <c r="G50" i="12"/>
  <c r="G64" i="12" s="1"/>
  <c r="H50" i="12"/>
  <c r="H64" i="12" s="1"/>
  <c r="I50" i="12"/>
  <c r="I64" i="12" s="1"/>
  <c r="J50" i="12"/>
  <c r="J64" i="12" s="1"/>
  <c r="K50" i="12"/>
  <c r="K64" i="12" s="1"/>
  <c r="L50" i="12"/>
  <c r="L64" i="12" s="1"/>
  <c r="M50" i="12"/>
  <c r="M64" i="12" s="1"/>
  <c r="N50" i="12"/>
  <c r="N64" i="12" s="1"/>
  <c r="O50" i="12"/>
  <c r="O64" i="12" s="1"/>
  <c r="P50" i="12"/>
  <c r="P64" i="12" s="1"/>
  <c r="Q50" i="12"/>
  <c r="Q64" i="12" s="1"/>
  <c r="R50" i="12"/>
  <c r="R64" i="12" s="1"/>
  <c r="S50" i="12"/>
  <c r="S64" i="12" s="1"/>
  <c r="T50" i="12"/>
  <c r="T64" i="12" s="1"/>
  <c r="U50" i="12"/>
  <c r="U64" i="12" s="1"/>
  <c r="V50" i="12"/>
  <c r="V64" i="12" s="1"/>
  <c r="W50" i="12"/>
  <c r="W64" i="12" s="1"/>
  <c r="X50" i="12"/>
  <c r="X64" i="12" s="1"/>
  <c r="Y50" i="12"/>
  <c r="Y64" i="12" s="1"/>
  <c r="Z50" i="12"/>
  <c r="Z64" i="12" s="1"/>
  <c r="AA50" i="12"/>
  <c r="AA64" i="12" s="1"/>
  <c r="F51" i="12"/>
  <c r="F65" i="12" s="1"/>
  <c r="G51" i="12"/>
  <c r="G65" i="12" s="1"/>
  <c r="H51" i="12"/>
  <c r="H65" i="12" s="1"/>
  <c r="I51" i="12"/>
  <c r="I65" i="12" s="1"/>
  <c r="J51" i="12"/>
  <c r="J65" i="12" s="1"/>
  <c r="K51" i="12"/>
  <c r="K65" i="12" s="1"/>
  <c r="L51" i="12"/>
  <c r="L65" i="12" s="1"/>
  <c r="M51" i="12"/>
  <c r="M65" i="12" s="1"/>
  <c r="N51" i="12"/>
  <c r="N65" i="12" s="1"/>
  <c r="O51" i="12"/>
  <c r="O65" i="12" s="1"/>
  <c r="P51" i="12"/>
  <c r="P65" i="12" s="1"/>
  <c r="Q51" i="12"/>
  <c r="Q65" i="12" s="1"/>
  <c r="R51" i="12"/>
  <c r="R65" i="12" s="1"/>
  <c r="S51" i="12"/>
  <c r="S65" i="12" s="1"/>
  <c r="T51" i="12"/>
  <c r="T65" i="12" s="1"/>
  <c r="U51" i="12"/>
  <c r="U65" i="12" s="1"/>
  <c r="V51" i="12"/>
  <c r="V65" i="12" s="1"/>
  <c r="W51" i="12"/>
  <c r="W65" i="12" s="1"/>
  <c r="X51" i="12"/>
  <c r="X65" i="12" s="1"/>
  <c r="Y51" i="12"/>
  <c r="Y65" i="12" s="1"/>
  <c r="Z51" i="12"/>
  <c r="Z65" i="12" s="1"/>
  <c r="AA51" i="12"/>
  <c r="AA65" i="12" s="1"/>
  <c r="F52" i="12"/>
  <c r="F66" i="12" s="1"/>
  <c r="G52" i="12"/>
  <c r="G66" i="12" s="1"/>
  <c r="H52" i="12"/>
  <c r="H66" i="12" s="1"/>
  <c r="I52" i="12"/>
  <c r="I66" i="12" s="1"/>
  <c r="J52" i="12"/>
  <c r="J66" i="12" s="1"/>
  <c r="K52" i="12"/>
  <c r="K66" i="12" s="1"/>
  <c r="L52" i="12"/>
  <c r="L66" i="12" s="1"/>
  <c r="M52" i="12"/>
  <c r="M66" i="12" s="1"/>
  <c r="N52" i="12"/>
  <c r="N66" i="12" s="1"/>
  <c r="O52" i="12"/>
  <c r="O66" i="12" s="1"/>
  <c r="P52" i="12"/>
  <c r="P66" i="12" s="1"/>
  <c r="Q52" i="12"/>
  <c r="Q66" i="12" s="1"/>
  <c r="R52" i="12"/>
  <c r="R66" i="12" s="1"/>
  <c r="S52" i="12"/>
  <c r="S66" i="12" s="1"/>
  <c r="T52" i="12"/>
  <c r="T66" i="12" s="1"/>
  <c r="U52" i="12"/>
  <c r="U66" i="12" s="1"/>
  <c r="V52" i="12"/>
  <c r="V66" i="12" s="1"/>
  <c r="W52" i="12"/>
  <c r="W66" i="12" s="1"/>
  <c r="X52" i="12"/>
  <c r="X66" i="12" s="1"/>
  <c r="Y52" i="12"/>
  <c r="Y66" i="12" s="1"/>
  <c r="Z52" i="12"/>
  <c r="Z66" i="12" s="1"/>
  <c r="AA52" i="12"/>
  <c r="AA66" i="12" s="1"/>
  <c r="F53" i="12"/>
  <c r="F67" i="12" s="1"/>
  <c r="G53" i="12"/>
  <c r="G67" i="12" s="1"/>
  <c r="H53" i="12"/>
  <c r="H67" i="12" s="1"/>
  <c r="I53" i="12"/>
  <c r="I67" i="12" s="1"/>
  <c r="J53" i="12"/>
  <c r="J67" i="12" s="1"/>
  <c r="K53" i="12"/>
  <c r="K67" i="12" s="1"/>
  <c r="L53" i="12"/>
  <c r="L67" i="12" s="1"/>
  <c r="M53" i="12"/>
  <c r="M67" i="12" s="1"/>
  <c r="N53" i="12"/>
  <c r="N67" i="12" s="1"/>
  <c r="O53" i="12"/>
  <c r="O67" i="12" s="1"/>
  <c r="P53" i="12"/>
  <c r="P67" i="12" s="1"/>
  <c r="Q53" i="12"/>
  <c r="Q67" i="12" s="1"/>
  <c r="R53" i="12"/>
  <c r="R67" i="12" s="1"/>
  <c r="S53" i="12"/>
  <c r="S67" i="12" s="1"/>
  <c r="T53" i="12"/>
  <c r="T67" i="12" s="1"/>
  <c r="U53" i="12"/>
  <c r="U67" i="12" s="1"/>
  <c r="V53" i="12"/>
  <c r="V67" i="12" s="1"/>
  <c r="W53" i="12"/>
  <c r="W67" i="12" s="1"/>
  <c r="X53" i="12"/>
  <c r="X67" i="12" s="1"/>
  <c r="Y53" i="12"/>
  <c r="Y67" i="12" s="1"/>
  <c r="Z53" i="12"/>
  <c r="Z67" i="12" s="1"/>
  <c r="AA53" i="12"/>
  <c r="AA67" i="12" s="1"/>
  <c r="F54" i="12"/>
  <c r="F68" i="12" s="1"/>
  <c r="G54" i="12"/>
  <c r="G68" i="12" s="1"/>
  <c r="H54" i="12"/>
  <c r="H68" i="12" s="1"/>
  <c r="I54" i="12"/>
  <c r="I68" i="12" s="1"/>
  <c r="J54" i="12"/>
  <c r="J68" i="12" s="1"/>
  <c r="K54" i="12"/>
  <c r="K68" i="12" s="1"/>
  <c r="L54" i="12"/>
  <c r="L68" i="12" s="1"/>
  <c r="M54" i="12"/>
  <c r="M68" i="12" s="1"/>
  <c r="N54" i="12"/>
  <c r="N68" i="12" s="1"/>
  <c r="O54" i="12"/>
  <c r="O68" i="12" s="1"/>
  <c r="P54" i="12"/>
  <c r="P68" i="12" s="1"/>
  <c r="Q54" i="12"/>
  <c r="Q68" i="12" s="1"/>
  <c r="R54" i="12"/>
  <c r="R68" i="12" s="1"/>
  <c r="S54" i="12"/>
  <c r="S68" i="12" s="1"/>
  <c r="T54" i="12"/>
  <c r="T68" i="12" s="1"/>
  <c r="U54" i="12"/>
  <c r="U68" i="12" s="1"/>
  <c r="V54" i="12"/>
  <c r="V68" i="12" s="1"/>
  <c r="W54" i="12"/>
  <c r="W68" i="12" s="1"/>
  <c r="X54" i="12"/>
  <c r="X68" i="12" s="1"/>
  <c r="Y54" i="12"/>
  <c r="Y68" i="12" s="1"/>
  <c r="Z54" i="12"/>
  <c r="Z68" i="12" s="1"/>
  <c r="AA54" i="12"/>
  <c r="AA68" i="12" s="1"/>
  <c r="F55" i="12"/>
  <c r="F69" i="12" s="1"/>
  <c r="G55" i="12"/>
  <c r="G69" i="12" s="1"/>
  <c r="H55" i="12"/>
  <c r="H69" i="12" s="1"/>
  <c r="I55" i="12"/>
  <c r="I69" i="12" s="1"/>
  <c r="J55" i="12"/>
  <c r="J69" i="12" s="1"/>
  <c r="K55" i="12"/>
  <c r="K69" i="12" s="1"/>
  <c r="L55" i="12"/>
  <c r="L69" i="12" s="1"/>
  <c r="M55" i="12"/>
  <c r="M69" i="12" s="1"/>
  <c r="N55" i="12"/>
  <c r="N69" i="12" s="1"/>
  <c r="O55" i="12"/>
  <c r="O69" i="12" s="1"/>
  <c r="P55" i="12"/>
  <c r="P69" i="12" s="1"/>
  <c r="Q55" i="12"/>
  <c r="Q69" i="12" s="1"/>
  <c r="R55" i="12"/>
  <c r="R69" i="12" s="1"/>
  <c r="S55" i="12"/>
  <c r="S69" i="12" s="1"/>
  <c r="T55" i="12"/>
  <c r="T69" i="12" s="1"/>
  <c r="U55" i="12"/>
  <c r="U69" i="12" s="1"/>
  <c r="V55" i="12"/>
  <c r="V69" i="12" s="1"/>
  <c r="W55" i="12"/>
  <c r="W69" i="12" s="1"/>
  <c r="X55" i="12"/>
  <c r="X69" i="12" s="1"/>
  <c r="Y55" i="12"/>
  <c r="Y69" i="12" s="1"/>
  <c r="Z55" i="12"/>
  <c r="Z69" i="12" s="1"/>
  <c r="AA55" i="12"/>
  <c r="AA69" i="12" s="1"/>
  <c r="F56" i="12"/>
  <c r="F70" i="12" s="1"/>
  <c r="G56" i="12"/>
  <c r="G70" i="12" s="1"/>
  <c r="H56" i="12"/>
  <c r="H70" i="12" s="1"/>
  <c r="I56" i="12"/>
  <c r="I70" i="12" s="1"/>
  <c r="J56" i="12"/>
  <c r="J70" i="12" s="1"/>
  <c r="K56" i="12"/>
  <c r="K70" i="12" s="1"/>
  <c r="L56" i="12"/>
  <c r="L70" i="12" s="1"/>
  <c r="M56" i="12"/>
  <c r="M70" i="12" s="1"/>
  <c r="N56" i="12"/>
  <c r="N70" i="12" s="1"/>
  <c r="O56" i="12"/>
  <c r="O70" i="12" s="1"/>
  <c r="P56" i="12"/>
  <c r="P70" i="12" s="1"/>
  <c r="Q56" i="12"/>
  <c r="Q70" i="12" s="1"/>
  <c r="R56" i="12"/>
  <c r="R70" i="12" s="1"/>
  <c r="S56" i="12"/>
  <c r="S70" i="12" s="1"/>
  <c r="T56" i="12"/>
  <c r="T70" i="12" s="1"/>
  <c r="U56" i="12"/>
  <c r="U70" i="12" s="1"/>
  <c r="V56" i="12"/>
  <c r="V70" i="12" s="1"/>
  <c r="W56" i="12"/>
  <c r="W70" i="12" s="1"/>
  <c r="X56" i="12"/>
  <c r="X70" i="12" s="1"/>
  <c r="Y56" i="12"/>
  <c r="Y70" i="12" s="1"/>
  <c r="Z56" i="12"/>
  <c r="Z70" i="12" s="1"/>
  <c r="AA56" i="12"/>
  <c r="AA70" i="12" s="1"/>
  <c r="G47" i="12"/>
  <c r="G61" i="12" s="1"/>
  <c r="H47" i="12"/>
  <c r="H61" i="12" s="1"/>
  <c r="I47" i="12"/>
  <c r="I61" i="12" s="1"/>
  <c r="J47" i="12"/>
  <c r="J61" i="12" s="1"/>
  <c r="K47" i="12"/>
  <c r="K61" i="12" s="1"/>
  <c r="L47" i="12"/>
  <c r="L61" i="12" s="1"/>
  <c r="M47" i="12"/>
  <c r="M61" i="12" s="1"/>
  <c r="N47" i="12"/>
  <c r="N61" i="12" s="1"/>
  <c r="O47" i="12"/>
  <c r="O61" i="12" s="1"/>
  <c r="P47" i="12"/>
  <c r="P61" i="12" s="1"/>
  <c r="Q47" i="12"/>
  <c r="Q61" i="12" s="1"/>
  <c r="R47" i="12"/>
  <c r="R61" i="12" s="1"/>
  <c r="S47" i="12"/>
  <c r="S61" i="12" s="1"/>
  <c r="T47" i="12"/>
  <c r="T61" i="12" s="1"/>
  <c r="U47" i="12"/>
  <c r="U61" i="12" s="1"/>
  <c r="V47" i="12"/>
  <c r="V61" i="12" s="1"/>
  <c r="W47" i="12"/>
  <c r="W61" i="12" s="1"/>
  <c r="X47" i="12"/>
  <c r="X61" i="12" s="1"/>
  <c r="Y47" i="12"/>
  <c r="Y61" i="12" s="1"/>
  <c r="Z47" i="12"/>
  <c r="Z61" i="12" s="1"/>
  <c r="AA47" i="12"/>
  <c r="AA61" i="12" s="1"/>
  <c r="F62" i="10"/>
  <c r="G62" i="10"/>
  <c r="H62" i="10"/>
  <c r="I62" i="10"/>
  <c r="J62" i="10"/>
  <c r="K62" i="10"/>
  <c r="L62" i="10"/>
  <c r="M62" i="10"/>
  <c r="N62" i="10"/>
  <c r="O62" i="10"/>
  <c r="P62" i="10"/>
  <c r="Q62" i="10"/>
  <c r="R62" i="10"/>
  <c r="S62" i="10"/>
  <c r="T62" i="10"/>
  <c r="U62" i="10"/>
  <c r="V62" i="10"/>
  <c r="W62" i="10"/>
  <c r="X62" i="10"/>
  <c r="Y62" i="10"/>
  <c r="Z62" i="10"/>
  <c r="F63" i="10"/>
  <c r="G63" i="10"/>
  <c r="H63" i="10"/>
  <c r="I63" i="10"/>
  <c r="J63" i="10"/>
  <c r="K63" i="10"/>
  <c r="L63" i="10"/>
  <c r="M63" i="10"/>
  <c r="N63" i="10"/>
  <c r="O63" i="10"/>
  <c r="P63" i="10"/>
  <c r="Q63" i="10"/>
  <c r="R63" i="10"/>
  <c r="S63" i="10"/>
  <c r="T63" i="10"/>
  <c r="U63" i="10"/>
  <c r="V63" i="10"/>
  <c r="W63" i="10"/>
  <c r="X63" i="10"/>
  <c r="Y63" i="10"/>
  <c r="Z63" i="10"/>
  <c r="E64" i="10"/>
  <c r="F64" i="10"/>
  <c r="G64" i="10"/>
  <c r="H64" i="10"/>
  <c r="I64" i="10"/>
  <c r="J64" i="10"/>
  <c r="K64" i="10"/>
  <c r="L64" i="10"/>
  <c r="M64" i="10"/>
  <c r="N64" i="10"/>
  <c r="O64" i="10"/>
  <c r="P64" i="10"/>
  <c r="Q64" i="10"/>
  <c r="R64" i="10"/>
  <c r="S64" i="10"/>
  <c r="T64" i="10"/>
  <c r="U64" i="10"/>
  <c r="V64" i="10"/>
  <c r="W64" i="10"/>
  <c r="X64" i="10"/>
  <c r="Y64" i="10"/>
  <c r="Z64" i="10"/>
  <c r="E65" i="10"/>
  <c r="F65" i="10"/>
  <c r="G65" i="10"/>
  <c r="H65" i="10"/>
  <c r="I65" i="10"/>
  <c r="J65" i="10"/>
  <c r="K65" i="10"/>
  <c r="L65" i="10"/>
  <c r="M65" i="10"/>
  <c r="N65" i="10"/>
  <c r="O65" i="10"/>
  <c r="P65" i="10"/>
  <c r="Q65" i="10"/>
  <c r="R65" i="10"/>
  <c r="S65" i="10"/>
  <c r="T65" i="10"/>
  <c r="U65" i="10"/>
  <c r="V65" i="10"/>
  <c r="W65" i="10"/>
  <c r="X65" i="10"/>
  <c r="Y65" i="10"/>
  <c r="Z65" i="10"/>
  <c r="E66" i="10"/>
  <c r="F66" i="10"/>
  <c r="G66" i="10"/>
  <c r="H66" i="10"/>
  <c r="I66" i="10"/>
  <c r="J66" i="10"/>
  <c r="K66" i="10"/>
  <c r="L66" i="10"/>
  <c r="M66" i="10"/>
  <c r="N66" i="10"/>
  <c r="O66" i="10"/>
  <c r="P66" i="10"/>
  <c r="Q66" i="10"/>
  <c r="R66" i="10"/>
  <c r="S66" i="10"/>
  <c r="T66" i="10"/>
  <c r="U66" i="10"/>
  <c r="V66" i="10"/>
  <c r="W66" i="10"/>
  <c r="X66" i="10"/>
  <c r="Y66" i="10"/>
  <c r="Z66" i="10"/>
  <c r="E67" i="10"/>
  <c r="F67" i="10"/>
  <c r="G67" i="10"/>
  <c r="H67" i="10"/>
  <c r="I67" i="10"/>
  <c r="J67" i="10"/>
  <c r="K67" i="10"/>
  <c r="L67" i="10"/>
  <c r="M67" i="10"/>
  <c r="N67" i="10"/>
  <c r="O67" i="10"/>
  <c r="P67" i="10"/>
  <c r="Q67" i="10"/>
  <c r="R67" i="10"/>
  <c r="S67" i="10"/>
  <c r="T67" i="10"/>
  <c r="U67" i="10"/>
  <c r="V67" i="10"/>
  <c r="W67" i="10"/>
  <c r="X67" i="10"/>
  <c r="Y67" i="10"/>
  <c r="Z67" i="10"/>
  <c r="E68" i="10"/>
  <c r="F68" i="10"/>
  <c r="G68" i="10"/>
  <c r="H68" i="10"/>
  <c r="I68" i="10"/>
  <c r="J68" i="10"/>
  <c r="K68" i="10"/>
  <c r="L68" i="10"/>
  <c r="M68" i="10"/>
  <c r="N68" i="10"/>
  <c r="O68" i="10"/>
  <c r="P68" i="10"/>
  <c r="Q68" i="10"/>
  <c r="R68" i="10"/>
  <c r="S68" i="10"/>
  <c r="T68" i="10"/>
  <c r="U68" i="10"/>
  <c r="V68" i="10"/>
  <c r="W68" i="10"/>
  <c r="X68" i="10"/>
  <c r="Y68" i="10"/>
  <c r="Z68" i="10"/>
  <c r="E69" i="10"/>
  <c r="F69" i="10"/>
  <c r="G69" i="10"/>
  <c r="H69" i="10"/>
  <c r="I69" i="10"/>
  <c r="J69" i="10"/>
  <c r="K69" i="10"/>
  <c r="L69" i="10"/>
  <c r="M69" i="10"/>
  <c r="N69" i="10"/>
  <c r="O69" i="10"/>
  <c r="P69" i="10"/>
  <c r="Q69" i="10"/>
  <c r="R69" i="10"/>
  <c r="S69" i="10"/>
  <c r="T69" i="10"/>
  <c r="U69" i="10"/>
  <c r="V69" i="10"/>
  <c r="W69" i="10"/>
  <c r="X69" i="10"/>
  <c r="Y69" i="10"/>
  <c r="Z69" i="10"/>
  <c r="E70" i="10"/>
  <c r="F70" i="10"/>
  <c r="G70" i="10"/>
  <c r="H70" i="10"/>
  <c r="I70" i="10"/>
  <c r="J70" i="10"/>
  <c r="K70" i="10"/>
  <c r="L70" i="10"/>
  <c r="M70" i="10"/>
  <c r="N70" i="10"/>
  <c r="O70" i="10"/>
  <c r="P70" i="10"/>
  <c r="Q70" i="10"/>
  <c r="R70" i="10"/>
  <c r="S70" i="10"/>
  <c r="T70" i="10"/>
  <c r="U70" i="10"/>
  <c r="V70" i="10"/>
  <c r="W70" i="10"/>
  <c r="X70" i="10"/>
  <c r="Y70" i="10"/>
  <c r="Z70" i="10"/>
  <c r="E71" i="10"/>
  <c r="F71" i="10"/>
  <c r="G71" i="10"/>
  <c r="H71" i="10"/>
  <c r="I71" i="10"/>
  <c r="J71" i="10"/>
  <c r="K71" i="10"/>
  <c r="L71" i="10"/>
  <c r="M71" i="10"/>
  <c r="N71" i="10"/>
  <c r="O71" i="10"/>
  <c r="P71" i="10"/>
  <c r="Q71" i="10"/>
  <c r="R71" i="10"/>
  <c r="S71" i="10"/>
  <c r="T71" i="10"/>
  <c r="U71" i="10"/>
  <c r="V71" i="10"/>
  <c r="W71" i="10"/>
  <c r="X71" i="10"/>
  <c r="Y71" i="10"/>
  <c r="Z71" i="10"/>
  <c r="F61" i="10"/>
  <c r="G61" i="10"/>
  <c r="H61" i="10"/>
  <c r="I61" i="10"/>
  <c r="J61" i="10"/>
  <c r="K61" i="10"/>
  <c r="L61" i="10"/>
  <c r="M61" i="10"/>
  <c r="N61" i="10"/>
  <c r="O61" i="10"/>
  <c r="P61" i="10"/>
  <c r="Q61" i="10"/>
  <c r="R61" i="10"/>
  <c r="S61" i="10"/>
  <c r="T61" i="10"/>
  <c r="U61" i="10"/>
  <c r="V61" i="10"/>
  <c r="W61" i="10"/>
  <c r="X61" i="10"/>
  <c r="Y61" i="10"/>
  <c r="Z61" i="10"/>
  <c r="E61" i="10"/>
  <c r="F48" i="10"/>
  <c r="G48" i="10"/>
  <c r="H48" i="10"/>
  <c r="I48" i="10"/>
  <c r="J48" i="10"/>
  <c r="K48" i="10"/>
  <c r="L48" i="10"/>
  <c r="M48" i="10"/>
  <c r="N48" i="10"/>
  <c r="O48" i="10"/>
  <c r="P48" i="10"/>
  <c r="Q48" i="10"/>
  <c r="R48" i="10"/>
  <c r="S48" i="10"/>
  <c r="T48" i="10"/>
  <c r="U48" i="10"/>
  <c r="V48" i="10"/>
  <c r="W48" i="10"/>
  <c r="X48" i="10"/>
  <c r="Y48" i="10"/>
  <c r="Z48" i="10"/>
  <c r="F49" i="10"/>
  <c r="G49" i="10"/>
  <c r="H49" i="10"/>
  <c r="I49" i="10"/>
  <c r="J49" i="10"/>
  <c r="K49" i="10"/>
  <c r="L49" i="10"/>
  <c r="M49" i="10"/>
  <c r="N49" i="10"/>
  <c r="O49" i="10"/>
  <c r="P49" i="10"/>
  <c r="Q49" i="10"/>
  <c r="R49" i="10"/>
  <c r="S49" i="10"/>
  <c r="T49" i="10"/>
  <c r="U49" i="10"/>
  <c r="V49" i="10"/>
  <c r="W49" i="10"/>
  <c r="X49" i="10"/>
  <c r="Y49" i="10"/>
  <c r="Z49" i="10"/>
  <c r="E50" i="10"/>
  <c r="F50" i="10"/>
  <c r="G50" i="10"/>
  <c r="H50" i="10"/>
  <c r="I50" i="10"/>
  <c r="J50" i="10"/>
  <c r="K50" i="10"/>
  <c r="L50" i="10"/>
  <c r="M50" i="10"/>
  <c r="N50" i="10"/>
  <c r="O50" i="10"/>
  <c r="P50" i="10"/>
  <c r="Q50" i="10"/>
  <c r="R50" i="10"/>
  <c r="S50" i="10"/>
  <c r="T50" i="10"/>
  <c r="U50" i="10"/>
  <c r="V50" i="10"/>
  <c r="W50" i="10"/>
  <c r="X50" i="10"/>
  <c r="Y50" i="10"/>
  <c r="Z50" i="10"/>
  <c r="E51" i="10"/>
  <c r="F51" i="10"/>
  <c r="G51" i="10"/>
  <c r="H51" i="10"/>
  <c r="I51" i="10"/>
  <c r="J51" i="10"/>
  <c r="K51" i="10"/>
  <c r="L51" i="10"/>
  <c r="M51" i="10"/>
  <c r="N51" i="10"/>
  <c r="O51" i="10"/>
  <c r="P51" i="10"/>
  <c r="Q51" i="10"/>
  <c r="R51" i="10"/>
  <c r="S51" i="10"/>
  <c r="T51" i="10"/>
  <c r="U51" i="10"/>
  <c r="V51" i="10"/>
  <c r="W51" i="10"/>
  <c r="X51" i="10"/>
  <c r="Y51" i="10"/>
  <c r="Z51" i="10"/>
  <c r="F52" i="10"/>
  <c r="G52" i="10"/>
  <c r="H52" i="10"/>
  <c r="I52" i="10"/>
  <c r="J52" i="10"/>
  <c r="K52" i="10"/>
  <c r="L52" i="10"/>
  <c r="M52" i="10"/>
  <c r="N52" i="10"/>
  <c r="O52" i="10"/>
  <c r="P52" i="10"/>
  <c r="Q52" i="10"/>
  <c r="R52" i="10"/>
  <c r="S52" i="10"/>
  <c r="T52" i="10"/>
  <c r="U52" i="10"/>
  <c r="V52" i="10"/>
  <c r="W52" i="10"/>
  <c r="X52" i="10"/>
  <c r="Y52" i="10"/>
  <c r="Z52" i="10"/>
  <c r="E53" i="10"/>
  <c r="F53" i="10"/>
  <c r="G53" i="10"/>
  <c r="H53" i="10"/>
  <c r="I53" i="10"/>
  <c r="J53" i="10"/>
  <c r="K53" i="10"/>
  <c r="L53" i="10"/>
  <c r="M53" i="10"/>
  <c r="N53" i="10"/>
  <c r="O53" i="10"/>
  <c r="P53" i="10"/>
  <c r="Q53" i="10"/>
  <c r="R53" i="10"/>
  <c r="S53" i="10"/>
  <c r="T53" i="10"/>
  <c r="U53" i="10"/>
  <c r="V53" i="10"/>
  <c r="W53" i="10"/>
  <c r="X53" i="10"/>
  <c r="Y53" i="10"/>
  <c r="Z53" i="10"/>
  <c r="E54" i="10"/>
  <c r="F54" i="10"/>
  <c r="G54" i="10"/>
  <c r="H54" i="10"/>
  <c r="I54" i="10"/>
  <c r="J54" i="10"/>
  <c r="K54" i="10"/>
  <c r="L54" i="10"/>
  <c r="M54" i="10"/>
  <c r="N54" i="10"/>
  <c r="O54" i="10"/>
  <c r="P54" i="10"/>
  <c r="Q54" i="10"/>
  <c r="R54" i="10"/>
  <c r="S54" i="10"/>
  <c r="T54" i="10"/>
  <c r="U54" i="10"/>
  <c r="V54" i="10"/>
  <c r="W54" i="10"/>
  <c r="X54" i="10"/>
  <c r="Y54" i="10"/>
  <c r="Z54" i="10"/>
  <c r="E55" i="10"/>
  <c r="F55" i="10"/>
  <c r="G55" i="10"/>
  <c r="H55" i="10"/>
  <c r="I55" i="10"/>
  <c r="J55" i="10"/>
  <c r="K55" i="10"/>
  <c r="L55" i="10"/>
  <c r="M55" i="10"/>
  <c r="N55" i="10"/>
  <c r="O55" i="10"/>
  <c r="P55" i="10"/>
  <c r="Q55" i="10"/>
  <c r="R55" i="10"/>
  <c r="S55" i="10"/>
  <c r="T55" i="10"/>
  <c r="U55" i="10"/>
  <c r="V55" i="10"/>
  <c r="W55" i="10"/>
  <c r="X55" i="10"/>
  <c r="Y55" i="10"/>
  <c r="Z55" i="10"/>
  <c r="E56" i="10"/>
  <c r="F56" i="10"/>
  <c r="G56" i="10"/>
  <c r="H56" i="10"/>
  <c r="I56" i="10"/>
  <c r="J56" i="10"/>
  <c r="K56" i="10"/>
  <c r="L56" i="10"/>
  <c r="M56" i="10"/>
  <c r="N56" i="10"/>
  <c r="O56" i="10"/>
  <c r="P56" i="10"/>
  <c r="Q56" i="10"/>
  <c r="R56" i="10"/>
  <c r="S56" i="10"/>
  <c r="T56" i="10"/>
  <c r="U56" i="10"/>
  <c r="V56" i="10"/>
  <c r="W56" i="10"/>
  <c r="X56" i="10"/>
  <c r="Y56" i="10"/>
  <c r="Z56" i="10"/>
  <c r="E57" i="10"/>
  <c r="F57" i="10"/>
  <c r="G57" i="10"/>
  <c r="H57" i="10"/>
  <c r="I57" i="10"/>
  <c r="J57" i="10"/>
  <c r="K57" i="10"/>
  <c r="L57" i="10"/>
  <c r="M57" i="10"/>
  <c r="N57" i="10"/>
  <c r="O57" i="10"/>
  <c r="P57" i="10"/>
  <c r="Q57" i="10"/>
  <c r="R57" i="10"/>
  <c r="S57" i="10"/>
  <c r="T57" i="10"/>
  <c r="U57" i="10"/>
  <c r="V57" i="10"/>
  <c r="W57" i="10"/>
  <c r="X57" i="10"/>
  <c r="Y57" i="10"/>
  <c r="Z57" i="10"/>
  <c r="F47" i="10"/>
  <c r="G47" i="10"/>
  <c r="H47" i="10"/>
  <c r="I47" i="10"/>
  <c r="J47" i="10"/>
  <c r="K47" i="10"/>
  <c r="L47" i="10"/>
  <c r="M47" i="10"/>
  <c r="N47" i="10"/>
  <c r="O47" i="10"/>
  <c r="P47" i="10"/>
  <c r="Q47" i="10"/>
  <c r="R47" i="10"/>
  <c r="S47" i="10"/>
  <c r="T47" i="10"/>
  <c r="U47" i="10"/>
  <c r="V47" i="10"/>
  <c r="W47" i="10"/>
  <c r="X47" i="10"/>
  <c r="Y47" i="10"/>
  <c r="Z47" i="10"/>
  <c r="E47" i="10"/>
  <c r="E103" i="9"/>
  <c r="F103" i="9"/>
  <c r="G103" i="9"/>
  <c r="H103" i="9"/>
  <c r="I103" i="9"/>
  <c r="J103" i="9"/>
  <c r="K103" i="9"/>
  <c r="L103" i="9"/>
  <c r="M103" i="9"/>
  <c r="N103" i="9"/>
  <c r="O103" i="9"/>
  <c r="P103" i="9"/>
  <c r="Q103" i="9"/>
  <c r="R103" i="9"/>
  <c r="S103" i="9"/>
  <c r="T103" i="9"/>
  <c r="U103" i="9"/>
  <c r="V103" i="9"/>
  <c r="W103" i="9"/>
  <c r="X103" i="9"/>
  <c r="Y103" i="9"/>
  <c r="Z103" i="9"/>
  <c r="E104" i="9"/>
  <c r="F104" i="9"/>
  <c r="G104" i="9"/>
  <c r="H104" i="9"/>
  <c r="I104" i="9"/>
  <c r="J104" i="9"/>
  <c r="K104" i="9"/>
  <c r="L104" i="9"/>
  <c r="M104" i="9"/>
  <c r="N104" i="9"/>
  <c r="O104" i="9"/>
  <c r="P104" i="9"/>
  <c r="Q104" i="9"/>
  <c r="R104" i="9"/>
  <c r="S104" i="9"/>
  <c r="T104" i="9"/>
  <c r="U104" i="9"/>
  <c r="V104" i="9"/>
  <c r="W104" i="9"/>
  <c r="X104" i="9"/>
  <c r="Y104" i="9"/>
  <c r="Z104" i="9"/>
  <c r="E105" i="9"/>
  <c r="F105" i="9"/>
  <c r="G105" i="9"/>
  <c r="H105" i="9"/>
  <c r="I105" i="9"/>
  <c r="J105" i="9"/>
  <c r="K105" i="9"/>
  <c r="L105" i="9"/>
  <c r="M105" i="9"/>
  <c r="N105" i="9"/>
  <c r="O105" i="9"/>
  <c r="P105" i="9"/>
  <c r="Q105" i="9"/>
  <c r="R105" i="9"/>
  <c r="S105" i="9"/>
  <c r="T105" i="9"/>
  <c r="U105" i="9"/>
  <c r="V105" i="9"/>
  <c r="W105" i="9"/>
  <c r="X105" i="9"/>
  <c r="Y105" i="9"/>
  <c r="Z105" i="9"/>
  <c r="E106" i="9"/>
  <c r="F106" i="9"/>
  <c r="G106" i="9"/>
  <c r="H106" i="9"/>
  <c r="I106" i="9"/>
  <c r="J106" i="9"/>
  <c r="K106" i="9"/>
  <c r="L106" i="9"/>
  <c r="M106" i="9"/>
  <c r="N106" i="9"/>
  <c r="O106" i="9"/>
  <c r="P106" i="9"/>
  <c r="Q106" i="9"/>
  <c r="R106" i="9"/>
  <c r="S106" i="9"/>
  <c r="T106" i="9"/>
  <c r="U106" i="9"/>
  <c r="V106" i="9"/>
  <c r="W106" i="9"/>
  <c r="X106" i="9"/>
  <c r="Y106" i="9"/>
  <c r="Z106" i="9"/>
  <c r="E107" i="9"/>
  <c r="F107" i="9"/>
  <c r="G107" i="9"/>
  <c r="H107" i="9"/>
  <c r="I107" i="9"/>
  <c r="J107" i="9"/>
  <c r="K107" i="9"/>
  <c r="L107" i="9"/>
  <c r="M107" i="9"/>
  <c r="N107" i="9"/>
  <c r="O107" i="9"/>
  <c r="P107" i="9"/>
  <c r="Q107" i="9"/>
  <c r="R107" i="9"/>
  <c r="S107" i="9"/>
  <c r="T107" i="9"/>
  <c r="U107" i="9"/>
  <c r="V107" i="9"/>
  <c r="W107" i="9"/>
  <c r="X107" i="9"/>
  <c r="Y107" i="9"/>
  <c r="Z107" i="9"/>
  <c r="E108" i="9"/>
  <c r="F108" i="9"/>
  <c r="G108" i="9"/>
  <c r="H108" i="9"/>
  <c r="I108" i="9"/>
  <c r="J108" i="9"/>
  <c r="K108" i="9"/>
  <c r="L108" i="9"/>
  <c r="M108" i="9"/>
  <c r="N108" i="9"/>
  <c r="O108" i="9"/>
  <c r="P108" i="9"/>
  <c r="Q108" i="9"/>
  <c r="R108" i="9"/>
  <c r="S108" i="9"/>
  <c r="T108" i="9"/>
  <c r="U108" i="9"/>
  <c r="V108" i="9"/>
  <c r="W108" i="9"/>
  <c r="X108" i="9"/>
  <c r="Y108" i="9"/>
  <c r="Z108" i="9"/>
  <c r="E109" i="9"/>
  <c r="F109" i="9"/>
  <c r="G109" i="9"/>
  <c r="H109" i="9"/>
  <c r="I109" i="9"/>
  <c r="J109" i="9"/>
  <c r="K109" i="9"/>
  <c r="L109" i="9"/>
  <c r="M109" i="9"/>
  <c r="N109" i="9"/>
  <c r="O109" i="9"/>
  <c r="P109" i="9"/>
  <c r="Q109" i="9"/>
  <c r="R109" i="9"/>
  <c r="S109" i="9"/>
  <c r="T109" i="9"/>
  <c r="U109" i="9"/>
  <c r="V109" i="9"/>
  <c r="W109" i="9"/>
  <c r="X109" i="9"/>
  <c r="Y109" i="9"/>
  <c r="Z109" i="9"/>
  <c r="E110" i="9"/>
  <c r="F110" i="9"/>
  <c r="G110" i="9"/>
  <c r="H110" i="9"/>
  <c r="I110" i="9"/>
  <c r="J110" i="9"/>
  <c r="K110" i="9"/>
  <c r="L110" i="9"/>
  <c r="M110" i="9"/>
  <c r="N110" i="9"/>
  <c r="O110" i="9"/>
  <c r="P110" i="9"/>
  <c r="Q110" i="9"/>
  <c r="R110" i="9"/>
  <c r="S110" i="9"/>
  <c r="T110" i="9"/>
  <c r="U110" i="9"/>
  <c r="V110" i="9"/>
  <c r="W110" i="9"/>
  <c r="X110" i="9"/>
  <c r="Y110" i="9"/>
  <c r="Z110" i="9"/>
  <c r="E111" i="9"/>
  <c r="F111" i="9"/>
  <c r="G111" i="9"/>
  <c r="H111" i="9"/>
  <c r="I111" i="9"/>
  <c r="J111" i="9"/>
  <c r="K111" i="9"/>
  <c r="L111" i="9"/>
  <c r="M111" i="9"/>
  <c r="N111" i="9"/>
  <c r="O111" i="9"/>
  <c r="P111" i="9"/>
  <c r="Q111" i="9"/>
  <c r="R111" i="9"/>
  <c r="S111" i="9"/>
  <c r="T111" i="9"/>
  <c r="U111" i="9"/>
  <c r="V111" i="9"/>
  <c r="W111" i="9"/>
  <c r="X111" i="9"/>
  <c r="Y111" i="9"/>
  <c r="Z111" i="9"/>
  <c r="E112" i="9"/>
  <c r="F112" i="9"/>
  <c r="G112" i="9"/>
  <c r="H112" i="9"/>
  <c r="I112" i="9"/>
  <c r="J112" i="9"/>
  <c r="K112" i="9"/>
  <c r="L112" i="9"/>
  <c r="M112" i="9"/>
  <c r="N112" i="9"/>
  <c r="O112" i="9"/>
  <c r="P112" i="9"/>
  <c r="Q112" i="9"/>
  <c r="R112" i="9"/>
  <c r="S112" i="9"/>
  <c r="T112" i="9"/>
  <c r="U112" i="9"/>
  <c r="V112" i="9"/>
  <c r="W112" i="9"/>
  <c r="X112" i="9"/>
  <c r="Y112" i="9"/>
  <c r="Z112" i="9"/>
  <c r="F102" i="9"/>
  <c r="G102" i="9"/>
  <c r="H102" i="9"/>
  <c r="I102" i="9"/>
  <c r="J102" i="9"/>
  <c r="K102" i="9"/>
  <c r="L102" i="9"/>
  <c r="M102" i="9"/>
  <c r="N102" i="9"/>
  <c r="O102" i="9"/>
  <c r="P102" i="9"/>
  <c r="Q102" i="9"/>
  <c r="R102" i="9"/>
  <c r="S102" i="9"/>
  <c r="T102" i="9"/>
  <c r="U102" i="9"/>
  <c r="V102" i="9"/>
  <c r="W102" i="9"/>
  <c r="X102" i="9"/>
  <c r="Y102" i="9"/>
  <c r="Z102" i="9"/>
  <c r="E102" i="9"/>
  <c r="E75" i="9"/>
  <c r="F75" i="9"/>
  <c r="G75" i="9"/>
  <c r="H75" i="9"/>
  <c r="I75" i="9"/>
  <c r="J75" i="9"/>
  <c r="K75" i="9"/>
  <c r="L75" i="9"/>
  <c r="M75" i="9"/>
  <c r="N75" i="9"/>
  <c r="O75" i="9"/>
  <c r="P75" i="9"/>
  <c r="Q75" i="9"/>
  <c r="R75" i="9"/>
  <c r="S75" i="9"/>
  <c r="T75" i="9"/>
  <c r="U75" i="9"/>
  <c r="V75" i="9"/>
  <c r="W75" i="9"/>
  <c r="X75" i="9"/>
  <c r="Y75" i="9"/>
  <c r="Z75" i="9"/>
  <c r="E76" i="9"/>
  <c r="F76" i="9"/>
  <c r="G76" i="9"/>
  <c r="H76" i="9"/>
  <c r="I76" i="9"/>
  <c r="J76" i="9"/>
  <c r="K76" i="9"/>
  <c r="L76" i="9"/>
  <c r="M76" i="9"/>
  <c r="N76" i="9"/>
  <c r="O76" i="9"/>
  <c r="P76" i="9"/>
  <c r="Q76" i="9"/>
  <c r="R76" i="9"/>
  <c r="S76" i="9"/>
  <c r="T76" i="9"/>
  <c r="U76" i="9"/>
  <c r="V76" i="9"/>
  <c r="W76" i="9"/>
  <c r="X76" i="9"/>
  <c r="Y76" i="9"/>
  <c r="Z76" i="9"/>
  <c r="E77" i="9"/>
  <c r="F77" i="9"/>
  <c r="G77" i="9"/>
  <c r="H77" i="9"/>
  <c r="I77" i="9"/>
  <c r="J77" i="9"/>
  <c r="K77" i="9"/>
  <c r="L77" i="9"/>
  <c r="M77" i="9"/>
  <c r="N77" i="9"/>
  <c r="O77" i="9"/>
  <c r="P77" i="9"/>
  <c r="Q77" i="9"/>
  <c r="R77" i="9"/>
  <c r="S77" i="9"/>
  <c r="T77" i="9"/>
  <c r="U77" i="9"/>
  <c r="V77" i="9"/>
  <c r="W77" i="9"/>
  <c r="X77" i="9"/>
  <c r="Y77" i="9"/>
  <c r="Z77" i="9"/>
  <c r="E78" i="9"/>
  <c r="F78" i="9"/>
  <c r="G78" i="9"/>
  <c r="H78" i="9"/>
  <c r="I78" i="9"/>
  <c r="J78" i="9"/>
  <c r="K78" i="9"/>
  <c r="L78" i="9"/>
  <c r="M78" i="9"/>
  <c r="N78" i="9"/>
  <c r="O78" i="9"/>
  <c r="P78" i="9"/>
  <c r="Q78" i="9"/>
  <c r="R78" i="9"/>
  <c r="S78" i="9"/>
  <c r="T78" i="9"/>
  <c r="U78" i="9"/>
  <c r="V78" i="9"/>
  <c r="W78" i="9"/>
  <c r="X78" i="9"/>
  <c r="Y78" i="9"/>
  <c r="Z78" i="9"/>
  <c r="E79" i="9"/>
  <c r="F79" i="9"/>
  <c r="G79" i="9"/>
  <c r="H79" i="9"/>
  <c r="I79" i="9"/>
  <c r="J79" i="9"/>
  <c r="K79" i="9"/>
  <c r="L79" i="9"/>
  <c r="M79" i="9"/>
  <c r="N79" i="9"/>
  <c r="O79" i="9"/>
  <c r="P79" i="9"/>
  <c r="Q79" i="9"/>
  <c r="R79" i="9"/>
  <c r="S79" i="9"/>
  <c r="T79" i="9"/>
  <c r="U79" i="9"/>
  <c r="V79" i="9"/>
  <c r="W79" i="9"/>
  <c r="X79" i="9"/>
  <c r="Y79" i="9"/>
  <c r="Z79" i="9"/>
  <c r="E80" i="9"/>
  <c r="F80" i="9"/>
  <c r="G80" i="9"/>
  <c r="H80" i="9"/>
  <c r="I80" i="9"/>
  <c r="J80" i="9"/>
  <c r="K80" i="9"/>
  <c r="L80" i="9"/>
  <c r="M80" i="9"/>
  <c r="N80" i="9"/>
  <c r="O80" i="9"/>
  <c r="P80" i="9"/>
  <c r="Q80" i="9"/>
  <c r="R80" i="9"/>
  <c r="S80" i="9"/>
  <c r="T80" i="9"/>
  <c r="U80" i="9"/>
  <c r="V80" i="9"/>
  <c r="W80" i="9"/>
  <c r="X80" i="9"/>
  <c r="Y80" i="9"/>
  <c r="Z80" i="9"/>
  <c r="E81" i="9"/>
  <c r="F81" i="9"/>
  <c r="G81" i="9"/>
  <c r="H81" i="9"/>
  <c r="I81" i="9"/>
  <c r="J81" i="9"/>
  <c r="K81" i="9"/>
  <c r="L81" i="9"/>
  <c r="M81" i="9"/>
  <c r="N81" i="9"/>
  <c r="O81" i="9"/>
  <c r="P81" i="9"/>
  <c r="Q81" i="9"/>
  <c r="R81" i="9"/>
  <c r="S81" i="9"/>
  <c r="T81" i="9"/>
  <c r="U81" i="9"/>
  <c r="V81" i="9"/>
  <c r="W81" i="9"/>
  <c r="X81" i="9"/>
  <c r="Y81" i="9"/>
  <c r="Z81" i="9"/>
  <c r="E82" i="9"/>
  <c r="F82" i="9"/>
  <c r="G82" i="9"/>
  <c r="H82" i="9"/>
  <c r="I82" i="9"/>
  <c r="J82" i="9"/>
  <c r="K82" i="9"/>
  <c r="L82" i="9"/>
  <c r="M82" i="9"/>
  <c r="N82" i="9"/>
  <c r="O82" i="9"/>
  <c r="P82" i="9"/>
  <c r="Q82" i="9"/>
  <c r="R82" i="9"/>
  <c r="S82" i="9"/>
  <c r="T82" i="9"/>
  <c r="U82" i="9"/>
  <c r="V82" i="9"/>
  <c r="W82" i="9"/>
  <c r="X82" i="9"/>
  <c r="Y82" i="9"/>
  <c r="Z82" i="9"/>
  <c r="E83" i="9"/>
  <c r="F83" i="9"/>
  <c r="G83" i="9"/>
  <c r="H83" i="9"/>
  <c r="I83" i="9"/>
  <c r="J83" i="9"/>
  <c r="K83" i="9"/>
  <c r="L83" i="9"/>
  <c r="M83" i="9"/>
  <c r="N83" i="9"/>
  <c r="O83" i="9"/>
  <c r="P83" i="9"/>
  <c r="Q83" i="9"/>
  <c r="R83" i="9"/>
  <c r="S83" i="9"/>
  <c r="T83" i="9"/>
  <c r="U83" i="9"/>
  <c r="V83" i="9"/>
  <c r="W83" i="9"/>
  <c r="X83" i="9"/>
  <c r="Y83" i="9"/>
  <c r="Z83" i="9"/>
  <c r="E84" i="9"/>
  <c r="F84" i="9"/>
  <c r="G84" i="9"/>
  <c r="H84" i="9"/>
  <c r="I84" i="9"/>
  <c r="J84" i="9"/>
  <c r="K84" i="9"/>
  <c r="L84" i="9"/>
  <c r="M84" i="9"/>
  <c r="N84" i="9"/>
  <c r="O84" i="9"/>
  <c r="P84" i="9"/>
  <c r="Q84" i="9"/>
  <c r="R84" i="9"/>
  <c r="S84" i="9"/>
  <c r="T84" i="9"/>
  <c r="U84" i="9"/>
  <c r="V84" i="9"/>
  <c r="W84" i="9"/>
  <c r="X84" i="9"/>
  <c r="Y84" i="9"/>
  <c r="Z84" i="9"/>
  <c r="F74" i="9"/>
  <c r="G74" i="9"/>
  <c r="H74" i="9"/>
  <c r="I74" i="9"/>
  <c r="J74" i="9"/>
  <c r="K74" i="9"/>
  <c r="L74" i="9"/>
  <c r="M74" i="9"/>
  <c r="N74" i="9"/>
  <c r="O74" i="9"/>
  <c r="P74" i="9"/>
  <c r="Q74" i="9"/>
  <c r="R74" i="9"/>
  <c r="S74" i="9"/>
  <c r="T74" i="9"/>
  <c r="U74" i="9"/>
  <c r="V74" i="9"/>
  <c r="W74" i="9"/>
  <c r="X74" i="9"/>
  <c r="Y74" i="9"/>
  <c r="Z74" i="9"/>
  <c r="E74" i="9"/>
  <c r="F47" i="9"/>
  <c r="G47" i="9"/>
  <c r="H47" i="9"/>
  <c r="I47" i="9"/>
  <c r="J47" i="9"/>
  <c r="K47" i="9"/>
  <c r="L47" i="9"/>
  <c r="M47" i="9"/>
  <c r="N47" i="9"/>
  <c r="O47" i="9"/>
  <c r="P47" i="9"/>
  <c r="Q47" i="9"/>
  <c r="R47" i="9"/>
  <c r="S47" i="9"/>
  <c r="T47" i="9"/>
  <c r="U47" i="9"/>
  <c r="V47" i="9"/>
  <c r="W47" i="9"/>
  <c r="X47" i="9"/>
  <c r="Y47" i="9"/>
  <c r="Z47" i="9"/>
  <c r="AA47" i="9"/>
  <c r="F48" i="9"/>
  <c r="G48" i="9"/>
  <c r="H48" i="9"/>
  <c r="I48" i="9"/>
  <c r="J48" i="9"/>
  <c r="K48" i="9"/>
  <c r="L48" i="9"/>
  <c r="M48" i="9"/>
  <c r="N48" i="9"/>
  <c r="O48" i="9"/>
  <c r="P48" i="9"/>
  <c r="Q48" i="9"/>
  <c r="R48" i="9"/>
  <c r="S48" i="9"/>
  <c r="T48" i="9"/>
  <c r="U48" i="9"/>
  <c r="V48" i="9"/>
  <c r="W48" i="9"/>
  <c r="X48" i="9"/>
  <c r="Y48" i="9"/>
  <c r="Z48" i="9"/>
  <c r="AA48" i="9"/>
  <c r="F49" i="9"/>
  <c r="G49" i="9"/>
  <c r="H49" i="9"/>
  <c r="I49" i="9"/>
  <c r="J49" i="9"/>
  <c r="K49" i="9"/>
  <c r="L49" i="9"/>
  <c r="M49" i="9"/>
  <c r="N49" i="9"/>
  <c r="O49" i="9"/>
  <c r="P49" i="9"/>
  <c r="Q49" i="9"/>
  <c r="R49" i="9"/>
  <c r="S49" i="9"/>
  <c r="T49" i="9"/>
  <c r="U49" i="9"/>
  <c r="V49" i="9"/>
  <c r="W49" i="9"/>
  <c r="X49" i="9"/>
  <c r="Y49" i="9"/>
  <c r="Z49" i="9"/>
  <c r="AA49" i="9"/>
  <c r="F50" i="9"/>
  <c r="G50" i="9"/>
  <c r="H50" i="9"/>
  <c r="I50" i="9"/>
  <c r="J50" i="9"/>
  <c r="K50" i="9"/>
  <c r="L50" i="9"/>
  <c r="M50" i="9"/>
  <c r="N50" i="9"/>
  <c r="O50" i="9"/>
  <c r="P50" i="9"/>
  <c r="Q50" i="9"/>
  <c r="R50" i="9"/>
  <c r="S50" i="9"/>
  <c r="T50" i="9"/>
  <c r="U50" i="9"/>
  <c r="V50" i="9"/>
  <c r="W50" i="9"/>
  <c r="X50" i="9"/>
  <c r="Y50" i="9"/>
  <c r="Z50" i="9"/>
  <c r="AA50" i="9"/>
  <c r="F51" i="9"/>
  <c r="G51" i="9"/>
  <c r="H51" i="9"/>
  <c r="I51" i="9"/>
  <c r="J51" i="9"/>
  <c r="K51" i="9"/>
  <c r="L51" i="9"/>
  <c r="M51" i="9"/>
  <c r="N51" i="9"/>
  <c r="O51" i="9"/>
  <c r="P51" i="9"/>
  <c r="Q51" i="9"/>
  <c r="R51" i="9"/>
  <c r="S51" i="9"/>
  <c r="T51" i="9"/>
  <c r="U51" i="9"/>
  <c r="V51" i="9"/>
  <c r="W51" i="9"/>
  <c r="X51" i="9"/>
  <c r="Y51" i="9"/>
  <c r="Z51" i="9"/>
  <c r="AA51" i="9"/>
  <c r="F52" i="9"/>
  <c r="G52" i="9"/>
  <c r="H52" i="9"/>
  <c r="I52" i="9"/>
  <c r="J52" i="9"/>
  <c r="K52" i="9"/>
  <c r="L52" i="9"/>
  <c r="M52" i="9"/>
  <c r="N52" i="9"/>
  <c r="O52" i="9"/>
  <c r="P52" i="9"/>
  <c r="Q52" i="9"/>
  <c r="R52" i="9"/>
  <c r="S52" i="9"/>
  <c r="T52" i="9"/>
  <c r="U52" i="9"/>
  <c r="V52" i="9"/>
  <c r="W52" i="9"/>
  <c r="X52" i="9"/>
  <c r="Y52" i="9"/>
  <c r="Z52" i="9"/>
  <c r="AA52" i="9"/>
  <c r="F53" i="9"/>
  <c r="G53" i="9"/>
  <c r="H53" i="9"/>
  <c r="I53" i="9"/>
  <c r="J53" i="9"/>
  <c r="K53" i="9"/>
  <c r="L53" i="9"/>
  <c r="M53" i="9"/>
  <c r="N53" i="9"/>
  <c r="O53" i="9"/>
  <c r="P53" i="9"/>
  <c r="Q53" i="9"/>
  <c r="R53" i="9"/>
  <c r="S53" i="9"/>
  <c r="T53" i="9"/>
  <c r="U53" i="9"/>
  <c r="V53" i="9"/>
  <c r="W53" i="9"/>
  <c r="X53" i="9"/>
  <c r="Y53" i="9"/>
  <c r="Z53" i="9"/>
  <c r="AA53" i="9"/>
  <c r="F54" i="9"/>
  <c r="G54" i="9"/>
  <c r="H54" i="9"/>
  <c r="I54" i="9"/>
  <c r="J54" i="9"/>
  <c r="K54" i="9"/>
  <c r="L54" i="9"/>
  <c r="M54" i="9"/>
  <c r="N54" i="9"/>
  <c r="O54" i="9"/>
  <c r="P54" i="9"/>
  <c r="Q54" i="9"/>
  <c r="R54" i="9"/>
  <c r="S54" i="9"/>
  <c r="T54" i="9"/>
  <c r="U54" i="9"/>
  <c r="V54" i="9"/>
  <c r="W54" i="9"/>
  <c r="X54" i="9"/>
  <c r="Y54" i="9"/>
  <c r="Z54" i="9"/>
  <c r="AA54" i="9"/>
  <c r="F55" i="9"/>
  <c r="G55" i="9"/>
  <c r="H55" i="9"/>
  <c r="I55" i="9"/>
  <c r="J55" i="9"/>
  <c r="K55" i="9"/>
  <c r="L55" i="9"/>
  <c r="M55" i="9"/>
  <c r="N55" i="9"/>
  <c r="O55" i="9"/>
  <c r="P55" i="9"/>
  <c r="Q55" i="9"/>
  <c r="R55" i="9"/>
  <c r="S55" i="9"/>
  <c r="T55" i="9"/>
  <c r="U55" i="9"/>
  <c r="V55" i="9"/>
  <c r="W55" i="9"/>
  <c r="X55" i="9"/>
  <c r="Y55" i="9"/>
  <c r="Z55" i="9"/>
  <c r="AA55" i="9"/>
  <c r="F56" i="9"/>
  <c r="G56" i="9"/>
  <c r="H56" i="9"/>
  <c r="I56" i="9"/>
  <c r="J56" i="9"/>
  <c r="K56" i="9"/>
  <c r="L56" i="9"/>
  <c r="M56" i="9"/>
  <c r="N56" i="9"/>
  <c r="O56" i="9"/>
  <c r="P56" i="9"/>
  <c r="Q56" i="9"/>
  <c r="R56" i="9"/>
  <c r="S56" i="9"/>
  <c r="T56" i="9"/>
  <c r="U56" i="9"/>
  <c r="V56" i="9"/>
  <c r="W56" i="9"/>
  <c r="X56" i="9"/>
  <c r="Y56" i="9"/>
  <c r="Z56" i="9"/>
  <c r="AA56" i="9"/>
  <c r="G46" i="9"/>
  <c r="H46" i="9"/>
  <c r="I46" i="9"/>
  <c r="J46" i="9"/>
  <c r="K46" i="9"/>
  <c r="L46" i="9"/>
  <c r="M46" i="9"/>
  <c r="N46" i="9"/>
  <c r="O46" i="9"/>
  <c r="P46" i="9"/>
  <c r="Q46" i="9"/>
  <c r="R46" i="9"/>
  <c r="S46" i="9"/>
  <c r="T46" i="9"/>
  <c r="U46" i="9"/>
  <c r="V46" i="9"/>
  <c r="W46" i="9"/>
  <c r="X46" i="9"/>
  <c r="Y46" i="9"/>
  <c r="Z46" i="9"/>
  <c r="F46" i="9"/>
  <c r="H113" i="8"/>
  <c r="H114" i="8"/>
  <c r="H115" i="8"/>
  <c r="H116" i="8"/>
  <c r="H117" i="8"/>
  <c r="H118" i="8"/>
  <c r="H119" i="8"/>
  <c r="H120" i="8"/>
  <c r="H121" i="8"/>
  <c r="H122" i="8"/>
  <c r="H112" i="8"/>
  <c r="H98" i="8"/>
  <c r="I66" i="8"/>
  <c r="J66" i="8"/>
  <c r="K66" i="8"/>
  <c r="L66" i="8"/>
  <c r="M66" i="8"/>
  <c r="N66" i="8"/>
  <c r="O66" i="8"/>
  <c r="P66" i="8"/>
  <c r="Q66" i="8"/>
  <c r="R66" i="8"/>
  <c r="S66" i="8"/>
  <c r="T66" i="8"/>
  <c r="U66" i="8"/>
  <c r="V66" i="8"/>
  <c r="W66" i="8"/>
  <c r="X66" i="8"/>
  <c r="Y66" i="8"/>
  <c r="Z66" i="8"/>
  <c r="AA66" i="8"/>
  <c r="AB66" i="8"/>
  <c r="AC66" i="8"/>
  <c r="H66" i="8"/>
  <c r="I46" i="8" l="1"/>
  <c r="J46" i="8"/>
  <c r="K46" i="8"/>
  <c r="L46" i="8"/>
  <c r="M46" i="8"/>
  <c r="N46" i="8"/>
  <c r="O46" i="8"/>
  <c r="P46" i="8"/>
  <c r="Q46" i="8"/>
  <c r="R46" i="8"/>
  <c r="S46" i="8"/>
  <c r="T46" i="8"/>
  <c r="U46" i="8"/>
  <c r="V46" i="8"/>
  <c r="W46" i="8"/>
  <c r="X46" i="8"/>
  <c r="Y46" i="8"/>
  <c r="Z46" i="8"/>
  <c r="AA46" i="8"/>
  <c r="AB46" i="8"/>
  <c r="AC46" i="8"/>
  <c r="H46" i="8"/>
  <c r="D47" i="7"/>
  <c r="E47" i="7"/>
  <c r="F47" i="7"/>
  <c r="G47" i="7"/>
  <c r="H47" i="7"/>
  <c r="I47" i="7"/>
  <c r="J47" i="7"/>
  <c r="K47" i="7"/>
  <c r="L47" i="7"/>
  <c r="M47" i="7"/>
  <c r="N47" i="7"/>
  <c r="O47" i="7"/>
  <c r="P47" i="7"/>
  <c r="Q47" i="7"/>
  <c r="R47" i="7"/>
  <c r="S47" i="7"/>
  <c r="T47" i="7"/>
  <c r="U47" i="7"/>
  <c r="V47" i="7"/>
  <c r="W47" i="7"/>
  <c r="X47" i="7"/>
  <c r="Y47" i="7"/>
  <c r="D48" i="7"/>
  <c r="E48" i="7"/>
  <c r="F48" i="7"/>
  <c r="G48" i="7"/>
  <c r="H48" i="7"/>
  <c r="I48" i="7"/>
  <c r="J48" i="7"/>
  <c r="K48" i="7"/>
  <c r="L48" i="7"/>
  <c r="M48" i="7"/>
  <c r="N48" i="7"/>
  <c r="O48" i="7"/>
  <c r="P48" i="7"/>
  <c r="Q48" i="7"/>
  <c r="R48" i="7"/>
  <c r="S48" i="7"/>
  <c r="T48" i="7"/>
  <c r="U48" i="7"/>
  <c r="V48" i="7"/>
  <c r="W48" i="7"/>
  <c r="X48" i="7"/>
  <c r="Y48" i="7"/>
  <c r="D49" i="7"/>
  <c r="E49" i="7"/>
  <c r="F49" i="7"/>
  <c r="G49" i="7"/>
  <c r="H49" i="7"/>
  <c r="I49" i="7"/>
  <c r="J49" i="7"/>
  <c r="K49" i="7"/>
  <c r="L49" i="7"/>
  <c r="M49" i="7"/>
  <c r="N49" i="7"/>
  <c r="O49" i="7"/>
  <c r="P49" i="7"/>
  <c r="Q49" i="7"/>
  <c r="R49" i="7"/>
  <c r="S49" i="7"/>
  <c r="T49" i="7"/>
  <c r="U49" i="7"/>
  <c r="V49" i="7"/>
  <c r="W49" i="7"/>
  <c r="X49" i="7"/>
  <c r="Y49" i="7"/>
  <c r="D50" i="7"/>
  <c r="E50" i="7"/>
  <c r="F50" i="7"/>
  <c r="G50" i="7"/>
  <c r="H50" i="7"/>
  <c r="I50" i="7"/>
  <c r="J50" i="7"/>
  <c r="K50" i="7"/>
  <c r="L50" i="7"/>
  <c r="M50" i="7"/>
  <c r="N50" i="7"/>
  <c r="O50" i="7"/>
  <c r="P50" i="7"/>
  <c r="Q50" i="7"/>
  <c r="R50" i="7"/>
  <c r="S50" i="7"/>
  <c r="T50" i="7"/>
  <c r="U50" i="7"/>
  <c r="V50" i="7"/>
  <c r="W50" i="7"/>
  <c r="X50" i="7"/>
  <c r="Y50" i="7"/>
  <c r="D51" i="7"/>
  <c r="E51" i="7"/>
  <c r="F51" i="7"/>
  <c r="G51" i="7"/>
  <c r="I51" i="7"/>
  <c r="J51" i="7"/>
  <c r="K51" i="7"/>
  <c r="L51" i="7"/>
  <c r="M51" i="7"/>
  <c r="N51" i="7"/>
  <c r="O51" i="7"/>
  <c r="P51" i="7"/>
  <c r="Q51" i="7"/>
  <c r="R51" i="7"/>
  <c r="S51" i="7"/>
  <c r="T51" i="7"/>
  <c r="U51" i="7"/>
  <c r="V51" i="7"/>
  <c r="W51" i="7"/>
  <c r="X51" i="7"/>
  <c r="Y51" i="7"/>
  <c r="D52" i="7"/>
  <c r="E52" i="7"/>
  <c r="F52" i="7"/>
  <c r="G52" i="7"/>
  <c r="H52" i="7"/>
  <c r="I52" i="7"/>
  <c r="J52" i="7"/>
  <c r="K52" i="7"/>
  <c r="L52" i="7"/>
  <c r="M52" i="7"/>
  <c r="N52" i="7"/>
  <c r="O52" i="7"/>
  <c r="P52" i="7"/>
  <c r="Q52" i="7"/>
  <c r="R52" i="7"/>
  <c r="S52" i="7"/>
  <c r="T52" i="7"/>
  <c r="U52" i="7"/>
  <c r="V52" i="7"/>
  <c r="W52" i="7"/>
  <c r="X52" i="7"/>
  <c r="Y52" i="7"/>
  <c r="D53" i="7"/>
  <c r="E53" i="7"/>
  <c r="F53" i="7"/>
  <c r="G53" i="7"/>
  <c r="H53" i="7"/>
  <c r="I53" i="7"/>
  <c r="J53" i="7"/>
  <c r="K53" i="7"/>
  <c r="L53" i="7"/>
  <c r="M53" i="7"/>
  <c r="N53" i="7"/>
  <c r="O53" i="7"/>
  <c r="P53" i="7"/>
  <c r="Q53" i="7"/>
  <c r="R53" i="7"/>
  <c r="S53" i="7"/>
  <c r="T53" i="7"/>
  <c r="U53" i="7"/>
  <c r="V53" i="7"/>
  <c r="W53" i="7"/>
  <c r="X53" i="7"/>
  <c r="Y53" i="7"/>
  <c r="D54" i="7"/>
  <c r="E54" i="7"/>
  <c r="F54" i="7"/>
  <c r="G54" i="7"/>
  <c r="H54" i="7"/>
  <c r="I54" i="7"/>
  <c r="J54" i="7"/>
  <c r="K54" i="7"/>
  <c r="L54" i="7"/>
  <c r="M54" i="7"/>
  <c r="N54" i="7"/>
  <c r="O54" i="7"/>
  <c r="P54" i="7"/>
  <c r="Q54" i="7"/>
  <c r="R54" i="7"/>
  <c r="S54" i="7"/>
  <c r="T54" i="7"/>
  <c r="U54" i="7"/>
  <c r="V54" i="7"/>
  <c r="W54" i="7"/>
  <c r="X54" i="7"/>
  <c r="Y54" i="7"/>
  <c r="D55" i="7"/>
  <c r="E55" i="7"/>
  <c r="F55" i="7"/>
  <c r="G55" i="7"/>
  <c r="H55" i="7"/>
  <c r="I55" i="7"/>
  <c r="J55" i="7"/>
  <c r="K55" i="7"/>
  <c r="L55" i="7"/>
  <c r="M55" i="7"/>
  <c r="N55" i="7"/>
  <c r="O55" i="7"/>
  <c r="P55" i="7"/>
  <c r="Q55" i="7"/>
  <c r="R55" i="7"/>
  <c r="S55" i="7"/>
  <c r="T55" i="7"/>
  <c r="U55" i="7"/>
  <c r="V55" i="7"/>
  <c r="W55" i="7"/>
  <c r="X55" i="7"/>
  <c r="Y55" i="7"/>
  <c r="D56" i="7"/>
  <c r="E56" i="7"/>
  <c r="F56" i="7"/>
  <c r="G56" i="7"/>
  <c r="H56" i="7"/>
  <c r="I56" i="7"/>
  <c r="J56" i="7"/>
  <c r="K56" i="7"/>
  <c r="L56" i="7"/>
  <c r="M56" i="7"/>
  <c r="N56" i="7"/>
  <c r="O56" i="7"/>
  <c r="P56" i="7"/>
  <c r="Q56" i="7"/>
  <c r="R56" i="7"/>
  <c r="S56" i="7"/>
  <c r="T56" i="7"/>
  <c r="U56" i="7"/>
  <c r="V56" i="7"/>
  <c r="W56" i="7"/>
  <c r="X56" i="7"/>
  <c r="Y56" i="7"/>
  <c r="E46" i="7"/>
  <c r="F46" i="7"/>
  <c r="G46" i="7"/>
  <c r="H46" i="7"/>
  <c r="I46" i="7"/>
  <c r="J46" i="7"/>
  <c r="K46" i="7"/>
  <c r="L46" i="7"/>
  <c r="M46" i="7"/>
  <c r="N46" i="7"/>
  <c r="O46" i="7"/>
  <c r="P46" i="7"/>
  <c r="Q46" i="7"/>
  <c r="R46" i="7"/>
  <c r="S46" i="7"/>
  <c r="T46" i="7"/>
  <c r="U46" i="7"/>
  <c r="V46" i="7"/>
  <c r="W46" i="7"/>
  <c r="X46" i="7"/>
  <c r="Y46" i="7"/>
  <c r="AB140" i="8" l="1"/>
  <c r="AB126" i="8"/>
  <c r="T126" i="8"/>
  <c r="T140" i="8"/>
  <c r="L126" i="8"/>
  <c r="L140" i="8"/>
  <c r="AA140" i="8"/>
  <c r="AA126" i="8"/>
  <c r="W140" i="8"/>
  <c r="W126" i="8"/>
  <c r="S140" i="8"/>
  <c r="S126" i="8"/>
  <c r="O140" i="8"/>
  <c r="O126" i="8"/>
  <c r="K140" i="8"/>
  <c r="K126" i="8"/>
  <c r="AB150" i="8"/>
  <c r="AB136" i="8"/>
  <c r="X150" i="8"/>
  <c r="X136" i="8"/>
  <c r="T150" i="8"/>
  <c r="T136" i="8"/>
  <c r="P150" i="8"/>
  <c r="P136" i="8"/>
  <c r="L150" i="8"/>
  <c r="L136" i="8"/>
  <c r="Z149" i="8"/>
  <c r="Z135" i="8"/>
  <c r="V149" i="8"/>
  <c r="V135" i="8"/>
  <c r="R149" i="8"/>
  <c r="R135" i="8"/>
  <c r="N149" i="8"/>
  <c r="N135" i="8"/>
  <c r="J149" i="8"/>
  <c r="J135" i="8"/>
  <c r="AB134" i="8"/>
  <c r="AB148" i="8"/>
  <c r="X148" i="8"/>
  <c r="X134" i="8"/>
  <c r="T148" i="8"/>
  <c r="T134" i="8"/>
  <c r="P134" i="8"/>
  <c r="P148" i="8"/>
  <c r="L134" i="8"/>
  <c r="L148" i="8"/>
  <c r="Z147" i="8"/>
  <c r="Z133" i="8"/>
  <c r="V147" i="8"/>
  <c r="V133" i="8"/>
  <c r="R147" i="8"/>
  <c r="R133" i="8"/>
  <c r="N147" i="8"/>
  <c r="N133" i="8"/>
  <c r="J147" i="8"/>
  <c r="J133" i="8"/>
  <c r="AB146" i="8"/>
  <c r="AB132" i="8"/>
  <c r="X146" i="8"/>
  <c r="X132" i="8"/>
  <c r="T146" i="8"/>
  <c r="T132" i="8"/>
  <c r="P146" i="8"/>
  <c r="P132" i="8"/>
  <c r="L146" i="8"/>
  <c r="L132" i="8"/>
  <c r="Z145" i="8"/>
  <c r="Z131" i="8"/>
  <c r="V145" i="8"/>
  <c r="V131" i="8"/>
  <c r="R145" i="8"/>
  <c r="R131" i="8"/>
  <c r="N145" i="8"/>
  <c r="N131" i="8"/>
  <c r="I145" i="8"/>
  <c r="I131" i="8"/>
  <c r="AA144" i="8"/>
  <c r="AA130" i="8"/>
  <c r="W144" i="8"/>
  <c r="W130" i="8"/>
  <c r="S144" i="8"/>
  <c r="S130" i="8"/>
  <c r="O144" i="8"/>
  <c r="O130" i="8"/>
  <c r="K144" i="8"/>
  <c r="K130" i="8"/>
  <c r="AC143" i="8"/>
  <c r="AC129" i="8"/>
  <c r="Y143" i="8"/>
  <c r="Y129" i="8"/>
  <c r="U143" i="8"/>
  <c r="U129" i="8"/>
  <c r="Q143" i="8"/>
  <c r="Q129" i="8"/>
  <c r="M143" i="8"/>
  <c r="M129" i="8"/>
  <c r="I143" i="8"/>
  <c r="I129" i="8"/>
  <c r="AA142" i="8"/>
  <c r="AA128" i="8"/>
  <c r="W142" i="8"/>
  <c r="W128" i="8"/>
  <c r="S142" i="8"/>
  <c r="S128" i="8"/>
  <c r="O142" i="8"/>
  <c r="O128" i="8"/>
  <c r="K142" i="8"/>
  <c r="K128" i="8"/>
  <c r="AC127" i="8"/>
  <c r="AC141" i="8"/>
  <c r="Y141" i="8"/>
  <c r="Y127" i="8"/>
  <c r="U141" i="8"/>
  <c r="U127" i="8"/>
  <c r="Q141" i="8"/>
  <c r="Q127" i="8"/>
  <c r="M127" i="8"/>
  <c r="M141" i="8"/>
  <c r="I141" i="8"/>
  <c r="I127" i="8"/>
  <c r="V140" i="8"/>
  <c r="V126" i="8"/>
  <c r="N140" i="8"/>
  <c r="N126" i="8"/>
  <c r="AA150" i="8"/>
  <c r="AA136" i="8"/>
  <c r="W150" i="8"/>
  <c r="W136" i="8"/>
  <c r="S150" i="8"/>
  <c r="S136" i="8"/>
  <c r="O150" i="8"/>
  <c r="O136" i="8"/>
  <c r="K150" i="8"/>
  <c r="K136" i="8"/>
  <c r="AC149" i="8"/>
  <c r="AC135" i="8"/>
  <c r="Y135" i="8"/>
  <c r="Y149" i="8"/>
  <c r="U135" i="8"/>
  <c r="U149" i="8"/>
  <c r="Q149" i="8"/>
  <c r="Q135" i="8"/>
  <c r="M149" i="8"/>
  <c r="M135" i="8"/>
  <c r="I135" i="8"/>
  <c r="I149" i="8"/>
  <c r="AA148" i="8"/>
  <c r="AA134" i="8"/>
  <c r="W148" i="8"/>
  <c r="W134" i="8"/>
  <c r="S148" i="8"/>
  <c r="S134" i="8"/>
  <c r="O148" i="8"/>
  <c r="O134" i="8"/>
  <c r="K148" i="8"/>
  <c r="K134" i="8"/>
  <c r="AC147" i="8"/>
  <c r="AC133" i="8"/>
  <c r="Y147" i="8"/>
  <c r="Y133" i="8"/>
  <c r="U147" i="8"/>
  <c r="U133" i="8"/>
  <c r="Q147" i="8"/>
  <c r="Q133" i="8"/>
  <c r="M147" i="8"/>
  <c r="M133" i="8"/>
  <c r="I147" i="8"/>
  <c r="I133" i="8"/>
  <c r="AA146" i="8"/>
  <c r="AA132" i="8"/>
  <c r="W146" i="8"/>
  <c r="W132" i="8"/>
  <c r="S146" i="8"/>
  <c r="S132" i="8"/>
  <c r="O146" i="8"/>
  <c r="O132" i="8"/>
  <c r="K146" i="8"/>
  <c r="K132" i="8"/>
  <c r="AC145" i="8"/>
  <c r="AC131" i="8"/>
  <c r="Y145" i="8"/>
  <c r="Y131" i="8"/>
  <c r="U131" i="8"/>
  <c r="U145" i="8"/>
  <c r="Q131" i="8"/>
  <c r="Q145" i="8"/>
  <c r="M145" i="8"/>
  <c r="M131" i="8"/>
  <c r="Z144" i="8"/>
  <c r="Z130" i="8"/>
  <c r="V144" i="8"/>
  <c r="V130" i="8"/>
  <c r="R144" i="8"/>
  <c r="R130" i="8"/>
  <c r="N144" i="8"/>
  <c r="N130" i="8"/>
  <c r="J144" i="8"/>
  <c r="J130" i="8"/>
  <c r="AB143" i="8"/>
  <c r="AB129" i="8"/>
  <c r="X143" i="8"/>
  <c r="X129" i="8"/>
  <c r="T143" i="8"/>
  <c r="T129" i="8"/>
  <c r="P143" i="8"/>
  <c r="P129" i="8"/>
  <c r="L143" i="8"/>
  <c r="L129" i="8"/>
  <c r="Z142" i="8"/>
  <c r="Z128" i="8"/>
  <c r="V128" i="8"/>
  <c r="V142" i="8"/>
  <c r="R142" i="8"/>
  <c r="R128" i="8"/>
  <c r="N142" i="8"/>
  <c r="N128" i="8"/>
  <c r="J142" i="8"/>
  <c r="J128" i="8"/>
  <c r="AB141" i="8"/>
  <c r="AB127" i="8"/>
  <c r="X141" i="8"/>
  <c r="X127" i="8"/>
  <c r="T141" i="8"/>
  <c r="T127" i="8"/>
  <c r="P141" i="8"/>
  <c r="P127" i="8"/>
  <c r="L141" i="8"/>
  <c r="L127" i="8"/>
  <c r="Z140" i="8"/>
  <c r="Z126" i="8"/>
  <c r="R140" i="8"/>
  <c r="R126" i="8"/>
  <c r="J140" i="8"/>
  <c r="J126" i="8"/>
  <c r="AC140" i="8"/>
  <c r="AC126" i="8"/>
  <c r="Y140" i="8"/>
  <c r="Y126" i="8"/>
  <c r="U140" i="8"/>
  <c r="U126" i="8"/>
  <c r="Q140" i="8"/>
  <c r="Q126" i="8"/>
  <c r="M140" i="8"/>
  <c r="M126" i="8"/>
  <c r="I140" i="8"/>
  <c r="I126" i="8"/>
  <c r="Z150" i="8"/>
  <c r="Z136" i="8"/>
  <c r="V150" i="8"/>
  <c r="V136" i="8"/>
  <c r="R136" i="8"/>
  <c r="R150" i="8"/>
  <c r="N136" i="8"/>
  <c r="N150" i="8"/>
  <c r="J150" i="8"/>
  <c r="J136" i="8"/>
  <c r="AB149" i="8"/>
  <c r="AB135" i="8"/>
  <c r="X149" i="8"/>
  <c r="X135" i="8"/>
  <c r="T149" i="8"/>
  <c r="T135" i="8"/>
  <c r="P149" i="8"/>
  <c r="P135" i="8"/>
  <c r="L149" i="8"/>
  <c r="L135" i="8"/>
  <c r="Z148" i="8"/>
  <c r="Z134" i="8"/>
  <c r="V148" i="8"/>
  <c r="V134" i="8"/>
  <c r="R148" i="8"/>
  <c r="R134" i="8"/>
  <c r="N148" i="8"/>
  <c r="N134" i="8"/>
  <c r="J148" i="8"/>
  <c r="J134" i="8"/>
  <c r="AB147" i="8"/>
  <c r="AB133" i="8"/>
  <c r="X147" i="8"/>
  <c r="X133" i="8"/>
  <c r="T147" i="8"/>
  <c r="T133" i="8"/>
  <c r="P147" i="8"/>
  <c r="P133" i="8"/>
  <c r="L147" i="8"/>
  <c r="L133" i="8"/>
  <c r="Z132" i="8"/>
  <c r="Z146" i="8"/>
  <c r="V146" i="8"/>
  <c r="V132" i="8"/>
  <c r="R146" i="8"/>
  <c r="R132" i="8"/>
  <c r="N132" i="8"/>
  <c r="N146" i="8"/>
  <c r="J132" i="8"/>
  <c r="J146" i="8"/>
  <c r="AB145" i="8"/>
  <c r="AB131" i="8"/>
  <c r="X145" i="8"/>
  <c r="X131" i="8"/>
  <c r="T145" i="8"/>
  <c r="T131" i="8"/>
  <c r="P145" i="8"/>
  <c r="P131" i="8"/>
  <c r="K145" i="8"/>
  <c r="K131" i="8"/>
  <c r="AC144" i="8"/>
  <c r="AC130" i="8"/>
  <c r="Y144" i="8"/>
  <c r="Y130" i="8"/>
  <c r="U144" i="8"/>
  <c r="U130" i="8"/>
  <c r="Q144" i="8"/>
  <c r="Q130" i="8"/>
  <c r="M144" i="8"/>
  <c r="M130" i="8"/>
  <c r="I144" i="8"/>
  <c r="I130" i="8"/>
  <c r="AA143" i="8"/>
  <c r="AA129" i="8"/>
  <c r="W143" i="8"/>
  <c r="W129" i="8"/>
  <c r="S143" i="8"/>
  <c r="S129" i="8"/>
  <c r="O129" i="8"/>
  <c r="O143" i="8"/>
  <c r="K143" i="8"/>
  <c r="K129" i="8"/>
  <c r="AC142" i="8"/>
  <c r="AC128" i="8"/>
  <c r="Y142" i="8"/>
  <c r="Y128" i="8"/>
  <c r="U142" i="8"/>
  <c r="U128" i="8"/>
  <c r="Q142" i="8"/>
  <c r="Q128" i="8"/>
  <c r="M142" i="8"/>
  <c r="M128" i="8"/>
  <c r="I142" i="8"/>
  <c r="I128" i="8"/>
  <c r="AA141" i="8"/>
  <c r="AA127" i="8"/>
  <c r="W141" i="8"/>
  <c r="W127" i="8"/>
  <c r="S141" i="8"/>
  <c r="S127" i="8"/>
  <c r="O141" i="8"/>
  <c r="O127" i="8"/>
  <c r="K141" i="8"/>
  <c r="K127" i="8"/>
  <c r="X140" i="8"/>
  <c r="X126" i="8"/>
  <c r="P126" i="8"/>
  <c r="P140" i="8"/>
  <c r="AC150" i="8"/>
  <c r="AC136" i="8"/>
  <c r="Y150" i="8"/>
  <c r="Y136" i="8"/>
  <c r="U150" i="8"/>
  <c r="U136" i="8"/>
  <c r="Q150" i="8"/>
  <c r="Q136" i="8"/>
  <c r="M150" i="8"/>
  <c r="M136" i="8"/>
  <c r="I150" i="8"/>
  <c r="I136" i="8"/>
  <c r="AA149" i="8"/>
  <c r="AA135" i="8"/>
  <c r="W149" i="8"/>
  <c r="W135" i="8"/>
  <c r="S149" i="8"/>
  <c r="S135" i="8"/>
  <c r="O149" i="8"/>
  <c r="O135" i="8"/>
  <c r="K149" i="8"/>
  <c r="K135" i="8"/>
  <c r="AC148" i="8"/>
  <c r="AC134" i="8"/>
  <c r="Y148" i="8"/>
  <c r="Y134" i="8"/>
  <c r="U148" i="8"/>
  <c r="U134" i="8"/>
  <c r="Q148" i="8"/>
  <c r="Q134" i="8"/>
  <c r="M148" i="8"/>
  <c r="M134" i="8"/>
  <c r="I148" i="8"/>
  <c r="I134" i="8"/>
  <c r="AA147" i="8"/>
  <c r="AA133" i="8"/>
  <c r="W133" i="8"/>
  <c r="W147" i="8"/>
  <c r="S133" i="8"/>
  <c r="S147" i="8"/>
  <c r="O147" i="8"/>
  <c r="O133" i="8"/>
  <c r="K147" i="8"/>
  <c r="K133" i="8"/>
  <c r="AC146" i="8"/>
  <c r="AC132" i="8"/>
  <c r="Y146" i="8"/>
  <c r="Y132" i="8"/>
  <c r="U146" i="8"/>
  <c r="U132" i="8"/>
  <c r="Q146" i="8"/>
  <c r="Q132" i="8"/>
  <c r="M146" i="8"/>
  <c r="M132" i="8"/>
  <c r="I146" i="8"/>
  <c r="I132" i="8"/>
  <c r="AA145" i="8"/>
  <c r="AA131" i="8"/>
  <c r="W145" i="8"/>
  <c r="W131" i="8"/>
  <c r="S145" i="8"/>
  <c r="S131" i="8"/>
  <c r="O145" i="8"/>
  <c r="O131" i="8"/>
  <c r="J145" i="8"/>
  <c r="J131" i="8"/>
  <c r="AB130" i="8"/>
  <c r="AB144" i="8"/>
  <c r="X130" i="8"/>
  <c r="X144" i="8"/>
  <c r="T144" i="8"/>
  <c r="T130" i="8"/>
  <c r="P144" i="8"/>
  <c r="P130" i="8"/>
  <c r="L130" i="8"/>
  <c r="L144" i="8"/>
  <c r="Z143" i="8"/>
  <c r="Z129" i="8"/>
  <c r="V143" i="8"/>
  <c r="V129" i="8"/>
  <c r="R143" i="8"/>
  <c r="R129" i="8"/>
  <c r="N143" i="8"/>
  <c r="N129" i="8"/>
  <c r="J143" i="8"/>
  <c r="J129" i="8"/>
  <c r="AB142" i="8"/>
  <c r="AB128" i="8"/>
  <c r="X142" i="8"/>
  <c r="X128" i="8"/>
  <c r="T142" i="8"/>
  <c r="T128" i="8"/>
  <c r="P142" i="8"/>
  <c r="P128" i="8"/>
  <c r="L142" i="8"/>
  <c r="L128" i="8"/>
  <c r="Z141" i="8"/>
  <c r="Z127" i="8"/>
  <c r="V141" i="8"/>
  <c r="V127" i="8"/>
  <c r="R141" i="8"/>
  <c r="R127" i="8"/>
  <c r="N141" i="8"/>
  <c r="N127" i="8"/>
  <c r="J141" i="8"/>
  <c r="J127" i="8"/>
  <c r="H131" i="8"/>
  <c r="H85" i="8"/>
  <c r="AA80" i="8"/>
  <c r="P90" i="8"/>
  <c r="AB88" i="8"/>
  <c r="R87" i="8"/>
  <c r="P86" i="8"/>
  <c r="AB84" i="8"/>
  <c r="R83" i="8"/>
  <c r="P82" i="8"/>
  <c r="O90" i="8"/>
  <c r="S88" i="8"/>
  <c r="Q87" i="8"/>
  <c r="W86" i="8"/>
  <c r="M85" i="8"/>
  <c r="Y83" i="8"/>
  <c r="I83" i="8"/>
  <c r="U81" i="8"/>
  <c r="I80" i="8"/>
  <c r="AB89" i="8"/>
  <c r="L89" i="8"/>
  <c r="J88" i="8"/>
  <c r="V86" i="8"/>
  <c r="T85" i="8"/>
  <c r="R84" i="8"/>
  <c r="H143" i="8"/>
  <c r="H83" i="8"/>
  <c r="H129" i="8"/>
  <c r="AB81" i="8"/>
  <c r="X80" i="8"/>
  <c r="U90" i="8"/>
  <c r="K89" i="8"/>
  <c r="I88" i="8"/>
  <c r="U86" i="8"/>
  <c r="K85" i="8"/>
  <c r="Q84" i="8"/>
  <c r="AC82" i="8"/>
  <c r="U82" i="8"/>
  <c r="M82" i="8"/>
  <c r="S81" i="8"/>
  <c r="W80" i="8"/>
  <c r="O80" i="8"/>
  <c r="AB90" i="8"/>
  <c r="T90" i="8"/>
  <c r="L90" i="8"/>
  <c r="Z89" i="8"/>
  <c r="R89" i="8"/>
  <c r="J89" i="8"/>
  <c r="X88" i="8"/>
  <c r="P88" i="8"/>
  <c r="H134" i="8"/>
  <c r="H148" i="8"/>
  <c r="H88" i="8"/>
  <c r="V87" i="8"/>
  <c r="N87" i="8"/>
  <c r="AB86" i="8"/>
  <c r="T86" i="8"/>
  <c r="L86" i="8"/>
  <c r="Z85" i="8"/>
  <c r="R85" i="8"/>
  <c r="J85" i="8"/>
  <c r="X84" i="8"/>
  <c r="P84" i="8"/>
  <c r="H130" i="8"/>
  <c r="H84" i="8"/>
  <c r="H144" i="8"/>
  <c r="V83" i="8"/>
  <c r="N83" i="8"/>
  <c r="AB82" i="8"/>
  <c r="T82" i="8"/>
  <c r="L82" i="8"/>
  <c r="Z81" i="8"/>
  <c r="R81" i="8"/>
  <c r="J81" i="8"/>
  <c r="S80" i="8"/>
  <c r="H150" i="8"/>
  <c r="H136" i="8"/>
  <c r="H90" i="8"/>
  <c r="L88" i="8"/>
  <c r="X86" i="8"/>
  <c r="N85" i="8"/>
  <c r="Z83" i="8"/>
  <c r="R80" i="8"/>
  <c r="AC89" i="8"/>
  <c r="AA88" i="8"/>
  <c r="I87" i="8"/>
  <c r="U85" i="8"/>
  <c r="S84" i="8"/>
  <c r="W82" i="8"/>
  <c r="L85" i="8"/>
  <c r="X83" i="8"/>
  <c r="N82" i="8"/>
  <c r="M90" i="8"/>
  <c r="Y88" i="8"/>
  <c r="O87" i="8"/>
  <c r="M86" i="8"/>
  <c r="Y84" i="8"/>
  <c r="O83" i="8"/>
  <c r="AA81" i="8"/>
  <c r="H126" i="8"/>
  <c r="H140" i="8"/>
  <c r="AA90" i="8"/>
  <c r="Q89" i="8"/>
  <c r="O88" i="8"/>
  <c r="AA86" i="8"/>
  <c r="Y85" i="8"/>
  <c r="W84" i="8"/>
  <c r="U83" i="8"/>
  <c r="K82" i="8"/>
  <c r="I81" i="8"/>
  <c r="K80" i="8"/>
  <c r="V89" i="8"/>
  <c r="T88" i="8"/>
  <c r="J87" i="8"/>
  <c r="V85" i="8"/>
  <c r="L84" i="8"/>
  <c r="X82" i="8"/>
  <c r="N81" i="8"/>
  <c r="Z80" i="8"/>
  <c r="W90" i="8"/>
  <c r="M89" i="8"/>
  <c r="Y87" i="8"/>
  <c r="AC85" i="8"/>
  <c r="AA84" i="8"/>
  <c r="Q83" i="8"/>
  <c r="AC81" i="8"/>
  <c r="Y80" i="8"/>
  <c r="V90" i="8"/>
  <c r="T89" i="8"/>
  <c r="R88" i="8"/>
  <c r="P87" i="8"/>
  <c r="AB85" i="8"/>
  <c r="J84" i="8"/>
  <c r="V82" i="8"/>
  <c r="L81" i="8"/>
  <c r="AC90" i="8"/>
  <c r="S89" i="8"/>
  <c r="W87" i="8"/>
  <c r="AA85" i="8"/>
  <c r="W83" i="8"/>
  <c r="N80" i="8"/>
  <c r="S90" i="8"/>
  <c r="I89" i="8"/>
  <c r="AC87" i="8"/>
  <c r="M87" i="8"/>
  <c r="K86" i="8"/>
  <c r="Q85" i="8"/>
  <c r="O84" i="8"/>
  <c r="M83" i="8"/>
  <c r="AA82" i="8"/>
  <c r="Y81" i="8"/>
  <c r="Q81" i="8"/>
  <c r="AC80" i="8"/>
  <c r="U80" i="8"/>
  <c r="M80" i="8"/>
  <c r="Z90" i="8"/>
  <c r="R90" i="8"/>
  <c r="J90" i="8"/>
  <c r="X89" i="8"/>
  <c r="P89" i="8"/>
  <c r="H89" i="8"/>
  <c r="H135" i="8"/>
  <c r="H149" i="8"/>
  <c r="V88" i="8"/>
  <c r="N88" i="8"/>
  <c r="AB87" i="8"/>
  <c r="T87" i="8"/>
  <c r="L87" i="8"/>
  <c r="Z86" i="8"/>
  <c r="R86" i="8"/>
  <c r="J86" i="8"/>
  <c r="X85" i="8"/>
  <c r="P85" i="8"/>
  <c r="H145" i="8"/>
  <c r="V84" i="8"/>
  <c r="N84" i="8"/>
  <c r="AB83" i="8"/>
  <c r="T83" i="8"/>
  <c r="L83" i="8"/>
  <c r="Z82" i="8"/>
  <c r="R82" i="8"/>
  <c r="J82" i="8"/>
  <c r="X81" i="8"/>
  <c r="P81" i="8"/>
  <c r="H127" i="8"/>
  <c r="H81" i="8"/>
  <c r="H141" i="8"/>
  <c r="X90" i="8"/>
  <c r="N89" i="8"/>
  <c r="Z87" i="8"/>
  <c r="H146" i="8"/>
  <c r="H132" i="8"/>
  <c r="H86" i="8"/>
  <c r="T84" i="8"/>
  <c r="J83" i="8"/>
  <c r="V81" i="8"/>
  <c r="J80" i="8"/>
  <c r="U89" i="8"/>
  <c r="K88" i="8"/>
  <c r="O86" i="8"/>
  <c r="K84" i="8"/>
  <c r="O82" i="8"/>
  <c r="M81" i="8"/>
  <c r="Q80" i="8"/>
  <c r="N90" i="8"/>
  <c r="Z88" i="8"/>
  <c r="X87" i="8"/>
  <c r="H147" i="8"/>
  <c r="H87" i="8"/>
  <c r="H133" i="8"/>
  <c r="N86" i="8"/>
  <c r="Z84" i="8"/>
  <c r="P83" i="8"/>
  <c r="T81" i="8"/>
  <c r="P80" i="8"/>
  <c r="AA89" i="8"/>
  <c r="Q88" i="8"/>
  <c r="AC86" i="8"/>
  <c r="S85" i="8"/>
  <c r="I84" i="8"/>
  <c r="K81" i="8"/>
  <c r="V80" i="8"/>
  <c r="K90" i="8"/>
  <c r="Y89" i="8"/>
  <c r="W88" i="8"/>
  <c r="U87" i="8"/>
  <c r="S86" i="8"/>
  <c r="I85" i="8"/>
  <c r="AC83" i="8"/>
  <c r="S82" i="8"/>
  <c r="AB80" i="8"/>
  <c r="T80" i="8"/>
  <c r="L80" i="8"/>
  <c r="Y90" i="8"/>
  <c r="Q90" i="8"/>
  <c r="I90" i="8"/>
  <c r="W89" i="8"/>
  <c r="O89" i="8"/>
  <c r="AC88" i="8"/>
  <c r="U88" i="8"/>
  <c r="M88" i="8"/>
  <c r="AA87" i="8"/>
  <c r="S87" i="8"/>
  <c r="K87" i="8"/>
  <c r="Y86" i="8"/>
  <c r="Q86" i="8"/>
  <c r="I86" i="8"/>
  <c r="W85" i="8"/>
  <c r="O85" i="8"/>
  <c r="AC84" i="8"/>
  <c r="U84" i="8"/>
  <c r="M84" i="8"/>
  <c r="AA83" i="8"/>
  <c r="S83" i="8"/>
  <c r="K83" i="8"/>
  <c r="Y82" i="8"/>
  <c r="Q82" i="8"/>
  <c r="I82" i="8"/>
  <c r="W81" i="8"/>
  <c r="O81" i="8"/>
  <c r="H128" i="8"/>
  <c r="H142" i="8"/>
  <c r="H82" i="8"/>
</calcChain>
</file>

<file path=xl/comments1.xml><?xml version="1.0" encoding="utf-8"?>
<comments xmlns="http://schemas.openxmlformats.org/spreadsheetml/2006/main">
  <authors>
    <author>Usuario de Windows</author>
  </authors>
  <commentList>
    <comment ref="AF60" authorId="0" shapeId="0">
      <text>
        <r>
          <rPr>
            <b/>
            <sz val="9"/>
            <color indexed="81"/>
            <rFont val="Tahoma"/>
            <charset val="1"/>
          </rPr>
          <t>Usuario de Windows:</t>
        </r>
        <r>
          <rPr>
            <sz val="9"/>
            <color indexed="81"/>
            <rFont val="Tahoma"/>
            <charset val="1"/>
          </rPr>
          <t xml:space="preserve">
Dato proyectado
</t>
        </r>
      </text>
    </comment>
  </commentList>
</comments>
</file>

<file path=xl/sharedStrings.xml><?xml version="1.0" encoding="utf-8"?>
<sst xmlns="http://schemas.openxmlformats.org/spreadsheetml/2006/main" count="372" uniqueCount="64">
  <si>
    <t>X</t>
  </si>
  <si>
    <t>M</t>
  </si>
  <si>
    <t>Peso relativo de los primeros productos sobre el total (importaciones o exportaciones)</t>
  </si>
  <si>
    <t>(Durán, J. &amp; Álvarez, M., 2008)</t>
  </si>
  <si>
    <t>Corresponden a la proporción
de la producción doméstica que no es consumida al interior de la economía. Su análisis es
importante al menos desde tres ámbitos: a) desde la estructura; b) desde su evolución (o
dinamismo); y c) desde su registro y valoración.</t>
  </si>
  <si>
    <r>
      <t xml:space="preserve">Valor de las importaciones de bienes y servicios   </t>
    </r>
    <r>
      <rPr>
        <sz val="11"/>
        <rFont val="Calibri"/>
        <family val="2"/>
        <scheme val="minor"/>
      </rPr>
      <t>El concepto de importaciones es exactamente el inverso del concepto de exportación, esto es el
conjunto de bienes y servicios comprados por los residentes de una economía a los residentes de
otra economía.</t>
    </r>
  </si>
  <si>
    <t>Si las exportaciones miden la parte del producto doméstico que es consumido
fuera de un país, las importaciones evalúan la proporción de consumo doméstico de bienes
importados. Aquí nuevamente, cabe destacar la importancia del indicador tanto en el ámbito
estructura como en el de su dinamismo.</t>
  </si>
  <si>
    <t>Puede ser superavitario cuando las
exportaciones exceden a las importaciones, y deficitario en el caso en que las exportaciones no
alcancen a cubrir el total del consumo de bienes importados, en cuyo caso, los residentes de una
economía estarían tomando prestado parte de la producción de otras economías. En términos
prácticos, un saldo neto negativo implica que las importaciones retrajeron renta nacional que fue
captada por ciudadanos residentes en otros países.</t>
  </si>
  <si>
    <r>
      <rPr>
        <b/>
        <sz val="11"/>
        <color rgb="FF083E28"/>
        <rFont val="Calibri"/>
        <family val="2"/>
        <scheme val="minor"/>
      </rPr>
      <t xml:space="preserve">Indicadores relativos de comercio exterior     </t>
    </r>
    <r>
      <rPr>
        <sz val="11"/>
        <color theme="1"/>
        <rFont val="Calibri"/>
        <family val="2"/>
        <scheme val="minor"/>
      </rPr>
      <t>Dividiendo el total de las exportaciones, importaciones, y/o la suma del intercambio comercial para la población total del país informante, o alternativamente para el total del PIB del mismo, se obtiene el total del comercio respectivo por habitante, o un índice de apertura.</t>
    </r>
  </si>
  <si>
    <r>
      <rPr>
        <b/>
        <sz val="11"/>
        <color theme="1"/>
        <rFont val="Calibri"/>
        <family val="2"/>
        <scheme val="minor"/>
      </rPr>
      <t xml:space="preserve">Indicadores Per cápita: </t>
    </r>
    <r>
      <rPr>
        <sz val="11"/>
        <color theme="1"/>
        <rFont val="Calibri"/>
        <family val="2"/>
        <scheme val="minor"/>
      </rPr>
      <t xml:space="preserve"> la media sirve para establecer el monto de comercio que correspondería a cada individuo.  Arroja luces sobre la evolución del crecimiento del volumen exportado, importado, y/o comerciado en términos relativos.                                                                                                                             </t>
    </r>
    <r>
      <rPr>
        <b/>
        <sz val="11"/>
        <color theme="1"/>
        <rFont val="Calibri"/>
        <family val="2"/>
        <scheme val="minor"/>
      </rPr>
      <t>Indicadores de apertura:</t>
    </r>
    <r>
      <rPr>
        <sz val="11"/>
        <color theme="1"/>
        <rFont val="Calibri"/>
        <family val="2"/>
        <scheme val="minor"/>
      </rPr>
      <t xml:space="preserve"> los índices dan cuenta del nivel o grado de internacionalización de la economía analizada. Bajos números son indicativos de una escasa apertura del país considerado.</t>
    </r>
  </si>
  <si>
    <r>
      <t xml:space="preserve">Proporciones de comercio en los intercambios comerciales mundiales                                                             </t>
    </r>
    <r>
      <rPr>
        <sz val="11"/>
        <rFont val="Calibri"/>
        <family val="2"/>
        <scheme val="minor"/>
      </rPr>
      <t xml:space="preserve">      Un índice simple y muy útil para medir el dinamismo y adaptación de una economía al desarrollo y dinamismo del comercio internacional es aquel que relaciona las exportaciones/importaciones del país con el total de las exportaciones mundiales de bienes y/o servicios.</t>
    </r>
  </si>
  <si>
    <t>A mayor número de
países, mayor diversificación. Inversamente si pocos países suman el total convenido como
umbral, habría mayor concentración o dependencia comercial respecto a un particular mercado.</t>
  </si>
  <si>
    <t>El índice puede tomar valores positivos o negativos. Un índice negativo/positivo será
indicativo de un déficit/superávit en el total del comercio, y expresa una ventaja/desventaja en los
intercambios comerciales. En otras palabras, un índice de VCR mayor que cero será indicativo de la existencia de un sector competitivo con potencial; y un índice negativo, de un sector importador neto carente de competitividad frente a terceros mercados.</t>
  </si>
  <si>
    <t>¿Qué información se debe extraer?</t>
  </si>
  <si>
    <t>Merchandise trade matrix – product groups, exports in thousands of dollars, annual, 1995-2016</t>
  </si>
  <si>
    <t>PRODUCT</t>
  </si>
  <si>
    <t>Total all products</t>
  </si>
  <si>
    <t xml:space="preserve">    Food and live animals</t>
  </si>
  <si>
    <t xml:space="preserve">    Beverages and tobacco</t>
  </si>
  <si>
    <t xml:space="preserve">    Crude materials, inedible, except fuels</t>
  </si>
  <si>
    <t xml:space="preserve">    Mineral fuels, lubricants and related materials</t>
  </si>
  <si>
    <t xml:space="preserve">    Animal and vegetable oils, fats and waxes</t>
  </si>
  <si>
    <t xml:space="preserve">    Chemicals and related products, n.e.s.</t>
  </si>
  <si>
    <t xml:space="preserve">    Manufactured goods</t>
  </si>
  <si>
    <t xml:space="preserve">    Machinery and transport equipment</t>
  </si>
  <si>
    <t xml:space="preserve">    Miscellaneous manufactured articles</t>
  </si>
  <si>
    <t xml:space="preserve">    Commodities and transactions, n.e.s.</t>
  </si>
  <si>
    <t xml:space="preserve">    Total all products</t>
  </si>
  <si>
    <t>Food and live animals</t>
  </si>
  <si>
    <t>Beverages and tobacco</t>
  </si>
  <si>
    <t>Crude materials, inedible, except fuels</t>
  </si>
  <si>
    <t>Mineral fuels, lubricants and related materials</t>
  </si>
  <si>
    <t>Animal and vegetable oils, fats and waxes</t>
  </si>
  <si>
    <t>Chemicals and related products, n.e.s.</t>
  </si>
  <si>
    <t>Manufactured goods</t>
  </si>
  <si>
    <t>Machinery and transport equipment</t>
  </si>
  <si>
    <t>Miscellaneous manufactured articles</t>
  </si>
  <si>
    <t>Commodities and transactions, n.e.s.</t>
  </si>
  <si>
    <t>Colombia</t>
  </si>
  <si>
    <t>País</t>
  </si>
  <si>
    <t>Xi = exportaciones del país i; Mi = importaciones del país i; Ni = Población del país i;                                                   PIBi = Producto Interno
Bruto del país i. (Durán, J. &amp; Álvarez, M., 2008)</t>
  </si>
  <si>
    <t>https://datos.bancomundial.org/indicador/NY.GDP.MKTP.CD?locations=CO</t>
  </si>
  <si>
    <t>Fuente:</t>
  </si>
  <si>
    <t>El valor resultante indicará
el peso específico del país en la exportación/importación de un producto en particular en su total
mundial.</t>
  </si>
  <si>
    <r>
      <rPr>
        <b/>
        <sz val="11"/>
        <color rgb="FF083E28"/>
        <rFont val="Calibri"/>
        <family val="2"/>
        <scheme val="minor"/>
      </rPr>
      <t xml:space="preserve">Indice de Balassa      </t>
    </r>
    <r>
      <rPr>
        <sz val="11"/>
        <color theme="1"/>
        <rFont val="Calibri"/>
        <family val="2"/>
        <scheme val="minor"/>
      </rPr>
      <t xml:space="preserve">                                                                                       Este indicador forma parte de la familia de índices de VCR, y mide el grado de importancia de un
producto dentro de las exportaciones de un mercado a otro mercado, versus la importancia de las exportaciones del mismo producto en las exportaciones del mismo producto hacia el mundo.</t>
    </r>
  </si>
  <si>
    <r>
      <rPr>
        <b/>
        <sz val="11"/>
        <color rgb="FF083E28"/>
        <rFont val="Calibri"/>
        <family val="2"/>
        <scheme val="minor"/>
      </rPr>
      <t xml:space="preserve">Ventajas Comparativas Reveladas </t>
    </r>
    <r>
      <rPr>
        <sz val="11"/>
        <color theme="1"/>
        <rFont val="Calibri"/>
        <family val="2"/>
        <scheme val="minor"/>
      </rPr>
      <t xml:space="preserve">                                                                 Este índice es utilizado para analizar las ventajas o desventajas comparativas de los intercambios comerciales de un país con sus socios comerciales o diversos grupos de países.</t>
    </r>
  </si>
  <si>
    <t>El índice arroja resultados que van entre 0 y 1. Un IGLL elevado y más bien cercano a uno es indicativo de un comercio en sectores similares, o lo que es lo mismo, comercio intraindustrial.</t>
  </si>
  <si>
    <r>
      <t xml:space="preserve">Índice de Grubel Lloyd                                                                        </t>
    </r>
    <r>
      <rPr>
        <sz val="11"/>
        <rFont val="Calibri"/>
        <family val="2"/>
        <scheme val="minor"/>
      </rPr>
      <t xml:space="preserve">mide el comercio intrasectorial de un producto determinado.      </t>
    </r>
    <r>
      <rPr>
        <b/>
        <sz val="11"/>
        <color rgb="FF083E28"/>
        <rFont val="Calibri"/>
        <family val="2"/>
        <scheme val="minor"/>
      </rPr>
      <t xml:space="preserve">                                                       </t>
    </r>
    <r>
      <rPr>
        <sz val="11"/>
        <rFont val="Calibri"/>
        <family val="2"/>
        <scheme val="minor"/>
      </rPr>
      <t xml:space="preserve"> </t>
    </r>
  </si>
  <si>
    <t>donde Xkij y Mkij son las exportaciones e importaciones del producto o grupo k, del país i respecto del país j, en un año o período dado.</t>
  </si>
  <si>
    <r>
      <rPr>
        <b/>
        <sz val="11"/>
        <color rgb="FF083E28"/>
        <rFont val="Calibri"/>
        <family val="2"/>
        <scheme val="minor"/>
      </rPr>
      <t>Valor de las exportaciones de bienes y servicios</t>
    </r>
    <r>
      <rPr>
        <sz val="11"/>
        <color rgb="FF083E28"/>
        <rFont val="Calibri"/>
        <family val="2"/>
        <scheme val="minor"/>
      </rPr>
      <t xml:space="preserve"> </t>
    </r>
    <r>
      <rPr>
        <sz val="11"/>
        <color theme="1"/>
        <rFont val="Calibri"/>
        <family val="2"/>
        <scheme val="minor"/>
      </rPr>
      <t xml:space="preserve">                                                                             Las exportaciones corresponden al conjunto de bienes y servicios vendidos por los residentes de una economía a los residentes de otra economía. </t>
    </r>
  </si>
  <si>
    <r>
      <t xml:space="preserve">Saldo comercial                                                                                                                   </t>
    </r>
    <r>
      <rPr>
        <sz val="11"/>
        <rFont val="Calibri"/>
        <family val="2"/>
        <scheme val="minor"/>
      </rPr>
      <t>El saldo comercial indica el balance del comercio en un período determinado, y es la expresión del flujo comercial neto en el comercio de un país.</t>
    </r>
  </si>
  <si>
    <r>
      <t xml:space="preserve">Peso relativo de los primeros productos sobre el total (importaciones o exportaciones)                                                                                                                                       </t>
    </r>
    <r>
      <rPr>
        <sz val="11"/>
        <rFont val="Calibri"/>
        <family val="2"/>
        <scheme val="minor"/>
      </rPr>
      <t>La concentración del destino/origen para las exportaciones/importaciones puede ser medida por el número de destinos u orígenes que representen un valor seleccionado como umbral. Aquí vale la regla del 80%, 90%, o incluso del total de las exportaciones o importaciones.</t>
    </r>
  </si>
  <si>
    <t>Fuente: UNCTAD STAT</t>
  </si>
  <si>
    <t>Fuente: elaboración propia con datos de UNCTAD STAT</t>
  </si>
  <si>
    <t>Fuente: https://www.datosmacro.com/demografia/poblacion/colombia</t>
  </si>
  <si>
    <t>Merchandise trade matrix – product groups, exports in thousands of dollars, annual, 1995-2017</t>
  </si>
  <si>
    <t>Merchandise trade matrix – product groups, imports in thousands of dollars, annual, 1995-2019</t>
  </si>
  <si>
    <t>Merchandise trade matrix – product groups, exports in thousands of dollars, annual, 1995-2019</t>
  </si>
  <si>
    <t>ooo</t>
  </si>
  <si>
    <t>Fuente: elaboración propia con datos de Datos macro - Banco Mundial</t>
  </si>
  <si>
    <t>Merchandise trade matrix – product groups, exports/ imports per capita in dollars, annual, 1995-2019</t>
  </si>
  <si>
    <t>Australia</t>
  </si>
  <si>
    <t>Estadísticas de población Colombia- Australia (1995-2019)</t>
  </si>
  <si>
    <t>Producto interno bruto (PIB) (1995- 2019 a precios actuales)  millones de dólares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</si>
</sst>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41" formatCode="_-* #,##0_-;\-* #,##0_-;_-* &quot;-&quot;_-;_-@_-"/>
    <numFmt numFmtId="164" formatCode="_(* #,##0.00_);_(* \(#,##0.00\);_(* &quot;-&quot;??_);_(@_)"/>
    <numFmt numFmtId="165" formatCode="#,##0.0000000_);\(#,##0.0000000\)"/>
    <numFmt numFmtId="166" formatCode="_(* #,##0_);_(* \(#,##0\);_(* &quot;-&quot;??_);_(@_)"/>
    <numFmt numFmtId="167" formatCode="0.0%"/>
    <numFmt numFmtId="168" formatCode="0.00000%"/>
    <numFmt numFmtId="169" formatCode="#,##0.00000_);\(#,##0.00000\)"/>
    <numFmt numFmtId="170" formatCode="#,##0.00000_);[Red]\(#,##0.00000\)"/>
    <numFmt numFmtId="171" formatCode="0.0000%"/>
  </numFmts>
  <fonts count="28" x14ac:knownFonts="1">
    <font>
      <sz val="11"/>
      <color theme="1"/>
      <name val="Calibri"/>
      <family val="2"/>
      <scheme val="minor"/>
    </font>
    <font>
      <b/>
      <sz val="11"/>
      <color theme="0"/>
      <name val="Calibri"/>
      <family val="2"/>
      <scheme val="minor"/>
    </font>
    <font>
      <b/>
      <sz val="11"/>
      <color theme="1"/>
      <name val="Calibri"/>
      <family val="2"/>
      <scheme val="minor"/>
    </font>
    <font>
      <sz val="10"/>
      <color theme="1"/>
      <name val="Calibri"/>
      <family val="2"/>
      <scheme val="minor"/>
    </font>
    <font>
      <b/>
      <sz val="20"/>
      <color rgb="FF083E28"/>
      <name val="Calibri"/>
      <family val="2"/>
      <scheme val="minor"/>
    </font>
    <font>
      <sz val="11"/>
      <color theme="1"/>
      <name val="Calibri"/>
      <family val="2"/>
      <scheme val="minor"/>
    </font>
    <font>
      <sz val="11"/>
      <color theme="0"/>
      <name val="Calibri"/>
      <family val="2"/>
      <scheme val="minor"/>
    </font>
    <font>
      <sz val="9"/>
      <color theme="1"/>
      <name val="Calibri"/>
      <family val="2"/>
      <scheme val="minor"/>
    </font>
    <font>
      <sz val="8"/>
      <color theme="1"/>
      <name val="Calibri"/>
      <family val="2"/>
      <scheme val="minor"/>
    </font>
    <font>
      <b/>
      <sz val="11"/>
      <color rgb="FF083E28"/>
      <name val="Calibri"/>
      <family val="2"/>
      <scheme val="minor"/>
    </font>
    <font>
      <sz val="11"/>
      <color rgb="FF083E28"/>
      <name val="Calibri"/>
      <family val="2"/>
      <scheme val="minor"/>
    </font>
    <font>
      <b/>
      <sz val="11"/>
      <name val="Calibri"/>
      <family val="2"/>
      <scheme val="minor"/>
    </font>
    <font>
      <sz val="11"/>
      <name val="Calibri"/>
      <family val="2"/>
      <scheme val="minor"/>
    </font>
    <font>
      <sz val="10"/>
      <name val="Arial"/>
      <family val="2"/>
    </font>
    <font>
      <b/>
      <sz val="10"/>
      <color rgb="FF002060"/>
      <name val="Arial"/>
      <family val="2"/>
    </font>
    <font>
      <b/>
      <sz val="11"/>
      <color rgb="FF002060"/>
      <name val="Calibri"/>
      <family val="2"/>
      <scheme val="minor"/>
    </font>
    <font>
      <b/>
      <sz val="10"/>
      <color theme="0"/>
      <name val="Arial"/>
      <family val="2"/>
    </font>
    <font>
      <sz val="9"/>
      <name val="Arial"/>
      <family val="2"/>
    </font>
    <font>
      <b/>
      <sz val="14"/>
      <color theme="1"/>
      <name val="Calibri"/>
      <family val="2"/>
      <scheme val="minor"/>
    </font>
    <font>
      <b/>
      <sz val="12"/>
      <color theme="1"/>
      <name val="Calibri"/>
      <family val="2"/>
      <scheme val="minor"/>
    </font>
    <font>
      <u/>
      <sz val="10"/>
      <color indexed="12"/>
      <name val="Arial"/>
      <family val="2"/>
    </font>
    <font>
      <u/>
      <sz val="11"/>
      <color theme="10"/>
      <name val="Calibri"/>
      <family val="2"/>
      <scheme val="minor"/>
    </font>
    <font>
      <b/>
      <sz val="9"/>
      <color theme="0"/>
      <name val="Calibri"/>
      <family val="2"/>
      <scheme val="minor"/>
    </font>
    <font>
      <b/>
      <sz val="9"/>
      <color theme="0"/>
      <name val="Arial"/>
      <family val="2"/>
    </font>
    <font>
      <sz val="9"/>
      <color theme="0"/>
      <name val="Calibri"/>
      <family val="2"/>
      <scheme val="minor"/>
    </font>
    <font>
      <b/>
      <sz val="18"/>
      <name val="Arial"/>
      <family val="2"/>
    </font>
    <font>
      <sz val="9"/>
      <color indexed="81"/>
      <name val="Tahoma"/>
      <charset val="1"/>
    </font>
    <font>
      <b/>
      <sz val="9"/>
      <color indexed="81"/>
      <name val="Tahoma"/>
      <charset val="1"/>
    </font>
  </fonts>
  <fills count="5">
    <fill>
      <patternFill patternType="none"/>
    </fill>
    <fill>
      <patternFill patternType="gray125"/>
    </fill>
    <fill>
      <patternFill patternType="solid">
        <fgColor rgb="FF0070C0"/>
        <bgColor indexed="64"/>
      </patternFill>
    </fill>
    <fill>
      <patternFill patternType="solid">
        <fgColor rgb="FF002060"/>
        <bgColor indexed="64"/>
      </patternFill>
    </fill>
    <fill>
      <patternFill patternType="solid">
        <fgColor theme="0" tint="-4.9989318521683403E-2"/>
        <bgColor indexed="64"/>
      </patternFill>
    </fill>
  </fills>
  <borders count="2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s>
  <cellStyleXfs count="10">
    <xf numFmtId="0" fontId="0" fillId="0" borderId="0"/>
    <xf numFmtId="164" fontId="5" fillId="0" borderId="0" applyFont="0" applyFill="0" applyBorder="0" applyAlignment="0" applyProtection="0"/>
    <xf numFmtId="0" fontId="13" fillId="0" borderId="0"/>
    <xf numFmtId="9" fontId="5" fillId="0" borderId="0" applyFont="0" applyFill="0" applyBorder="0" applyAlignment="0" applyProtection="0"/>
    <xf numFmtId="0" fontId="20" fillId="0" borderId="0" applyNumberFormat="0" applyFill="0" applyBorder="0" applyAlignment="0" applyProtection="0">
      <alignment vertical="top"/>
      <protection locked="0"/>
    </xf>
    <xf numFmtId="164" fontId="13" fillId="0" borderId="0" applyFont="0" applyFill="0" applyBorder="0" applyAlignment="0" applyProtection="0"/>
    <xf numFmtId="0" fontId="17" fillId="0" borderId="0"/>
    <xf numFmtId="9" fontId="13" fillId="0" borderId="0" applyFont="0" applyFill="0" applyBorder="0" applyAlignment="0" applyProtection="0"/>
    <xf numFmtId="0" fontId="21" fillId="0" borderId="0" applyNumberFormat="0" applyFill="0" applyBorder="0" applyAlignment="0" applyProtection="0"/>
    <xf numFmtId="41" fontId="5" fillId="0" borderId="0" applyFont="0" applyFill="0" applyBorder="0" applyAlignment="0" applyProtection="0"/>
  </cellStyleXfs>
  <cellXfs count="243">
    <xf numFmtId="0" fontId="0" fillId="0" borderId="0" xfId="0"/>
    <xf numFmtId="0" fontId="0" fillId="0" borderId="0" xfId="0"/>
    <xf numFmtId="0" fontId="8" fillId="0" borderId="0" xfId="0" applyFont="1" applyAlignment="1">
      <alignment horizontal="right"/>
    </xf>
    <xf numFmtId="0" fontId="7" fillId="0" borderId="0" xfId="0" applyFont="1"/>
    <xf numFmtId="0" fontId="14" fillId="0" borderId="0" xfId="0" applyFont="1" applyAlignment="1">
      <alignment horizontal="left" vertical="center"/>
    </xf>
    <xf numFmtId="0" fontId="15" fillId="0" borderId="0" xfId="0" applyFont="1" applyAlignment="1">
      <alignment horizontal="left" vertical="center"/>
    </xf>
    <xf numFmtId="0" fontId="16" fillId="3" borderId="4" xfId="0" applyFont="1" applyFill="1" applyBorder="1" applyAlignment="1">
      <alignment horizontal="center"/>
    </xf>
    <xf numFmtId="0" fontId="6" fillId="3" borderId="5" xfId="0" applyFont="1" applyFill="1" applyBorder="1"/>
    <xf numFmtId="0" fontId="16" fillId="3" borderId="5" xfId="0" applyNumberFormat="1" applyFont="1" applyFill="1" applyBorder="1" applyAlignment="1">
      <alignment horizontal="center"/>
    </xf>
    <xf numFmtId="0" fontId="16" fillId="3" borderId="6" xfId="0" applyNumberFormat="1" applyFont="1" applyFill="1" applyBorder="1" applyAlignment="1">
      <alignment horizontal="center"/>
    </xf>
    <xf numFmtId="39" fontId="0" fillId="4" borderId="0" xfId="0" applyNumberFormat="1" applyFill="1" applyBorder="1" applyAlignment="1">
      <alignment horizontal="center"/>
    </xf>
    <xf numFmtId="39" fontId="0" fillId="4" borderId="8" xfId="0" applyNumberFormat="1" applyFill="1" applyBorder="1" applyAlignment="1">
      <alignment horizontal="center"/>
    </xf>
    <xf numFmtId="0" fontId="16" fillId="3" borderId="13" xfId="0" applyNumberFormat="1" applyFont="1" applyFill="1" applyBorder="1" applyAlignment="1">
      <alignment horizontal="center"/>
    </xf>
    <xf numFmtId="39" fontId="0" fillId="4" borderId="14" xfId="0" applyNumberFormat="1" applyFill="1" applyBorder="1" applyAlignment="1">
      <alignment horizontal="center"/>
    </xf>
    <xf numFmtId="0" fontId="0" fillId="4" borderId="7" xfId="0" applyFill="1" applyBorder="1" applyAlignment="1">
      <alignment horizontal="center"/>
    </xf>
    <xf numFmtId="0" fontId="0" fillId="0" borderId="7" xfId="0" applyFill="1" applyBorder="1" applyAlignment="1">
      <alignment horizontal="left"/>
    </xf>
    <xf numFmtId="0" fontId="0" fillId="0" borderId="8" xfId="0" applyFill="1" applyBorder="1" applyAlignment="1">
      <alignment horizontal="left"/>
    </xf>
    <xf numFmtId="39" fontId="0" fillId="0" borderId="14" xfId="0" applyNumberFormat="1" applyFill="1" applyBorder="1" applyAlignment="1">
      <alignment horizontal="left"/>
    </xf>
    <xf numFmtId="0" fontId="0" fillId="4" borderId="7" xfId="0" applyFill="1" applyBorder="1" applyAlignment="1">
      <alignment horizontal="left"/>
    </xf>
    <xf numFmtId="0" fontId="0" fillId="4" borderId="8" xfId="0" applyFill="1" applyBorder="1" applyAlignment="1">
      <alignment horizontal="left"/>
    </xf>
    <xf numFmtId="39" fontId="0" fillId="4" borderId="14" xfId="0" applyNumberFormat="1" applyFill="1" applyBorder="1" applyAlignment="1">
      <alignment horizontal="left"/>
    </xf>
    <xf numFmtId="0" fontId="0" fillId="0" borderId="9" xfId="0" applyFill="1" applyBorder="1" applyAlignment="1">
      <alignment horizontal="left"/>
    </xf>
    <xf numFmtId="0" fontId="0" fillId="0" borderId="10" xfId="0" applyFill="1" applyBorder="1" applyAlignment="1">
      <alignment horizontal="left"/>
    </xf>
    <xf numFmtId="39" fontId="0" fillId="0" borderId="15" xfId="0" applyNumberFormat="1" applyFill="1" applyBorder="1" applyAlignment="1">
      <alignment horizontal="left"/>
    </xf>
    <xf numFmtId="40" fontId="0" fillId="4" borderId="0" xfId="0" applyNumberFormat="1" applyFill="1" applyBorder="1" applyAlignment="1">
      <alignment horizontal="center"/>
    </xf>
    <xf numFmtId="40" fontId="0" fillId="4" borderId="14" xfId="0" applyNumberFormat="1" applyFill="1" applyBorder="1" applyAlignment="1">
      <alignment horizontal="center"/>
    </xf>
    <xf numFmtId="40" fontId="0" fillId="4" borderId="8" xfId="0" applyNumberFormat="1" applyFill="1" applyBorder="1" applyAlignment="1">
      <alignment horizontal="center"/>
    </xf>
    <xf numFmtId="40" fontId="0" fillId="0" borderId="0" xfId="0" applyNumberFormat="1" applyFill="1" applyBorder="1" applyAlignment="1">
      <alignment horizontal="center"/>
    </xf>
    <xf numFmtId="40" fontId="0" fillId="0" borderId="14" xfId="0" applyNumberFormat="1" applyFill="1" applyBorder="1" applyAlignment="1">
      <alignment horizontal="center"/>
    </xf>
    <xf numFmtId="40" fontId="0" fillId="0" borderId="8" xfId="0" applyNumberFormat="1" applyFill="1" applyBorder="1" applyAlignment="1">
      <alignment horizontal="center"/>
    </xf>
    <xf numFmtId="40" fontId="0" fillId="0" borderId="3" xfId="0" applyNumberFormat="1" applyFill="1" applyBorder="1" applyAlignment="1">
      <alignment horizontal="center"/>
    </xf>
    <xf numFmtId="40" fontId="0" fillId="0" borderId="15" xfId="0" applyNumberFormat="1" applyFill="1" applyBorder="1" applyAlignment="1">
      <alignment horizontal="center"/>
    </xf>
    <xf numFmtId="40" fontId="0" fillId="0" borderId="10" xfId="0" applyNumberFormat="1" applyFill="1" applyBorder="1" applyAlignment="1">
      <alignment horizontal="center"/>
    </xf>
    <xf numFmtId="0" fontId="6" fillId="3" borderId="6" xfId="0" applyFont="1" applyFill="1" applyBorder="1"/>
    <xf numFmtId="3" fontId="17" fillId="4" borderId="0" xfId="2" applyNumberFormat="1" applyFont="1" applyFill="1" applyBorder="1" applyAlignment="1">
      <alignment horizontal="center"/>
    </xf>
    <xf numFmtId="3" fontId="17" fillId="4" borderId="8" xfId="2" applyNumberFormat="1" applyFont="1" applyFill="1" applyBorder="1" applyAlignment="1">
      <alignment horizontal="center"/>
    </xf>
    <xf numFmtId="3" fontId="17" fillId="0" borderId="3" xfId="2" applyNumberFormat="1" applyFont="1" applyFill="1" applyBorder="1" applyAlignment="1">
      <alignment horizontal="center"/>
    </xf>
    <xf numFmtId="3" fontId="17" fillId="0" borderId="10" xfId="2" applyNumberFormat="1" applyFont="1" applyFill="1" applyBorder="1" applyAlignment="1">
      <alignment horizontal="center"/>
    </xf>
    <xf numFmtId="3" fontId="17" fillId="4" borderId="14" xfId="2" applyNumberFormat="1" applyFont="1" applyFill="1" applyBorder="1" applyAlignment="1">
      <alignment horizontal="center"/>
    </xf>
    <xf numFmtId="3" fontId="17" fillId="0" borderId="15" xfId="2" applyNumberFormat="1" applyFont="1" applyFill="1" applyBorder="1" applyAlignment="1">
      <alignment horizontal="center"/>
    </xf>
    <xf numFmtId="0" fontId="3" fillId="4" borderId="7" xfId="0" applyFont="1" applyFill="1" applyBorder="1" applyAlignment="1">
      <alignment horizontal="left"/>
    </xf>
    <xf numFmtId="0" fontId="3" fillId="4" borderId="0" xfId="0" applyFont="1" applyFill="1" applyBorder="1" applyAlignment="1">
      <alignment horizontal="left"/>
    </xf>
    <xf numFmtId="0" fontId="3" fillId="0" borderId="7" xfId="0" applyFont="1" applyFill="1" applyBorder="1" applyAlignment="1">
      <alignment horizontal="left"/>
    </xf>
    <xf numFmtId="0" fontId="3" fillId="0" borderId="0" xfId="0" applyFont="1" applyFill="1" applyBorder="1" applyAlignment="1">
      <alignment horizontal="left"/>
    </xf>
    <xf numFmtId="0" fontId="3" fillId="0" borderId="9" xfId="0" applyFont="1" applyFill="1" applyBorder="1" applyAlignment="1">
      <alignment horizontal="left"/>
    </xf>
    <xf numFmtId="0" fontId="3" fillId="0" borderId="3" xfId="0" applyFont="1" applyFill="1" applyBorder="1" applyAlignment="1">
      <alignment horizontal="left"/>
    </xf>
    <xf numFmtId="0" fontId="0" fillId="0" borderId="9" xfId="0" applyBorder="1" applyAlignment="1">
      <alignment horizontal="center"/>
    </xf>
    <xf numFmtId="0" fontId="16" fillId="3" borderId="1" xfId="0" applyFont="1" applyFill="1" applyBorder="1" applyAlignment="1">
      <alignment horizontal="center"/>
    </xf>
    <xf numFmtId="0" fontId="16" fillId="3" borderId="12" xfId="0" applyFont="1" applyFill="1" applyBorder="1" applyAlignment="1">
      <alignment horizontal="center"/>
    </xf>
    <xf numFmtId="167" fontId="1" fillId="2" borderId="12" xfId="3" applyNumberFormat="1" applyFont="1" applyFill="1" applyBorder="1" applyAlignment="1">
      <alignment horizontal="center"/>
    </xf>
    <xf numFmtId="167" fontId="0" fillId="4" borderId="14" xfId="3" applyNumberFormat="1" applyFont="1" applyFill="1" applyBorder="1" applyAlignment="1">
      <alignment horizontal="center"/>
    </xf>
    <xf numFmtId="168" fontId="1" fillId="2" borderId="12" xfId="3" applyNumberFormat="1" applyFont="1" applyFill="1" applyBorder="1" applyAlignment="1">
      <alignment horizontal="center"/>
    </xf>
    <xf numFmtId="168" fontId="0" fillId="4" borderId="13" xfId="3" applyNumberFormat="1" applyFont="1" applyFill="1" applyBorder="1" applyAlignment="1">
      <alignment horizontal="center"/>
    </xf>
    <xf numFmtId="168" fontId="0" fillId="4" borderId="14" xfId="3" applyNumberFormat="1" applyFont="1" applyFill="1" applyBorder="1" applyAlignment="1">
      <alignment horizontal="center"/>
    </xf>
    <xf numFmtId="168" fontId="0" fillId="4" borderId="15" xfId="3" applyNumberFormat="1" applyFont="1" applyFill="1" applyBorder="1" applyAlignment="1">
      <alignment horizontal="center"/>
    </xf>
    <xf numFmtId="0" fontId="8" fillId="0" borderId="0" xfId="0" applyFont="1"/>
    <xf numFmtId="10" fontId="0" fillId="0" borderId="0" xfId="0" applyNumberFormat="1"/>
    <xf numFmtId="0" fontId="16" fillId="3" borderId="13" xfId="0" applyNumberFormat="1" applyFont="1" applyFill="1" applyBorder="1" applyAlignment="1">
      <alignment horizontal="left"/>
    </xf>
    <xf numFmtId="37" fontId="1" fillId="2" borderId="12" xfId="0" applyNumberFormat="1" applyFont="1" applyFill="1" applyBorder="1" applyAlignment="1">
      <alignment horizontal="left"/>
    </xf>
    <xf numFmtId="37" fontId="0" fillId="4" borderId="13" xfId="0" applyNumberFormat="1" applyFill="1" applyBorder="1" applyAlignment="1">
      <alignment horizontal="left"/>
    </xf>
    <xf numFmtId="37" fontId="0" fillId="4" borderId="14" xfId="0" applyNumberFormat="1" applyFill="1" applyBorder="1" applyAlignment="1">
      <alignment horizontal="left"/>
    </xf>
    <xf numFmtId="37" fontId="0" fillId="4" borderId="15" xfId="0" applyNumberFormat="1" applyFill="1" applyBorder="1" applyAlignment="1">
      <alignment horizontal="left"/>
    </xf>
    <xf numFmtId="0" fontId="0" fillId="0" borderId="0" xfId="0" applyAlignment="1">
      <alignment vertical="center" wrapText="1"/>
    </xf>
    <xf numFmtId="0" fontId="8" fillId="0" borderId="0" xfId="0" applyFont="1" applyAlignment="1"/>
    <xf numFmtId="167" fontId="1" fillId="2" borderId="2" xfId="3" applyNumberFormat="1" applyFont="1" applyFill="1" applyBorder="1" applyAlignment="1">
      <alignment horizontal="center"/>
    </xf>
    <xf numFmtId="167" fontId="1" fillId="2" borderId="11" xfId="3" applyNumberFormat="1" applyFont="1" applyFill="1" applyBorder="1" applyAlignment="1">
      <alignment horizontal="center"/>
    </xf>
    <xf numFmtId="167" fontId="0" fillId="4" borderId="0" xfId="3" applyNumberFormat="1" applyFont="1" applyFill="1" applyBorder="1" applyAlignment="1">
      <alignment horizontal="center"/>
    </xf>
    <xf numFmtId="167" fontId="0" fillId="4" borderId="8" xfId="3" applyNumberFormat="1" applyFont="1" applyFill="1" applyBorder="1" applyAlignment="1">
      <alignment horizontal="center"/>
    </xf>
    <xf numFmtId="167" fontId="0" fillId="0" borderId="14" xfId="3" applyNumberFormat="1" applyFont="1" applyFill="1" applyBorder="1" applyAlignment="1">
      <alignment horizontal="center"/>
    </xf>
    <xf numFmtId="167" fontId="0" fillId="0" borderId="0" xfId="3" applyNumberFormat="1" applyFont="1" applyFill="1" applyBorder="1" applyAlignment="1">
      <alignment horizontal="center"/>
    </xf>
    <xf numFmtId="167" fontId="0" fillId="0" borderId="8" xfId="3" applyNumberFormat="1" applyFont="1" applyFill="1" applyBorder="1" applyAlignment="1">
      <alignment horizontal="center"/>
    </xf>
    <xf numFmtId="167" fontId="0" fillId="0" borderId="15" xfId="3" applyNumberFormat="1" applyFont="1" applyFill="1" applyBorder="1" applyAlignment="1">
      <alignment horizontal="center"/>
    </xf>
    <xf numFmtId="167" fontId="0" fillId="0" borderId="3" xfId="3" applyNumberFormat="1" applyFont="1" applyFill="1" applyBorder="1" applyAlignment="1">
      <alignment horizontal="center"/>
    </xf>
    <xf numFmtId="167" fontId="0" fillId="0" borderId="10" xfId="3" applyNumberFormat="1" applyFont="1" applyFill="1" applyBorder="1" applyAlignment="1">
      <alignment horizontal="center"/>
    </xf>
    <xf numFmtId="164" fontId="0" fillId="4" borderId="14" xfId="1" applyFont="1" applyFill="1" applyBorder="1" applyAlignment="1">
      <alignment horizontal="center"/>
    </xf>
    <xf numFmtId="166" fontId="1" fillId="2" borderId="12" xfId="1" applyNumberFormat="1" applyFont="1" applyFill="1" applyBorder="1" applyAlignment="1">
      <alignment horizontal="center"/>
    </xf>
    <xf numFmtId="166" fontId="1" fillId="2" borderId="2" xfId="1" applyNumberFormat="1" applyFont="1" applyFill="1" applyBorder="1" applyAlignment="1">
      <alignment horizontal="center"/>
    </xf>
    <xf numFmtId="166" fontId="1" fillId="2" borderId="11" xfId="1" applyNumberFormat="1" applyFont="1" applyFill="1" applyBorder="1" applyAlignment="1">
      <alignment horizontal="center"/>
    </xf>
    <xf numFmtId="166" fontId="0" fillId="4" borderId="14" xfId="1" applyNumberFormat="1" applyFont="1" applyFill="1" applyBorder="1" applyAlignment="1">
      <alignment horizontal="center"/>
    </xf>
    <xf numFmtId="166" fontId="0" fillId="4" borderId="0" xfId="1" applyNumberFormat="1" applyFont="1" applyFill="1" applyBorder="1" applyAlignment="1">
      <alignment horizontal="center"/>
    </xf>
    <xf numFmtId="166" fontId="0" fillId="4" borderId="8" xfId="1" applyNumberFormat="1" applyFont="1" applyFill="1" applyBorder="1" applyAlignment="1">
      <alignment horizontal="center"/>
    </xf>
    <xf numFmtId="166" fontId="0" fillId="0" borderId="14" xfId="1" applyNumberFormat="1" applyFont="1" applyFill="1" applyBorder="1" applyAlignment="1">
      <alignment horizontal="center"/>
    </xf>
    <xf numFmtId="166" fontId="0" fillId="0" borderId="0" xfId="1" applyNumberFormat="1" applyFont="1" applyFill="1" applyBorder="1" applyAlignment="1">
      <alignment horizontal="center"/>
    </xf>
    <xf numFmtId="166" fontId="0" fillId="0" borderId="8" xfId="1" applyNumberFormat="1" applyFont="1" applyFill="1" applyBorder="1" applyAlignment="1">
      <alignment horizontal="center"/>
    </xf>
    <xf numFmtId="166" fontId="0" fillId="0" borderId="15" xfId="1" applyNumberFormat="1" applyFont="1" applyFill="1" applyBorder="1" applyAlignment="1">
      <alignment horizontal="center"/>
    </xf>
    <xf numFmtId="166" fontId="0" fillId="0" borderId="3" xfId="1" applyNumberFormat="1" applyFont="1" applyFill="1" applyBorder="1" applyAlignment="1">
      <alignment horizontal="center"/>
    </xf>
    <xf numFmtId="166" fontId="0" fillId="0" borderId="10" xfId="1" applyNumberFormat="1" applyFont="1" applyFill="1" applyBorder="1" applyAlignment="1">
      <alignment horizontal="center"/>
    </xf>
    <xf numFmtId="0" fontId="23" fillId="3" borderId="4" xfId="0" applyFont="1" applyFill="1" applyBorder="1" applyAlignment="1">
      <alignment horizontal="center"/>
    </xf>
    <xf numFmtId="0" fontId="24" fillId="3" borderId="5" xfId="0" applyFont="1" applyFill="1" applyBorder="1"/>
    <xf numFmtId="164" fontId="0" fillId="4" borderId="13" xfId="1" applyFont="1" applyFill="1" applyBorder="1" applyAlignment="1">
      <alignment horizontal="center"/>
    </xf>
    <xf numFmtId="164" fontId="0" fillId="4" borderId="15" xfId="1" applyFont="1" applyFill="1" applyBorder="1" applyAlignment="1">
      <alignment horizontal="center"/>
    </xf>
    <xf numFmtId="164" fontId="0" fillId="4" borderId="0" xfId="1" applyFont="1" applyFill="1" applyBorder="1" applyAlignment="1">
      <alignment horizontal="center"/>
    </xf>
    <xf numFmtId="167" fontId="1" fillId="2" borderId="13" xfId="3" applyNumberFormat="1" applyFont="1" applyFill="1" applyBorder="1" applyAlignment="1">
      <alignment horizontal="center"/>
    </xf>
    <xf numFmtId="167" fontId="1" fillId="2" borderId="6" xfId="3" applyNumberFormat="1" applyFont="1" applyFill="1" applyBorder="1" applyAlignment="1">
      <alignment horizontal="center"/>
    </xf>
    <xf numFmtId="164" fontId="0" fillId="4" borderId="4" xfId="1" applyFont="1" applyFill="1" applyBorder="1" applyAlignment="1">
      <alignment horizontal="center"/>
    </xf>
    <xf numFmtId="164" fontId="0" fillId="4" borderId="5" xfId="1" applyFont="1" applyFill="1" applyBorder="1" applyAlignment="1">
      <alignment horizontal="center"/>
    </xf>
    <xf numFmtId="164" fontId="0" fillId="4" borderId="7" xfId="1" applyFont="1" applyFill="1" applyBorder="1" applyAlignment="1">
      <alignment horizontal="center"/>
    </xf>
    <xf numFmtId="164" fontId="0" fillId="4" borderId="9" xfId="1" applyFont="1" applyFill="1" applyBorder="1" applyAlignment="1">
      <alignment horizontal="center"/>
    </xf>
    <xf numFmtId="164" fontId="0" fillId="4" borderId="3" xfId="1" applyFont="1" applyFill="1" applyBorder="1" applyAlignment="1">
      <alignment horizontal="center"/>
    </xf>
    <xf numFmtId="167" fontId="1" fillId="2" borderId="4" xfId="3" applyNumberFormat="1" applyFont="1" applyFill="1" applyBorder="1" applyAlignment="1">
      <alignment horizontal="center"/>
    </xf>
    <xf numFmtId="0" fontId="16" fillId="3" borderId="4" xfId="0" applyNumberFormat="1" applyFont="1" applyFill="1" applyBorder="1" applyAlignment="1">
      <alignment horizontal="center"/>
    </xf>
    <xf numFmtId="40" fontId="0" fillId="4" borderId="4" xfId="1" applyNumberFormat="1" applyFont="1" applyFill="1" applyBorder="1" applyAlignment="1">
      <alignment horizontal="center"/>
    </xf>
    <xf numFmtId="40" fontId="0" fillId="4" borderId="13" xfId="1" applyNumberFormat="1" applyFont="1" applyFill="1" applyBorder="1" applyAlignment="1">
      <alignment horizontal="center"/>
    </xf>
    <xf numFmtId="40" fontId="0" fillId="4" borderId="5" xfId="1" applyNumberFormat="1" applyFont="1" applyFill="1" applyBorder="1" applyAlignment="1">
      <alignment horizontal="center"/>
    </xf>
    <xf numFmtId="40" fontId="0" fillId="4" borderId="7" xfId="1" applyNumberFormat="1" applyFont="1" applyFill="1" applyBorder="1" applyAlignment="1">
      <alignment horizontal="center"/>
    </xf>
    <xf numFmtId="40" fontId="0" fillId="4" borderId="14" xfId="1" applyNumberFormat="1" applyFont="1" applyFill="1" applyBorder="1" applyAlignment="1">
      <alignment horizontal="center"/>
    </xf>
    <xf numFmtId="40" fontId="0" fillId="4" borderId="0" xfId="1" applyNumberFormat="1" applyFont="1" applyFill="1" applyBorder="1" applyAlignment="1">
      <alignment horizontal="center"/>
    </xf>
    <xf numFmtId="40" fontId="0" fillId="4" borderId="9" xfId="1" applyNumberFormat="1" applyFont="1" applyFill="1" applyBorder="1" applyAlignment="1">
      <alignment horizontal="center"/>
    </xf>
    <xf numFmtId="40" fontId="0" fillId="4" borderId="15" xfId="1" applyNumberFormat="1" applyFont="1" applyFill="1" applyBorder="1" applyAlignment="1">
      <alignment horizontal="center"/>
    </xf>
    <xf numFmtId="40" fontId="0" fillId="4" borderId="3" xfId="1" applyNumberFormat="1" applyFont="1" applyFill="1" applyBorder="1" applyAlignment="1">
      <alignment horizontal="center"/>
    </xf>
    <xf numFmtId="40" fontId="8" fillId="4" borderId="13" xfId="1" applyNumberFormat="1" applyFont="1" applyFill="1" applyBorder="1" applyAlignment="1">
      <alignment horizontal="center"/>
    </xf>
    <xf numFmtId="40" fontId="8" fillId="4" borderId="14" xfId="1" applyNumberFormat="1" applyFont="1" applyFill="1" applyBorder="1" applyAlignment="1">
      <alignment horizontal="center"/>
    </xf>
    <xf numFmtId="40" fontId="8" fillId="4" borderId="15" xfId="1" applyNumberFormat="1" applyFont="1" applyFill="1" applyBorder="1" applyAlignment="1">
      <alignment horizontal="center"/>
    </xf>
    <xf numFmtId="0" fontId="0" fillId="0" borderId="0" xfId="0" applyAlignment="1">
      <alignment vertical="center"/>
    </xf>
    <xf numFmtId="0" fontId="8" fillId="0" borderId="0" xfId="0" applyFont="1" applyAlignment="1">
      <alignment horizontal="right"/>
    </xf>
    <xf numFmtId="0" fontId="7" fillId="0" borderId="0" xfId="0" applyFont="1" applyFill="1" applyBorder="1" applyAlignment="1">
      <alignment horizontal="left"/>
    </xf>
    <xf numFmtId="165" fontId="1" fillId="2" borderId="13" xfId="0" applyNumberFormat="1" applyFont="1" applyFill="1" applyBorder="1" applyAlignment="1">
      <alignment horizontal="center"/>
    </xf>
    <xf numFmtId="169" fontId="0" fillId="4" borderId="5" xfId="0" applyNumberFormat="1" applyFill="1" applyBorder="1" applyAlignment="1">
      <alignment horizontal="center"/>
    </xf>
    <xf numFmtId="169" fontId="0" fillId="4" borderId="6" xfId="0" applyNumberFormat="1" applyFill="1" applyBorder="1" applyAlignment="1">
      <alignment horizontal="center"/>
    </xf>
    <xf numFmtId="169" fontId="0" fillId="4" borderId="0" xfId="0" applyNumberFormat="1" applyFill="1" applyBorder="1" applyAlignment="1">
      <alignment horizontal="center"/>
    </xf>
    <xf numFmtId="169" fontId="0" fillId="4" borderId="8" xfId="0" applyNumberFormat="1" applyFill="1" applyBorder="1" applyAlignment="1">
      <alignment horizontal="center"/>
    </xf>
    <xf numFmtId="169" fontId="0" fillId="4" borderId="3" xfId="0" applyNumberFormat="1" applyFill="1" applyBorder="1" applyAlignment="1">
      <alignment horizontal="center"/>
    </xf>
    <xf numFmtId="169" fontId="0" fillId="4" borderId="10" xfId="0" applyNumberFormat="1" applyFill="1" applyBorder="1" applyAlignment="1">
      <alignment horizontal="center"/>
    </xf>
    <xf numFmtId="165" fontId="1" fillId="2" borderId="6" xfId="0" applyNumberFormat="1" applyFont="1" applyFill="1" applyBorder="1" applyAlignment="1">
      <alignment horizontal="center"/>
    </xf>
    <xf numFmtId="169" fontId="0" fillId="4" borderId="13" xfId="0" applyNumberFormat="1" applyFill="1" applyBorder="1" applyAlignment="1">
      <alignment horizontal="center"/>
    </xf>
    <xf numFmtId="169" fontId="0" fillId="4" borderId="14" xfId="0" applyNumberFormat="1" applyFill="1" applyBorder="1" applyAlignment="1">
      <alignment horizontal="center"/>
    </xf>
    <xf numFmtId="169" fontId="0" fillId="4" borderId="15" xfId="0" applyNumberFormat="1" applyFill="1" applyBorder="1" applyAlignment="1">
      <alignment horizontal="center"/>
    </xf>
    <xf numFmtId="165" fontId="1" fillId="2" borderId="5" xfId="0" applyNumberFormat="1" applyFont="1" applyFill="1" applyBorder="1" applyAlignment="1">
      <alignment horizontal="center"/>
    </xf>
    <xf numFmtId="0" fontId="8" fillId="0" borderId="0" xfId="0" applyFont="1" applyBorder="1" applyAlignment="1">
      <alignment horizontal="left"/>
    </xf>
    <xf numFmtId="40" fontId="0" fillId="4" borderId="13" xfId="0" applyNumberFormat="1" applyFill="1" applyBorder="1" applyAlignment="1">
      <alignment horizontal="center"/>
    </xf>
    <xf numFmtId="40" fontId="0" fillId="4" borderId="15" xfId="0" applyNumberFormat="1" applyFill="1" applyBorder="1" applyAlignment="1">
      <alignment horizontal="center"/>
    </xf>
    <xf numFmtId="39" fontId="1" fillId="2" borderId="13" xfId="0" applyNumberFormat="1" applyFont="1" applyFill="1" applyBorder="1" applyAlignment="1">
      <alignment horizontal="center"/>
    </xf>
    <xf numFmtId="39" fontId="1" fillId="2" borderId="5" xfId="0" applyNumberFormat="1" applyFont="1" applyFill="1" applyBorder="1" applyAlignment="1">
      <alignment horizontal="center"/>
    </xf>
    <xf numFmtId="39" fontId="1" fillId="2" borderId="6" xfId="0" applyNumberFormat="1" applyFont="1" applyFill="1" applyBorder="1" applyAlignment="1">
      <alignment horizontal="center"/>
    </xf>
    <xf numFmtId="39" fontId="0" fillId="4" borderId="13" xfId="0" applyNumberFormat="1" applyFill="1" applyBorder="1" applyAlignment="1">
      <alignment horizontal="center"/>
    </xf>
    <xf numFmtId="39" fontId="0" fillId="4" borderId="5" xfId="0" applyNumberFormat="1" applyFill="1" applyBorder="1" applyAlignment="1">
      <alignment horizontal="center"/>
    </xf>
    <xf numFmtId="39" fontId="0" fillId="4" borderId="6" xfId="0" applyNumberFormat="1" applyFill="1" applyBorder="1" applyAlignment="1">
      <alignment horizontal="center"/>
    </xf>
    <xf numFmtId="39" fontId="0" fillId="4" borderId="15" xfId="0" applyNumberFormat="1" applyFill="1" applyBorder="1" applyAlignment="1">
      <alignment horizontal="center"/>
    </xf>
    <xf numFmtId="39" fontId="0" fillId="4" borderId="3" xfId="0" applyNumberFormat="1" applyFill="1" applyBorder="1" applyAlignment="1">
      <alignment horizontal="center"/>
    </xf>
    <xf numFmtId="39" fontId="0" fillId="4" borderId="10" xfId="0" applyNumberFormat="1" applyFill="1" applyBorder="1" applyAlignment="1">
      <alignment horizontal="center"/>
    </xf>
    <xf numFmtId="40" fontId="8" fillId="4" borderId="0" xfId="1" applyNumberFormat="1" applyFont="1" applyFill="1" applyBorder="1" applyAlignment="1">
      <alignment horizontal="center"/>
    </xf>
    <xf numFmtId="40" fontId="8" fillId="4" borderId="5" xfId="1" applyNumberFormat="1" applyFont="1" applyFill="1" applyBorder="1" applyAlignment="1">
      <alignment horizontal="center"/>
    </xf>
    <xf numFmtId="40" fontId="8" fillId="4" borderId="6" xfId="1" applyNumberFormat="1" applyFont="1" applyFill="1" applyBorder="1" applyAlignment="1">
      <alignment horizontal="center"/>
    </xf>
    <xf numFmtId="40" fontId="8" fillId="4" borderId="8" xfId="1" applyNumberFormat="1" applyFont="1" applyFill="1" applyBorder="1" applyAlignment="1">
      <alignment horizontal="center"/>
    </xf>
    <xf numFmtId="40" fontId="8" fillId="4" borderId="3" xfId="1" applyNumberFormat="1" applyFont="1" applyFill="1" applyBorder="1" applyAlignment="1">
      <alignment horizontal="center"/>
    </xf>
    <xf numFmtId="40" fontId="8" fillId="4" borderId="10" xfId="1" applyNumberFormat="1" applyFont="1" applyFill="1" applyBorder="1" applyAlignment="1">
      <alignment horizontal="center"/>
    </xf>
    <xf numFmtId="168" fontId="0" fillId="4" borderId="0" xfId="3" applyNumberFormat="1" applyFont="1" applyFill="1" applyBorder="1" applyAlignment="1">
      <alignment horizontal="center"/>
    </xf>
    <xf numFmtId="40" fontId="2" fillId="4" borderId="2" xfId="0" applyNumberFormat="1" applyFont="1" applyFill="1" applyBorder="1" applyAlignment="1">
      <alignment horizontal="center"/>
    </xf>
    <xf numFmtId="40" fontId="2" fillId="4" borderId="12" xfId="0" applyNumberFormat="1" applyFont="1" applyFill="1" applyBorder="1" applyAlignment="1">
      <alignment horizontal="center"/>
    </xf>
    <xf numFmtId="40" fontId="2" fillId="4" borderId="11" xfId="0" applyNumberFormat="1" applyFont="1" applyFill="1" applyBorder="1" applyAlignment="1">
      <alignment horizontal="center"/>
    </xf>
    <xf numFmtId="0" fontId="16" fillId="3" borderId="2" xfId="0" applyFont="1" applyFill="1" applyBorder="1" applyAlignment="1">
      <alignment horizontal="center"/>
    </xf>
    <xf numFmtId="0" fontId="16" fillId="3" borderId="11" xfId="0" applyFont="1" applyFill="1" applyBorder="1" applyAlignment="1">
      <alignment horizontal="center"/>
    </xf>
    <xf numFmtId="40" fontId="2" fillId="0" borderId="12" xfId="0" applyNumberFormat="1" applyFont="1" applyFill="1" applyBorder="1" applyAlignment="1">
      <alignment horizontal="center"/>
    </xf>
    <xf numFmtId="170" fontId="0" fillId="4" borderId="4" xfId="1" applyNumberFormat="1" applyFont="1" applyFill="1" applyBorder="1" applyAlignment="1">
      <alignment horizontal="center"/>
    </xf>
    <xf numFmtId="170" fontId="0" fillId="4" borderId="13" xfId="1" applyNumberFormat="1" applyFont="1" applyFill="1" applyBorder="1" applyAlignment="1">
      <alignment horizontal="center"/>
    </xf>
    <xf numFmtId="170" fontId="0" fillId="4" borderId="5" xfId="1" applyNumberFormat="1" applyFont="1" applyFill="1" applyBorder="1" applyAlignment="1">
      <alignment horizontal="center"/>
    </xf>
    <xf numFmtId="170" fontId="0" fillId="4" borderId="7" xfId="1" applyNumberFormat="1" applyFont="1" applyFill="1" applyBorder="1" applyAlignment="1">
      <alignment horizontal="center"/>
    </xf>
    <xf numFmtId="170" fontId="0" fillId="4" borderId="14" xfId="1" applyNumberFormat="1" applyFont="1" applyFill="1" applyBorder="1" applyAlignment="1">
      <alignment horizontal="center"/>
    </xf>
    <xf numFmtId="170" fontId="0" fillId="4" borderId="0" xfId="1" applyNumberFormat="1" applyFont="1" applyFill="1" applyBorder="1" applyAlignment="1">
      <alignment horizontal="center"/>
    </xf>
    <xf numFmtId="170" fontId="0" fillId="4" borderId="9" xfId="1" applyNumberFormat="1" applyFont="1" applyFill="1" applyBorder="1" applyAlignment="1">
      <alignment horizontal="center"/>
    </xf>
    <xf numFmtId="170" fontId="0" fillId="4" borderId="15" xfId="1" applyNumberFormat="1" applyFont="1" applyFill="1" applyBorder="1" applyAlignment="1">
      <alignment horizontal="center"/>
    </xf>
    <xf numFmtId="170" fontId="0" fillId="4" borderId="3" xfId="1" applyNumberFormat="1" applyFont="1" applyFill="1" applyBorder="1" applyAlignment="1">
      <alignment horizontal="center"/>
    </xf>
    <xf numFmtId="0" fontId="21" fillId="0" borderId="0" xfId="8"/>
    <xf numFmtId="0" fontId="16" fillId="3" borderId="16" xfId="0" applyFont="1" applyFill="1" applyBorder="1" applyAlignment="1">
      <alignment horizontal="center"/>
    </xf>
    <xf numFmtId="0" fontId="16" fillId="3" borderId="17" xfId="0" applyFont="1" applyFill="1" applyBorder="1" applyAlignment="1">
      <alignment horizontal="center"/>
    </xf>
    <xf numFmtId="0" fontId="0" fillId="4" borderId="18" xfId="0" applyFill="1" applyBorder="1" applyAlignment="1">
      <alignment horizontal="center"/>
    </xf>
    <xf numFmtId="41" fontId="0" fillId="0" borderId="19" xfId="9" applyFont="1" applyBorder="1"/>
    <xf numFmtId="0" fontId="16" fillId="3" borderId="11" xfId="0" applyFont="1" applyFill="1" applyBorder="1" applyAlignment="1">
      <alignment horizontal="center"/>
    </xf>
    <xf numFmtId="171" fontId="0" fillId="4" borderId="13" xfId="3" applyNumberFormat="1" applyFont="1" applyFill="1" applyBorder="1" applyAlignment="1">
      <alignment horizontal="center"/>
    </xf>
    <xf numFmtId="171" fontId="0" fillId="4" borderId="14" xfId="3" applyNumberFormat="1" applyFont="1" applyFill="1" applyBorder="1" applyAlignment="1">
      <alignment horizontal="center"/>
    </xf>
    <xf numFmtId="171" fontId="0" fillId="4" borderId="15" xfId="3" applyNumberFormat="1" applyFont="1" applyFill="1" applyBorder="1" applyAlignment="1">
      <alignment horizontal="center"/>
    </xf>
    <xf numFmtId="171" fontId="1" fillId="2" borderId="13" xfId="3" applyNumberFormat="1" applyFont="1" applyFill="1" applyBorder="1" applyAlignment="1">
      <alignment horizontal="center"/>
    </xf>
    <xf numFmtId="171" fontId="1" fillId="2" borderId="12" xfId="3" applyNumberFormat="1" applyFont="1" applyFill="1" applyBorder="1" applyAlignment="1">
      <alignment horizontal="center"/>
    </xf>
    <xf numFmtId="37" fontId="1" fillId="2" borderId="12" xfId="0" applyNumberFormat="1" applyFont="1" applyFill="1" applyBorder="1" applyAlignment="1">
      <alignment horizontal="right"/>
    </xf>
    <xf numFmtId="37" fontId="0" fillId="4" borderId="13" xfId="0" applyNumberFormat="1" applyFill="1" applyBorder="1" applyAlignment="1">
      <alignment horizontal="right"/>
    </xf>
    <xf numFmtId="37" fontId="0" fillId="4" borderId="14" xfId="0" applyNumberFormat="1" applyFill="1" applyBorder="1" applyAlignment="1">
      <alignment horizontal="right"/>
    </xf>
    <xf numFmtId="37" fontId="0" fillId="4" borderId="15" xfId="0" applyNumberFormat="1" applyFill="1" applyBorder="1" applyAlignment="1">
      <alignment horizontal="right"/>
    </xf>
    <xf numFmtId="0" fontId="16" fillId="3" borderId="11" xfId="0" applyFont="1" applyFill="1" applyBorder="1" applyAlignment="1">
      <alignment horizontal="center"/>
    </xf>
    <xf numFmtId="0" fontId="1" fillId="2" borderId="2" xfId="0" applyFont="1" applyFill="1" applyBorder="1" applyAlignment="1">
      <alignment horizontal="center"/>
    </xf>
    <xf numFmtId="0" fontId="1" fillId="2" borderId="12" xfId="0" applyFont="1" applyFill="1" applyBorder="1" applyAlignment="1">
      <alignment horizontal="center"/>
    </xf>
    <xf numFmtId="0" fontId="1" fillId="2" borderId="11" xfId="0" applyFont="1" applyFill="1" applyBorder="1" applyAlignment="1">
      <alignment horizontal="center"/>
    </xf>
    <xf numFmtId="0" fontId="0" fillId="4" borderId="0" xfId="0" applyFill="1" applyBorder="1" applyAlignment="1">
      <alignment horizontal="center"/>
    </xf>
    <xf numFmtId="0" fontId="0" fillId="4" borderId="14" xfId="0" applyFill="1" applyBorder="1" applyAlignment="1">
      <alignment horizontal="center"/>
    </xf>
    <xf numFmtId="0" fontId="0" fillId="4" borderId="8" xfId="0" applyFill="1" applyBorder="1" applyAlignment="1">
      <alignment horizontal="center"/>
    </xf>
    <xf numFmtId="0" fontId="0" fillId="0" borderId="0" xfId="0" applyFill="1" applyBorder="1" applyAlignment="1">
      <alignment horizontal="center"/>
    </xf>
    <xf numFmtId="0" fontId="0" fillId="0" borderId="14" xfId="0" applyFill="1" applyBorder="1" applyAlignment="1">
      <alignment horizontal="center"/>
    </xf>
    <xf numFmtId="0" fontId="0" fillId="0" borderId="8" xfId="0" applyFill="1" applyBorder="1" applyAlignment="1">
      <alignment horizontal="center"/>
    </xf>
    <xf numFmtId="0" fontId="0" fillId="0" borderId="3" xfId="0" applyFill="1" applyBorder="1" applyAlignment="1">
      <alignment horizontal="center"/>
    </xf>
    <xf numFmtId="0" fontId="0" fillId="0" borderId="15" xfId="0" applyFill="1" applyBorder="1" applyAlignment="1">
      <alignment horizontal="center"/>
    </xf>
    <xf numFmtId="0" fontId="0" fillId="0" borderId="10" xfId="0" applyFill="1" applyBorder="1" applyAlignment="1">
      <alignment horizontal="center"/>
    </xf>
    <xf numFmtId="0" fontId="25" fillId="0" borderId="0" xfId="0" applyFont="1" applyAlignment="1">
      <alignment horizontal="center" vertical="center"/>
    </xf>
    <xf numFmtId="0" fontId="0" fillId="0" borderId="7" xfId="0" applyFill="1" applyBorder="1" applyAlignment="1">
      <alignment horizontal="left"/>
    </xf>
    <xf numFmtId="0" fontId="0" fillId="0" borderId="8" xfId="0" applyFill="1" applyBorder="1" applyAlignment="1">
      <alignment horizontal="left"/>
    </xf>
    <xf numFmtId="0" fontId="0" fillId="4" borderId="7" xfId="0" applyFill="1" applyBorder="1" applyAlignment="1">
      <alignment horizontal="left"/>
    </xf>
    <xf numFmtId="0" fontId="0" fillId="4" borderId="8" xfId="0" applyFill="1" applyBorder="1" applyAlignment="1">
      <alignment horizontal="left"/>
    </xf>
    <xf numFmtId="0" fontId="0" fillId="0" borderId="9" xfId="0" applyFill="1" applyBorder="1" applyAlignment="1">
      <alignment horizontal="left"/>
    </xf>
    <xf numFmtId="0" fontId="0" fillId="0" borderId="10" xfId="0" applyFill="1" applyBorder="1" applyAlignment="1">
      <alignment horizontal="left"/>
    </xf>
    <xf numFmtId="0" fontId="0" fillId="0" borderId="0" xfId="0" applyAlignment="1">
      <alignment horizontal="center" vertical="center" wrapText="1"/>
    </xf>
    <xf numFmtId="0" fontId="8" fillId="0" borderId="0" xfId="0" applyFont="1" applyAlignment="1">
      <alignment horizontal="right"/>
    </xf>
    <xf numFmtId="0" fontId="2" fillId="0" borderId="0" xfId="0" applyFont="1" applyAlignment="1">
      <alignment horizontal="center" vertical="center"/>
    </xf>
    <xf numFmtId="0" fontId="1" fillId="2" borderId="1" xfId="0" applyFont="1" applyFill="1" applyBorder="1" applyAlignment="1">
      <alignment horizontal="left"/>
    </xf>
    <xf numFmtId="0" fontId="1" fillId="2" borderId="11" xfId="0" applyFont="1" applyFill="1" applyBorder="1" applyAlignment="1">
      <alignment horizontal="left"/>
    </xf>
    <xf numFmtId="0" fontId="0" fillId="4" borderId="4" xfId="0" applyFill="1" applyBorder="1" applyAlignment="1">
      <alignment horizontal="left"/>
    </xf>
    <xf numFmtId="0" fontId="0" fillId="4" borderId="6" xfId="0" applyFill="1" applyBorder="1" applyAlignment="1">
      <alignment horizontal="left"/>
    </xf>
    <xf numFmtId="0" fontId="16" fillId="3" borderId="1" xfId="0" applyFont="1" applyFill="1" applyBorder="1" applyAlignment="1">
      <alignment horizontal="center"/>
    </xf>
    <xf numFmtId="0" fontId="16" fillId="3" borderId="2" xfId="0" applyFont="1" applyFill="1" applyBorder="1" applyAlignment="1">
      <alignment horizontal="center"/>
    </xf>
    <xf numFmtId="0" fontId="16" fillId="3" borderId="11" xfId="0" applyFont="1" applyFill="1" applyBorder="1" applyAlignment="1">
      <alignment horizontal="center"/>
    </xf>
    <xf numFmtId="0" fontId="0" fillId="0" borderId="0" xfId="0" applyFill="1" applyBorder="1" applyAlignment="1">
      <alignment horizontal="left"/>
    </xf>
    <xf numFmtId="0" fontId="0" fillId="4" borderId="0" xfId="0" applyFill="1" applyBorder="1" applyAlignment="1">
      <alignment horizontal="left"/>
    </xf>
    <xf numFmtId="0" fontId="1" fillId="2" borderId="2" xfId="0" applyFont="1" applyFill="1" applyBorder="1" applyAlignment="1">
      <alignment horizontal="left"/>
    </xf>
    <xf numFmtId="0" fontId="0" fillId="4" borderId="5" xfId="0" applyFill="1" applyBorder="1" applyAlignment="1">
      <alignment horizontal="left"/>
    </xf>
    <xf numFmtId="0" fontId="9" fillId="0" borderId="0" xfId="0" applyFont="1" applyAlignment="1">
      <alignment horizontal="center" vertical="center" wrapText="1"/>
    </xf>
    <xf numFmtId="0" fontId="9" fillId="0" borderId="0" xfId="0" applyFont="1" applyAlignment="1">
      <alignment horizontal="center" vertical="center"/>
    </xf>
    <xf numFmtId="0" fontId="0" fillId="0" borderId="0" xfId="0" applyAlignment="1">
      <alignment horizontal="center" vertical="center"/>
    </xf>
    <xf numFmtId="0" fontId="0" fillId="0" borderId="0" xfId="0" applyAlignment="1">
      <alignment horizontal="center" wrapText="1"/>
    </xf>
    <xf numFmtId="0" fontId="0" fillId="0" borderId="0" xfId="0" applyAlignment="1">
      <alignment horizontal="center"/>
    </xf>
    <xf numFmtId="0" fontId="11" fillId="4" borderId="1" xfId="0" applyFont="1" applyFill="1" applyBorder="1" applyAlignment="1">
      <alignment horizontal="left"/>
    </xf>
    <xf numFmtId="0" fontId="11" fillId="4" borderId="11" xfId="0" applyFont="1" applyFill="1" applyBorder="1" applyAlignment="1">
      <alignment horizontal="left"/>
    </xf>
    <xf numFmtId="0" fontId="7" fillId="0" borderId="0" xfId="0" applyFont="1" applyAlignment="1">
      <alignment horizontal="left" wrapText="1"/>
    </xf>
    <xf numFmtId="0" fontId="18" fillId="0" borderId="3" xfId="0" applyFont="1" applyBorder="1" applyAlignment="1">
      <alignment horizontal="left" vertical="center"/>
    </xf>
    <xf numFmtId="0" fontId="3" fillId="4" borderId="7" xfId="0" applyFont="1" applyFill="1" applyBorder="1" applyAlignment="1">
      <alignment horizontal="left"/>
    </xf>
    <xf numFmtId="0" fontId="3" fillId="4" borderId="0" xfId="0" applyFont="1" applyFill="1" applyBorder="1" applyAlignment="1">
      <alignment horizontal="left"/>
    </xf>
    <xf numFmtId="0" fontId="3" fillId="0" borderId="7" xfId="0" applyFont="1" applyFill="1" applyBorder="1" applyAlignment="1">
      <alignment horizontal="left"/>
    </xf>
    <xf numFmtId="0" fontId="3" fillId="0" borderId="0" xfId="0" applyFont="1" applyFill="1" applyBorder="1" applyAlignment="1">
      <alignment horizontal="left"/>
    </xf>
    <xf numFmtId="0" fontId="3" fillId="0" borderId="9" xfId="0" applyFont="1" applyFill="1" applyBorder="1" applyAlignment="1">
      <alignment horizontal="left"/>
    </xf>
    <xf numFmtId="0" fontId="3" fillId="0" borderId="3" xfId="0" applyFont="1" applyFill="1" applyBorder="1" applyAlignment="1">
      <alignment horizontal="left"/>
    </xf>
    <xf numFmtId="0" fontId="2" fillId="0" borderId="1" xfId="0" applyFont="1" applyFill="1" applyBorder="1" applyAlignment="1">
      <alignment horizontal="left"/>
    </xf>
    <xf numFmtId="0" fontId="2" fillId="0" borderId="2" xfId="0" applyFont="1" applyFill="1" applyBorder="1" applyAlignment="1">
      <alignment horizontal="left"/>
    </xf>
    <xf numFmtId="0" fontId="8" fillId="0" borderId="5" xfId="0" applyFont="1" applyBorder="1" applyAlignment="1">
      <alignment horizontal="left"/>
    </xf>
    <xf numFmtId="0" fontId="18" fillId="0" borderId="0" xfId="0" applyFont="1" applyBorder="1" applyAlignment="1">
      <alignment horizontal="left" vertical="center" wrapText="1"/>
    </xf>
    <xf numFmtId="0" fontId="19" fillId="0" borderId="3" xfId="0" applyFont="1" applyBorder="1" applyAlignment="1">
      <alignment horizontal="center"/>
    </xf>
    <xf numFmtId="0" fontId="0" fillId="0" borderId="3" xfId="0" applyFill="1" applyBorder="1" applyAlignment="1">
      <alignment horizontal="left"/>
    </xf>
    <xf numFmtId="0" fontId="4" fillId="0" borderId="0" xfId="0" applyFont="1" applyAlignment="1">
      <alignment horizontal="center" vertical="center"/>
    </xf>
    <xf numFmtId="0" fontId="7" fillId="0" borderId="9" xfId="0" applyFont="1" applyFill="1" applyBorder="1" applyAlignment="1">
      <alignment horizontal="left"/>
    </xf>
    <xf numFmtId="0" fontId="7" fillId="0" borderId="3" xfId="0" applyFont="1" applyFill="1" applyBorder="1" applyAlignment="1">
      <alignment horizontal="left"/>
    </xf>
    <xf numFmtId="0" fontId="7" fillId="4" borderId="7" xfId="0" applyFont="1" applyFill="1" applyBorder="1" applyAlignment="1">
      <alignment horizontal="left"/>
    </xf>
    <xf numFmtId="0" fontId="7" fillId="4" borderId="0" xfId="0" applyFont="1" applyFill="1" applyBorder="1" applyAlignment="1">
      <alignment horizontal="left"/>
    </xf>
    <xf numFmtId="0" fontId="7" fillId="0" borderId="7" xfId="0" applyFont="1" applyFill="1" applyBorder="1" applyAlignment="1">
      <alignment horizontal="left"/>
    </xf>
    <xf numFmtId="0" fontId="7" fillId="0" borderId="0" xfId="0" applyFont="1" applyFill="1" applyBorder="1" applyAlignment="1">
      <alignment horizontal="left"/>
    </xf>
    <xf numFmtId="0" fontId="22" fillId="2" borderId="1" xfId="0" applyFont="1" applyFill="1" applyBorder="1" applyAlignment="1">
      <alignment horizontal="left"/>
    </xf>
    <xf numFmtId="0" fontId="22" fillId="2" borderId="2" xfId="0" applyFont="1" applyFill="1" applyBorder="1" applyAlignment="1">
      <alignment horizontal="left"/>
    </xf>
    <xf numFmtId="0" fontId="8" fillId="0" borderId="0" xfId="0" applyFont="1" applyAlignment="1">
      <alignment horizontal="center" vertical="center" wrapText="1"/>
    </xf>
    <xf numFmtId="0" fontId="0" fillId="0" borderId="0" xfId="0" applyFont="1" applyAlignment="1">
      <alignment horizontal="center" vertical="center" wrapText="1"/>
    </xf>
  </cellXfs>
  <cellStyles count="10">
    <cellStyle name="Hipervínculo" xfId="8" builtinId="8"/>
    <cellStyle name="Hipervínculo 2" xfId="4"/>
    <cellStyle name="Millares" xfId="1" builtinId="3"/>
    <cellStyle name="Millares [0]" xfId="9" builtinId="6"/>
    <cellStyle name="Millares 2" xfId="5"/>
    <cellStyle name="Normal" xfId="0" builtinId="0"/>
    <cellStyle name="Normal 2" xfId="2"/>
    <cellStyle name="Normal 3" xfId="6"/>
    <cellStyle name="Porcentaje" xfId="3" builtinId="5"/>
    <cellStyle name="Porcentual 2" xfId="7"/>
  </cellStyles>
  <dxfs count="0"/>
  <tableStyles count="0" defaultTableStyle="TableStyleMedium2" defaultPivotStyle="PivotStyleLight16"/>
  <colors>
    <mruColors>
      <color rgb="FF083E2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iagrams/colors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6B4E45B8-A9CA-434D-B7DE-5A183B40BEE7}" type="doc">
      <dgm:prSet loTypeId="urn:microsoft.com/office/officeart/2008/layout/LinedList" loCatId="list" qsTypeId="urn:microsoft.com/office/officeart/2005/8/quickstyle/simple1" qsCatId="simple" csTypeId="urn:microsoft.com/office/officeart/2005/8/colors/accent1_2" csCatId="accent1" phldr="1"/>
      <dgm:spPr/>
      <dgm:t>
        <a:bodyPr/>
        <a:lstStyle/>
        <a:p>
          <a:endParaRPr lang="es-CO"/>
        </a:p>
      </dgm:t>
    </dgm:pt>
    <dgm:pt modelId="{75AE8851-D98B-40F2-87A1-D48787BF5C4E}">
      <dgm:prSet phldrT="[Texto]" custT="1"/>
      <dgm:spPr/>
      <dgm:t>
        <a:bodyPr/>
        <a:lstStyle/>
        <a:p>
          <a:r>
            <a:rPr lang="es-CO" sz="2000" b="1"/>
            <a:t>Economía: </a:t>
          </a:r>
          <a:r>
            <a:rPr lang="es-CO" sz="2000"/>
            <a:t>Colombia</a:t>
          </a:r>
        </a:p>
        <a:p>
          <a:r>
            <a:rPr lang="es-CO" sz="2000" b="1"/>
            <a:t>Socio: Australia</a:t>
          </a:r>
          <a:endParaRPr lang="es-CO" sz="2000" b="0"/>
        </a:p>
        <a:p>
          <a:endParaRPr lang="es-CO" sz="2000" b="0"/>
        </a:p>
        <a:p>
          <a:r>
            <a:rPr lang="es-CO" sz="2000" b="1"/>
            <a:t>Fuente: </a:t>
          </a:r>
          <a:r>
            <a:rPr lang="es-CO" sz="2000" b="0"/>
            <a:t>UNCTAD STAT </a:t>
          </a:r>
        </a:p>
        <a:p>
          <a:r>
            <a:rPr lang="es-CO" sz="2000" b="0"/>
            <a:t>http://unctadstat.unctad.org/</a:t>
          </a:r>
        </a:p>
        <a:p>
          <a:endParaRPr lang="es-CO" sz="2000" b="0"/>
        </a:p>
        <a:p>
          <a:endParaRPr lang="es-CO" sz="900" b="0"/>
        </a:p>
      </dgm:t>
    </dgm:pt>
    <dgm:pt modelId="{14D81C88-A293-4122-918E-5FEE634407C2}" type="parTrans" cxnId="{50F5EA15-8342-48DF-A721-077FB1F333E7}">
      <dgm:prSet/>
      <dgm:spPr/>
      <dgm:t>
        <a:bodyPr/>
        <a:lstStyle/>
        <a:p>
          <a:endParaRPr lang="es-CO"/>
        </a:p>
      </dgm:t>
    </dgm:pt>
    <dgm:pt modelId="{DEEB92CA-35FA-462C-B402-3E645890FBC6}" type="sibTrans" cxnId="{50F5EA15-8342-48DF-A721-077FB1F333E7}">
      <dgm:prSet/>
      <dgm:spPr/>
      <dgm:t>
        <a:bodyPr/>
        <a:lstStyle/>
        <a:p>
          <a:endParaRPr lang="es-CO"/>
        </a:p>
      </dgm:t>
    </dgm:pt>
    <dgm:pt modelId="{05B20D2F-0F71-48BB-A348-C21F0C51FF0B}">
      <dgm:prSet phldrT="[Texto]"/>
      <dgm:spPr/>
      <dgm:t>
        <a:bodyPr/>
        <a:lstStyle/>
        <a:p>
          <a:r>
            <a:rPr lang="es-CO" b="1"/>
            <a:t>Exportaciones Colombia a Australia:  International trade in goods and services- trade structure by partner, product or service- </a:t>
          </a:r>
          <a:r>
            <a:rPr lang="es-CO"/>
            <a:t>Merchandise trade matrix – product groups, exports in thousands of dollars, annual, 1995-2019.</a:t>
          </a:r>
        </a:p>
      </dgm:t>
    </dgm:pt>
    <dgm:pt modelId="{A3681196-82A8-4360-9214-E21AD21F0636}" type="parTrans" cxnId="{E027C28F-76E7-4DA6-8F97-A13568BA5260}">
      <dgm:prSet/>
      <dgm:spPr/>
      <dgm:t>
        <a:bodyPr/>
        <a:lstStyle/>
        <a:p>
          <a:endParaRPr lang="es-CO"/>
        </a:p>
      </dgm:t>
    </dgm:pt>
    <dgm:pt modelId="{5FC66C5E-A665-48AE-93F6-665615581DC3}" type="sibTrans" cxnId="{E027C28F-76E7-4DA6-8F97-A13568BA5260}">
      <dgm:prSet/>
      <dgm:spPr/>
      <dgm:t>
        <a:bodyPr/>
        <a:lstStyle/>
        <a:p>
          <a:endParaRPr lang="es-CO"/>
        </a:p>
      </dgm:t>
    </dgm:pt>
    <dgm:pt modelId="{13F1D19C-FDCB-4D16-8A04-176C3EAC0D59}">
      <dgm:prSet phldrT="[Texto]"/>
      <dgm:spPr/>
      <dgm:t>
        <a:bodyPr/>
        <a:lstStyle/>
        <a:p>
          <a:r>
            <a:rPr lang="es-CO" b="1"/>
            <a:t>Importaciones Colombia provenientes de Australia International trade in goods and services- trade structure by partner, product or service- </a:t>
          </a:r>
          <a:r>
            <a:rPr lang="es-CO" b="0"/>
            <a:t>Merchandise trade matrix – product groups, imports in thousands of dollars, annual, 1995-2019.</a:t>
          </a:r>
        </a:p>
      </dgm:t>
    </dgm:pt>
    <dgm:pt modelId="{6FF9BF44-093A-421A-8AAD-C117BC85BBD0}" type="parTrans" cxnId="{4E010581-8C98-4A32-9D6D-F0943CAF95A0}">
      <dgm:prSet/>
      <dgm:spPr/>
      <dgm:t>
        <a:bodyPr/>
        <a:lstStyle/>
        <a:p>
          <a:endParaRPr lang="es-CO"/>
        </a:p>
      </dgm:t>
    </dgm:pt>
    <dgm:pt modelId="{7088F97B-9A6D-4050-8221-A188394EEAF6}" type="sibTrans" cxnId="{4E010581-8C98-4A32-9D6D-F0943CAF95A0}">
      <dgm:prSet/>
      <dgm:spPr/>
      <dgm:t>
        <a:bodyPr/>
        <a:lstStyle/>
        <a:p>
          <a:endParaRPr lang="es-CO"/>
        </a:p>
      </dgm:t>
    </dgm:pt>
    <dgm:pt modelId="{329DE588-83D7-4C8B-9703-4FAE4F93E892}">
      <dgm:prSet phldrT="[Texto]"/>
      <dgm:spPr/>
      <dgm:t>
        <a:bodyPr/>
        <a:lstStyle/>
        <a:p>
          <a:r>
            <a:rPr lang="es-CO" b="1"/>
            <a:t>Exportaciones del Mundo: </a:t>
          </a:r>
          <a:r>
            <a:rPr lang="es-CO"/>
            <a:t>Merchandise trade matrix – product groups, exports in thousands of dollars, annual, 1995-2019 para todos los países. </a:t>
          </a:r>
          <a:endParaRPr lang="es-CO" b="1"/>
        </a:p>
      </dgm:t>
    </dgm:pt>
    <dgm:pt modelId="{56B4A3BA-88EA-48DB-9A3B-AE97D58F33F6}" type="parTrans" cxnId="{5023AD1D-B681-4ABE-94E8-B958FB01C9FB}">
      <dgm:prSet/>
      <dgm:spPr/>
      <dgm:t>
        <a:bodyPr/>
        <a:lstStyle/>
        <a:p>
          <a:endParaRPr lang="es-CO"/>
        </a:p>
      </dgm:t>
    </dgm:pt>
    <dgm:pt modelId="{DB93EA81-B07C-4D52-80A2-C7F8481D7448}" type="sibTrans" cxnId="{5023AD1D-B681-4ABE-94E8-B958FB01C9FB}">
      <dgm:prSet/>
      <dgm:spPr/>
      <dgm:t>
        <a:bodyPr/>
        <a:lstStyle/>
        <a:p>
          <a:endParaRPr lang="es-CO"/>
        </a:p>
      </dgm:t>
    </dgm:pt>
    <dgm:pt modelId="{911EA2CF-F78A-47E1-BE8B-1CC396F75D73}">
      <dgm:prSet/>
      <dgm:spPr/>
      <dgm:t>
        <a:bodyPr/>
        <a:lstStyle/>
        <a:p>
          <a:r>
            <a:rPr lang="es-CO" b="1"/>
            <a:t>Importaciones Colombia provenientes del Mundo: </a:t>
          </a:r>
          <a:r>
            <a:rPr lang="es-CO" b="0"/>
            <a:t>Merchandise trade matrix – product groups, imports in thousands of dollars, annual, 1995-2019 para todos los países. </a:t>
          </a:r>
          <a:endParaRPr lang="es-CO"/>
        </a:p>
      </dgm:t>
    </dgm:pt>
    <dgm:pt modelId="{82DCB12F-1FD3-45AC-A4B4-08E182265ABC}" type="parTrans" cxnId="{4F39B149-3651-49B7-998C-1AAC497D82A7}">
      <dgm:prSet/>
      <dgm:spPr/>
      <dgm:t>
        <a:bodyPr/>
        <a:lstStyle/>
        <a:p>
          <a:endParaRPr lang="es-CO"/>
        </a:p>
      </dgm:t>
    </dgm:pt>
    <dgm:pt modelId="{BF27A3A6-D31A-43F4-864E-438BE9E10EA4}" type="sibTrans" cxnId="{4F39B149-3651-49B7-998C-1AAC497D82A7}">
      <dgm:prSet/>
      <dgm:spPr/>
      <dgm:t>
        <a:bodyPr/>
        <a:lstStyle/>
        <a:p>
          <a:endParaRPr lang="es-CO"/>
        </a:p>
      </dgm:t>
    </dgm:pt>
    <dgm:pt modelId="{88354DC6-3ED8-4181-95CF-BFAE03524C6C}">
      <dgm:prSet/>
      <dgm:spPr/>
      <dgm:t>
        <a:bodyPr/>
        <a:lstStyle/>
        <a:p>
          <a:r>
            <a:rPr lang="es-CO" b="1"/>
            <a:t>Exportaciones Colombia al Mundo: </a:t>
          </a:r>
          <a:r>
            <a:rPr lang="es-CO"/>
            <a:t>Merchandise trade matrix – product groups, exports in thousands of dollars, annual, 1995-2019 para todos los paises.</a:t>
          </a:r>
        </a:p>
      </dgm:t>
    </dgm:pt>
    <dgm:pt modelId="{A3241D35-D5D4-4ACB-B8A6-F1A9CBDDF52C}" type="parTrans" cxnId="{37E3B582-B551-4326-BC7D-25A00AF04F68}">
      <dgm:prSet/>
      <dgm:spPr/>
      <dgm:t>
        <a:bodyPr/>
        <a:lstStyle/>
        <a:p>
          <a:endParaRPr lang="es-CO"/>
        </a:p>
      </dgm:t>
    </dgm:pt>
    <dgm:pt modelId="{97E22285-1CC0-476E-AF34-55A009435A45}" type="sibTrans" cxnId="{37E3B582-B551-4326-BC7D-25A00AF04F68}">
      <dgm:prSet/>
      <dgm:spPr/>
      <dgm:t>
        <a:bodyPr/>
        <a:lstStyle/>
        <a:p>
          <a:endParaRPr lang="es-CO"/>
        </a:p>
      </dgm:t>
    </dgm:pt>
    <dgm:pt modelId="{C5D1D179-373C-4846-8C69-9A56D110B69F}">
      <dgm:prSet/>
      <dgm:spPr/>
      <dgm:t>
        <a:bodyPr/>
        <a:lstStyle/>
        <a:p>
          <a:r>
            <a:rPr lang="es-CO" b="1"/>
            <a:t>Población de Colombia y de Australia para cada año en cuestión</a:t>
          </a:r>
          <a:r>
            <a:rPr lang="es-CO"/>
            <a:t>.</a:t>
          </a:r>
        </a:p>
      </dgm:t>
    </dgm:pt>
    <dgm:pt modelId="{7D7E98F0-18CF-47D5-BE3F-2FB324720E6E}" type="parTrans" cxnId="{34AA5FBD-634B-4DBC-A655-74A425C739B7}">
      <dgm:prSet/>
      <dgm:spPr/>
      <dgm:t>
        <a:bodyPr/>
        <a:lstStyle/>
        <a:p>
          <a:endParaRPr lang="es-CO"/>
        </a:p>
      </dgm:t>
    </dgm:pt>
    <dgm:pt modelId="{FD954271-D9CC-4170-A278-2503842DCB63}" type="sibTrans" cxnId="{34AA5FBD-634B-4DBC-A655-74A425C739B7}">
      <dgm:prSet/>
      <dgm:spPr/>
      <dgm:t>
        <a:bodyPr/>
        <a:lstStyle/>
        <a:p>
          <a:endParaRPr lang="es-CO"/>
        </a:p>
      </dgm:t>
    </dgm:pt>
    <dgm:pt modelId="{E24BB8E5-9D9C-4586-8B23-F3004B4AF23B}">
      <dgm:prSet/>
      <dgm:spPr/>
      <dgm:t>
        <a:bodyPr/>
        <a:lstStyle/>
        <a:p>
          <a:r>
            <a:rPr lang="es-CO" b="1"/>
            <a:t>Producto Interno Bruto de Colombia y de Australia. </a:t>
          </a:r>
        </a:p>
      </dgm:t>
    </dgm:pt>
    <dgm:pt modelId="{DE392B3B-BCB5-45F2-86E8-4B86E6FF97F1}" type="parTrans" cxnId="{485B92FD-7C28-4083-B54E-CD3F26B51A31}">
      <dgm:prSet/>
      <dgm:spPr/>
      <dgm:t>
        <a:bodyPr/>
        <a:lstStyle/>
        <a:p>
          <a:endParaRPr lang="es-CO"/>
        </a:p>
      </dgm:t>
    </dgm:pt>
    <dgm:pt modelId="{7C6BEF38-D1C8-49D7-8760-10F09A3AB129}" type="sibTrans" cxnId="{485B92FD-7C28-4083-B54E-CD3F26B51A31}">
      <dgm:prSet/>
      <dgm:spPr/>
      <dgm:t>
        <a:bodyPr/>
        <a:lstStyle/>
        <a:p>
          <a:endParaRPr lang="es-CO"/>
        </a:p>
      </dgm:t>
    </dgm:pt>
    <dgm:pt modelId="{3BF0026D-C98D-4F76-8873-C4EDAF428B60}" type="pres">
      <dgm:prSet presAssocID="{6B4E45B8-A9CA-434D-B7DE-5A183B40BEE7}" presName="vert0" presStyleCnt="0">
        <dgm:presLayoutVars>
          <dgm:dir/>
          <dgm:animOne val="branch"/>
          <dgm:animLvl val="lvl"/>
        </dgm:presLayoutVars>
      </dgm:prSet>
      <dgm:spPr/>
      <dgm:t>
        <a:bodyPr/>
        <a:lstStyle/>
        <a:p>
          <a:endParaRPr lang="es-CO"/>
        </a:p>
      </dgm:t>
    </dgm:pt>
    <dgm:pt modelId="{7FDFDCBD-7622-4712-A07E-665AB4C3C8B1}" type="pres">
      <dgm:prSet presAssocID="{75AE8851-D98B-40F2-87A1-D48787BF5C4E}" presName="thickLine" presStyleLbl="alignNode1" presStyleIdx="0" presStyleCnt="1"/>
      <dgm:spPr/>
    </dgm:pt>
    <dgm:pt modelId="{7C6845F8-8990-4624-9C34-DA917AE0F4E9}" type="pres">
      <dgm:prSet presAssocID="{75AE8851-D98B-40F2-87A1-D48787BF5C4E}" presName="horz1" presStyleCnt="0"/>
      <dgm:spPr/>
    </dgm:pt>
    <dgm:pt modelId="{CF43BB96-6945-4852-A039-9094942C932C}" type="pres">
      <dgm:prSet presAssocID="{75AE8851-D98B-40F2-87A1-D48787BF5C4E}" presName="tx1" presStyleLbl="revTx" presStyleIdx="0" presStyleCnt="8"/>
      <dgm:spPr/>
      <dgm:t>
        <a:bodyPr/>
        <a:lstStyle/>
        <a:p>
          <a:endParaRPr lang="es-CO"/>
        </a:p>
      </dgm:t>
    </dgm:pt>
    <dgm:pt modelId="{9941CCC4-5979-4151-96A6-E3AAE50E2EF3}" type="pres">
      <dgm:prSet presAssocID="{75AE8851-D98B-40F2-87A1-D48787BF5C4E}" presName="vert1" presStyleCnt="0"/>
      <dgm:spPr/>
    </dgm:pt>
    <dgm:pt modelId="{3A468B03-93EA-4308-A57C-A9A149F99E7A}" type="pres">
      <dgm:prSet presAssocID="{05B20D2F-0F71-48BB-A348-C21F0C51FF0B}" presName="vertSpace2a" presStyleCnt="0"/>
      <dgm:spPr/>
    </dgm:pt>
    <dgm:pt modelId="{72BD831D-8A43-43AC-B9B0-C7D8DFBC7AB3}" type="pres">
      <dgm:prSet presAssocID="{05B20D2F-0F71-48BB-A348-C21F0C51FF0B}" presName="horz2" presStyleCnt="0"/>
      <dgm:spPr/>
    </dgm:pt>
    <dgm:pt modelId="{F64B8400-57E0-4CF2-861C-97E0AD6E4DF9}" type="pres">
      <dgm:prSet presAssocID="{05B20D2F-0F71-48BB-A348-C21F0C51FF0B}" presName="horzSpace2" presStyleCnt="0"/>
      <dgm:spPr/>
    </dgm:pt>
    <dgm:pt modelId="{E6E477ED-800F-4FDD-8D4D-EE9E659545C2}" type="pres">
      <dgm:prSet presAssocID="{05B20D2F-0F71-48BB-A348-C21F0C51FF0B}" presName="tx2" presStyleLbl="revTx" presStyleIdx="1" presStyleCnt="8"/>
      <dgm:spPr/>
      <dgm:t>
        <a:bodyPr/>
        <a:lstStyle/>
        <a:p>
          <a:endParaRPr lang="es-CO"/>
        </a:p>
      </dgm:t>
    </dgm:pt>
    <dgm:pt modelId="{D2D3D86B-DE07-41E8-A2E3-7CC31F16310C}" type="pres">
      <dgm:prSet presAssocID="{05B20D2F-0F71-48BB-A348-C21F0C51FF0B}" presName="vert2" presStyleCnt="0"/>
      <dgm:spPr/>
    </dgm:pt>
    <dgm:pt modelId="{FEB9683F-983F-4FAE-8A4D-E48613D83443}" type="pres">
      <dgm:prSet presAssocID="{05B20D2F-0F71-48BB-A348-C21F0C51FF0B}" presName="thinLine2b" presStyleLbl="callout" presStyleIdx="0" presStyleCnt="7"/>
      <dgm:spPr/>
    </dgm:pt>
    <dgm:pt modelId="{EE027313-9DAB-43BF-BC69-01F792ADAA89}" type="pres">
      <dgm:prSet presAssocID="{05B20D2F-0F71-48BB-A348-C21F0C51FF0B}" presName="vertSpace2b" presStyleCnt="0"/>
      <dgm:spPr/>
    </dgm:pt>
    <dgm:pt modelId="{116534F2-9FF0-4270-A869-A0EA6B97E282}" type="pres">
      <dgm:prSet presAssocID="{13F1D19C-FDCB-4D16-8A04-176C3EAC0D59}" presName="horz2" presStyleCnt="0"/>
      <dgm:spPr/>
    </dgm:pt>
    <dgm:pt modelId="{9EA3CB60-EA22-47EB-B8DF-E406BFD59A78}" type="pres">
      <dgm:prSet presAssocID="{13F1D19C-FDCB-4D16-8A04-176C3EAC0D59}" presName="horzSpace2" presStyleCnt="0"/>
      <dgm:spPr/>
    </dgm:pt>
    <dgm:pt modelId="{C242A0CE-0314-40B6-96D2-E5F8E53723BB}" type="pres">
      <dgm:prSet presAssocID="{13F1D19C-FDCB-4D16-8A04-176C3EAC0D59}" presName="tx2" presStyleLbl="revTx" presStyleIdx="2" presStyleCnt="8"/>
      <dgm:spPr/>
      <dgm:t>
        <a:bodyPr/>
        <a:lstStyle/>
        <a:p>
          <a:endParaRPr lang="es-CO"/>
        </a:p>
      </dgm:t>
    </dgm:pt>
    <dgm:pt modelId="{46966721-2198-4A71-86C4-0936CEDABD1D}" type="pres">
      <dgm:prSet presAssocID="{13F1D19C-FDCB-4D16-8A04-176C3EAC0D59}" presName="vert2" presStyleCnt="0"/>
      <dgm:spPr/>
    </dgm:pt>
    <dgm:pt modelId="{7296F6A3-BED4-45B6-9493-1798AC405508}" type="pres">
      <dgm:prSet presAssocID="{13F1D19C-FDCB-4D16-8A04-176C3EAC0D59}" presName="thinLine2b" presStyleLbl="callout" presStyleIdx="1" presStyleCnt="7"/>
      <dgm:spPr/>
    </dgm:pt>
    <dgm:pt modelId="{86B16C2E-E790-45F8-8B74-A1DB0499E26E}" type="pres">
      <dgm:prSet presAssocID="{13F1D19C-FDCB-4D16-8A04-176C3EAC0D59}" presName="vertSpace2b" presStyleCnt="0"/>
      <dgm:spPr/>
    </dgm:pt>
    <dgm:pt modelId="{CE649831-BF70-471A-89FA-D6DA105491BE}" type="pres">
      <dgm:prSet presAssocID="{329DE588-83D7-4C8B-9703-4FAE4F93E892}" presName="horz2" presStyleCnt="0"/>
      <dgm:spPr/>
    </dgm:pt>
    <dgm:pt modelId="{53B4C9CC-65F6-4D74-9CAB-E91B98A40E65}" type="pres">
      <dgm:prSet presAssocID="{329DE588-83D7-4C8B-9703-4FAE4F93E892}" presName="horzSpace2" presStyleCnt="0"/>
      <dgm:spPr/>
    </dgm:pt>
    <dgm:pt modelId="{B18EF7C1-D7F1-4355-9828-02722C95A76D}" type="pres">
      <dgm:prSet presAssocID="{329DE588-83D7-4C8B-9703-4FAE4F93E892}" presName="tx2" presStyleLbl="revTx" presStyleIdx="3" presStyleCnt="8" custScaleY="56928"/>
      <dgm:spPr/>
      <dgm:t>
        <a:bodyPr/>
        <a:lstStyle/>
        <a:p>
          <a:endParaRPr lang="es-CO"/>
        </a:p>
      </dgm:t>
    </dgm:pt>
    <dgm:pt modelId="{03561B30-DBC1-4149-AC7F-65AE9C71B318}" type="pres">
      <dgm:prSet presAssocID="{329DE588-83D7-4C8B-9703-4FAE4F93E892}" presName="vert2" presStyleCnt="0"/>
      <dgm:spPr/>
    </dgm:pt>
    <dgm:pt modelId="{EE5A2359-C2F2-4604-B9E0-BAD32608715E}" type="pres">
      <dgm:prSet presAssocID="{329DE588-83D7-4C8B-9703-4FAE4F93E892}" presName="thinLine2b" presStyleLbl="callout" presStyleIdx="2" presStyleCnt="7"/>
      <dgm:spPr/>
    </dgm:pt>
    <dgm:pt modelId="{DA86366D-7AEE-4D0B-9587-2D31F8CDDF22}" type="pres">
      <dgm:prSet presAssocID="{329DE588-83D7-4C8B-9703-4FAE4F93E892}" presName="vertSpace2b" presStyleCnt="0"/>
      <dgm:spPr/>
    </dgm:pt>
    <dgm:pt modelId="{37FC6224-0697-44D3-8757-121AF16E464E}" type="pres">
      <dgm:prSet presAssocID="{911EA2CF-F78A-47E1-BE8B-1CC396F75D73}" presName="horz2" presStyleCnt="0"/>
      <dgm:spPr/>
    </dgm:pt>
    <dgm:pt modelId="{772F4913-B8E2-4CBE-A58C-C451A3098B23}" type="pres">
      <dgm:prSet presAssocID="{911EA2CF-F78A-47E1-BE8B-1CC396F75D73}" presName="horzSpace2" presStyleCnt="0"/>
      <dgm:spPr/>
    </dgm:pt>
    <dgm:pt modelId="{8B931F34-35FA-491B-9D8A-A05BF99B3BF8}" type="pres">
      <dgm:prSet presAssocID="{911EA2CF-F78A-47E1-BE8B-1CC396F75D73}" presName="tx2" presStyleLbl="revTx" presStyleIdx="4" presStyleCnt="8" custScaleY="55454"/>
      <dgm:spPr/>
      <dgm:t>
        <a:bodyPr/>
        <a:lstStyle/>
        <a:p>
          <a:endParaRPr lang="es-CO"/>
        </a:p>
      </dgm:t>
    </dgm:pt>
    <dgm:pt modelId="{1F3FAE08-F103-48EF-A21F-FE579D7D76B9}" type="pres">
      <dgm:prSet presAssocID="{911EA2CF-F78A-47E1-BE8B-1CC396F75D73}" presName="vert2" presStyleCnt="0"/>
      <dgm:spPr/>
    </dgm:pt>
    <dgm:pt modelId="{238D5868-9818-448F-B3D3-7B38A03E9BBE}" type="pres">
      <dgm:prSet presAssocID="{911EA2CF-F78A-47E1-BE8B-1CC396F75D73}" presName="thinLine2b" presStyleLbl="callout" presStyleIdx="3" presStyleCnt="7"/>
      <dgm:spPr/>
    </dgm:pt>
    <dgm:pt modelId="{FA278C22-1FAF-4C89-B53A-2C47D476AB39}" type="pres">
      <dgm:prSet presAssocID="{911EA2CF-F78A-47E1-BE8B-1CC396F75D73}" presName="vertSpace2b" presStyleCnt="0"/>
      <dgm:spPr/>
    </dgm:pt>
    <dgm:pt modelId="{8EB5D88E-2B0C-403E-93CB-1D4B0D883851}" type="pres">
      <dgm:prSet presAssocID="{88354DC6-3ED8-4181-95CF-BFAE03524C6C}" presName="horz2" presStyleCnt="0"/>
      <dgm:spPr/>
    </dgm:pt>
    <dgm:pt modelId="{946B56B8-6F42-4CA0-97CF-BEA24CC375ED}" type="pres">
      <dgm:prSet presAssocID="{88354DC6-3ED8-4181-95CF-BFAE03524C6C}" presName="horzSpace2" presStyleCnt="0"/>
      <dgm:spPr/>
    </dgm:pt>
    <dgm:pt modelId="{5B5F7D30-BEE3-4E39-B0A0-91B16C71A468}" type="pres">
      <dgm:prSet presAssocID="{88354DC6-3ED8-4181-95CF-BFAE03524C6C}" presName="tx2" presStyleLbl="revTx" presStyleIdx="5" presStyleCnt="8" custScaleY="58657"/>
      <dgm:spPr/>
      <dgm:t>
        <a:bodyPr/>
        <a:lstStyle/>
        <a:p>
          <a:endParaRPr lang="es-CO"/>
        </a:p>
      </dgm:t>
    </dgm:pt>
    <dgm:pt modelId="{C7380EDE-683D-444D-A92A-37D504CA58DA}" type="pres">
      <dgm:prSet presAssocID="{88354DC6-3ED8-4181-95CF-BFAE03524C6C}" presName="vert2" presStyleCnt="0"/>
      <dgm:spPr/>
    </dgm:pt>
    <dgm:pt modelId="{4472BFF0-5788-43A9-A59F-58ACC1158DA0}" type="pres">
      <dgm:prSet presAssocID="{88354DC6-3ED8-4181-95CF-BFAE03524C6C}" presName="thinLine2b" presStyleLbl="callout" presStyleIdx="4" presStyleCnt="7"/>
      <dgm:spPr/>
    </dgm:pt>
    <dgm:pt modelId="{5223D96B-70EC-429C-87C4-A1291B88CC38}" type="pres">
      <dgm:prSet presAssocID="{88354DC6-3ED8-4181-95CF-BFAE03524C6C}" presName="vertSpace2b" presStyleCnt="0"/>
      <dgm:spPr/>
    </dgm:pt>
    <dgm:pt modelId="{E4EADB2E-EFDC-469B-A9B6-FAFB438B17AE}" type="pres">
      <dgm:prSet presAssocID="{E24BB8E5-9D9C-4586-8B23-F3004B4AF23B}" presName="horz2" presStyleCnt="0"/>
      <dgm:spPr/>
    </dgm:pt>
    <dgm:pt modelId="{30283492-E2C0-4115-9EB7-30062FF70392}" type="pres">
      <dgm:prSet presAssocID="{E24BB8E5-9D9C-4586-8B23-F3004B4AF23B}" presName="horzSpace2" presStyleCnt="0"/>
      <dgm:spPr/>
    </dgm:pt>
    <dgm:pt modelId="{A0069767-6774-402D-B7C7-58AC7634278C}" type="pres">
      <dgm:prSet presAssocID="{E24BB8E5-9D9C-4586-8B23-F3004B4AF23B}" presName="tx2" presStyleLbl="revTx" presStyleIdx="6" presStyleCnt="8" custScaleY="40494"/>
      <dgm:spPr/>
      <dgm:t>
        <a:bodyPr/>
        <a:lstStyle/>
        <a:p>
          <a:endParaRPr lang="es-CO"/>
        </a:p>
      </dgm:t>
    </dgm:pt>
    <dgm:pt modelId="{C5FC0E6B-D257-4369-8BB0-018241D43FDB}" type="pres">
      <dgm:prSet presAssocID="{E24BB8E5-9D9C-4586-8B23-F3004B4AF23B}" presName="vert2" presStyleCnt="0"/>
      <dgm:spPr/>
    </dgm:pt>
    <dgm:pt modelId="{1F0A6A32-AB9E-41A0-A7A1-62AFCD11E4E3}" type="pres">
      <dgm:prSet presAssocID="{E24BB8E5-9D9C-4586-8B23-F3004B4AF23B}" presName="thinLine2b" presStyleLbl="callout" presStyleIdx="5" presStyleCnt="7"/>
      <dgm:spPr/>
    </dgm:pt>
    <dgm:pt modelId="{BBEDCD29-3091-4235-A84A-4DA46FCCD2DB}" type="pres">
      <dgm:prSet presAssocID="{E24BB8E5-9D9C-4586-8B23-F3004B4AF23B}" presName="vertSpace2b" presStyleCnt="0"/>
      <dgm:spPr/>
    </dgm:pt>
    <dgm:pt modelId="{D724FD79-5E71-4DCE-9E21-BBBE95CF6750}" type="pres">
      <dgm:prSet presAssocID="{C5D1D179-373C-4846-8C69-9A56D110B69F}" presName="horz2" presStyleCnt="0"/>
      <dgm:spPr/>
    </dgm:pt>
    <dgm:pt modelId="{F762C77F-FDDD-4BD7-995F-4CCF6E30A2D0}" type="pres">
      <dgm:prSet presAssocID="{C5D1D179-373C-4846-8C69-9A56D110B69F}" presName="horzSpace2" presStyleCnt="0"/>
      <dgm:spPr/>
    </dgm:pt>
    <dgm:pt modelId="{E923A0C2-4E15-4BAD-B692-51B4A81EF3DC}" type="pres">
      <dgm:prSet presAssocID="{C5D1D179-373C-4846-8C69-9A56D110B69F}" presName="tx2" presStyleLbl="revTx" presStyleIdx="7" presStyleCnt="8" custScaleY="37165"/>
      <dgm:spPr/>
      <dgm:t>
        <a:bodyPr/>
        <a:lstStyle/>
        <a:p>
          <a:endParaRPr lang="es-CO"/>
        </a:p>
      </dgm:t>
    </dgm:pt>
    <dgm:pt modelId="{8F9B3DD0-E211-49FA-80BF-A94CA732FCFA}" type="pres">
      <dgm:prSet presAssocID="{C5D1D179-373C-4846-8C69-9A56D110B69F}" presName="vert2" presStyleCnt="0"/>
      <dgm:spPr/>
    </dgm:pt>
    <dgm:pt modelId="{818481AF-22B3-4E42-8495-D443CCA6EC8B}" type="pres">
      <dgm:prSet presAssocID="{C5D1D179-373C-4846-8C69-9A56D110B69F}" presName="thinLine2b" presStyleLbl="callout" presStyleIdx="6" presStyleCnt="7"/>
      <dgm:spPr/>
    </dgm:pt>
    <dgm:pt modelId="{6345A812-EF95-49C0-A0CA-A5937733D8AD}" type="pres">
      <dgm:prSet presAssocID="{C5D1D179-373C-4846-8C69-9A56D110B69F}" presName="vertSpace2b" presStyleCnt="0"/>
      <dgm:spPr/>
    </dgm:pt>
  </dgm:ptLst>
  <dgm:cxnLst>
    <dgm:cxn modelId="{5023AD1D-B681-4ABE-94E8-B958FB01C9FB}" srcId="{75AE8851-D98B-40F2-87A1-D48787BF5C4E}" destId="{329DE588-83D7-4C8B-9703-4FAE4F93E892}" srcOrd="2" destOrd="0" parTransId="{56B4A3BA-88EA-48DB-9A3B-AE97D58F33F6}" sibTransId="{DB93EA81-B07C-4D52-80A2-C7F8481D7448}"/>
    <dgm:cxn modelId="{712725C1-ADD0-4DAA-A69A-108A5AC23C7F}" type="presOf" srcId="{75AE8851-D98B-40F2-87A1-D48787BF5C4E}" destId="{CF43BB96-6945-4852-A039-9094942C932C}" srcOrd="0" destOrd="0" presId="urn:microsoft.com/office/officeart/2008/layout/LinedList"/>
    <dgm:cxn modelId="{E027C28F-76E7-4DA6-8F97-A13568BA5260}" srcId="{75AE8851-D98B-40F2-87A1-D48787BF5C4E}" destId="{05B20D2F-0F71-48BB-A348-C21F0C51FF0B}" srcOrd="0" destOrd="0" parTransId="{A3681196-82A8-4360-9214-E21AD21F0636}" sibTransId="{5FC66C5E-A665-48AE-93F6-665615581DC3}"/>
    <dgm:cxn modelId="{4F39B149-3651-49B7-998C-1AAC497D82A7}" srcId="{75AE8851-D98B-40F2-87A1-D48787BF5C4E}" destId="{911EA2CF-F78A-47E1-BE8B-1CC396F75D73}" srcOrd="3" destOrd="0" parTransId="{82DCB12F-1FD3-45AC-A4B4-08E182265ABC}" sibTransId="{BF27A3A6-D31A-43F4-864E-438BE9E10EA4}"/>
    <dgm:cxn modelId="{9D20B9B8-33A2-4397-845B-4C6AF0D0B1BB}" type="presOf" srcId="{13F1D19C-FDCB-4D16-8A04-176C3EAC0D59}" destId="{C242A0CE-0314-40B6-96D2-E5F8E53723BB}" srcOrd="0" destOrd="0" presId="urn:microsoft.com/office/officeart/2008/layout/LinedList"/>
    <dgm:cxn modelId="{DE3D4FB0-8863-47BC-BB10-220AFCABB788}" type="presOf" srcId="{88354DC6-3ED8-4181-95CF-BFAE03524C6C}" destId="{5B5F7D30-BEE3-4E39-B0A0-91B16C71A468}" srcOrd="0" destOrd="0" presId="urn:microsoft.com/office/officeart/2008/layout/LinedList"/>
    <dgm:cxn modelId="{2924EA7D-2BD1-48F4-9B78-127D82128CB1}" type="presOf" srcId="{6B4E45B8-A9CA-434D-B7DE-5A183B40BEE7}" destId="{3BF0026D-C98D-4F76-8873-C4EDAF428B60}" srcOrd="0" destOrd="0" presId="urn:microsoft.com/office/officeart/2008/layout/LinedList"/>
    <dgm:cxn modelId="{93DE19D0-5B4A-4684-A75F-A54B592A44AE}" type="presOf" srcId="{05B20D2F-0F71-48BB-A348-C21F0C51FF0B}" destId="{E6E477ED-800F-4FDD-8D4D-EE9E659545C2}" srcOrd="0" destOrd="0" presId="urn:microsoft.com/office/officeart/2008/layout/LinedList"/>
    <dgm:cxn modelId="{4E010581-8C98-4A32-9D6D-F0943CAF95A0}" srcId="{75AE8851-D98B-40F2-87A1-D48787BF5C4E}" destId="{13F1D19C-FDCB-4D16-8A04-176C3EAC0D59}" srcOrd="1" destOrd="0" parTransId="{6FF9BF44-093A-421A-8AAD-C117BC85BBD0}" sibTransId="{7088F97B-9A6D-4050-8221-A188394EEAF6}"/>
    <dgm:cxn modelId="{485B92FD-7C28-4083-B54E-CD3F26B51A31}" srcId="{75AE8851-D98B-40F2-87A1-D48787BF5C4E}" destId="{E24BB8E5-9D9C-4586-8B23-F3004B4AF23B}" srcOrd="5" destOrd="0" parTransId="{DE392B3B-BCB5-45F2-86E8-4B86E6FF97F1}" sibTransId="{7C6BEF38-D1C8-49D7-8760-10F09A3AB129}"/>
    <dgm:cxn modelId="{50F5EA15-8342-48DF-A721-077FB1F333E7}" srcId="{6B4E45B8-A9CA-434D-B7DE-5A183B40BEE7}" destId="{75AE8851-D98B-40F2-87A1-D48787BF5C4E}" srcOrd="0" destOrd="0" parTransId="{14D81C88-A293-4122-918E-5FEE634407C2}" sibTransId="{DEEB92CA-35FA-462C-B402-3E645890FBC6}"/>
    <dgm:cxn modelId="{81998947-4FB5-4B8F-A142-49BAEB415243}" type="presOf" srcId="{911EA2CF-F78A-47E1-BE8B-1CC396F75D73}" destId="{8B931F34-35FA-491B-9D8A-A05BF99B3BF8}" srcOrd="0" destOrd="0" presId="urn:microsoft.com/office/officeart/2008/layout/LinedList"/>
    <dgm:cxn modelId="{06F1BE77-543C-4E62-B625-B61281AFA703}" type="presOf" srcId="{E24BB8E5-9D9C-4586-8B23-F3004B4AF23B}" destId="{A0069767-6774-402D-B7C7-58AC7634278C}" srcOrd="0" destOrd="0" presId="urn:microsoft.com/office/officeart/2008/layout/LinedList"/>
    <dgm:cxn modelId="{34AA5FBD-634B-4DBC-A655-74A425C739B7}" srcId="{75AE8851-D98B-40F2-87A1-D48787BF5C4E}" destId="{C5D1D179-373C-4846-8C69-9A56D110B69F}" srcOrd="6" destOrd="0" parTransId="{7D7E98F0-18CF-47D5-BE3F-2FB324720E6E}" sibTransId="{FD954271-D9CC-4170-A278-2503842DCB63}"/>
    <dgm:cxn modelId="{B4DD30AD-5FF4-4DD1-BD87-46ADC147B816}" type="presOf" srcId="{329DE588-83D7-4C8B-9703-4FAE4F93E892}" destId="{B18EF7C1-D7F1-4355-9828-02722C95A76D}" srcOrd="0" destOrd="0" presId="urn:microsoft.com/office/officeart/2008/layout/LinedList"/>
    <dgm:cxn modelId="{0D7F5142-EBCB-4E17-9A44-C33F6211581C}" type="presOf" srcId="{C5D1D179-373C-4846-8C69-9A56D110B69F}" destId="{E923A0C2-4E15-4BAD-B692-51B4A81EF3DC}" srcOrd="0" destOrd="0" presId="urn:microsoft.com/office/officeart/2008/layout/LinedList"/>
    <dgm:cxn modelId="{37E3B582-B551-4326-BC7D-25A00AF04F68}" srcId="{75AE8851-D98B-40F2-87A1-D48787BF5C4E}" destId="{88354DC6-3ED8-4181-95CF-BFAE03524C6C}" srcOrd="4" destOrd="0" parTransId="{A3241D35-D5D4-4ACB-B8A6-F1A9CBDDF52C}" sibTransId="{97E22285-1CC0-476E-AF34-55A009435A45}"/>
    <dgm:cxn modelId="{BFF44B5D-CA16-47A9-BBA2-0B6BEEC850DA}" type="presParOf" srcId="{3BF0026D-C98D-4F76-8873-C4EDAF428B60}" destId="{7FDFDCBD-7622-4712-A07E-665AB4C3C8B1}" srcOrd="0" destOrd="0" presId="urn:microsoft.com/office/officeart/2008/layout/LinedList"/>
    <dgm:cxn modelId="{47D79E9F-3B1C-4F8B-9E41-1D0CFB05E05F}" type="presParOf" srcId="{3BF0026D-C98D-4F76-8873-C4EDAF428B60}" destId="{7C6845F8-8990-4624-9C34-DA917AE0F4E9}" srcOrd="1" destOrd="0" presId="urn:microsoft.com/office/officeart/2008/layout/LinedList"/>
    <dgm:cxn modelId="{C50B6A5B-FB5D-447C-95FA-DC45EBB89F53}" type="presParOf" srcId="{7C6845F8-8990-4624-9C34-DA917AE0F4E9}" destId="{CF43BB96-6945-4852-A039-9094942C932C}" srcOrd="0" destOrd="0" presId="urn:microsoft.com/office/officeart/2008/layout/LinedList"/>
    <dgm:cxn modelId="{7F237DBB-6E82-407E-AC93-1A30662F6F53}" type="presParOf" srcId="{7C6845F8-8990-4624-9C34-DA917AE0F4E9}" destId="{9941CCC4-5979-4151-96A6-E3AAE50E2EF3}" srcOrd="1" destOrd="0" presId="urn:microsoft.com/office/officeart/2008/layout/LinedList"/>
    <dgm:cxn modelId="{9D9D3334-0A05-4DCB-93AE-281332FA6976}" type="presParOf" srcId="{9941CCC4-5979-4151-96A6-E3AAE50E2EF3}" destId="{3A468B03-93EA-4308-A57C-A9A149F99E7A}" srcOrd="0" destOrd="0" presId="urn:microsoft.com/office/officeart/2008/layout/LinedList"/>
    <dgm:cxn modelId="{94541526-676C-4D8B-997C-A12CAF97008D}" type="presParOf" srcId="{9941CCC4-5979-4151-96A6-E3AAE50E2EF3}" destId="{72BD831D-8A43-43AC-B9B0-C7D8DFBC7AB3}" srcOrd="1" destOrd="0" presId="urn:microsoft.com/office/officeart/2008/layout/LinedList"/>
    <dgm:cxn modelId="{01DB0242-EEBC-4F09-8D63-42CEBD4AD53D}" type="presParOf" srcId="{72BD831D-8A43-43AC-B9B0-C7D8DFBC7AB3}" destId="{F64B8400-57E0-4CF2-861C-97E0AD6E4DF9}" srcOrd="0" destOrd="0" presId="urn:microsoft.com/office/officeart/2008/layout/LinedList"/>
    <dgm:cxn modelId="{56CDFD2A-C143-4BFB-B126-92294E103E97}" type="presParOf" srcId="{72BD831D-8A43-43AC-B9B0-C7D8DFBC7AB3}" destId="{E6E477ED-800F-4FDD-8D4D-EE9E659545C2}" srcOrd="1" destOrd="0" presId="urn:microsoft.com/office/officeart/2008/layout/LinedList"/>
    <dgm:cxn modelId="{00D57299-1C38-4D3C-9EE2-5438CD943D2F}" type="presParOf" srcId="{72BD831D-8A43-43AC-B9B0-C7D8DFBC7AB3}" destId="{D2D3D86B-DE07-41E8-A2E3-7CC31F16310C}" srcOrd="2" destOrd="0" presId="urn:microsoft.com/office/officeart/2008/layout/LinedList"/>
    <dgm:cxn modelId="{7653E535-3A74-45FE-AF92-75BCD71493EF}" type="presParOf" srcId="{9941CCC4-5979-4151-96A6-E3AAE50E2EF3}" destId="{FEB9683F-983F-4FAE-8A4D-E48613D83443}" srcOrd="2" destOrd="0" presId="urn:microsoft.com/office/officeart/2008/layout/LinedList"/>
    <dgm:cxn modelId="{5E5AA9AC-E7E3-45AB-9135-F3A81109B68A}" type="presParOf" srcId="{9941CCC4-5979-4151-96A6-E3AAE50E2EF3}" destId="{EE027313-9DAB-43BF-BC69-01F792ADAA89}" srcOrd="3" destOrd="0" presId="urn:microsoft.com/office/officeart/2008/layout/LinedList"/>
    <dgm:cxn modelId="{E0C74DBA-ADBF-4851-8FE6-A59749A10A4F}" type="presParOf" srcId="{9941CCC4-5979-4151-96A6-E3AAE50E2EF3}" destId="{116534F2-9FF0-4270-A869-A0EA6B97E282}" srcOrd="4" destOrd="0" presId="urn:microsoft.com/office/officeart/2008/layout/LinedList"/>
    <dgm:cxn modelId="{D882A661-7BA9-461C-B3F6-8C75A5BE9B25}" type="presParOf" srcId="{116534F2-9FF0-4270-A869-A0EA6B97E282}" destId="{9EA3CB60-EA22-47EB-B8DF-E406BFD59A78}" srcOrd="0" destOrd="0" presId="urn:microsoft.com/office/officeart/2008/layout/LinedList"/>
    <dgm:cxn modelId="{936AF935-9C00-4C8C-BCFD-E21CB03CB5F6}" type="presParOf" srcId="{116534F2-9FF0-4270-A869-A0EA6B97E282}" destId="{C242A0CE-0314-40B6-96D2-E5F8E53723BB}" srcOrd="1" destOrd="0" presId="urn:microsoft.com/office/officeart/2008/layout/LinedList"/>
    <dgm:cxn modelId="{F6A4662A-ADDD-4A63-B858-81D52C4BB85E}" type="presParOf" srcId="{116534F2-9FF0-4270-A869-A0EA6B97E282}" destId="{46966721-2198-4A71-86C4-0936CEDABD1D}" srcOrd="2" destOrd="0" presId="urn:microsoft.com/office/officeart/2008/layout/LinedList"/>
    <dgm:cxn modelId="{A1BC71BC-370C-4F33-AA90-CF0E4763F868}" type="presParOf" srcId="{9941CCC4-5979-4151-96A6-E3AAE50E2EF3}" destId="{7296F6A3-BED4-45B6-9493-1798AC405508}" srcOrd="5" destOrd="0" presId="urn:microsoft.com/office/officeart/2008/layout/LinedList"/>
    <dgm:cxn modelId="{E7D30772-9D15-4A4E-AD8F-EE01D5CE5DC6}" type="presParOf" srcId="{9941CCC4-5979-4151-96A6-E3AAE50E2EF3}" destId="{86B16C2E-E790-45F8-8B74-A1DB0499E26E}" srcOrd="6" destOrd="0" presId="urn:microsoft.com/office/officeart/2008/layout/LinedList"/>
    <dgm:cxn modelId="{5CA3DD23-D4E2-4597-8FE5-2C22029E0427}" type="presParOf" srcId="{9941CCC4-5979-4151-96A6-E3AAE50E2EF3}" destId="{CE649831-BF70-471A-89FA-D6DA105491BE}" srcOrd="7" destOrd="0" presId="urn:microsoft.com/office/officeart/2008/layout/LinedList"/>
    <dgm:cxn modelId="{82B58A04-FD76-4B28-9D66-854C9C885DB9}" type="presParOf" srcId="{CE649831-BF70-471A-89FA-D6DA105491BE}" destId="{53B4C9CC-65F6-4D74-9CAB-E91B98A40E65}" srcOrd="0" destOrd="0" presId="urn:microsoft.com/office/officeart/2008/layout/LinedList"/>
    <dgm:cxn modelId="{50280B28-EE73-434F-82FB-D6755B19AF62}" type="presParOf" srcId="{CE649831-BF70-471A-89FA-D6DA105491BE}" destId="{B18EF7C1-D7F1-4355-9828-02722C95A76D}" srcOrd="1" destOrd="0" presId="urn:microsoft.com/office/officeart/2008/layout/LinedList"/>
    <dgm:cxn modelId="{96257956-8B63-464A-9A87-DC3BF9892718}" type="presParOf" srcId="{CE649831-BF70-471A-89FA-D6DA105491BE}" destId="{03561B30-DBC1-4149-AC7F-65AE9C71B318}" srcOrd="2" destOrd="0" presId="urn:microsoft.com/office/officeart/2008/layout/LinedList"/>
    <dgm:cxn modelId="{5AD38FD9-50E8-4F86-815E-0AACE6A8C345}" type="presParOf" srcId="{9941CCC4-5979-4151-96A6-E3AAE50E2EF3}" destId="{EE5A2359-C2F2-4604-B9E0-BAD32608715E}" srcOrd="8" destOrd="0" presId="urn:microsoft.com/office/officeart/2008/layout/LinedList"/>
    <dgm:cxn modelId="{D8823639-1F19-44EE-9075-2CD6F86B5ADC}" type="presParOf" srcId="{9941CCC4-5979-4151-96A6-E3AAE50E2EF3}" destId="{DA86366D-7AEE-4D0B-9587-2D31F8CDDF22}" srcOrd="9" destOrd="0" presId="urn:microsoft.com/office/officeart/2008/layout/LinedList"/>
    <dgm:cxn modelId="{294F1AA9-3169-42AC-9A80-0E0F7B136C5D}" type="presParOf" srcId="{9941CCC4-5979-4151-96A6-E3AAE50E2EF3}" destId="{37FC6224-0697-44D3-8757-121AF16E464E}" srcOrd="10" destOrd="0" presId="urn:microsoft.com/office/officeart/2008/layout/LinedList"/>
    <dgm:cxn modelId="{FB313CAC-C790-4A5D-B310-1F084F6CCB67}" type="presParOf" srcId="{37FC6224-0697-44D3-8757-121AF16E464E}" destId="{772F4913-B8E2-4CBE-A58C-C451A3098B23}" srcOrd="0" destOrd="0" presId="urn:microsoft.com/office/officeart/2008/layout/LinedList"/>
    <dgm:cxn modelId="{1944600F-BE85-4FAE-98D4-0737E3E2C50A}" type="presParOf" srcId="{37FC6224-0697-44D3-8757-121AF16E464E}" destId="{8B931F34-35FA-491B-9D8A-A05BF99B3BF8}" srcOrd="1" destOrd="0" presId="urn:microsoft.com/office/officeart/2008/layout/LinedList"/>
    <dgm:cxn modelId="{CF371561-7A0F-4932-B65C-36288316DE4E}" type="presParOf" srcId="{37FC6224-0697-44D3-8757-121AF16E464E}" destId="{1F3FAE08-F103-48EF-A21F-FE579D7D76B9}" srcOrd="2" destOrd="0" presId="urn:microsoft.com/office/officeart/2008/layout/LinedList"/>
    <dgm:cxn modelId="{B2145DC1-62C7-4622-90CE-71F2D65A69EB}" type="presParOf" srcId="{9941CCC4-5979-4151-96A6-E3AAE50E2EF3}" destId="{238D5868-9818-448F-B3D3-7B38A03E9BBE}" srcOrd="11" destOrd="0" presId="urn:microsoft.com/office/officeart/2008/layout/LinedList"/>
    <dgm:cxn modelId="{5F438755-454A-4153-9339-E7CCBAB9981D}" type="presParOf" srcId="{9941CCC4-5979-4151-96A6-E3AAE50E2EF3}" destId="{FA278C22-1FAF-4C89-B53A-2C47D476AB39}" srcOrd="12" destOrd="0" presId="urn:microsoft.com/office/officeart/2008/layout/LinedList"/>
    <dgm:cxn modelId="{515C2FA0-B082-4C24-936E-891D3A8781CE}" type="presParOf" srcId="{9941CCC4-5979-4151-96A6-E3AAE50E2EF3}" destId="{8EB5D88E-2B0C-403E-93CB-1D4B0D883851}" srcOrd="13" destOrd="0" presId="urn:microsoft.com/office/officeart/2008/layout/LinedList"/>
    <dgm:cxn modelId="{A13FBD7D-19AC-40C1-B854-A56D6F1F22AB}" type="presParOf" srcId="{8EB5D88E-2B0C-403E-93CB-1D4B0D883851}" destId="{946B56B8-6F42-4CA0-97CF-BEA24CC375ED}" srcOrd="0" destOrd="0" presId="urn:microsoft.com/office/officeart/2008/layout/LinedList"/>
    <dgm:cxn modelId="{436C415B-37BC-4F0A-8184-1888BCDF2A5E}" type="presParOf" srcId="{8EB5D88E-2B0C-403E-93CB-1D4B0D883851}" destId="{5B5F7D30-BEE3-4E39-B0A0-91B16C71A468}" srcOrd="1" destOrd="0" presId="urn:microsoft.com/office/officeart/2008/layout/LinedList"/>
    <dgm:cxn modelId="{62AF8050-F438-4506-ADD4-232AB7710605}" type="presParOf" srcId="{8EB5D88E-2B0C-403E-93CB-1D4B0D883851}" destId="{C7380EDE-683D-444D-A92A-37D504CA58DA}" srcOrd="2" destOrd="0" presId="urn:microsoft.com/office/officeart/2008/layout/LinedList"/>
    <dgm:cxn modelId="{B796805F-610E-4050-B0CA-B39358BAA437}" type="presParOf" srcId="{9941CCC4-5979-4151-96A6-E3AAE50E2EF3}" destId="{4472BFF0-5788-43A9-A59F-58ACC1158DA0}" srcOrd="14" destOrd="0" presId="urn:microsoft.com/office/officeart/2008/layout/LinedList"/>
    <dgm:cxn modelId="{C96BFAA6-1328-4819-BB12-F6E5B0F2353B}" type="presParOf" srcId="{9941CCC4-5979-4151-96A6-E3AAE50E2EF3}" destId="{5223D96B-70EC-429C-87C4-A1291B88CC38}" srcOrd="15" destOrd="0" presId="urn:microsoft.com/office/officeart/2008/layout/LinedList"/>
    <dgm:cxn modelId="{0D677371-CE85-411F-80D2-F94404D3D836}" type="presParOf" srcId="{9941CCC4-5979-4151-96A6-E3AAE50E2EF3}" destId="{E4EADB2E-EFDC-469B-A9B6-FAFB438B17AE}" srcOrd="16" destOrd="0" presId="urn:microsoft.com/office/officeart/2008/layout/LinedList"/>
    <dgm:cxn modelId="{AA1FAD56-5B54-4BE4-894D-EC49178AFB2C}" type="presParOf" srcId="{E4EADB2E-EFDC-469B-A9B6-FAFB438B17AE}" destId="{30283492-E2C0-4115-9EB7-30062FF70392}" srcOrd="0" destOrd="0" presId="urn:microsoft.com/office/officeart/2008/layout/LinedList"/>
    <dgm:cxn modelId="{F9437043-1FAC-4C6F-B2FC-8C39BB852399}" type="presParOf" srcId="{E4EADB2E-EFDC-469B-A9B6-FAFB438B17AE}" destId="{A0069767-6774-402D-B7C7-58AC7634278C}" srcOrd="1" destOrd="0" presId="urn:microsoft.com/office/officeart/2008/layout/LinedList"/>
    <dgm:cxn modelId="{FFEC6F09-F46E-4DC4-BE54-F8C2358AA26E}" type="presParOf" srcId="{E4EADB2E-EFDC-469B-A9B6-FAFB438B17AE}" destId="{C5FC0E6B-D257-4369-8BB0-018241D43FDB}" srcOrd="2" destOrd="0" presId="urn:microsoft.com/office/officeart/2008/layout/LinedList"/>
    <dgm:cxn modelId="{1E0D25DE-7E5F-45B0-9539-54365E820DB0}" type="presParOf" srcId="{9941CCC4-5979-4151-96A6-E3AAE50E2EF3}" destId="{1F0A6A32-AB9E-41A0-A7A1-62AFCD11E4E3}" srcOrd="17" destOrd="0" presId="urn:microsoft.com/office/officeart/2008/layout/LinedList"/>
    <dgm:cxn modelId="{A076B70B-94CD-4A77-A957-CB3E2B8A7744}" type="presParOf" srcId="{9941CCC4-5979-4151-96A6-E3AAE50E2EF3}" destId="{BBEDCD29-3091-4235-A84A-4DA46FCCD2DB}" srcOrd="18" destOrd="0" presId="urn:microsoft.com/office/officeart/2008/layout/LinedList"/>
    <dgm:cxn modelId="{331461BB-C1BB-44DA-AEC6-C48143F8EED6}" type="presParOf" srcId="{9941CCC4-5979-4151-96A6-E3AAE50E2EF3}" destId="{D724FD79-5E71-4DCE-9E21-BBBE95CF6750}" srcOrd="19" destOrd="0" presId="urn:microsoft.com/office/officeart/2008/layout/LinedList"/>
    <dgm:cxn modelId="{37BE9F3B-D702-49C2-B413-B592724CBD2B}" type="presParOf" srcId="{D724FD79-5E71-4DCE-9E21-BBBE95CF6750}" destId="{F762C77F-FDDD-4BD7-995F-4CCF6E30A2D0}" srcOrd="0" destOrd="0" presId="urn:microsoft.com/office/officeart/2008/layout/LinedList"/>
    <dgm:cxn modelId="{BDA5AB67-1E38-4769-8339-256DF72EC075}" type="presParOf" srcId="{D724FD79-5E71-4DCE-9E21-BBBE95CF6750}" destId="{E923A0C2-4E15-4BAD-B692-51B4A81EF3DC}" srcOrd="1" destOrd="0" presId="urn:microsoft.com/office/officeart/2008/layout/LinedList"/>
    <dgm:cxn modelId="{0CB4A070-68AB-4DCD-BFC9-2437C7E0D040}" type="presParOf" srcId="{D724FD79-5E71-4DCE-9E21-BBBE95CF6750}" destId="{8F9B3DD0-E211-49FA-80BF-A94CA732FCFA}" srcOrd="2" destOrd="0" presId="urn:microsoft.com/office/officeart/2008/layout/LinedList"/>
    <dgm:cxn modelId="{BBB0E485-6962-4C1C-B6B7-44092123C325}" type="presParOf" srcId="{9941CCC4-5979-4151-96A6-E3AAE50E2EF3}" destId="{818481AF-22B3-4E42-8495-D443CCA6EC8B}" srcOrd="20" destOrd="0" presId="urn:microsoft.com/office/officeart/2008/layout/LinedList"/>
    <dgm:cxn modelId="{9FF83BA7-11F7-4B1A-8B72-58087D65C89E}" type="presParOf" srcId="{9941CCC4-5979-4151-96A6-E3AAE50E2EF3}" destId="{6345A812-EF95-49C0-A0CA-A5937733D8AD}" srcOrd="21" destOrd="0" presId="urn:microsoft.com/office/officeart/2008/layout/LinedList"/>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7FDFDCBD-7622-4712-A07E-665AB4C3C8B1}">
      <dsp:nvSpPr>
        <dsp:cNvPr id="0" name=""/>
        <dsp:cNvSpPr/>
      </dsp:nvSpPr>
      <dsp:spPr>
        <a:xfrm>
          <a:off x="0" y="2351"/>
          <a:ext cx="8658226" cy="0"/>
        </a:xfrm>
        <a:prstGeom prst="line">
          <a:avLst/>
        </a:prstGeom>
        <a:solidFill>
          <a:schemeClr val="accent1">
            <a:hueOff val="0"/>
            <a:satOff val="0"/>
            <a:lumOff val="0"/>
            <a:alphaOff val="0"/>
          </a:schemeClr>
        </a:solidFill>
        <a:ln w="25400" cap="flat" cmpd="sng" algn="ctr">
          <a:solidFill>
            <a:schemeClr val="accen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sp>
    <dsp:sp modelId="{CF43BB96-6945-4852-A039-9094942C932C}">
      <dsp:nvSpPr>
        <dsp:cNvPr id="0" name=""/>
        <dsp:cNvSpPr/>
      </dsp:nvSpPr>
      <dsp:spPr>
        <a:xfrm>
          <a:off x="0" y="2351"/>
          <a:ext cx="1731645" cy="4810186"/>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76200" tIns="76200" rIns="76200" bIns="76200" numCol="1" spcCol="1270" anchor="t" anchorCtr="0">
          <a:noAutofit/>
        </a:bodyPr>
        <a:lstStyle/>
        <a:p>
          <a:pPr lvl="0" algn="l" defTabSz="889000">
            <a:lnSpc>
              <a:spcPct val="90000"/>
            </a:lnSpc>
            <a:spcBef>
              <a:spcPct val="0"/>
            </a:spcBef>
            <a:spcAft>
              <a:spcPct val="35000"/>
            </a:spcAft>
          </a:pPr>
          <a:r>
            <a:rPr lang="es-CO" sz="2000" b="1" kern="1200"/>
            <a:t>Economía: </a:t>
          </a:r>
          <a:r>
            <a:rPr lang="es-CO" sz="2000" kern="1200"/>
            <a:t>Colombia</a:t>
          </a:r>
        </a:p>
        <a:p>
          <a:pPr lvl="0" algn="l" defTabSz="889000">
            <a:lnSpc>
              <a:spcPct val="90000"/>
            </a:lnSpc>
            <a:spcBef>
              <a:spcPct val="0"/>
            </a:spcBef>
            <a:spcAft>
              <a:spcPct val="35000"/>
            </a:spcAft>
          </a:pPr>
          <a:r>
            <a:rPr lang="es-CO" sz="2000" b="1" kern="1200"/>
            <a:t>Socio: Australia</a:t>
          </a:r>
          <a:endParaRPr lang="es-CO" sz="2000" b="0" kern="1200"/>
        </a:p>
        <a:p>
          <a:pPr lvl="0" algn="l" defTabSz="889000">
            <a:lnSpc>
              <a:spcPct val="90000"/>
            </a:lnSpc>
            <a:spcBef>
              <a:spcPct val="0"/>
            </a:spcBef>
            <a:spcAft>
              <a:spcPct val="35000"/>
            </a:spcAft>
          </a:pPr>
          <a:endParaRPr lang="es-CO" sz="2000" b="0" kern="1200"/>
        </a:p>
        <a:p>
          <a:pPr lvl="0" algn="l" defTabSz="889000">
            <a:lnSpc>
              <a:spcPct val="90000"/>
            </a:lnSpc>
            <a:spcBef>
              <a:spcPct val="0"/>
            </a:spcBef>
            <a:spcAft>
              <a:spcPct val="35000"/>
            </a:spcAft>
          </a:pPr>
          <a:r>
            <a:rPr lang="es-CO" sz="2000" b="1" kern="1200"/>
            <a:t>Fuente: </a:t>
          </a:r>
          <a:r>
            <a:rPr lang="es-CO" sz="2000" b="0" kern="1200"/>
            <a:t>UNCTAD STAT </a:t>
          </a:r>
        </a:p>
        <a:p>
          <a:pPr lvl="0" algn="l" defTabSz="889000">
            <a:lnSpc>
              <a:spcPct val="90000"/>
            </a:lnSpc>
            <a:spcBef>
              <a:spcPct val="0"/>
            </a:spcBef>
            <a:spcAft>
              <a:spcPct val="35000"/>
            </a:spcAft>
          </a:pPr>
          <a:r>
            <a:rPr lang="es-CO" sz="2000" b="0" kern="1200"/>
            <a:t>http://unctadstat.unctad.org/</a:t>
          </a:r>
        </a:p>
        <a:p>
          <a:pPr lvl="0" algn="l" defTabSz="889000">
            <a:lnSpc>
              <a:spcPct val="90000"/>
            </a:lnSpc>
            <a:spcBef>
              <a:spcPct val="0"/>
            </a:spcBef>
            <a:spcAft>
              <a:spcPct val="35000"/>
            </a:spcAft>
          </a:pPr>
          <a:endParaRPr lang="es-CO" sz="2000" b="0" kern="1200"/>
        </a:p>
        <a:p>
          <a:pPr lvl="0" algn="l" defTabSz="889000">
            <a:lnSpc>
              <a:spcPct val="90000"/>
            </a:lnSpc>
            <a:spcBef>
              <a:spcPct val="0"/>
            </a:spcBef>
            <a:spcAft>
              <a:spcPct val="35000"/>
            </a:spcAft>
          </a:pPr>
          <a:endParaRPr lang="es-CO" sz="900" b="0" kern="1200"/>
        </a:p>
      </dsp:txBody>
      <dsp:txXfrm>
        <a:off x="0" y="2351"/>
        <a:ext cx="1731645" cy="4810186"/>
      </dsp:txXfrm>
    </dsp:sp>
    <dsp:sp modelId="{E6E477ED-800F-4FDD-8D4D-EE9E659545C2}">
      <dsp:nvSpPr>
        <dsp:cNvPr id="0" name=""/>
        <dsp:cNvSpPr/>
      </dsp:nvSpPr>
      <dsp:spPr>
        <a:xfrm>
          <a:off x="1861518" y="51556"/>
          <a:ext cx="6796707" cy="984115"/>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53340" tIns="53340" rIns="53340" bIns="53340" numCol="1" spcCol="1270" anchor="t" anchorCtr="0">
          <a:noAutofit/>
        </a:bodyPr>
        <a:lstStyle/>
        <a:p>
          <a:pPr lvl="0" algn="l" defTabSz="622300">
            <a:lnSpc>
              <a:spcPct val="90000"/>
            </a:lnSpc>
            <a:spcBef>
              <a:spcPct val="0"/>
            </a:spcBef>
            <a:spcAft>
              <a:spcPct val="35000"/>
            </a:spcAft>
          </a:pPr>
          <a:r>
            <a:rPr lang="es-CO" sz="1400" b="1" kern="1200"/>
            <a:t>Exportaciones Colombia a Australia:  International trade in goods and services- trade structure by partner, product or service- </a:t>
          </a:r>
          <a:r>
            <a:rPr lang="es-CO" sz="1400" kern="1200"/>
            <a:t>Merchandise trade matrix – product groups, exports in thousands of dollars, annual, 1995-2019.</a:t>
          </a:r>
        </a:p>
      </dsp:txBody>
      <dsp:txXfrm>
        <a:off x="1861518" y="51556"/>
        <a:ext cx="6796707" cy="984115"/>
      </dsp:txXfrm>
    </dsp:sp>
    <dsp:sp modelId="{FEB9683F-983F-4FAE-8A4D-E48613D83443}">
      <dsp:nvSpPr>
        <dsp:cNvPr id="0" name=""/>
        <dsp:cNvSpPr/>
      </dsp:nvSpPr>
      <dsp:spPr>
        <a:xfrm>
          <a:off x="1731645" y="1035672"/>
          <a:ext cx="6926580" cy="0"/>
        </a:xfrm>
        <a:prstGeom prst="line">
          <a:avLst/>
        </a:prstGeom>
        <a:solidFill>
          <a:schemeClr val="accent1">
            <a:hueOff val="0"/>
            <a:satOff val="0"/>
            <a:lumOff val="0"/>
            <a:alphaOff val="0"/>
          </a:schemeClr>
        </a:solidFill>
        <a:ln w="25400" cap="flat" cmpd="sng" algn="ctr">
          <a:solidFill>
            <a:schemeClr val="accent1">
              <a:tint val="50000"/>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C242A0CE-0314-40B6-96D2-E5F8E53723BB}">
      <dsp:nvSpPr>
        <dsp:cNvPr id="0" name=""/>
        <dsp:cNvSpPr/>
      </dsp:nvSpPr>
      <dsp:spPr>
        <a:xfrm>
          <a:off x="1861518" y="1084877"/>
          <a:ext cx="6796707" cy="984115"/>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53340" tIns="53340" rIns="53340" bIns="53340" numCol="1" spcCol="1270" anchor="t" anchorCtr="0">
          <a:noAutofit/>
        </a:bodyPr>
        <a:lstStyle/>
        <a:p>
          <a:pPr lvl="0" algn="l" defTabSz="622300">
            <a:lnSpc>
              <a:spcPct val="90000"/>
            </a:lnSpc>
            <a:spcBef>
              <a:spcPct val="0"/>
            </a:spcBef>
            <a:spcAft>
              <a:spcPct val="35000"/>
            </a:spcAft>
          </a:pPr>
          <a:r>
            <a:rPr lang="es-CO" sz="1400" b="1" kern="1200"/>
            <a:t>Importaciones Colombia provenientes de Australia International trade in goods and services- trade structure by partner, product or service- </a:t>
          </a:r>
          <a:r>
            <a:rPr lang="es-CO" sz="1400" b="0" kern="1200"/>
            <a:t>Merchandise trade matrix – product groups, imports in thousands of dollars, annual, 1995-2019.</a:t>
          </a:r>
        </a:p>
      </dsp:txBody>
      <dsp:txXfrm>
        <a:off x="1861518" y="1084877"/>
        <a:ext cx="6796707" cy="984115"/>
      </dsp:txXfrm>
    </dsp:sp>
    <dsp:sp modelId="{7296F6A3-BED4-45B6-9493-1798AC405508}">
      <dsp:nvSpPr>
        <dsp:cNvPr id="0" name=""/>
        <dsp:cNvSpPr/>
      </dsp:nvSpPr>
      <dsp:spPr>
        <a:xfrm>
          <a:off x="1731645" y="2068993"/>
          <a:ext cx="6926580" cy="0"/>
        </a:xfrm>
        <a:prstGeom prst="line">
          <a:avLst/>
        </a:prstGeom>
        <a:solidFill>
          <a:schemeClr val="accent1">
            <a:hueOff val="0"/>
            <a:satOff val="0"/>
            <a:lumOff val="0"/>
            <a:alphaOff val="0"/>
          </a:schemeClr>
        </a:solidFill>
        <a:ln w="25400" cap="flat" cmpd="sng" algn="ctr">
          <a:solidFill>
            <a:schemeClr val="accent1">
              <a:tint val="50000"/>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B18EF7C1-D7F1-4355-9828-02722C95A76D}">
      <dsp:nvSpPr>
        <dsp:cNvPr id="0" name=""/>
        <dsp:cNvSpPr/>
      </dsp:nvSpPr>
      <dsp:spPr>
        <a:xfrm>
          <a:off x="1861518" y="2118199"/>
          <a:ext cx="6796707" cy="560237"/>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53340" tIns="53340" rIns="53340" bIns="53340" numCol="1" spcCol="1270" anchor="t" anchorCtr="0">
          <a:noAutofit/>
        </a:bodyPr>
        <a:lstStyle/>
        <a:p>
          <a:pPr lvl="0" algn="l" defTabSz="622300">
            <a:lnSpc>
              <a:spcPct val="90000"/>
            </a:lnSpc>
            <a:spcBef>
              <a:spcPct val="0"/>
            </a:spcBef>
            <a:spcAft>
              <a:spcPct val="35000"/>
            </a:spcAft>
          </a:pPr>
          <a:r>
            <a:rPr lang="es-CO" sz="1400" b="1" kern="1200"/>
            <a:t>Exportaciones del Mundo: </a:t>
          </a:r>
          <a:r>
            <a:rPr lang="es-CO" sz="1400" kern="1200"/>
            <a:t>Merchandise trade matrix – product groups, exports in thousands of dollars, annual, 1995-2019 para todos los países. </a:t>
          </a:r>
          <a:endParaRPr lang="es-CO" sz="1400" b="1" kern="1200"/>
        </a:p>
      </dsp:txBody>
      <dsp:txXfrm>
        <a:off x="1861518" y="2118199"/>
        <a:ext cx="6796707" cy="560237"/>
      </dsp:txXfrm>
    </dsp:sp>
    <dsp:sp modelId="{EE5A2359-C2F2-4604-B9E0-BAD32608715E}">
      <dsp:nvSpPr>
        <dsp:cNvPr id="0" name=""/>
        <dsp:cNvSpPr/>
      </dsp:nvSpPr>
      <dsp:spPr>
        <a:xfrm>
          <a:off x="1731645" y="2678436"/>
          <a:ext cx="6926580" cy="0"/>
        </a:xfrm>
        <a:prstGeom prst="line">
          <a:avLst/>
        </a:prstGeom>
        <a:solidFill>
          <a:schemeClr val="accent1">
            <a:hueOff val="0"/>
            <a:satOff val="0"/>
            <a:lumOff val="0"/>
            <a:alphaOff val="0"/>
          </a:schemeClr>
        </a:solidFill>
        <a:ln w="25400" cap="flat" cmpd="sng" algn="ctr">
          <a:solidFill>
            <a:schemeClr val="accent1">
              <a:tint val="50000"/>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8B931F34-35FA-491B-9D8A-A05BF99B3BF8}">
      <dsp:nvSpPr>
        <dsp:cNvPr id="0" name=""/>
        <dsp:cNvSpPr/>
      </dsp:nvSpPr>
      <dsp:spPr>
        <a:xfrm>
          <a:off x="1861518" y="2727642"/>
          <a:ext cx="6796707" cy="545731"/>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53340" tIns="53340" rIns="53340" bIns="53340" numCol="1" spcCol="1270" anchor="t" anchorCtr="0">
          <a:noAutofit/>
        </a:bodyPr>
        <a:lstStyle/>
        <a:p>
          <a:pPr lvl="0" algn="l" defTabSz="622300">
            <a:lnSpc>
              <a:spcPct val="90000"/>
            </a:lnSpc>
            <a:spcBef>
              <a:spcPct val="0"/>
            </a:spcBef>
            <a:spcAft>
              <a:spcPct val="35000"/>
            </a:spcAft>
          </a:pPr>
          <a:r>
            <a:rPr lang="es-CO" sz="1400" b="1" kern="1200"/>
            <a:t>Importaciones Colombia provenientes del Mundo: </a:t>
          </a:r>
          <a:r>
            <a:rPr lang="es-CO" sz="1400" b="0" kern="1200"/>
            <a:t>Merchandise trade matrix – product groups, imports in thousands of dollars, annual, 1995-2019 para todos los países. </a:t>
          </a:r>
          <a:endParaRPr lang="es-CO" sz="1400" kern="1200"/>
        </a:p>
      </dsp:txBody>
      <dsp:txXfrm>
        <a:off x="1861518" y="2727642"/>
        <a:ext cx="6796707" cy="545731"/>
      </dsp:txXfrm>
    </dsp:sp>
    <dsp:sp modelId="{238D5868-9818-448F-B3D3-7B38A03E9BBE}">
      <dsp:nvSpPr>
        <dsp:cNvPr id="0" name=""/>
        <dsp:cNvSpPr/>
      </dsp:nvSpPr>
      <dsp:spPr>
        <a:xfrm>
          <a:off x="1731645" y="3273373"/>
          <a:ext cx="6926580" cy="0"/>
        </a:xfrm>
        <a:prstGeom prst="line">
          <a:avLst/>
        </a:prstGeom>
        <a:solidFill>
          <a:schemeClr val="accent1">
            <a:hueOff val="0"/>
            <a:satOff val="0"/>
            <a:lumOff val="0"/>
            <a:alphaOff val="0"/>
          </a:schemeClr>
        </a:solidFill>
        <a:ln w="25400" cap="flat" cmpd="sng" algn="ctr">
          <a:solidFill>
            <a:schemeClr val="accent1">
              <a:tint val="50000"/>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5B5F7D30-BEE3-4E39-B0A0-91B16C71A468}">
      <dsp:nvSpPr>
        <dsp:cNvPr id="0" name=""/>
        <dsp:cNvSpPr/>
      </dsp:nvSpPr>
      <dsp:spPr>
        <a:xfrm>
          <a:off x="1861518" y="3322579"/>
          <a:ext cx="6796707" cy="577252"/>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53340" tIns="53340" rIns="53340" bIns="53340" numCol="1" spcCol="1270" anchor="t" anchorCtr="0">
          <a:noAutofit/>
        </a:bodyPr>
        <a:lstStyle/>
        <a:p>
          <a:pPr lvl="0" algn="l" defTabSz="622300">
            <a:lnSpc>
              <a:spcPct val="90000"/>
            </a:lnSpc>
            <a:spcBef>
              <a:spcPct val="0"/>
            </a:spcBef>
            <a:spcAft>
              <a:spcPct val="35000"/>
            </a:spcAft>
          </a:pPr>
          <a:r>
            <a:rPr lang="es-CO" sz="1400" b="1" kern="1200"/>
            <a:t>Exportaciones Colombia al Mundo: </a:t>
          </a:r>
          <a:r>
            <a:rPr lang="es-CO" sz="1400" kern="1200"/>
            <a:t>Merchandise trade matrix – product groups, exports in thousands of dollars, annual, 1995-2019 para todos los paises.</a:t>
          </a:r>
        </a:p>
      </dsp:txBody>
      <dsp:txXfrm>
        <a:off x="1861518" y="3322579"/>
        <a:ext cx="6796707" cy="577252"/>
      </dsp:txXfrm>
    </dsp:sp>
    <dsp:sp modelId="{4472BFF0-5788-43A9-A59F-58ACC1158DA0}">
      <dsp:nvSpPr>
        <dsp:cNvPr id="0" name=""/>
        <dsp:cNvSpPr/>
      </dsp:nvSpPr>
      <dsp:spPr>
        <a:xfrm>
          <a:off x="1731645" y="3899831"/>
          <a:ext cx="6926580" cy="0"/>
        </a:xfrm>
        <a:prstGeom prst="line">
          <a:avLst/>
        </a:prstGeom>
        <a:solidFill>
          <a:schemeClr val="accent1">
            <a:hueOff val="0"/>
            <a:satOff val="0"/>
            <a:lumOff val="0"/>
            <a:alphaOff val="0"/>
          </a:schemeClr>
        </a:solidFill>
        <a:ln w="25400" cap="flat" cmpd="sng" algn="ctr">
          <a:solidFill>
            <a:schemeClr val="accent1">
              <a:tint val="50000"/>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A0069767-6774-402D-B7C7-58AC7634278C}">
      <dsp:nvSpPr>
        <dsp:cNvPr id="0" name=""/>
        <dsp:cNvSpPr/>
      </dsp:nvSpPr>
      <dsp:spPr>
        <a:xfrm>
          <a:off x="1861518" y="3949037"/>
          <a:ext cx="6796707" cy="398507"/>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53340" tIns="53340" rIns="53340" bIns="53340" numCol="1" spcCol="1270" anchor="t" anchorCtr="0">
          <a:noAutofit/>
        </a:bodyPr>
        <a:lstStyle/>
        <a:p>
          <a:pPr lvl="0" algn="l" defTabSz="622300">
            <a:lnSpc>
              <a:spcPct val="90000"/>
            </a:lnSpc>
            <a:spcBef>
              <a:spcPct val="0"/>
            </a:spcBef>
            <a:spcAft>
              <a:spcPct val="35000"/>
            </a:spcAft>
          </a:pPr>
          <a:r>
            <a:rPr lang="es-CO" sz="1400" b="1" kern="1200"/>
            <a:t>Producto Interno Bruto de Colombia y de Australia. </a:t>
          </a:r>
        </a:p>
      </dsp:txBody>
      <dsp:txXfrm>
        <a:off x="1861518" y="3949037"/>
        <a:ext cx="6796707" cy="398507"/>
      </dsp:txXfrm>
    </dsp:sp>
    <dsp:sp modelId="{1F0A6A32-AB9E-41A0-A7A1-62AFCD11E4E3}">
      <dsp:nvSpPr>
        <dsp:cNvPr id="0" name=""/>
        <dsp:cNvSpPr/>
      </dsp:nvSpPr>
      <dsp:spPr>
        <a:xfrm>
          <a:off x="1731645" y="4347545"/>
          <a:ext cx="6926580" cy="0"/>
        </a:xfrm>
        <a:prstGeom prst="line">
          <a:avLst/>
        </a:prstGeom>
        <a:solidFill>
          <a:schemeClr val="accent1">
            <a:hueOff val="0"/>
            <a:satOff val="0"/>
            <a:lumOff val="0"/>
            <a:alphaOff val="0"/>
          </a:schemeClr>
        </a:solidFill>
        <a:ln w="25400" cap="flat" cmpd="sng" algn="ctr">
          <a:solidFill>
            <a:schemeClr val="accent1">
              <a:tint val="50000"/>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E923A0C2-4E15-4BAD-B692-51B4A81EF3DC}">
      <dsp:nvSpPr>
        <dsp:cNvPr id="0" name=""/>
        <dsp:cNvSpPr/>
      </dsp:nvSpPr>
      <dsp:spPr>
        <a:xfrm>
          <a:off x="1861518" y="4396751"/>
          <a:ext cx="6796707" cy="365746"/>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53340" tIns="53340" rIns="53340" bIns="53340" numCol="1" spcCol="1270" anchor="t" anchorCtr="0">
          <a:noAutofit/>
        </a:bodyPr>
        <a:lstStyle/>
        <a:p>
          <a:pPr lvl="0" algn="l" defTabSz="622300">
            <a:lnSpc>
              <a:spcPct val="90000"/>
            </a:lnSpc>
            <a:spcBef>
              <a:spcPct val="0"/>
            </a:spcBef>
            <a:spcAft>
              <a:spcPct val="35000"/>
            </a:spcAft>
          </a:pPr>
          <a:r>
            <a:rPr lang="es-CO" sz="1400" b="1" kern="1200"/>
            <a:t>Población de Colombia y de Australia para cada año en cuestión</a:t>
          </a:r>
          <a:r>
            <a:rPr lang="es-CO" sz="1400" kern="1200"/>
            <a:t>.</a:t>
          </a:r>
        </a:p>
      </dsp:txBody>
      <dsp:txXfrm>
        <a:off x="1861518" y="4396751"/>
        <a:ext cx="6796707" cy="365746"/>
      </dsp:txXfrm>
    </dsp:sp>
    <dsp:sp modelId="{818481AF-22B3-4E42-8495-D443CCA6EC8B}">
      <dsp:nvSpPr>
        <dsp:cNvPr id="0" name=""/>
        <dsp:cNvSpPr/>
      </dsp:nvSpPr>
      <dsp:spPr>
        <a:xfrm>
          <a:off x="1731645" y="4762497"/>
          <a:ext cx="6926580" cy="0"/>
        </a:xfrm>
        <a:prstGeom prst="line">
          <a:avLst/>
        </a:prstGeom>
        <a:solidFill>
          <a:schemeClr val="accent1">
            <a:hueOff val="0"/>
            <a:satOff val="0"/>
            <a:lumOff val="0"/>
            <a:alphaOff val="0"/>
          </a:schemeClr>
        </a:solidFill>
        <a:ln w="25400" cap="flat" cmpd="sng" algn="ctr">
          <a:solidFill>
            <a:schemeClr val="accent1">
              <a:tint val="50000"/>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Tree>
</dsp:drawing>
</file>

<file path=xl/diagrams/layout1.xml><?xml version="1.0" encoding="utf-8"?>
<dgm:layoutDef xmlns:dgm="http://schemas.openxmlformats.org/drawingml/2006/diagram" xmlns:a="http://schemas.openxmlformats.org/drawingml/2006/main" uniqueId="urn:microsoft.com/office/officeart/2008/layout/LinedList">
  <dgm:title val=""/>
  <dgm:desc val=""/>
  <dgm:catLst>
    <dgm:cat type="hierarchy" pri="8000"/>
    <dgm:cat type="list" pri="2500"/>
  </dgm:catLst>
  <dgm:sampData>
    <dgm:dataModel>
      <dgm:ptLst>
        <dgm:pt modelId="0" type="doc"/>
        <dgm:pt modelId="1">
          <dgm:prSet phldr="1"/>
        </dgm:pt>
        <dgm:pt modelId="11">
          <dgm:prSet phldr="1"/>
        </dgm:pt>
        <dgm:pt modelId="12">
          <dgm:prSet phldr="1"/>
        </dgm:pt>
        <dgm:pt modelId="13">
          <dgm:prSet phldr="1"/>
        </dgm:pt>
      </dgm:ptLst>
      <dgm:cxnLst>
        <dgm:cxn modelId="2" srcId="0" destId="1" srcOrd="0" destOrd="0"/>
        <dgm:cxn modelId="3" srcId="1" destId="11" srcOrd="0" destOrd="0"/>
        <dgm:cxn modelId="4" srcId="1" destId="12" srcOrd="1" destOrd="0"/>
        <dgm:cxn modelId="5" srcId="1" destId="13" srcOrd="2" destOrd="0"/>
      </dgm:cxnLst>
      <dgm:bg/>
      <dgm:whole/>
    </dgm:dataModel>
  </dgm:sampData>
  <dgm:styleData>
    <dgm:dataModel>
      <dgm:ptLst>
        <dgm:pt modelId="0" type="doc"/>
        <dgm:pt modelId="1">
          <dgm:prSet phldr="1"/>
        </dgm:pt>
        <dgm:pt modelId="11">
          <dgm:prSet phldr="1"/>
        </dgm:pt>
        <dgm:pt modelId="12">
          <dgm:prSet phldr="1"/>
        </dgm:pt>
      </dgm:ptLst>
      <dgm:cxnLst>
        <dgm:cxn modelId="2" srcId="0" destId="1" srcOrd="0" destOrd="0"/>
        <dgm:cxn modelId="3" srcId="1" destId="11" srcOrd="0" destOrd="0"/>
        <dgm:cxn modelId="4" srcId="1" destId="12" srcOrd="1" destOrd="0"/>
      </dgm:cxnLst>
      <dgm:bg/>
      <dgm:whole/>
    </dgm:dataModel>
  </dgm:styleData>
  <dgm:clrData>
    <dgm:dataModel>
      <dgm:ptLst>
        <dgm:pt modelId="0" type="doc"/>
        <dgm:pt modelId="1">
          <dgm:prSet phldr="1"/>
        </dgm:pt>
        <dgm:pt modelId="11">
          <dgm:prSet phldr="1"/>
        </dgm:pt>
        <dgm:pt modelId="12">
          <dgm:prSet phldr="1"/>
        </dgm:pt>
      </dgm:ptLst>
      <dgm:cxnLst>
        <dgm:cxn modelId="2" srcId="0" destId="1" srcOrd="0" destOrd="0"/>
        <dgm:cxn modelId="3" srcId="1" destId="11" srcOrd="0" destOrd="0"/>
        <dgm:cxn modelId="4" srcId="1" destId="12" srcOrd="1" destOrd="0"/>
      </dgm:cxnLst>
      <dgm:bg/>
      <dgm:whole/>
    </dgm:dataModel>
  </dgm:clrData>
  <dgm:layoutNode name="vert0">
    <dgm:varLst>
      <dgm:dir/>
      <dgm:animOne val="branch"/>
      <dgm:animLvl val="lvl"/>
    </dgm:varLst>
    <dgm:choose name="Name0">
      <dgm:if name="Name1" func="var" arg="dir" op="equ" val="norm">
        <dgm:alg type="lin">
          <dgm:param type="linDir" val="fromT"/>
          <dgm:param type="nodeHorzAlign" val="l"/>
        </dgm:alg>
      </dgm:if>
      <dgm:else name="Name2">
        <dgm:alg type="lin">
          <dgm:param type="linDir" val="fromT"/>
          <dgm:param type="nodeHorzAlign" val="r"/>
        </dgm:alg>
      </dgm:else>
    </dgm:choose>
    <dgm:shape xmlns:r="http://schemas.openxmlformats.org/officeDocument/2006/relationships" r:blip="">
      <dgm:adjLst/>
    </dgm:shape>
    <dgm:presOf/>
    <dgm:constrLst>
      <dgm:constr type="w" for="ch" forName="horz1" refType="w"/>
      <dgm:constr type="h" for="ch" forName="horz1" refType="h"/>
      <dgm:constr type="h" for="des" forName="vert1" refType="h"/>
      <dgm:constr type="h" for="des" forName="tx1" refType="h"/>
      <dgm:constr type="h" for="des" forName="horz2" refType="h"/>
      <dgm:constr type="h" for="des" forName="vert2" refType="h"/>
      <dgm:constr type="h" for="des" forName="horz3" refType="h"/>
      <dgm:constr type="h" for="des" forName="vert3" refType="h"/>
      <dgm:constr type="h" for="des" forName="horz4" refType="h"/>
      <dgm:constr type="h" for="des" ptType="node" refType="h"/>
      <dgm:constr type="primFontSz" for="des" forName="tx1" op="equ" val="65"/>
      <dgm:constr type="primFontSz" for="des" forName="tx2" op="equ" val="65"/>
      <dgm:constr type="primFontSz" for="des" forName="tx3" op="equ" val="65"/>
      <dgm:constr type="primFontSz" for="des" forName="tx4" op="equ" val="65"/>
      <dgm:constr type="w" for="des" forName="thickLine" refType="w"/>
      <dgm:constr type="h" for="des" forName="thickLine"/>
      <dgm:constr type="h" for="des" forName="thinLine1"/>
      <dgm:constr type="h" for="des" forName="thinLine2b"/>
      <dgm:constr type="h" for="des" forName="thinLine3"/>
      <dgm:constr type="h" for="des" forName="vertSpace2a" refType="h" fact="0.05"/>
      <dgm:constr type="h" for="des" forName="vertSpace2b" refType="h" refFor="des" refForName="vertSpace2a"/>
    </dgm:constrLst>
    <dgm:forEach name="Name3" axis="ch" ptType="node">
      <dgm:layoutNode name="thickLine" styleLbl="alignNode1">
        <dgm:alg type="sp"/>
        <dgm:shape xmlns:r="http://schemas.openxmlformats.org/officeDocument/2006/relationships" type="line" r:blip="">
          <dgm:adjLst/>
        </dgm:shape>
        <dgm:presOf/>
      </dgm:layoutNode>
      <dgm:layoutNode name="horz1">
        <dgm:choose name="Name4">
          <dgm:if name="Name5" func="var" arg="dir" op="equ" val="norm">
            <dgm:alg type="lin">
              <dgm:param type="linDir" val="fromL"/>
              <dgm:param type="nodeVertAlign" val="t"/>
            </dgm:alg>
          </dgm:if>
          <dgm:else name="Name6">
            <dgm:alg type="lin">
              <dgm:param type="linDir" val="fromR"/>
              <dgm:param type="nodeVertAlign" val="t"/>
            </dgm:alg>
          </dgm:else>
        </dgm:choose>
        <dgm:shape xmlns:r="http://schemas.openxmlformats.org/officeDocument/2006/relationships" r:blip="">
          <dgm:adjLst/>
        </dgm:shape>
        <dgm:presOf/>
        <dgm:choose name="Name7">
          <dgm:if name="Name8" axis="root des" func="maxDepth" op="equ" val="1">
            <dgm:constrLst>
              <dgm:constr type="w" for="ch" forName="tx1" refType="w"/>
            </dgm:constrLst>
          </dgm:if>
          <dgm:if name="Name9" axis="root des" func="maxDepth" op="equ" val="2">
            <dgm:constrLst>
              <dgm:constr type="w" for="ch" forName="tx1" refType="w" fact="0.2"/>
              <dgm:constr type="w" for="des" forName="tx2" refType="w" fact="0.785"/>
              <dgm:constr type="w" for="des" forName="horzSpace2" refType="w" fact="0.015"/>
              <dgm:constr type="w" for="des" forName="thinLine2b" refType="w" fact="0.8"/>
            </dgm:constrLst>
          </dgm:if>
          <dgm:if name="Name10" axis="root des" func="maxDepth" op="equ" val="3">
            <dgm:constrLst>
              <dgm:constr type="w" for="ch" forName="tx1" refType="w" fact="0.2"/>
              <dgm:constr type="w" for="des" forName="tx2" refType="w" fact="0.385"/>
              <dgm:constr type="w" for="des" forName="tx3" refType="w" fact="0.385"/>
              <dgm:constr type="w" for="des" forName="horzSpace2" refType="w" fact="0.015"/>
              <dgm:constr type="w" for="des" forName="horzSpace3" refType="w" fact="0.015"/>
              <dgm:constr type="w" for="des" forName="thinLine2b" refType="w" fact="0.8"/>
              <dgm:constr type="w" for="des" forName="thinLine3" refType="w" fact="0.385"/>
            </dgm:constrLst>
          </dgm:if>
          <dgm:if name="Name11" axis="root des" func="maxDepth" op="gte" val="4">
            <dgm:constrLst>
              <dgm:constr type="w" for="ch" forName="tx1" refType="w" fact="0.2"/>
              <dgm:constr type="w" for="des" forName="tx2" refType="w" fact="0.2516"/>
              <dgm:constr type="w" for="des" forName="tx3" refType="w" fact="0.2516"/>
              <dgm:constr type="w" for="des" forName="tx4" refType="w" fact="0.2516"/>
              <dgm:constr type="w" for="des" forName="horzSpace2" refType="w" fact="0.015"/>
              <dgm:constr type="w" for="des" forName="horzSpace3" refType="w" fact="0.015"/>
              <dgm:constr type="w" for="des" forName="horzSpace4" refType="w" fact="0.015"/>
              <dgm:constr type="w" for="des" forName="thinLine2b" refType="w" fact="0.8"/>
              <dgm:constr type="w" for="des" forName="thinLine3" refType="w" fact="0.5332"/>
            </dgm:constrLst>
          </dgm:if>
          <dgm:else name="Name12"/>
        </dgm:choose>
        <dgm:layoutNode name="tx1" styleLbl="revTx">
          <dgm:alg type="tx">
            <dgm:param type="parTxLTRAlign" val="l"/>
            <dgm:param type="parTxRTLAlign" val="r"/>
            <dgm:param type="txAnchorVert" val="t"/>
          </dgm:alg>
          <dgm:shape xmlns:r="http://schemas.openxmlformats.org/officeDocument/2006/relationships" type="rect" r:blip="">
            <dgm:adjLst/>
          </dgm:shape>
          <dgm:presOf axis="self"/>
          <dgm:constrLst>
            <dgm:constr type="tMarg" refType="primFontSz" fact="0.3"/>
            <dgm:constr type="bMarg" refType="primFontSz" fact="0.3"/>
            <dgm:constr type="lMarg" refType="primFontSz" fact="0.3"/>
            <dgm:constr type="rMarg" refType="primFontSz" fact="0.3"/>
          </dgm:constrLst>
          <dgm:ruleLst>
            <dgm:rule type="primFontSz" val="5" fact="NaN" max="NaN"/>
          </dgm:ruleLst>
        </dgm:layoutNode>
        <dgm:layoutNode name="vert1">
          <dgm:choose name="Name13">
            <dgm:if name="Name14" func="var" arg="dir" op="equ" val="norm">
              <dgm:alg type="lin">
                <dgm:param type="linDir" val="fromT"/>
                <dgm:param type="nodeHorzAlign" val="l"/>
              </dgm:alg>
            </dgm:if>
            <dgm:else name="Name15">
              <dgm:alg type="lin">
                <dgm:param type="linDir" val="fromT"/>
                <dgm:param type="nodeHorzAlign" val="r"/>
              </dgm:alg>
            </dgm:else>
          </dgm:choose>
          <dgm:shape xmlns:r="http://schemas.openxmlformats.org/officeDocument/2006/relationships" r:blip="">
            <dgm:adjLst/>
          </dgm:shape>
          <dgm:presOf/>
          <dgm:forEach name="Name16" axis="ch" ptType="node">
            <dgm:choose name="Name17">
              <dgm:if name="Name18" axis="self" ptType="node" func="pos" op="equ" val="1">
                <dgm:layoutNode name="vertSpace2a">
                  <dgm:alg type="sp"/>
                  <dgm:shape xmlns:r="http://schemas.openxmlformats.org/officeDocument/2006/relationships" r:blip="">
                    <dgm:adjLst/>
                  </dgm:shape>
                  <dgm:presOf/>
                </dgm:layoutNode>
              </dgm:if>
              <dgm:else name="Name19"/>
            </dgm:choose>
            <dgm:layoutNode name="horz2">
              <dgm:choose name="Name20">
                <dgm:if name="Name21" func="var" arg="dir" op="equ" val="norm">
                  <dgm:alg type="lin">
                    <dgm:param type="linDir" val="fromL"/>
                    <dgm:param type="nodeVertAlign" val="t"/>
                  </dgm:alg>
                </dgm:if>
                <dgm:else name="Name22">
                  <dgm:alg type="lin">
                    <dgm:param type="linDir" val="fromR"/>
                    <dgm:param type="nodeVertAlign" val="t"/>
                  </dgm:alg>
                </dgm:else>
              </dgm:choose>
              <dgm:shape xmlns:r="http://schemas.openxmlformats.org/officeDocument/2006/relationships" r:blip="">
                <dgm:adjLst/>
              </dgm:shape>
              <dgm:presOf/>
              <dgm:layoutNode name="horzSpace2">
                <dgm:alg type="sp"/>
                <dgm:shape xmlns:r="http://schemas.openxmlformats.org/officeDocument/2006/relationships" r:blip="">
                  <dgm:adjLst/>
                </dgm:shape>
                <dgm:presOf/>
              </dgm:layoutNode>
              <dgm:layoutNode name="tx2" styleLbl="revTx">
                <dgm:alg type="tx">
                  <dgm:param type="parTxLTRAlign" val="l"/>
                  <dgm:param type="parTxRTLAlign" val="r"/>
                  <dgm:param type="txAnchorVert" val="t"/>
                </dgm:alg>
                <dgm:shape xmlns:r="http://schemas.openxmlformats.org/officeDocument/2006/relationships" type="rect" r:blip="">
                  <dgm:adjLst/>
                </dgm:shape>
                <dgm:presOf axis="self"/>
                <dgm:constrLst>
                  <dgm:constr type="tMarg" refType="primFontSz" fact="0.3"/>
                  <dgm:constr type="bMarg" refType="primFontSz" fact="0.3"/>
                  <dgm:constr type="lMarg" refType="primFontSz" fact="0.3"/>
                  <dgm:constr type="rMarg" refType="primFontSz" fact="0.3"/>
                </dgm:constrLst>
                <dgm:ruleLst>
                  <dgm:rule type="primFontSz" val="5" fact="NaN" max="NaN"/>
                </dgm:ruleLst>
              </dgm:layoutNode>
              <dgm:layoutNode name="vert2">
                <dgm:choose name="Name23">
                  <dgm:if name="Name24" func="var" arg="dir" op="equ" val="norm">
                    <dgm:alg type="lin">
                      <dgm:param type="linDir" val="fromT"/>
                      <dgm:param type="nodeHorzAlign" val="l"/>
                    </dgm:alg>
                  </dgm:if>
                  <dgm:else name="Name25">
                    <dgm:alg type="lin">
                      <dgm:param type="linDir" val="fromT"/>
                      <dgm:param type="nodeHorzAlign" val="r"/>
                    </dgm:alg>
                  </dgm:else>
                </dgm:choose>
                <dgm:shape xmlns:r="http://schemas.openxmlformats.org/officeDocument/2006/relationships" r:blip="">
                  <dgm:adjLst/>
                </dgm:shape>
                <dgm:presOf/>
                <dgm:forEach name="Name26" axis="ch" ptType="node">
                  <dgm:layoutNode name="horz3">
                    <dgm:choose name="Name27">
                      <dgm:if name="Name28" func="var" arg="dir" op="equ" val="norm">
                        <dgm:alg type="lin">
                          <dgm:param type="linDir" val="fromL"/>
                          <dgm:param type="nodeVertAlign" val="t"/>
                        </dgm:alg>
                      </dgm:if>
                      <dgm:else name="Name29">
                        <dgm:alg type="lin">
                          <dgm:param type="linDir" val="fromR"/>
                          <dgm:param type="nodeVertAlign" val="t"/>
                        </dgm:alg>
                      </dgm:else>
                    </dgm:choose>
                    <dgm:shape xmlns:r="http://schemas.openxmlformats.org/officeDocument/2006/relationships" r:blip="">
                      <dgm:adjLst/>
                    </dgm:shape>
                    <dgm:presOf/>
                    <dgm:layoutNode name="horzSpace3">
                      <dgm:alg type="sp"/>
                      <dgm:shape xmlns:r="http://schemas.openxmlformats.org/officeDocument/2006/relationships" r:blip="">
                        <dgm:adjLst/>
                      </dgm:shape>
                      <dgm:presOf/>
                    </dgm:layoutNode>
                    <dgm:layoutNode name="tx3" styleLbl="revTx">
                      <dgm:alg type="tx">
                        <dgm:param type="parTxLTRAlign" val="l"/>
                        <dgm:param type="parTxRTLAlign" val="r"/>
                        <dgm:param type="txAnchorVert" val="t"/>
                      </dgm:alg>
                      <dgm:shape xmlns:r="http://schemas.openxmlformats.org/officeDocument/2006/relationships" type="rect" r:blip="">
                        <dgm:adjLst/>
                      </dgm:shape>
                      <dgm:presOf axis="self"/>
                      <dgm:constrLst>
                        <dgm:constr type="tMarg" refType="primFontSz" fact="0.3"/>
                        <dgm:constr type="bMarg" refType="primFontSz" fact="0.3"/>
                        <dgm:constr type="lMarg" refType="primFontSz" fact="0.3"/>
                        <dgm:constr type="rMarg" refType="primFontSz" fact="0.3"/>
                      </dgm:constrLst>
                      <dgm:ruleLst>
                        <dgm:rule type="primFontSz" val="5" fact="NaN" max="NaN"/>
                      </dgm:ruleLst>
                    </dgm:layoutNode>
                    <dgm:layoutNode name="vert3">
                      <dgm:choose name="Name30">
                        <dgm:if name="Name31" func="var" arg="dir" op="equ" val="norm">
                          <dgm:alg type="lin">
                            <dgm:param type="linDir" val="fromT"/>
                            <dgm:param type="nodeHorzAlign" val="l"/>
                          </dgm:alg>
                        </dgm:if>
                        <dgm:else name="Name32">
                          <dgm:alg type="lin">
                            <dgm:param type="linDir" val="fromT"/>
                            <dgm:param type="nodeHorzAlign" val="r"/>
                          </dgm:alg>
                        </dgm:else>
                      </dgm:choose>
                      <dgm:shape xmlns:r="http://schemas.openxmlformats.org/officeDocument/2006/relationships" r:blip="">
                        <dgm:adjLst/>
                      </dgm:shape>
                      <dgm:presOf/>
                      <dgm:forEach name="Name33" axis="ch" ptType="node">
                        <dgm:layoutNode name="horz4">
                          <dgm:choose name="Name34">
                            <dgm:if name="Name35" func="var" arg="dir" op="equ" val="norm">
                              <dgm:alg type="lin">
                                <dgm:param type="linDir" val="fromL"/>
                                <dgm:param type="nodeVertAlign" val="t"/>
                              </dgm:alg>
                            </dgm:if>
                            <dgm:else name="Name36">
                              <dgm:alg type="lin">
                                <dgm:param type="linDir" val="fromR"/>
                                <dgm:param type="nodeVertAlign" val="t"/>
                              </dgm:alg>
                            </dgm:else>
                          </dgm:choose>
                          <dgm:shape xmlns:r="http://schemas.openxmlformats.org/officeDocument/2006/relationships" r:blip="">
                            <dgm:adjLst/>
                          </dgm:shape>
                          <dgm:presOf/>
                          <dgm:layoutNode name="horzSpace4">
                            <dgm:alg type="sp"/>
                            <dgm:shape xmlns:r="http://schemas.openxmlformats.org/officeDocument/2006/relationships" r:blip="">
                              <dgm:adjLst/>
                            </dgm:shape>
                            <dgm:presOf/>
                          </dgm:layoutNode>
                          <dgm:layoutNode name="tx4" styleLbl="revTx">
                            <dgm:varLst>
                              <dgm:bulletEnabled val="1"/>
                            </dgm:varLst>
                            <dgm:alg type="tx">
                              <dgm:param type="parTxLTRAlign" val="l"/>
                              <dgm:param type="parTxRTLAlign" val="r"/>
                              <dgm:param type="txAnchorVert" val="t"/>
                            </dgm:alg>
                            <dgm:shape xmlns:r="http://schemas.openxmlformats.org/officeDocument/2006/relationships" type="rect" r:blip="">
                              <dgm:adjLst/>
                            </dgm:shape>
                            <dgm:presOf axis="desOrSelf" ptType="node"/>
                            <dgm:constrLst>
                              <dgm:constr type="tMarg" refType="primFontSz" fact="0.3"/>
                              <dgm:constr type="bMarg" refType="primFontSz" fact="0.3"/>
                              <dgm:constr type="lMarg" refType="primFontSz" fact="0.3"/>
                              <dgm:constr type="rMarg" refType="primFontSz" fact="0.3"/>
                            </dgm:constrLst>
                            <dgm:ruleLst>
                              <dgm:rule type="primFontSz" val="5" fact="NaN" max="NaN"/>
                            </dgm:ruleLst>
                          </dgm:layoutNode>
                        </dgm:layoutNode>
                      </dgm:forEach>
                    </dgm:layoutNode>
                  </dgm:layoutNode>
                  <dgm:forEach name="Name37" axis="followSib" ptType="sibTrans" cnt="1">
                    <dgm:layoutNode name="thinLine3" styleLbl="callout">
                      <dgm:alg type="sp"/>
                      <dgm:shape xmlns:r="http://schemas.openxmlformats.org/officeDocument/2006/relationships" type="line" r:blip="">
                        <dgm:adjLst/>
                      </dgm:shape>
                      <dgm:presOf/>
                    </dgm:layoutNode>
                  </dgm:forEach>
                </dgm:forEach>
              </dgm:layoutNode>
            </dgm:layoutNode>
            <dgm:layoutNode name="thinLine2b" styleLbl="callout">
              <dgm:alg type="sp"/>
              <dgm:shape xmlns:r="http://schemas.openxmlformats.org/officeDocument/2006/relationships" type="line" r:blip="">
                <dgm:adjLst/>
              </dgm:shape>
              <dgm:presOf/>
            </dgm:layoutNode>
            <dgm:layoutNode name="vertSpace2b">
              <dgm:alg type="sp"/>
              <dgm:shape xmlns:r="http://schemas.openxmlformats.org/officeDocument/2006/relationships" r:blip="">
                <dgm:adjLst/>
              </dgm:shape>
              <dgm:presOf/>
            </dgm:layoutNode>
          </dgm:forEach>
        </dgm:layoutNode>
      </dgm:layoutNode>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INDICADORES!A1"/><Relationship Id="rId1" Type="http://schemas.openxmlformats.org/officeDocument/2006/relationships/image" Target="../media/image1.png"/><Relationship Id="rId4" Type="http://schemas.openxmlformats.org/officeDocument/2006/relationships/image" Target="../media/image3.png"/></Relationships>
</file>

<file path=xl/drawings/_rels/drawing10.xml.rels><?xml version="1.0" encoding="UTF-8" standalone="yes"?>
<Relationships xmlns="http://schemas.openxmlformats.org/package/2006/relationships"><Relationship Id="rId3" Type="http://schemas.openxmlformats.org/officeDocument/2006/relationships/hyperlink" Target="#H!A68"/><Relationship Id="rId7" Type="http://schemas.openxmlformats.org/officeDocument/2006/relationships/image" Target="../media/image14.png"/><Relationship Id="rId2" Type="http://schemas.openxmlformats.org/officeDocument/2006/relationships/image" Target="../media/image9.png"/><Relationship Id="rId1" Type="http://schemas.openxmlformats.org/officeDocument/2006/relationships/image" Target="../media/image8.png"/><Relationship Id="rId6" Type="http://schemas.openxmlformats.org/officeDocument/2006/relationships/hyperlink" Target="#B!A1"/><Relationship Id="rId5" Type="http://schemas.openxmlformats.org/officeDocument/2006/relationships/hyperlink" Target="#INDICADORES!A1"/><Relationship Id="rId4" Type="http://schemas.openxmlformats.org/officeDocument/2006/relationships/image" Target="../media/image10.png"/></Relationships>
</file>

<file path=xl/drawings/_rels/drawing11.xml.rels><?xml version="1.0" encoding="UTF-8" standalone="yes"?>
<Relationships xmlns="http://schemas.openxmlformats.org/package/2006/relationships"><Relationship Id="rId3" Type="http://schemas.openxmlformats.org/officeDocument/2006/relationships/hyperlink" Target="#I!A68"/><Relationship Id="rId7" Type="http://schemas.openxmlformats.org/officeDocument/2006/relationships/image" Target="../media/image15.png"/><Relationship Id="rId2" Type="http://schemas.openxmlformats.org/officeDocument/2006/relationships/image" Target="../media/image9.png"/><Relationship Id="rId1" Type="http://schemas.openxmlformats.org/officeDocument/2006/relationships/image" Target="../media/image8.png"/><Relationship Id="rId6" Type="http://schemas.openxmlformats.org/officeDocument/2006/relationships/hyperlink" Target="#B!A1"/><Relationship Id="rId5" Type="http://schemas.openxmlformats.org/officeDocument/2006/relationships/hyperlink" Target="#INDICADORES!A1"/><Relationship Id="rId4" Type="http://schemas.openxmlformats.org/officeDocument/2006/relationships/image" Target="../media/image10.png"/></Relationships>
</file>

<file path=xl/drawings/_rels/drawing12.xml.rels><?xml version="1.0" encoding="UTF-8" standalone="yes"?>
<Relationships xmlns="http://schemas.openxmlformats.org/package/2006/relationships"><Relationship Id="rId3" Type="http://schemas.openxmlformats.org/officeDocument/2006/relationships/hyperlink" Target="#J!A68"/><Relationship Id="rId7" Type="http://schemas.openxmlformats.org/officeDocument/2006/relationships/image" Target="../media/image16.png"/><Relationship Id="rId2" Type="http://schemas.openxmlformats.org/officeDocument/2006/relationships/image" Target="../media/image9.png"/><Relationship Id="rId1" Type="http://schemas.openxmlformats.org/officeDocument/2006/relationships/image" Target="../media/image8.png"/><Relationship Id="rId6" Type="http://schemas.openxmlformats.org/officeDocument/2006/relationships/hyperlink" Target="#B!A1"/><Relationship Id="rId5" Type="http://schemas.openxmlformats.org/officeDocument/2006/relationships/hyperlink" Target="#INDICADORES!A1"/><Relationship Id="rId4" Type="http://schemas.openxmlformats.org/officeDocument/2006/relationships/image" Target="../media/image10.png"/></Relationships>
</file>

<file path=xl/drawings/_rels/drawing2.xml.rels><?xml version="1.0" encoding="UTF-8" standalone="yes"?>
<Relationships xmlns="http://schemas.openxmlformats.org/package/2006/relationships"><Relationship Id="rId8" Type="http://schemas.openxmlformats.org/officeDocument/2006/relationships/hyperlink" Target="#'F'!A1"/><Relationship Id="rId13" Type="http://schemas.openxmlformats.org/officeDocument/2006/relationships/image" Target="../media/image7.png"/><Relationship Id="rId3" Type="http://schemas.openxmlformats.org/officeDocument/2006/relationships/hyperlink" Target="#A!A1"/><Relationship Id="rId7" Type="http://schemas.openxmlformats.org/officeDocument/2006/relationships/hyperlink" Target="#E!A1"/><Relationship Id="rId12" Type="http://schemas.openxmlformats.org/officeDocument/2006/relationships/image" Target="../media/image6.png"/><Relationship Id="rId2" Type="http://schemas.openxmlformats.org/officeDocument/2006/relationships/image" Target="../media/image5.jpeg"/><Relationship Id="rId1" Type="http://schemas.openxmlformats.org/officeDocument/2006/relationships/image" Target="../media/image4.jpg"/><Relationship Id="rId6" Type="http://schemas.openxmlformats.org/officeDocument/2006/relationships/hyperlink" Target="#D!A1"/><Relationship Id="rId11" Type="http://schemas.openxmlformats.org/officeDocument/2006/relationships/hyperlink" Target="#H!A1"/><Relationship Id="rId5" Type="http://schemas.openxmlformats.org/officeDocument/2006/relationships/hyperlink" Target="#'C'!A1"/><Relationship Id="rId10" Type="http://schemas.openxmlformats.org/officeDocument/2006/relationships/hyperlink" Target="#J!A1"/><Relationship Id="rId4" Type="http://schemas.openxmlformats.org/officeDocument/2006/relationships/hyperlink" Target="#B!A1"/><Relationship Id="rId9" Type="http://schemas.openxmlformats.org/officeDocument/2006/relationships/hyperlink" Target="#I!A1"/></Relationships>
</file>

<file path=xl/drawings/_rels/drawing3.xml.rels><?xml version="1.0" encoding="UTF-8" standalone="yes"?>
<Relationships xmlns="http://schemas.openxmlformats.org/package/2006/relationships"><Relationship Id="rId3" Type="http://schemas.openxmlformats.org/officeDocument/2006/relationships/diagramQuickStyle" Target="../diagrams/quickStyle1.xml"/><Relationship Id="rId2" Type="http://schemas.openxmlformats.org/officeDocument/2006/relationships/diagramLayout" Target="../diagrams/layout1.xml"/><Relationship Id="rId1" Type="http://schemas.openxmlformats.org/officeDocument/2006/relationships/diagramData" Target="../diagrams/data1.xml"/><Relationship Id="rId5" Type="http://schemas.microsoft.com/office/2007/relationships/diagramDrawing" Target="../diagrams/drawing1.xml"/><Relationship Id="rId4" Type="http://schemas.openxmlformats.org/officeDocument/2006/relationships/diagramColors" Target="../diagrams/colors1.xml"/></Relationships>
</file>

<file path=xl/drawings/_rels/drawing4.xml.rels><?xml version="1.0" encoding="UTF-8" standalone="yes"?>
<Relationships xmlns="http://schemas.openxmlformats.org/package/2006/relationships"><Relationship Id="rId3" Type="http://schemas.openxmlformats.org/officeDocument/2006/relationships/hyperlink" Target="#A!A66"/><Relationship Id="rId2" Type="http://schemas.openxmlformats.org/officeDocument/2006/relationships/image" Target="../media/image9.png"/><Relationship Id="rId1" Type="http://schemas.openxmlformats.org/officeDocument/2006/relationships/image" Target="../media/image8.png"/><Relationship Id="rId6" Type="http://schemas.openxmlformats.org/officeDocument/2006/relationships/hyperlink" Target="#B!A1"/><Relationship Id="rId5" Type="http://schemas.openxmlformats.org/officeDocument/2006/relationships/hyperlink" Target="#INDICADORES!A1"/><Relationship Id="rId4" Type="http://schemas.openxmlformats.org/officeDocument/2006/relationships/image" Target="../media/image10.png"/></Relationships>
</file>

<file path=xl/drawings/_rels/drawing5.xml.rels><?xml version="1.0" encoding="UTF-8" standalone="yes"?>
<Relationships xmlns="http://schemas.openxmlformats.org/package/2006/relationships"><Relationship Id="rId3" Type="http://schemas.openxmlformats.org/officeDocument/2006/relationships/hyperlink" Target="#B!A66"/><Relationship Id="rId7" Type="http://schemas.openxmlformats.org/officeDocument/2006/relationships/hyperlink" Target="#B!A1"/><Relationship Id="rId2" Type="http://schemas.openxmlformats.org/officeDocument/2006/relationships/image" Target="../media/image9.png"/><Relationship Id="rId1" Type="http://schemas.openxmlformats.org/officeDocument/2006/relationships/image" Target="../media/image8.png"/><Relationship Id="rId6" Type="http://schemas.openxmlformats.org/officeDocument/2006/relationships/hyperlink" Target="#'C'!A1"/><Relationship Id="rId5" Type="http://schemas.openxmlformats.org/officeDocument/2006/relationships/hyperlink" Target="#INDICADORES!A1"/><Relationship Id="rId4" Type="http://schemas.openxmlformats.org/officeDocument/2006/relationships/image" Target="../media/image10.png"/></Relationships>
</file>

<file path=xl/drawings/_rels/drawing6.xml.rels><?xml version="1.0" encoding="UTF-8" standalone="yes"?>
<Relationships xmlns="http://schemas.openxmlformats.org/package/2006/relationships"><Relationship Id="rId3" Type="http://schemas.openxmlformats.org/officeDocument/2006/relationships/hyperlink" Target="#'C'!A66"/><Relationship Id="rId7" Type="http://schemas.openxmlformats.org/officeDocument/2006/relationships/image" Target="../media/image11.png"/><Relationship Id="rId2" Type="http://schemas.openxmlformats.org/officeDocument/2006/relationships/image" Target="../media/image9.png"/><Relationship Id="rId1" Type="http://schemas.openxmlformats.org/officeDocument/2006/relationships/image" Target="../media/image8.png"/><Relationship Id="rId6" Type="http://schemas.openxmlformats.org/officeDocument/2006/relationships/hyperlink" Target="#B!A1"/><Relationship Id="rId5" Type="http://schemas.openxmlformats.org/officeDocument/2006/relationships/hyperlink" Target="#INDICADORES!A1"/><Relationship Id="rId4" Type="http://schemas.openxmlformats.org/officeDocument/2006/relationships/image" Target="../media/image10.png"/></Relationships>
</file>

<file path=xl/drawings/_rels/drawing7.xml.rels><?xml version="1.0" encoding="UTF-8" standalone="yes"?>
<Relationships xmlns="http://schemas.openxmlformats.org/package/2006/relationships"><Relationship Id="rId3" Type="http://schemas.openxmlformats.org/officeDocument/2006/relationships/hyperlink" Target="#D!A66"/><Relationship Id="rId7" Type="http://schemas.openxmlformats.org/officeDocument/2006/relationships/image" Target="../media/image12.png"/><Relationship Id="rId2" Type="http://schemas.openxmlformats.org/officeDocument/2006/relationships/image" Target="../media/image9.png"/><Relationship Id="rId1" Type="http://schemas.openxmlformats.org/officeDocument/2006/relationships/image" Target="../media/image8.png"/><Relationship Id="rId6" Type="http://schemas.openxmlformats.org/officeDocument/2006/relationships/hyperlink" Target="#B!A1"/><Relationship Id="rId5" Type="http://schemas.openxmlformats.org/officeDocument/2006/relationships/hyperlink" Target="#INDICADORES!A1"/><Relationship Id="rId4" Type="http://schemas.openxmlformats.org/officeDocument/2006/relationships/image" Target="../media/image10.png"/></Relationships>
</file>

<file path=xl/drawings/_rels/drawing8.xml.rels><?xml version="1.0" encoding="UTF-8" standalone="yes"?>
<Relationships xmlns="http://schemas.openxmlformats.org/package/2006/relationships"><Relationship Id="rId3" Type="http://schemas.openxmlformats.org/officeDocument/2006/relationships/hyperlink" Target="#E!A67"/><Relationship Id="rId7" Type="http://schemas.openxmlformats.org/officeDocument/2006/relationships/image" Target="../media/image13.png"/><Relationship Id="rId2" Type="http://schemas.openxmlformats.org/officeDocument/2006/relationships/image" Target="../media/image9.png"/><Relationship Id="rId1" Type="http://schemas.openxmlformats.org/officeDocument/2006/relationships/image" Target="../media/image8.png"/><Relationship Id="rId6" Type="http://schemas.openxmlformats.org/officeDocument/2006/relationships/hyperlink" Target="#B!A1"/><Relationship Id="rId5" Type="http://schemas.openxmlformats.org/officeDocument/2006/relationships/hyperlink" Target="#INDICADORES!A1"/><Relationship Id="rId4" Type="http://schemas.openxmlformats.org/officeDocument/2006/relationships/image" Target="../media/image10.png"/></Relationships>
</file>

<file path=xl/drawings/_rels/drawing9.xml.rels><?xml version="1.0" encoding="UTF-8" standalone="yes"?>
<Relationships xmlns="http://schemas.openxmlformats.org/package/2006/relationships"><Relationship Id="rId3" Type="http://schemas.openxmlformats.org/officeDocument/2006/relationships/hyperlink" Target="#'F'!A67"/><Relationship Id="rId2" Type="http://schemas.openxmlformats.org/officeDocument/2006/relationships/image" Target="../media/image9.png"/><Relationship Id="rId1" Type="http://schemas.openxmlformats.org/officeDocument/2006/relationships/image" Target="../media/image8.png"/><Relationship Id="rId6" Type="http://schemas.openxmlformats.org/officeDocument/2006/relationships/hyperlink" Target="#B!A1"/><Relationship Id="rId5" Type="http://schemas.openxmlformats.org/officeDocument/2006/relationships/hyperlink" Target="#INDICADORES!A1"/><Relationship Id="rId4" Type="http://schemas.openxmlformats.org/officeDocument/2006/relationships/image" Target="../media/image10.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32845</xdr:rowOff>
    </xdr:from>
    <xdr:to>
      <xdr:col>19</xdr:col>
      <xdr:colOff>109483</xdr:colOff>
      <xdr:row>46</xdr:row>
      <xdr:rowOff>109483</xdr:rowOff>
    </xdr:to>
    <xdr:pic>
      <xdr:nvPicPr>
        <xdr:cNvPr id="12" name="1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32845"/>
          <a:ext cx="14670690" cy="8638190"/>
        </a:xfrm>
        <a:prstGeom prst="rect">
          <a:avLst/>
        </a:prstGeom>
      </xdr:spPr>
    </xdr:pic>
    <xdr:clientData/>
  </xdr:twoCellAnchor>
  <xdr:oneCellAnchor>
    <xdr:from>
      <xdr:col>1</xdr:col>
      <xdr:colOff>98536</xdr:colOff>
      <xdr:row>0</xdr:row>
      <xdr:rowOff>0</xdr:rowOff>
    </xdr:from>
    <xdr:ext cx="11456149" cy="937629"/>
    <xdr:sp macro="" textlink="">
      <xdr:nvSpPr>
        <xdr:cNvPr id="13" name="12 Rectángulo"/>
        <xdr:cNvSpPr/>
      </xdr:nvSpPr>
      <xdr:spPr>
        <a:xfrm>
          <a:off x="864915" y="0"/>
          <a:ext cx="11456149" cy="937629"/>
        </a:xfrm>
        <a:prstGeom prst="rect">
          <a:avLst/>
        </a:prstGeom>
        <a:noFill/>
        <a:effectLst>
          <a:outerShdw blurRad="50800" dist="38100" dir="5400000" algn="t" rotWithShape="0">
            <a:prstClr val="black">
              <a:alpha val="40000"/>
            </a:prstClr>
          </a:outerShdw>
        </a:effectLst>
      </xdr:spPr>
      <xdr:txBody>
        <a:bodyPr wrap="none" lIns="91440" tIns="45720" rIns="91440" bIns="45720">
          <a:spAutoFit/>
        </a:bodyPr>
        <a:lstStyle/>
        <a:p>
          <a:pPr algn="ctr"/>
          <a:r>
            <a:rPr lang="es-ES" sz="5400" b="1" cap="none" spc="0">
              <a:ln w="10541" cmpd="sng">
                <a:solidFill>
                  <a:schemeClr val="tx1">
                    <a:lumMod val="75000"/>
                    <a:lumOff val="25000"/>
                  </a:schemeClr>
                </a:solidFill>
                <a:prstDash val="solid"/>
              </a:ln>
              <a:solidFill>
                <a:schemeClr val="tx1">
                  <a:lumMod val="75000"/>
                  <a:lumOff val="25000"/>
                </a:schemeClr>
              </a:solidFill>
              <a:effectLst/>
            </a:rPr>
            <a:t>INDICADORES DE COMERCIO EXTERIOR</a:t>
          </a:r>
        </a:p>
      </xdr:txBody>
    </xdr:sp>
    <xdr:clientData/>
  </xdr:oneCellAnchor>
  <xdr:twoCellAnchor>
    <xdr:from>
      <xdr:col>5</xdr:col>
      <xdr:colOff>611127</xdr:colOff>
      <xdr:row>5</xdr:row>
      <xdr:rowOff>109483</xdr:rowOff>
    </xdr:from>
    <xdr:to>
      <xdr:col>7</xdr:col>
      <xdr:colOff>238886</xdr:colOff>
      <xdr:row>8</xdr:row>
      <xdr:rowOff>32844</xdr:rowOff>
    </xdr:to>
    <xdr:sp macro="" textlink="">
      <xdr:nvSpPr>
        <xdr:cNvPr id="14" name="13 Proceso alternativo">
          <a:hlinkClick xmlns:r="http://schemas.openxmlformats.org/officeDocument/2006/relationships" r:id="rId2"/>
        </xdr:cNvPr>
        <xdr:cNvSpPr/>
      </xdr:nvSpPr>
      <xdr:spPr>
        <a:xfrm>
          <a:off x="4443024" y="1040086"/>
          <a:ext cx="1160517" cy="481724"/>
        </a:xfrm>
        <a:prstGeom prst="flowChartAlternateProcess">
          <a:avLst/>
        </a:prstGeom>
        <a:solidFill>
          <a:srgbClr val="C00000"/>
        </a:solidFill>
        <a:ln>
          <a:solidFill>
            <a:srgbClr val="C00000"/>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b="1" i="0">
              <a:solidFill>
                <a:schemeClr val="bg1"/>
              </a:solidFill>
            </a:rPr>
            <a:t>DAR CLIC  AQUÍ PARA INICIAR</a:t>
          </a:r>
        </a:p>
      </xdr:txBody>
    </xdr:sp>
    <xdr:clientData/>
  </xdr:twoCellAnchor>
  <xdr:twoCellAnchor editAs="oneCell">
    <xdr:from>
      <xdr:col>17</xdr:col>
      <xdr:colOff>0</xdr:colOff>
      <xdr:row>14</xdr:row>
      <xdr:rowOff>0</xdr:rowOff>
    </xdr:from>
    <xdr:to>
      <xdr:col>17</xdr:col>
      <xdr:colOff>304800</xdr:colOff>
      <xdr:row>15</xdr:row>
      <xdr:rowOff>114300</xdr:rowOff>
    </xdr:to>
    <xdr:sp macro="" textlink="">
      <xdr:nvSpPr>
        <xdr:cNvPr id="1025" name="AutoShape 1" descr="Resultado de imagen para bandera de colombia png"/>
        <xdr:cNvSpPr>
          <a:spLocks noChangeAspect="1" noChangeArrowheads="1"/>
        </xdr:cNvSpPr>
      </xdr:nvSpPr>
      <xdr:spPr bwMode="auto">
        <a:xfrm>
          <a:off x="12954000" y="2667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262759</xdr:colOff>
      <xdr:row>13</xdr:row>
      <xdr:rowOff>98536</xdr:rowOff>
    </xdr:from>
    <xdr:to>
      <xdr:col>2</xdr:col>
      <xdr:colOff>164224</xdr:colOff>
      <xdr:row>18</xdr:row>
      <xdr:rowOff>84710</xdr:rowOff>
    </xdr:to>
    <xdr:pic>
      <xdr:nvPicPr>
        <xdr:cNvPr id="2" name="1 Imagen"/>
        <xdr:cNvPicPr>
          <a:picLocks noChangeAspect="1"/>
        </xdr:cNvPicPr>
      </xdr:nvPicPr>
      <xdr:blipFill>
        <a:blip xmlns:r="http://schemas.openxmlformats.org/officeDocument/2006/relationships" r:embed="rId3"/>
        <a:stretch>
          <a:fillRect/>
        </a:stretch>
      </xdr:blipFill>
      <xdr:spPr>
        <a:xfrm>
          <a:off x="262759" y="2518105"/>
          <a:ext cx="1434224" cy="916777"/>
        </a:xfrm>
        <a:prstGeom prst="rect">
          <a:avLst/>
        </a:prstGeom>
      </xdr:spPr>
    </xdr:pic>
    <xdr:clientData/>
  </xdr:twoCellAnchor>
  <xdr:twoCellAnchor editAs="oneCell">
    <xdr:from>
      <xdr:col>17</xdr:col>
      <xdr:colOff>0</xdr:colOff>
      <xdr:row>14</xdr:row>
      <xdr:rowOff>0</xdr:rowOff>
    </xdr:from>
    <xdr:to>
      <xdr:col>17</xdr:col>
      <xdr:colOff>304800</xdr:colOff>
      <xdr:row>15</xdr:row>
      <xdr:rowOff>114300</xdr:rowOff>
    </xdr:to>
    <xdr:sp macro="" textlink="">
      <xdr:nvSpPr>
        <xdr:cNvPr id="4" name="AutoShape 1" descr="Resultado de imagen para chile"/>
        <xdr:cNvSpPr>
          <a:spLocks noChangeAspect="1" noChangeArrowheads="1"/>
        </xdr:cNvSpPr>
      </xdr:nvSpPr>
      <xdr:spPr bwMode="auto">
        <a:xfrm>
          <a:off x="12954000" y="2667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17</xdr:col>
      <xdr:colOff>0</xdr:colOff>
      <xdr:row>14</xdr:row>
      <xdr:rowOff>0</xdr:rowOff>
    </xdr:from>
    <xdr:to>
      <xdr:col>17</xdr:col>
      <xdr:colOff>304800</xdr:colOff>
      <xdr:row>15</xdr:row>
      <xdr:rowOff>114300</xdr:rowOff>
    </xdr:to>
    <xdr:sp macro="" textlink="">
      <xdr:nvSpPr>
        <xdr:cNvPr id="3" name="AutoShape 1" descr="Resultado de imagen para bandera mexico"/>
        <xdr:cNvSpPr>
          <a:spLocks noChangeAspect="1" noChangeArrowheads="1"/>
        </xdr:cNvSpPr>
      </xdr:nvSpPr>
      <xdr:spPr bwMode="auto">
        <a:xfrm>
          <a:off x="12954000" y="2667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17</xdr:col>
      <xdr:colOff>0</xdr:colOff>
      <xdr:row>14</xdr:row>
      <xdr:rowOff>0</xdr:rowOff>
    </xdr:from>
    <xdr:to>
      <xdr:col>17</xdr:col>
      <xdr:colOff>304800</xdr:colOff>
      <xdr:row>15</xdr:row>
      <xdr:rowOff>114300</xdr:rowOff>
    </xdr:to>
    <xdr:sp macro="" textlink="">
      <xdr:nvSpPr>
        <xdr:cNvPr id="5" name="AutoShape 1" descr="Resultado de imagen para CUBA BANDERA"/>
        <xdr:cNvSpPr>
          <a:spLocks noChangeAspect="1" noChangeArrowheads="1"/>
        </xdr:cNvSpPr>
      </xdr:nvSpPr>
      <xdr:spPr bwMode="auto">
        <a:xfrm>
          <a:off x="12954000" y="2667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17</xdr:col>
      <xdr:colOff>0</xdr:colOff>
      <xdr:row>14</xdr:row>
      <xdr:rowOff>0</xdr:rowOff>
    </xdr:from>
    <xdr:to>
      <xdr:col>17</xdr:col>
      <xdr:colOff>304800</xdr:colOff>
      <xdr:row>15</xdr:row>
      <xdr:rowOff>114300</xdr:rowOff>
    </xdr:to>
    <xdr:sp macro="" textlink="">
      <xdr:nvSpPr>
        <xdr:cNvPr id="6" name="AutoShape 1" descr="Resultado de imagen para bandera argentina"/>
        <xdr:cNvSpPr>
          <a:spLocks noChangeAspect="1" noChangeArrowheads="1"/>
        </xdr:cNvSpPr>
      </xdr:nvSpPr>
      <xdr:spPr bwMode="auto">
        <a:xfrm>
          <a:off x="12954000" y="2667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251809</xdr:colOff>
      <xdr:row>20</xdr:row>
      <xdr:rowOff>109483</xdr:rowOff>
    </xdr:from>
    <xdr:to>
      <xdr:col>2</xdr:col>
      <xdr:colOff>164221</xdr:colOff>
      <xdr:row>24</xdr:row>
      <xdr:rowOff>87586</xdr:rowOff>
    </xdr:to>
    <xdr:pic>
      <xdr:nvPicPr>
        <xdr:cNvPr id="8" name="Imagen 7"/>
        <xdr:cNvPicPr>
          <a:picLocks noChangeAspect="1"/>
        </xdr:cNvPicPr>
      </xdr:nvPicPr>
      <xdr:blipFill>
        <a:blip xmlns:r="http://schemas.openxmlformats.org/officeDocument/2006/relationships" r:embed="rId4"/>
        <a:stretch>
          <a:fillRect/>
        </a:stretch>
      </xdr:blipFill>
      <xdr:spPr>
        <a:xfrm>
          <a:off x="251809" y="3831897"/>
          <a:ext cx="1445171" cy="722586"/>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5</xdr:col>
      <xdr:colOff>495300</xdr:colOff>
      <xdr:row>4</xdr:row>
      <xdr:rowOff>104773</xdr:rowOff>
    </xdr:from>
    <xdr:to>
      <xdr:col>9</xdr:col>
      <xdr:colOff>571500</xdr:colOff>
      <xdr:row>16</xdr:row>
      <xdr:rowOff>66673</xdr:rowOff>
    </xdr:to>
    <xdr:sp macro="" textlink="">
      <xdr:nvSpPr>
        <xdr:cNvPr id="5" name="4 Rectángulo"/>
        <xdr:cNvSpPr/>
      </xdr:nvSpPr>
      <xdr:spPr>
        <a:xfrm>
          <a:off x="4000500" y="1009648"/>
          <a:ext cx="4152900"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0</xdr:col>
      <xdr:colOff>0</xdr:colOff>
      <xdr:row>0</xdr:row>
      <xdr:rowOff>9525</xdr:rowOff>
    </xdr:from>
    <xdr:to>
      <xdr:col>4</xdr:col>
      <xdr:colOff>1164749</xdr:colOff>
      <xdr:row>4</xdr:row>
      <xdr:rowOff>104775</xdr:rowOff>
    </xdr:to>
    <xdr:pic>
      <xdr:nvPicPr>
        <xdr:cNvPr id="6" name="5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 b="83010"/>
        <a:stretch/>
      </xdr:blipFill>
      <xdr:spPr bwMode="auto">
        <a:xfrm>
          <a:off x="0" y="9525"/>
          <a:ext cx="3907949" cy="1000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514350</xdr:colOff>
      <xdr:row>0</xdr:row>
      <xdr:rowOff>9524</xdr:rowOff>
    </xdr:from>
    <xdr:to>
      <xdr:col>9</xdr:col>
      <xdr:colOff>257175</xdr:colOff>
      <xdr:row>4</xdr:row>
      <xdr:rowOff>28574</xdr:rowOff>
    </xdr:to>
    <xdr:pic>
      <xdr:nvPicPr>
        <xdr:cNvPr id="7" name="6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21436" b="63895"/>
        <a:stretch/>
      </xdr:blipFill>
      <xdr:spPr bwMode="auto">
        <a:xfrm>
          <a:off x="4019550" y="9524"/>
          <a:ext cx="4181475" cy="923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695325</xdr:colOff>
      <xdr:row>0</xdr:row>
      <xdr:rowOff>0</xdr:rowOff>
    </xdr:from>
    <xdr:to>
      <xdr:col>14</xdr:col>
      <xdr:colOff>95250</xdr:colOff>
      <xdr:row>4</xdr:row>
      <xdr:rowOff>93139</xdr:rowOff>
    </xdr:to>
    <xdr:pic>
      <xdr:nvPicPr>
        <xdr:cNvPr id="8" name="7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42509" b="41389"/>
        <a:stretch/>
      </xdr:blipFill>
      <xdr:spPr bwMode="auto">
        <a:xfrm>
          <a:off x="8277225" y="0"/>
          <a:ext cx="4114800" cy="9980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666750</xdr:colOff>
      <xdr:row>1</xdr:row>
      <xdr:rowOff>9525</xdr:rowOff>
    </xdr:from>
    <xdr:to>
      <xdr:col>4</xdr:col>
      <xdr:colOff>466725</xdr:colOff>
      <xdr:row>2</xdr:row>
      <xdr:rowOff>171450</xdr:rowOff>
    </xdr:to>
    <xdr:sp macro="" textlink="">
      <xdr:nvSpPr>
        <xdr:cNvPr id="9" name="8 CuadroTexto"/>
        <xdr:cNvSpPr txBox="1"/>
      </xdr:nvSpPr>
      <xdr:spPr>
        <a:xfrm>
          <a:off x="666750" y="200025"/>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DESCRIPCIÓN</a:t>
          </a:r>
        </a:p>
      </xdr:txBody>
    </xdr:sp>
    <xdr:clientData/>
  </xdr:twoCellAnchor>
  <xdr:twoCellAnchor>
    <xdr:from>
      <xdr:col>6</xdr:col>
      <xdr:colOff>381000</xdr:colOff>
      <xdr:row>1</xdr:row>
      <xdr:rowOff>28575</xdr:rowOff>
    </xdr:from>
    <xdr:to>
      <xdr:col>9</xdr:col>
      <xdr:colOff>9525</xdr:colOff>
      <xdr:row>2</xdr:row>
      <xdr:rowOff>190500</xdr:rowOff>
    </xdr:to>
    <xdr:sp macro="" textlink="">
      <xdr:nvSpPr>
        <xdr:cNvPr id="10" name="9 CuadroTexto"/>
        <xdr:cNvSpPr txBox="1"/>
      </xdr:nvSpPr>
      <xdr:spPr>
        <a:xfrm>
          <a:off x="5048250" y="219075"/>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FÓRMULA</a:t>
          </a:r>
        </a:p>
      </xdr:txBody>
    </xdr:sp>
    <xdr:clientData/>
  </xdr:twoCellAnchor>
  <xdr:twoCellAnchor>
    <xdr:from>
      <xdr:col>11</xdr:col>
      <xdr:colOff>190500</xdr:colOff>
      <xdr:row>1</xdr:row>
      <xdr:rowOff>38100</xdr:rowOff>
    </xdr:from>
    <xdr:to>
      <xdr:col>14</xdr:col>
      <xdr:colOff>447675</xdr:colOff>
      <xdr:row>2</xdr:row>
      <xdr:rowOff>200025</xdr:rowOff>
    </xdr:to>
    <xdr:sp macro="" textlink="">
      <xdr:nvSpPr>
        <xdr:cNvPr id="11" name="10 CuadroTexto"/>
        <xdr:cNvSpPr txBox="1"/>
      </xdr:nvSpPr>
      <xdr:spPr>
        <a:xfrm>
          <a:off x="9296400" y="228600"/>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INTERPRETACIÓN</a:t>
          </a:r>
        </a:p>
      </xdr:txBody>
    </xdr:sp>
    <xdr:clientData/>
  </xdr:twoCellAnchor>
  <xdr:twoCellAnchor>
    <xdr:from>
      <xdr:col>10</xdr:col>
      <xdr:colOff>419100</xdr:colOff>
      <xdr:row>4</xdr:row>
      <xdr:rowOff>95250</xdr:rowOff>
    </xdr:from>
    <xdr:to>
      <xdr:col>15</xdr:col>
      <xdr:colOff>95250</xdr:colOff>
      <xdr:row>16</xdr:row>
      <xdr:rowOff>57150</xdr:rowOff>
    </xdr:to>
    <xdr:sp macro="" textlink="">
      <xdr:nvSpPr>
        <xdr:cNvPr id="12" name="11 Rectángulo"/>
        <xdr:cNvSpPr/>
      </xdr:nvSpPr>
      <xdr:spPr>
        <a:xfrm>
          <a:off x="8763000" y="1000125"/>
          <a:ext cx="3486150"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419100</xdr:colOff>
      <xdr:row>4</xdr:row>
      <xdr:rowOff>95250</xdr:rowOff>
    </xdr:from>
    <xdr:to>
      <xdr:col>5</xdr:col>
      <xdr:colOff>276225</xdr:colOff>
      <xdr:row>16</xdr:row>
      <xdr:rowOff>57150</xdr:rowOff>
    </xdr:to>
    <xdr:sp macro="" textlink="">
      <xdr:nvSpPr>
        <xdr:cNvPr id="13" name="12 Rectángulo"/>
        <xdr:cNvSpPr/>
      </xdr:nvSpPr>
      <xdr:spPr>
        <a:xfrm>
          <a:off x="419100" y="1000125"/>
          <a:ext cx="3362325"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6</xdr:col>
      <xdr:colOff>695325</xdr:colOff>
      <xdr:row>17</xdr:row>
      <xdr:rowOff>176211</xdr:rowOff>
    </xdr:from>
    <xdr:to>
      <xdr:col>7</xdr:col>
      <xdr:colOff>561975</xdr:colOff>
      <xdr:row>22</xdr:row>
      <xdr:rowOff>9524</xdr:rowOff>
    </xdr:to>
    <xdr:pic>
      <xdr:nvPicPr>
        <xdr:cNvPr id="14" name="13 Imagen" descr="Resultado de imagen para estadisticas icono png"/>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362575" y="3605211"/>
          <a:ext cx="1257300" cy="7858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49746</xdr:colOff>
      <xdr:row>18</xdr:row>
      <xdr:rowOff>94017</xdr:rowOff>
    </xdr:from>
    <xdr:to>
      <xdr:col>6</xdr:col>
      <xdr:colOff>790576</xdr:colOff>
      <xdr:row>24</xdr:row>
      <xdr:rowOff>104775</xdr:rowOff>
    </xdr:to>
    <xdr:pic>
      <xdr:nvPicPr>
        <xdr:cNvPr id="15" name="14 Imagen" descr="Resultado de imagen para HAZ clic aqui PNG">
          <a:hlinkClick xmlns:r="http://schemas.openxmlformats.org/officeDocument/2006/relationships" r:id="rId3"/>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554946" y="3713517"/>
          <a:ext cx="1902880" cy="1153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219075</xdr:colOff>
      <xdr:row>21</xdr:row>
      <xdr:rowOff>142875</xdr:rowOff>
    </xdr:from>
    <xdr:to>
      <xdr:col>0</xdr:col>
      <xdr:colOff>428625</xdr:colOff>
      <xdr:row>23</xdr:row>
      <xdr:rowOff>28575</xdr:rowOff>
    </xdr:to>
    <xdr:sp macro="" textlink="">
      <xdr:nvSpPr>
        <xdr:cNvPr id="16" name="15 Flecha izquierda">
          <a:hlinkClick xmlns:r="http://schemas.openxmlformats.org/officeDocument/2006/relationships" r:id="rId5"/>
        </xdr:cNvPr>
        <xdr:cNvSpPr/>
      </xdr:nvSpPr>
      <xdr:spPr>
        <a:xfrm>
          <a:off x="219075" y="4333875"/>
          <a:ext cx="20955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514350</xdr:colOff>
      <xdr:row>21</xdr:row>
      <xdr:rowOff>142875</xdr:rowOff>
    </xdr:from>
    <xdr:to>
      <xdr:col>1</xdr:col>
      <xdr:colOff>19050</xdr:colOff>
      <xdr:row>23</xdr:row>
      <xdr:rowOff>38100</xdr:rowOff>
    </xdr:to>
    <xdr:sp macro="" textlink="">
      <xdr:nvSpPr>
        <xdr:cNvPr id="17" name="16 Flecha derecha">
          <a:hlinkClick xmlns:r="http://schemas.openxmlformats.org/officeDocument/2006/relationships" r:id="rId6"/>
        </xdr:cNvPr>
        <xdr:cNvSpPr/>
      </xdr:nvSpPr>
      <xdr:spPr>
        <a:xfrm>
          <a:off x="514350" y="4333875"/>
          <a:ext cx="266700"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oneCellAnchor>
    <xdr:from>
      <xdr:col>7</xdr:col>
      <xdr:colOff>483563</xdr:colOff>
      <xdr:row>18</xdr:row>
      <xdr:rowOff>31248</xdr:rowOff>
    </xdr:from>
    <xdr:ext cx="3261983" cy="593304"/>
    <xdr:sp macro="" textlink="">
      <xdr:nvSpPr>
        <xdr:cNvPr id="18" name="17 Rectángulo"/>
        <xdr:cNvSpPr/>
      </xdr:nvSpPr>
      <xdr:spPr>
        <a:xfrm>
          <a:off x="6541463" y="3650748"/>
          <a:ext cx="3261983" cy="593304"/>
        </a:xfrm>
        <a:prstGeom prst="rect">
          <a:avLst/>
        </a:prstGeom>
        <a:noFill/>
      </xdr:spPr>
      <xdr:txBody>
        <a:bodyPr wrap="none" lIns="91440" tIns="45720" rIns="91440" bIns="45720">
          <a:spAutoFit/>
          <a:scene3d>
            <a:camera prst="orthographicFront"/>
            <a:lightRig rig="soft" dir="tl">
              <a:rot lat="0" lon="0" rev="0"/>
            </a:lightRig>
          </a:scene3d>
          <a:sp3d contourW="25400" prstMaterial="matte">
            <a:bevelT w="25400" h="55880" prst="artDeco"/>
            <a:contourClr>
              <a:schemeClr val="accent2">
                <a:tint val="20000"/>
              </a:schemeClr>
            </a:contourClr>
          </a:sp3d>
        </a:bodyPr>
        <a:lstStyle/>
        <a:p>
          <a:pPr algn="ctr"/>
          <a:r>
            <a:rPr lang="es-ES" sz="3200" b="1" cap="none" spc="50">
              <a:ln w="11430"/>
              <a:gradFill>
                <a:gsLst>
                  <a:gs pos="25000">
                    <a:schemeClr val="accent2">
                      <a:satMod val="155000"/>
                    </a:schemeClr>
                  </a:gs>
                  <a:gs pos="100000">
                    <a:schemeClr val="accent2">
                      <a:shade val="45000"/>
                      <a:satMod val="165000"/>
                    </a:schemeClr>
                  </a:gs>
                </a:gsLst>
                <a:lin ang="5400000"/>
              </a:gradFill>
              <a:effectLst>
                <a:outerShdw blurRad="76200" dist="50800" dir="5400000" algn="tl" rotWithShape="0">
                  <a:srgbClr val="000000">
                    <a:alpha val="65000"/>
                  </a:srgbClr>
                </a:outerShdw>
              </a:effectLst>
            </a:rPr>
            <a:t>Realiza el análisis</a:t>
          </a:r>
        </a:p>
      </xdr:txBody>
    </xdr:sp>
    <xdr:clientData/>
  </xdr:oneCellAnchor>
  <xdr:twoCellAnchor>
    <xdr:from>
      <xdr:col>0</xdr:col>
      <xdr:colOff>219075</xdr:colOff>
      <xdr:row>40</xdr:row>
      <xdr:rowOff>85725</xdr:rowOff>
    </xdr:from>
    <xdr:to>
      <xdr:col>0</xdr:col>
      <xdr:colOff>409575</xdr:colOff>
      <xdr:row>41</xdr:row>
      <xdr:rowOff>161925</xdr:rowOff>
    </xdr:to>
    <xdr:sp macro="" textlink="">
      <xdr:nvSpPr>
        <xdr:cNvPr id="19" name="18 Flecha izquierda">
          <a:hlinkClick xmlns:r="http://schemas.openxmlformats.org/officeDocument/2006/relationships" r:id="rId5"/>
        </xdr:cNvPr>
        <xdr:cNvSpPr/>
      </xdr:nvSpPr>
      <xdr:spPr>
        <a:xfrm>
          <a:off x="219075" y="7896225"/>
          <a:ext cx="19050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409575</xdr:colOff>
      <xdr:row>40</xdr:row>
      <xdr:rowOff>85725</xdr:rowOff>
    </xdr:from>
    <xdr:to>
      <xdr:col>0</xdr:col>
      <xdr:colOff>695325</xdr:colOff>
      <xdr:row>41</xdr:row>
      <xdr:rowOff>171450</xdr:rowOff>
    </xdr:to>
    <xdr:sp macro="" textlink="">
      <xdr:nvSpPr>
        <xdr:cNvPr id="20" name="19 Flecha derecha">
          <a:hlinkClick xmlns:r="http://schemas.openxmlformats.org/officeDocument/2006/relationships" r:id="rId6"/>
        </xdr:cNvPr>
        <xdr:cNvSpPr/>
      </xdr:nvSpPr>
      <xdr:spPr>
        <a:xfrm>
          <a:off x="409575" y="7896225"/>
          <a:ext cx="285750"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5</xdr:col>
      <xdr:colOff>525272</xdr:colOff>
      <xdr:row>5</xdr:row>
      <xdr:rowOff>114300</xdr:rowOff>
    </xdr:from>
    <xdr:to>
      <xdr:col>9</xdr:col>
      <xdr:colOff>142162</xdr:colOff>
      <xdr:row>14</xdr:row>
      <xdr:rowOff>190499</xdr:rowOff>
    </xdr:to>
    <xdr:pic>
      <xdr:nvPicPr>
        <xdr:cNvPr id="21" name="20 Imagen"/>
        <xdr:cNvPicPr>
          <a:picLocks noChangeAspect="1"/>
        </xdr:cNvPicPr>
      </xdr:nvPicPr>
      <xdr:blipFill rotWithShape="1">
        <a:blip xmlns:r="http://schemas.openxmlformats.org/officeDocument/2006/relationships" r:embed="rId7"/>
        <a:srcRect l="11714" t="21487" r="13093" b="25772"/>
        <a:stretch/>
      </xdr:blipFill>
      <xdr:spPr>
        <a:xfrm>
          <a:off x="4030472" y="1209675"/>
          <a:ext cx="4055540" cy="1790699"/>
        </a:xfrm>
        <a:prstGeom prst="rect">
          <a:avLst/>
        </a:prstGeom>
      </xdr:spPr>
    </xdr:pic>
    <xdr:clientData/>
  </xdr:twoCellAnchor>
  <xdr:oneCellAnchor>
    <xdr:from>
      <xdr:col>0</xdr:col>
      <xdr:colOff>0</xdr:colOff>
      <xdr:row>42</xdr:row>
      <xdr:rowOff>190500</xdr:rowOff>
    </xdr:from>
    <xdr:ext cx="1952625" cy="1595052"/>
    <xdr:sp macro="" textlink="">
      <xdr:nvSpPr>
        <xdr:cNvPr id="23" name="22 Rectángulo"/>
        <xdr:cNvSpPr/>
      </xdr:nvSpPr>
      <xdr:spPr>
        <a:xfrm>
          <a:off x="0" y="8391525"/>
          <a:ext cx="1952625" cy="1595052"/>
        </a:xfrm>
        <a:prstGeom prst="rect">
          <a:avLst/>
        </a:prstGeom>
        <a:noFill/>
      </xdr:spPr>
      <xdr:txBody>
        <a:bodyPr wrap="square" lIns="91440" tIns="45720" rIns="91440" bIns="45720">
          <a:spAutoFit/>
        </a:bodyPr>
        <a:lstStyle/>
        <a:p>
          <a:pPr algn="ct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Índice</a:t>
          </a:r>
          <a:r>
            <a:rPr lang="es-ES" sz="2400" b="1" cap="none" spc="0" baseline="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 de Ventajas Comparativas Reveladas</a:t>
          </a:r>
          <a:endPar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endParaRPr>
        </a:p>
      </xdr:txBody>
    </xdr:sp>
    <xdr:clientData/>
  </xdr:oneCellAnchor>
  <xdr:oneCellAnchor>
    <xdr:from>
      <xdr:col>0</xdr:col>
      <xdr:colOff>0</xdr:colOff>
      <xdr:row>57</xdr:row>
      <xdr:rowOff>123825</xdr:rowOff>
    </xdr:from>
    <xdr:ext cx="1952625" cy="1344727"/>
    <xdr:sp macro="" textlink="">
      <xdr:nvSpPr>
        <xdr:cNvPr id="24" name="23 Rectángulo"/>
        <xdr:cNvSpPr/>
      </xdr:nvSpPr>
      <xdr:spPr>
        <a:xfrm>
          <a:off x="0" y="11229975"/>
          <a:ext cx="1952625" cy="1344727"/>
        </a:xfrm>
        <a:prstGeom prst="rect">
          <a:avLst/>
        </a:prstGeom>
        <a:noFill/>
      </xdr:spPr>
      <xdr:txBody>
        <a:bodyPr wrap="square" lIns="91440" tIns="45720" rIns="91440" bIns="45720">
          <a:spAutoFit/>
        </a:bodyPr>
        <a:lstStyle/>
        <a:p>
          <a:pPr algn="ctr"/>
          <a:r>
            <a:rPr lang="es-ES" sz="20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Importaciones de Colombia provenientes del mundo</a:t>
          </a:r>
        </a:p>
      </xdr:txBody>
    </xdr:sp>
    <xdr:clientData/>
  </xdr:oneCellAnchor>
  <xdr:oneCellAnchor>
    <xdr:from>
      <xdr:col>5</xdr:col>
      <xdr:colOff>847725</xdr:colOff>
      <xdr:row>21</xdr:row>
      <xdr:rowOff>95250</xdr:rowOff>
    </xdr:from>
    <xdr:ext cx="384272" cy="264560"/>
    <xdr:sp macro="" textlink="">
      <xdr:nvSpPr>
        <xdr:cNvPr id="22" name="21 CuadroTexto"/>
        <xdr:cNvSpPr txBox="1"/>
      </xdr:nvSpPr>
      <xdr:spPr>
        <a:xfrm>
          <a:off x="5391150" y="4286250"/>
          <a:ext cx="3842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b="1">
              <a:solidFill>
                <a:srgbClr val="FF0000"/>
              </a:solidFill>
            </a:rPr>
            <a:t>Clic</a:t>
          </a:r>
        </a:p>
      </xdr:txBody>
    </xdr:sp>
    <xdr:clientData/>
  </xdr:oneCellAnchor>
</xdr:wsDr>
</file>

<file path=xl/drawings/drawing11.xml><?xml version="1.0" encoding="utf-8"?>
<xdr:wsDr xmlns:xdr="http://schemas.openxmlformats.org/drawingml/2006/spreadsheetDrawing" xmlns:a="http://schemas.openxmlformats.org/drawingml/2006/main">
  <xdr:twoCellAnchor>
    <xdr:from>
      <xdr:col>5</xdr:col>
      <xdr:colOff>342900</xdr:colOff>
      <xdr:row>4</xdr:row>
      <xdr:rowOff>114300</xdr:rowOff>
    </xdr:from>
    <xdr:to>
      <xdr:col>10</xdr:col>
      <xdr:colOff>2209800</xdr:colOff>
      <xdr:row>17</xdr:row>
      <xdr:rowOff>76200</xdr:rowOff>
    </xdr:to>
    <xdr:sp macro="" textlink="">
      <xdr:nvSpPr>
        <xdr:cNvPr id="2" name="1 Rectángulo"/>
        <xdr:cNvSpPr/>
      </xdr:nvSpPr>
      <xdr:spPr>
        <a:xfrm>
          <a:off x="4152900" y="876300"/>
          <a:ext cx="5676900" cy="2438400"/>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0</xdr:col>
      <xdr:colOff>180975</xdr:colOff>
      <xdr:row>0</xdr:row>
      <xdr:rowOff>9525</xdr:rowOff>
    </xdr:from>
    <xdr:to>
      <xdr:col>4</xdr:col>
      <xdr:colOff>1040924</xdr:colOff>
      <xdr:row>5</xdr:row>
      <xdr:rowOff>57150</xdr:rowOff>
    </xdr:to>
    <xdr:pic>
      <xdr:nvPicPr>
        <xdr:cNvPr id="3" name="2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 b="83010"/>
        <a:stretch/>
      </xdr:blipFill>
      <xdr:spPr bwMode="auto">
        <a:xfrm>
          <a:off x="180975" y="9525"/>
          <a:ext cx="3907949" cy="1000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38100</xdr:colOff>
      <xdr:row>0</xdr:row>
      <xdr:rowOff>0</xdr:rowOff>
    </xdr:from>
    <xdr:to>
      <xdr:col>9</xdr:col>
      <xdr:colOff>647700</xdr:colOff>
      <xdr:row>4</xdr:row>
      <xdr:rowOff>161925</xdr:rowOff>
    </xdr:to>
    <xdr:pic>
      <xdr:nvPicPr>
        <xdr:cNvPr id="4" name="3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21436" b="63895"/>
        <a:stretch/>
      </xdr:blipFill>
      <xdr:spPr bwMode="auto">
        <a:xfrm>
          <a:off x="4610100" y="0"/>
          <a:ext cx="4181475" cy="923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1933575</xdr:colOff>
      <xdr:row>0</xdr:row>
      <xdr:rowOff>0</xdr:rowOff>
    </xdr:from>
    <xdr:to>
      <xdr:col>14</xdr:col>
      <xdr:colOff>542925</xdr:colOff>
      <xdr:row>5</xdr:row>
      <xdr:rowOff>45514</xdr:rowOff>
    </xdr:to>
    <xdr:pic>
      <xdr:nvPicPr>
        <xdr:cNvPr id="5" name="4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42509" b="41389"/>
        <a:stretch/>
      </xdr:blipFill>
      <xdr:spPr bwMode="auto">
        <a:xfrm>
          <a:off x="9553575" y="0"/>
          <a:ext cx="4114800" cy="9980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85725</xdr:colOff>
      <xdr:row>1</xdr:row>
      <xdr:rowOff>9525</xdr:rowOff>
    </xdr:from>
    <xdr:to>
      <xdr:col>4</xdr:col>
      <xdr:colOff>342900</xdr:colOff>
      <xdr:row>2</xdr:row>
      <xdr:rowOff>171450</xdr:rowOff>
    </xdr:to>
    <xdr:sp macro="" textlink="">
      <xdr:nvSpPr>
        <xdr:cNvPr id="6" name="5 CuadroTexto"/>
        <xdr:cNvSpPr txBox="1"/>
      </xdr:nvSpPr>
      <xdr:spPr>
        <a:xfrm>
          <a:off x="847725" y="200025"/>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DESCRIPCIÓN</a:t>
          </a:r>
        </a:p>
      </xdr:txBody>
    </xdr:sp>
    <xdr:clientData/>
  </xdr:twoCellAnchor>
  <xdr:twoCellAnchor>
    <xdr:from>
      <xdr:col>7</xdr:col>
      <xdr:colOff>304800</xdr:colOff>
      <xdr:row>1</xdr:row>
      <xdr:rowOff>19051</xdr:rowOff>
    </xdr:from>
    <xdr:to>
      <xdr:col>10</xdr:col>
      <xdr:colOff>561975</xdr:colOff>
      <xdr:row>2</xdr:row>
      <xdr:rowOff>180976</xdr:rowOff>
    </xdr:to>
    <xdr:sp macro="" textlink="">
      <xdr:nvSpPr>
        <xdr:cNvPr id="7" name="6 CuadroTexto"/>
        <xdr:cNvSpPr txBox="1"/>
      </xdr:nvSpPr>
      <xdr:spPr>
        <a:xfrm>
          <a:off x="5638800" y="209551"/>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FÓRMULA</a:t>
          </a:r>
        </a:p>
      </xdr:txBody>
    </xdr:sp>
    <xdr:clientData/>
  </xdr:twoCellAnchor>
  <xdr:twoCellAnchor>
    <xdr:from>
      <xdr:col>11</xdr:col>
      <xdr:colOff>742950</xdr:colOff>
      <xdr:row>1</xdr:row>
      <xdr:rowOff>76200</xdr:rowOff>
    </xdr:from>
    <xdr:to>
      <xdr:col>15</xdr:col>
      <xdr:colOff>238125</xdr:colOff>
      <xdr:row>3</xdr:row>
      <xdr:rowOff>47625</xdr:rowOff>
    </xdr:to>
    <xdr:sp macro="" textlink="">
      <xdr:nvSpPr>
        <xdr:cNvPr id="8" name="7 CuadroTexto"/>
        <xdr:cNvSpPr txBox="1"/>
      </xdr:nvSpPr>
      <xdr:spPr>
        <a:xfrm>
          <a:off x="10601325" y="266700"/>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INTERPRETACIÓN</a:t>
          </a:r>
        </a:p>
      </xdr:txBody>
    </xdr:sp>
    <xdr:clientData/>
  </xdr:twoCellAnchor>
  <xdr:twoCellAnchor>
    <xdr:from>
      <xdr:col>11</xdr:col>
      <xdr:colOff>200024</xdr:colOff>
      <xdr:row>4</xdr:row>
      <xdr:rowOff>133350</xdr:rowOff>
    </xdr:from>
    <xdr:to>
      <xdr:col>17</xdr:col>
      <xdr:colOff>171449</xdr:colOff>
      <xdr:row>17</xdr:row>
      <xdr:rowOff>76200</xdr:rowOff>
    </xdr:to>
    <xdr:sp macro="" textlink="">
      <xdr:nvSpPr>
        <xdr:cNvPr id="9" name="8 Rectángulo"/>
        <xdr:cNvSpPr/>
      </xdr:nvSpPr>
      <xdr:spPr>
        <a:xfrm>
          <a:off x="10058399" y="895350"/>
          <a:ext cx="4543425" cy="2419350"/>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600075</xdr:colOff>
      <xdr:row>4</xdr:row>
      <xdr:rowOff>123826</xdr:rowOff>
    </xdr:from>
    <xdr:to>
      <xdr:col>5</xdr:col>
      <xdr:colOff>152400</xdr:colOff>
      <xdr:row>17</xdr:row>
      <xdr:rowOff>66676</xdr:rowOff>
    </xdr:to>
    <xdr:sp macro="" textlink="">
      <xdr:nvSpPr>
        <xdr:cNvPr id="10" name="9 Rectángulo"/>
        <xdr:cNvSpPr/>
      </xdr:nvSpPr>
      <xdr:spPr>
        <a:xfrm>
          <a:off x="600075" y="885826"/>
          <a:ext cx="3362325" cy="2419350"/>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7</xdr:col>
      <xdr:colOff>28575</xdr:colOff>
      <xdr:row>18</xdr:row>
      <xdr:rowOff>176211</xdr:rowOff>
    </xdr:from>
    <xdr:to>
      <xdr:col>8</xdr:col>
      <xdr:colOff>95250</xdr:colOff>
      <xdr:row>23</xdr:row>
      <xdr:rowOff>9524</xdr:rowOff>
    </xdr:to>
    <xdr:pic>
      <xdr:nvPicPr>
        <xdr:cNvPr id="11" name="10 Imagen" descr="Resultado de imagen para estadisticas icono png"/>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362575" y="3605211"/>
          <a:ext cx="1257300" cy="7858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506946</xdr:colOff>
      <xdr:row>19</xdr:row>
      <xdr:rowOff>94017</xdr:rowOff>
    </xdr:from>
    <xdr:to>
      <xdr:col>5</xdr:col>
      <xdr:colOff>466726</xdr:colOff>
      <xdr:row>25</xdr:row>
      <xdr:rowOff>104775</xdr:rowOff>
    </xdr:to>
    <xdr:pic>
      <xdr:nvPicPr>
        <xdr:cNvPr id="12" name="11 Imagen" descr="Resultado de imagen para HAZ clic aqui PNG">
          <a:hlinkClick xmlns:r="http://schemas.openxmlformats.org/officeDocument/2006/relationships" r:id="rId3"/>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554946" y="3713517"/>
          <a:ext cx="1902880" cy="1153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219075</xdr:colOff>
      <xdr:row>22</xdr:row>
      <xdr:rowOff>142875</xdr:rowOff>
    </xdr:from>
    <xdr:to>
      <xdr:col>0</xdr:col>
      <xdr:colOff>428625</xdr:colOff>
      <xdr:row>24</xdr:row>
      <xdr:rowOff>28575</xdr:rowOff>
    </xdr:to>
    <xdr:sp macro="" textlink="">
      <xdr:nvSpPr>
        <xdr:cNvPr id="13" name="12 Flecha izquierda">
          <a:hlinkClick xmlns:r="http://schemas.openxmlformats.org/officeDocument/2006/relationships" r:id="rId5"/>
        </xdr:cNvPr>
        <xdr:cNvSpPr/>
      </xdr:nvSpPr>
      <xdr:spPr>
        <a:xfrm>
          <a:off x="219075" y="4333875"/>
          <a:ext cx="20955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514350</xdr:colOff>
      <xdr:row>22</xdr:row>
      <xdr:rowOff>142875</xdr:rowOff>
    </xdr:from>
    <xdr:to>
      <xdr:col>1</xdr:col>
      <xdr:colOff>19050</xdr:colOff>
      <xdr:row>24</xdr:row>
      <xdr:rowOff>38100</xdr:rowOff>
    </xdr:to>
    <xdr:sp macro="" textlink="">
      <xdr:nvSpPr>
        <xdr:cNvPr id="14" name="13 Flecha derecha">
          <a:hlinkClick xmlns:r="http://schemas.openxmlformats.org/officeDocument/2006/relationships" r:id="rId6"/>
        </xdr:cNvPr>
        <xdr:cNvSpPr/>
      </xdr:nvSpPr>
      <xdr:spPr>
        <a:xfrm>
          <a:off x="514350" y="4333875"/>
          <a:ext cx="266700"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oneCellAnchor>
    <xdr:from>
      <xdr:col>8</xdr:col>
      <xdr:colOff>445463</xdr:colOff>
      <xdr:row>19</xdr:row>
      <xdr:rowOff>31248</xdr:rowOff>
    </xdr:from>
    <xdr:ext cx="3261983" cy="593304"/>
    <xdr:sp macro="" textlink="">
      <xdr:nvSpPr>
        <xdr:cNvPr id="15" name="14 Rectángulo"/>
        <xdr:cNvSpPr/>
      </xdr:nvSpPr>
      <xdr:spPr>
        <a:xfrm>
          <a:off x="6541463" y="3650748"/>
          <a:ext cx="3261983" cy="593304"/>
        </a:xfrm>
        <a:prstGeom prst="rect">
          <a:avLst/>
        </a:prstGeom>
        <a:noFill/>
      </xdr:spPr>
      <xdr:txBody>
        <a:bodyPr wrap="none" lIns="91440" tIns="45720" rIns="91440" bIns="45720">
          <a:spAutoFit/>
          <a:scene3d>
            <a:camera prst="orthographicFront"/>
            <a:lightRig rig="soft" dir="tl">
              <a:rot lat="0" lon="0" rev="0"/>
            </a:lightRig>
          </a:scene3d>
          <a:sp3d contourW="25400" prstMaterial="matte">
            <a:bevelT w="25400" h="55880" prst="artDeco"/>
            <a:contourClr>
              <a:schemeClr val="accent2">
                <a:tint val="20000"/>
              </a:schemeClr>
            </a:contourClr>
          </a:sp3d>
        </a:bodyPr>
        <a:lstStyle/>
        <a:p>
          <a:pPr algn="ctr"/>
          <a:r>
            <a:rPr lang="es-ES" sz="3200" b="1" cap="none" spc="50">
              <a:ln w="11430"/>
              <a:gradFill>
                <a:gsLst>
                  <a:gs pos="25000">
                    <a:schemeClr val="accent2">
                      <a:satMod val="155000"/>
                    </a:schemeClr>
                  </a:gs>
                  <a:gs pos="100000">
                    <a:schemeClr val="accent2">
                      <a:shade val="45000"/>
                      <a:satMod val="165000"/>
                    </a:schemeClr>
                  </a:gs>
                </a:gsLst>
                <a:lin ang="5400000"/>
              </a:gradFill>
              <a:effectLst>
                <a:outerShdw blurRad="76200" dist="50800" dir="5400000" algn="tl" rotWithShape="0">
                  <a:srgbClr val="000000">
                    <a:alpha val="65000"/>
                  </a:srgbClr>
                </a:outerShdw>
              </a:effectLst>
            </a:rPr>
            <a:t>Realiza el análisis</a:t>
          </a:r>
        </a:p>
      </xdr:txBody>
    </xdr:sp>
    <xdr:clientData/>
  </xdr:oneCellAnchor>
  <xdr:twoCellAnchor>
    <xdr:from>
      <xdr:col>0</xdr:col>
      <xdr:colOff>219075</xdr:colOff>
      <xdr:row>41</xdr:row>
      <xdr:rowOff>85725</xdr:rowOff>
    </xdr:from>
    <xdr:to>
      <xdr:col>0</xdr:col>
      <xdr:colOff>409575</xdr:colOff>
      <xdr:row>42</xdr:row>
      <xdr:rowOff>161925</xdr:rowOff>
    </xdr:to>
    <xdr:sp macro="" textlink="">
      <xdr:nvSpPr>
        <xdr:cNvPr id="16" name="15 Flecha izquierda">
          <a:hlinkClick xmlns:r="http://schemas.openxmlformats.org/officeDocument/2006/relationships" r:id="rId5"/>
        </xdr:cNvPr>
        <xdr:cNvSpPr/>
      </xdr:nvSpPr>
      <xdr:spPr>
        <a:xfrm>
          <a:off x="219075" y="7896225"/>
          <a:ext cx="19050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409575</xdr:colOff>
      <xdr:row>41</xdr:row>
      <xdr:rowOff>85725</xdr:rowOff>
    </xdr:from>
    <xdr:to>
      <xdr:col>0</xdr:col>
      <xdr:colOff>695325</xdr:colOff>
      <xdr:row>42</xdr:row>
      <xdr:rowOff>171450</xdr:rowOff>
    </xdr:to>
    <xdr:sp macro="" textlink="">
      <xdr:nvSpPr>
        <xdr:cNvPr id="17" name="16 Flecha derecha">
          <a:hlinkClick xmlns:r="http://schemas.openxmlformats.org/officeDocument/2006/relationships" r:id="rId6"/>
        </xdr:cNvPr>
        <xdr:cNvSpPr/>
      </xdr:nvSpPr>
      <xdr:spPr>
        <a:xfrm>
          <a:off x="409575" y="7896225"/>
          <a:ext cx="285750"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5</xdr:col>
      <xdr:colOff>590548</xdr:colOff>
      <xdr:row>4</xdr:row>
      <xdr:rowOff>180976</xdr:rowOff>
    </xdr:from>
    <xdr:to>
      <xdr:col>8</xdr:col>
      <xdr:colOff>962023</xdr:colOff>
      <xdr:row>14</xdr:row>
      <xdr:rowOff>28576</xdr:rowOff>
    </xdr:to>
    <xdr:pic>
      <xdr:nvPicPr>
        <xdr:cNvPr id="18" name="17 Imagen"/>
        <xdr:cNvPicPr>
          <a:picLocks noChangeAspect="1"/>
        </xdr:cNvPicPr>
      </xdr:nvPicPr>
      <xdr:blipFill rotWithShape="1">
        <a:blip xmlns:r="http://schemas.openxmlformats.org/officeDocument/2006/relationships" r:embed="rId7"/>
        <a:srcRect l="11597" t="8413" r="26907" b="37506"/>
        <a:stretch/>
      </xdr:blipFill>
      <xdr:spPr>
        <a:xfrm>
          <a:off x="5019673" y="942976"/>
          <a:ext cx="3943350" cy="1752600"/>
        </a:xfrm>
        <a:prstGeom prst="rect">
          <a:avLst/>
        </a:prstGeom>
      </xdr:spPr>
    </xdr:pic>
    <xdr:clientData/>
  </xdr:twoCellAnchor>
  <xdr:twoCellAnchor editAs="oneCell">
    <xdr:from>
      <xdr:col>11</xdr:col>
      <xdr:colOff>323849</xdr:colOff>
      <xdr:row>6</xdr:row>
      <xdr:rowOff>66675</xdr:rowOff>
    </xdr:from>
    <xdr:to>
      <xdr:col>14</xdr:col>
      <xdr:colOff>1079789</xdr:colOff>
      <xdr:row>10</xdr:row>
      <xdr:rowOff>152400</xdr:rowOff>
    </xdr:to>
    <xdr:pic>
      <xdr:nvPicPr>
        <xdr:cNvPr id="19" name="18 Imagen"/>
        <xdr:cNvPicPr>
          <a:picLocks noChangeAspect="1"/>
        </xdr:cNvPicPr>
      </xdr:nvPicPr>
      <xdr:blipFill rotWithShape="1">
        <a:blip xmlns:r="http://schemas.openxmlformats.org/officeDocument/2006/relationships" r:embed="rId7"/>
        <a:srcRect l="17815" t="60516" r="18242" b="14701"/>
        <a:stretch/>
      </xdr:blipFill>
      <xdr:spPr>
        <a:xfrm>
          <a:off x="10182224" y="1209675"/>
          <a:ext cx="4327815" cy="847725"/>
        </a:xfrm>
        <a:prstGeom prst="rect">
          <a:avLst/>
        </a:prstGeom>
      </xdr:spPr>
    </xdr:pic>
    <xdr:clientData/>
  </xdr:twoCellAnchor>
  <xdr:oneCellAnchor>
    <xdr:from>
      <xdr:col>0</xdr:col>
      <xdr:colOff>0</xdr:colOff>
      <xdr:row>76</xdr:row>
      <xdr:rowOff>40773</xdr:rowOff>
    </xdr:from>
    <xdr:ext cx="2257424" cy="1219373"/>
    <xdr:sp macro="" textlink="">
      <xdr:nvSpPr>
        <xdr:cNvPr id="21" name="20 Rectángulo"/>
        <xdr:cNvSpPr/>
      </xdr:nvSpPr>
      <xdr:spPr>
        <a:xfrm>
          <a:off x="0" y="11727948"/>
          <a:ext cx="2257424" cy="1219373"/>
        </a:xfrm>
        <a:prstGeom prst="rect">
          <a:avLst/>
        </a:prstGeom>
        <a:noFill/>
      </xdr:spPr>
      <xdr:txBody>
        <a:bodyPr wrap="square" lIns="91440" tIns="45720" rIns="91440" bIns="45720">
          <a:spAutoFit/>
        </a:bodyPr>
        <a:lstStyle/>
        <a:p>
          <a:pPr algn="ct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Exportaciones de Colombia</a:t>
          </a:r>
          <a:r>
            <a:rPr lang="es-ES" sz="2400" b="1" cap="none" spc="0" baseline="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 al mundo</a:t>
          </a:r>
          <a:endPar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endParaRPr>
        </a:p>
      </xdr:txBody>
    </xdr:sp>
    <xdr:clientData/>
  </xdr:oneCellAnchor>
  <xdr:oneCellAnchor>
    <xdr:from>
      <xdr:col>0</xdr:col>
      <xdr:colOff>9525</xdr:colOff>
      <xdr:row>47</xdr:row>
      <xdr:rowOff>85725</xdr:rowOff>
    </xdr:from>
    <xdr:ext cx="2257424" cy="843693"/>
    <xdr:sp macro="" textlink="">
      <xdr:nvSpPr>
        <xdr:cNvPr id="22" name="21 Rectángulo"/>
        <xdr:cNvSpPr/>
      </xdr:nvSpPr>
      <xdr:spPr>
        <a:xfrm>
          <a:off x="9525" y="9067800"/>
          <a:ext cx="2257424" cy="843693"/>
        </a:xfrm>
        <a:prstGeom prst="rect">
          <a:avLst/>
        </a:prstGeom>
        <a:noFill/>
      </xdr:spPr>
      <xdr:txBody>
        <a:bodyPr wrap="square" lIns="91440" tIns="45720" rIns="91440" bIns="45720">
          <a:spAutoFit/>
        </a:bodyPr>
        <a:lstStyle/>
        <a:p>
          <a:pPr algn="ct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Índice</a:t>
          </a:r>
          <a:r>
            <a:rPr lang="es-ES" sz="2400" b="1" cap="none" spc="0" baseline="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 de Balassa</a:t>
          </a:r>
          <a:endPar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endParaRPr>
        </a:p>
      </xdr:txBody>
    </xdr:sp>
    <xdr:clientData/>
  </xdr:oneCellAnchor>
  <xdr:oneCellAnchor>
    <xdr:from>
      <xdr:col>0</xdr:col>
      <xdr:colOff>95250</xdr:colOff>
      <xdr:row>61</xdr:row>
      <xdr:rowOff>28575</xdr:rowOff>
    </xdr:from>
    <xdr:ext cx="2257424" cy="1219373"/>
    <xdr:sp macro="" textlink="">
      <xdr:nvSpPr>
        <xdr:cNvPr id="23" name="22 Rectángulo"/>
        <xdr:cNvSpPr/>
      </xdr:nvSpPr>
      <xdr:spPr>
        <a:xfrm>
          <a:off x="95250" y="11525250"/>
          <a:ext cx="2257424" cy="1219373"/>
        </a:xfrm>
        <a:prstGeom prst="rect">
          <a:avLst/>
        </a:prstGeom>
        <a:noFill/>
      </xdr:spPr>
      <xdr:txBody>
        <a:bodyPr wrap="square" lIns="91440" tIns="45720" rIns="91440" bIns="45720">
          <a:spAutoFit/>
        </a:bodyPr>
        <a:lstStyle/>
        <a:p>
          <a:pPr algn="ct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Interpretación</a:t>
          </a:r>
          <a:r>
            <a:rPr lang="es-ES" sz="2400" b="1" cap="none" spc="0" baseline="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 del </a:t>
          </a: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Índice</a:t>
          </a:r>
          <a:r>
            <a:rPr lang="es-ES" sz="2400" b="1" cap="none" spc="0" baseline="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 de Balassa</a:t>
          </a:r>
          <a:endPar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endParaRPr>
        </a:p>
      </xdr:txBody>
    </xdr:sp>
    <xdr:clientData/>
  </xdr:oneCellAnchor>
  <xdr:oneCellAnchor>
    <xdr:from>
      <xdr:col>4</xdr:col>
      <xdr:colOff>1323975</xdr:colOff>
      <xdr:row>22</xdr:row>
      <xdr:rowOff>76200</xdr:rowOff>
    </xdr:from>
    <xdr:ext cx="384272" cy="264560"/>
    <xdr:sp macro="" textlink="">
      <xdr:nvSpPr>
        <xdr:cNvPr id="24" name="23 CuadroTexto"/>
        <xdr:cNvSpPr txBox="1"/>
      </xdr:nvSpPr>
      <xdr:spPr>
        <a:xfrm>
          <a:off x="4371975" y="4267200"/>
          <a:ext cx="3842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b="1">
              <a:solidFill>
                <a:srgbClr val="FF0000"/>
              </a:solidFill>
            </a:rPr>
            <a:t>Clic</a:t>
          </a:r>
        </a:p>
      </xdr:txBody>
    </xdr:sp>
    <xdr:clientData/>
  </xdr:oneCellAnchor>
</xdr:wsDr>
</file>

<file path=xl/drawings/drawing12.xml><?xml version="1.0" encoding="utf-8"?>
<xdr:wsDr xmlns:xdr="http://schemas.openxmlformats.org/drawingml/2006/spreadsheetDrawing" xmlns:a="http://schemas.openxmlformats.org/drawingml/2006/main">
  <xdr:twoCellAnchor>
    <xdr:from>
      <xdr:col>5</xdr:col>
      <xdr:colOff>1657350</xdr:colOff>
      <xdr:row>5</xdr:row>
      <xdr:rowOff>57148</xdr:rowOff>
    </xdr:from>
    <xdr:to>
      <xdr:col>7</xdr:col>
      <xdr:colOff>1809750</xdr:colOff>
      <xdr:row>17</xdr:row>
      <xdr:rowOff>66673</xdr:rowOff>
    </xdr:to>
    <xdr:sp macro="" textlink="">
      <xdr:nvSpPr>
        <xdr:cNvPr id="2" name="1 Rectángulo"/>
        <xdr:cNvSpPr/>
      </xdr:nvSpPr>
      <xdr:spPr>
        <a:xfrm>
          <a:off x="6048375" y="1009648"/>
          <a:ext cx="3848100" cy="2324100"/>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2</xdr:col>
      <xdr:colOff>180975</xdr:colOff>
      <xdr:row>0</xdr:row>
      <xdr:rowOff>19050</xdr:rowOff>
    </xdr:from>
    <xdr:to>
      <xdr:col>5</xdr:col>
      <xdr:colOff>936149</xdr:colOff>
      <xdr:row>5</xdr:row>
      <xdr:rowOff>66675</xdr:rowOff>
    </xdr:to>
    <xdr:pic>
      <xdr:nvPicPr>
        <xdr:cNvPr id="3" name="2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 b="83010"/>
        <a:stretch/>
      </xdr:blipFill>
      <xdr:spPr bwMode="auto">
        <a:xfrm>
          <a:off x="1704975" y="19050"/>
          <a:ext cx="3907949" cy="1000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1438275</xdr:colOff>
      <xdr:row>0</xdr:row>
      <xdr:rowOff>0</xdr:rowOff>
    </xdr:from>
    <xdr:to>
      <xdr:col>8</xdr:col>
      <xdr:colOff>76200</xdr:colOff>
      <xdr:row>4</xdr:row>
      <xdr:rowOff>161925</xdr:rowOff>
    </xdr:to>
    <xdr:pic>
      <xdr:nvPicPr>
        <xdr:cNvPr id="4" name="3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21436" b="63895"/>
        <a:stretch/>
      </xdr:blipFill>
      <xdr:spPr bwMode="auto">
        <a:xfrm>
          <a:off x="5829300" y="0"/>
          <a:ext cx="4181475" cy="923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381000</xdr:colOff>
      <xdr:row>0</xdr:row>
      <xdr:rowOff>0</xdr:rowOff>
    </xdr:from>
    <xdr:to>
      <xdr:col>10</xdr:col>
      <xdr:colOff>800100</xdr:colOff>
      <xdr:row>5</xdr:row>
      <xdr:rowOff>45514</xdr:rowOff>
    </xdr:to>
    <xdr:pic>
      <xdr:nvPicPr>
        <xdr:cNvPr id="5" name="4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42509" b="41389"/>
        <a:stretch/>
      </xdr:blipFill>
      <xdr:spPr bwMode="auto">
        <a:xfrm>
          <a:off x="10315575" y="0"/>
          <a:ext cx="4114800" cy="9980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85725</xdr:colOff>
      <xdr:row>1</xdr:row>
      <xdr:rowOff>19050</xdr:rowOff>
    </xdr:from>
    <xdr:to>
      <xdr:col>5</xdr:col>
      <xdr:colOff>523875</xdr:colOff>
      <xdr:row>2</xdr:row>
      <xdr:rowOff>180975</xdr:rowOff>
    </xdr:to>
    <xdr:sp macro="" textlink="">
      <xdr:nvSpPr>
        <xdr:cNvPr id="6" name="5 CuadroTexto"/>
        <xdr:cNvSpPr txBox="1"/>
      </xdr:nvSpPr>
      <xdr:spPr>
        <a:xfrm>
          <a:off x="2371725" y="209550"/>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DESCRIPCIÓN</a:t>
          </a:r>
        </a:p>
      </xdr:txBody>
    </xdr:sp>
    <xdr:clientData/>
  </xdr:twoCellAnchor>
  <xdr:twoCellAnchor>
    <xdr:from>
      <xdr:col>5</xdr:col>
      <xdr:colOff>1371600</xdr:colOff>
      <xdr:row>1</xdr:row>
      <xdr:rowOff>28576</xdr:rowOff>
    </xdr:from>
    <xdr:to>
      <xdr:col>8</xdr:col>
      <xdr:colOff>1628775</xdr:colOff>
      <xdr:row>3</xdr:row>
      <xdr:rowOff>1</xdr:rowOff>
    </xdr:to>
    <xdr:sp macro="" textlink="">
      <xdr:nvSpPr>
        <xdr:cNvPr id="7" name="6 CuadroTexto"/>
        <xdr:cNvSpPr txBox="1"/>
      </xdr:nvSpPr>
      <xdr:spPr>
        <a:xfrm>
          <a:off x="5762625" y="219076"/>
          <a:ext cx="580072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FÓRMULA</a:t>
          </a:r>
        </a:p>
      </xdr:txBody>
    </xdr:sp>
    <xdr:clientData/>
  </xdr:twoCellAnchor>
  <xdr:twoCellAnchor>
    <xdr:from>
      <xdr:col>7</xdr:col>
      <xdr:colOff>1362075</xdr:colOff>
      <xdr:row>1</xdr:row>
      <xdr:rowOff>38100</xdr:rowOff>
    </xdr:from>
    <xdr:to>
      <xdr:col>11</xdr:col>
      <xdr:colOff>857250</xdr:colOff>
      <xdr:row>3</xdr:row>
      <xdr:rowOff>9525</xdr:rowOff>
    </xdr:to>
    <xdr:sp macro="" textlink="">
      <xdr:nvSpPr>
        <xdr:cNvPr id="8" name="7 CuadroTexto"/>
        <xdr:cNvSpPr txBox="1"/>
      </xdr:nvSpPr>
      <xdr:spPr>
        <a:xfrm>
          <a:off x="9448800" y="228600"/>
          <a:ext cx="68865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INTERPRETACIÓN</a:t>
          </a:r>
        </a:p>
      </xdr:txBody>
    </xdr:sp>
    <xdr:clientData/>
  </xdr:twoCellAnchor>
  <xdr:twoCellAnchor>
    <xdr:from>
      <xdr:col>8</xdr:col>
      <xdr:colOff>76199</xdr:colOff>
      <xdr:row>5</xdr:row>
      <xdr:rowOff>47625</xdr:rowOff>
    </xdr:from>
    <xdr:to>
      <xdr:col>11</xdr:col>
      <xdr:colOff>95250</xdr:colOff>
      <xdr:row>17</xdr:row>
      <xdr:rowOff>57150</xdr:rowOff>
    </xdr:to>
    <xdr:sp macro="" textlink="">
      <xdr:nvSpPr>
        <xdr:cNvPr id="9" name="8 Rectángulo"/>
        <xdr:cNvSpPr/>
      </xdr:nvSpPr>
      <xdr:spPr>
        <a:xfrm>
          <a:off x="10010774" y="1000125"/>
          <a:ext cx="5562601" cy="2324100"/>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133350</xdr:colOff>
      <xdr:row>5</xdr:row>
      <xdr:rowOff>47625</xdr:rowOff>
    </xdr:from>
    <xdr:to>
      <xdr:col>5</xdr:col>
      <xdr:colOff>1209675</xdr:colOff>
      <xdr:row>17</xdr:row>
      <xdr:rowOff>57150</xdr:rowOff>
    </xdr:to>
    <xdr:sp macro="" textlink="">
      <xdr:nvSpPr>
        <xdr:cNvPr id="10" name="9 Rectángulo"/>
        <xdr:cNvSpPr/>
      </xdr:nvSpPr>
      <xdr:spPr>
        <a:xfrm>
          <a:off x="1657350" y="1000125"/>
          <a:ext cx="3943350" cy="2324100"/>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5</xdr:col>
      <xdr:colOff>1095375</xdr:colOff>
      <xdr:row>18</xdr:row>
      <xdr:rowOff>128586</xdr:rowOff>
    </xdr:from>
    <xdr:to>
      <xdr:col>6</xdr:col>
      <xdr:colOff>504825</xdr:colOff>
      <xdr:row>22</xdr:row>
      <xdr:rowOff>152399</xdr:rowOff>
    </xdr:to>
    <xdr:pic>
      <xdr:nvPicPr>
        <xdr:cNvPr id="11" name="10 Imagen" descr="Resultado de imagen para estadisticas icono png"/>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486400" y="3586161"/>
          <a:ext cx="1257300" cy="7858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506946</xdr:colOff>
      <xdr:row>19</xdr:row>
      <xdr:rowOff>94017</xdr:rowOff>
    </xdr:from>
    <xdr:to>
      <xdr:col>5</xdr:col>
      <xdr:colOff>781051</xdr:colOff>
      <xdr:row>25</xdr:row>
      <xdr:rowOff>104775</xdr:rowOff>
    </xdr:to>
    <xdr:pic>
      <xdr:nvPicPr>
        <xdr:cNvPr id="12" name="11 Imagen" descr="Resultado de imagen para HAZ clic aqui PNG">
          <a:hlinkClick xmlns:r="http://schemas.openxmlformats.org/officeDocument/2006/relationships" r:id="rId3"/>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554946" y="3713517"/>
          <a:ext cx="1902880" cy="1153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219075</xdr:colOff>
      <xdr:row>22</xdr:row>
      <xdr:rowOff>142875</xdr:rowOff>
    </xdr:from>
    <xdr:to>
      <xdr:col>0</xdr:col>
      <xdr:colOff>428625</xdr:colOff>
      <xdr:row>24</xdr:row>
      <xdr:rowOff>28575</xdr:rowOff>
    </xdr:to>
    <xdr:sp macro="" textlink="">
      <xdr:nvSpPr>
        <xdr:cNvPr id="13" name="12 Flecha izquierda">
          <a:hlinkClick xmlns:r="http://schemas.openxmlformats.org/officeDocument/2006/relationships" r:id="rId5"/>
        </xdr:cNvPr>
        <xdr:cNvSpPr/>
      </xdr:nvSpPr>
      <xdr:spPr>
        <a:xfrm>
          <a:off x="219075" y="4333875"/>
          <a:ext cx="20955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514350</xdr:colOff>
      <xdr:row>22</xdr:row>
      <xdr:rowOff>142875</xdr:rowOff>
    </xdr:from>
    <xdr:to>
      <xdr:col>1</xdr:col>
      <xdr:colOff>19050</xdr:colOff>
      <xdr:row>24</xdr:row>
      <xdr:rowOff>38100</xdr:rowOff>
    </xdr:to>
    <xdr:sp macro="" textlink="">
      <xdr:nvSpPr>
        <xdr:cNvPr id="14" name="13 Flecha derecha">
          <a:hlinkClick xmlns:r="http://schemas.openxmlformats.org/officeDocument/2006/relationships" r:id="rId6"/>
        </xdr:cNvPr>
        <xdr:cNvSpPr/>
      </xdr:nvSpPr>
      <xdr:spPr>
        <a:xfrm>
          <a:off x="514350" y="4333875"/>
          <a:ext cx="266700"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oneCellAnchor>
    <xdr:from>
      <xdr:col>6</xdr:col>
      <xdr:colOff>731213</xdr:colOff>
      <xdr:row>19</xdr:row>
      <xdr:rowOff>59823</xdr:rowOff>
    </xdr:from>
    <xdr:ext cx="3261983" cy="593304"/>
    <xdr:sp macro="" textlink="">
      <xdr:nvSpPr>
        <xdr:cNvPr id="15" name="14 Rectángulo"/>
        <xdr:cNvSpPr/>
      </xdr:nvSpPr>
      <xdr:spPr>
        <a:xfrm>
          <a:off x="6970088" y="3707898"/>
          <a:ext cx="3261983" cy="593304"/>
        </a:xfrm>
        <a:prstGeom prst="rect">
          <a:avLst/>
        </a:prstGeom>
        <a:noFill/>
      </xdr:spPr>
      <xdr:txBody>
        <a:bodyPr wrap="none" lIns="91440" tIns="45720" rIns="91440" bIns="45720">
          <a:spAutoFit/>
          <a:scene3d>
            <a:camera prst="orthographicFront"/>
            <a:lightRig rig="soft" dir="tl">
              <a:rot lat="0" lon="0" rev="0"/>
            </a:lightRig>
          </a:scene3d>
          <a:sp3d contourW="25400" prstMaterial="matte">
            <a:bevelT w="25400" h="55880" prst="artDeco"/>
            <a:contourClr>
              <a:schemeClr val="accent2">
                <a:tint val="20000"/>
              </a:schemeClr>
            </a:contourClr>
          </a:sp3d>
        </a:bodyPr>
        <a:lstStyle/>
        <a:p>
          <a:pPr algn="ctr"/>
          <a:r>
            <a:rPr lang="es-ES" sz="3200" b="1" cap="none" spc="50">
              <a:ln w="11430"/>
              <a:gradFill>
                <a:gsLst>
                  <a:gs pos="25000">
                    <a:schemeClr val="accent2">
                      <a:satMod val="155000"/>
                    </a:schemeClr>
                  </a:gs>
                  <a:gs pos="100000">
                    <a:schemeClr val="accent2">
                      <a:shade val="45000"/>
                      <a:satMod val="165000"/>
                    </a:schemeClr>
                  </a:gs>
                </a:gsLst>
                <a:lin ang="5400000"/>
              </a:gradFill>
              <a:effectLst>
                <a:outerShdw blurRad="76200" dist="50800" dir="5400000" algn="tl" rotWithShape="0">
                  <a:srgbClr val="000000">
                    <a:alpha val="65000"/>
                  </a:srgbClr>
                </a:outerShdw>
              </a:effectLst>
            </a:rPr>
            <a:t>Realiza el análisis</a:t>
          </a:r>
        </a:p>
      </xdr:txBody>
    </xdr:sp>
    <xdr:clientData/>
  </xdr:oneCellAnchor>
  <xdr:twoCellAnchor>
    <xdr:from>
      <xdr:col>0</xdr:col>
      <xdr:colOff>219075</xdr:colOff>
      <xdr:row>41</xdr:row>
      <xdr:rowOff>85725</xdr:rowOff>
    </xdr:from>
    <xdr:to>
      <xdr:col>0</xdr:col>
      <xdr:colOff>409575</xdr:colOff>
      <xdr:row>42</xdr:row>
      <xdr:rowOff>161925</xdr:rowOff>
    </xdr:to>
    <xdr:sp macro="" textlink="">
      <xdr:nvSpPr>
        <xdr:cNvPr id="16" name="15 Flecha izquierda">
          <a:hlinkClick xmlns:r="http://schemas.openxmlformats.org/officeDocument/2006/relationships" r:id="rId5"/>
        </xdr:cNvPr>
        <xdr:cNvSpPr/>
      </xdr:nvSpPr>
      <xdr:spPr>
        <a:xfrm>
          <a:off x="219075" y="7896225"/>
          <a:ext cx="19050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409575</xdr:colOff>
      <xdr:row>41</xdr:row>
      <xdr:rowOff>85725</xdr:rowOff>
    </xdr:from>
    <xdr:to>
      <xdr:col>0</xdr:col>
      <xdr:colOff>695325</xdr:colOff>
      <xdr:row>42</xdr:row>
      <xdr:rowOff>171450</xdr:rowOff>
    </xdr:to>
    <xdr:sp macro="" textlink="">
      <xdr:nvSpPr>
        <xdr:cNvPr id="17" name="16 Flecha derecha">
          <a:hlinkClick xmlns:r="http://schemas.openxmlformats.org/officeDocument/2006/relationships" r:id="rId6"/>
        </xdr:cNvPr>
        <xdr:cNvSpPr/>
      </xdr:nvSpPr>
      <xdr:spPr>
        <a:xfrm>
          <a:off x="409575" y="7896225"/>
          <a:ext cx="285750"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oneCellAnchor>
    <xdr:from>
      <xdr:col>0</xdr:col>
      <xdr:colOff>561975</xdr:colOff>
      <xdr:row>45</xdr:row>
      <xdr:rowOff>0</xdr:rowOff>
    </xdr:from>
    <xdr:ext cx="1609725" cy="1219373"/>
    <xdr:sp macro="" textlink="">
      <xdr:nvSpPr>
        <xdr:cNvPr id="20" name="19 Rectángulo"/>
        <xdr:cNvSpPr/>
      </xdr:nvSpPr>
      <xdr:spPr>
        <a:xfrm>
          <a:off x="561975" y="8820150"/>
          <a:ext cx="1609725" cy="1219373"/>
        </a:xfrm>
        <a:prstGeom prst="rect">
          <a:avLst/>
        </a:prstGeom>
        <a:noFill/>
      </xdr:spPr>
      <xdr:txBody>
        <a:bodyPr wrap="square" lIns="91440" tIns="45720" rIns="91440" bIns="45720">
          <a:spAutoFit/>
        </a:bodyPr>
        <a:lstStyle/>
        <a:p>
          <a:pPr algn="ct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Índice</a:t>
          </a:r>
          <a:r>
            <a:rPr lang="es-ES" sz="2400" b="1" cap="none" spc="0" baseline="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 de </a:t>
          </a: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Grubel Lloyd  </a:t>
          </a:r>
        </a:p>
      </xdr:txBody>
    </xdr:sp>
    <xdr:clientData/>
  </xdr:oneCellAnchor>
  <xdr:twoCellAnchor editAs="oneCell">
    <xdr:from>
      <xdr:col>6</xdr:col>
      <xdr:colOff>371475</xdr:colOff>
      <xdr:row>5</xdr:row>
      <xdr:rowOff>161926</xdr:rowOff>
    </xdr:from>
    <xdr:to>
      <xdr:col>7</xdr:col>
      <xdr:colOff>668488</xdr:colOff>
      <xdr:row>14</xdr:row>
      <xdr:rowOff>28575</xdr:rowOff>
    </xdr:to>
    <xdr:pic>
      <xdr:nvPicPr>
        <xdr:cNvPr id="21" name="20 Imagen"/>
        <xdr:cNvPicPr>
          <a:picLocks noChangeAspect="1"/>
        </xdr:cNvPicPr>
      </xdr:nvPicPr>
      <xdr:blipFill rotWithShape="1">
        <a:blip xmlns:r="http://schemas.openxmlformats.org/officeDocument/2006/relationships" r:embed="rId7"/>
        <a:srcRect l="22990" t="36464" r="54167" b="33585"/>
        <a:stretch/>
      </xdr:blipFill>
      <xdr:spPr>
        <a:xfrm>
          <a:off x="6610350" y="1114426"/>
          <a:ext cx="2144863" cy="1581149"/>
        </a:xfrm>
        <a:prstGeom prst="rect">
          <a:avLst/>
        </a:prstGeom>
      </xdr:spPr>
    </xdr:pic>
    <xdr:clientData/>
  </xdr:twoCellAnchor>
  <xdr:oneCellAnchor>
    <xdr:from>
      <xdr:col>0</xdr:col>
      <xdr:colOff>171450</xdr:colOff>
      <xdr:row>58</xdr:row>
      <xdr:rowOff>133350</xdr:rowOff>
    </xdr:from>
    <xdr:ext cx="2066925" cy="1219373"/>
    <xdr:sp macro="" textlink="">
      <xdr:nvSpPr>
        <xdr:cNvPr id="23" name="22 Rectángulo"/>
        <xdr:cNvSpPr/>
      </xdr:nvSpPr>
      <xdr:spPr>
        <a:xfrm>
          <a:off x="171450" y="11058525"/>
          <a:ext cx="2066925" cy="1219373"/>
        </a:xfrm>
        <a:prstGeom prst="rect">
          <a:avLst/>
        </a:prstGeom>
        <a:noFill/>
      </xdr:spPr>
      <xdr:txBody>
        <a:bodyPr wrap="square" lIns="91440" tIns="45720" rIns="91440" bIns="45720">
          <a:spAutoFit/>
        </a:bodyPr>
        <a:lstStyle/>
        <a:p>
          <a:pPr algn="ct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Interpretación del Índice</a:t>
          </a:r>
          <a:r>
            <a:rPr lang="es-ES" sz="2400" b="1" cap="none" spc="0" baseline="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 de </a:t>
          </a: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Grubel Lloyd  </a:t>
          </a:r>
        </a:p>
      </xdr:txBody>
    </xdr:sp>
    <xdr:clientData/>
  </xdr:oneCellAnchor>
  <xdr:oneCellAnchor>
    <xdr:from>
      <xdr:col>4</xdr:col>
      <xdr:colOff>1323975</xdr:colOff>
      <xdr:row>22</xdr:row>
      <xdr:rowOff>114300</xdr:rowOff>
    </xdr:from>
    <xdr:ext cx="384272" cy="264560"/>
    <xdr:sp macro="" textlink="">
      <xdr:nvSpPr>
        <xdr:cNvPr id="22" name="21 CuadroTexto"/>
        <xdr:cNvSpPr txBox="1"/>
      </xdr:nvSpPr>
      <xdr:spPr>
        <a:xfrm>
          <a:off x="4371975" y="4333875"/>
          <a:ext cx="3842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b="1">
              <a:solidFill>
                <a:srgbClr val="FF0000"/>
              </a:solidFill>
            </a:rPr>
            <a:t>Clic</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2</xdr:col>
      <xdr:colOff>342900</xdr:colOff>
      <xdr:row>16</xdr:row>
      <xdr:rowOff>38100</xdr:rowOff>
    </xdr:from>
    <xdr:to>
      <xdr:col>4</xdr:col>
      <xdr:colOff>295275</xdr:colOff>
      <xdr:row>19</xdr:row>
      <xdr:rowOff>76200</xdr:rowOff>
    </xdr:to>
    <xdr:sp macro="" textlink="">
      <xdr:nvSpPr>
        <xdr:cNvPr id="4" name="3 Rectángulo redondeado"/>
        <xdr:cNvSpPr/>
      </xdr:nvSpPr>
      <xdr:spPr>
        <a:xfrm>
          <a:off x="4914900" y="1943100"/>
          <a:ext cx="1476375" cy="609600"/>
        </a:xfrm>
        <a:prstGeom prst="roundRect">
          <a:avLst/>
        </a:prstGeom>
        <a:solidFill>
          <a:srgbClr val="002060"/>
        </a:solidFill>
        <a:ln>
          <a:solidFill>
            <a:srgbClr val="002060"/>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600" b="1"/>
            <a:t>INDICADORES</a:t>
          </a:r>
        </a:p>
      </xdr:txBody>
    </xdr:sp>
    <xdr:clientData/>
  </xdr:twoCellAnchor>
  <xdr:twoCellAnchor>
    <xdr:from>
      <xdr:col>4</xdr:col>
      <xdr:colOff>361950</xdr:colOff>
      <xdr:row>12</xdr:row>
      <xdr:rowOff>133350</xdr:rowOff>
    </xdr:from>
    <xdr:to>
      <xdr:col>5</xdr:col>
      <xdr:colOff>752475</xdr:colOff>
      <xdr:row>17</xdr:row>
      <xdr:rowOff>142877</xdr:rowOff>
    </xdr:to>
    <xdr:cxnSp macro="">
      <xdr:nvCxnSpPr>
        <xdr:cNvPr id="6" name="5 Conector recto de flecha"/>
        <xdr:cNvCxnSpPr/>
      </xdr:nvCxnSpPr>
      <xdr:spPr>
        <a:xfrm flipV="1">
          <a:off x="6457950" y="2038350"/>
          <a:ext cx="1152525" cy="962027"/>
        </a:xfrm>
        <a:prstGeom prst="straightConnector1">
          <a:avLst/>
        </a:prstGeom>
        <a:ln w="28575">
          <a:solidFill>
            <a:schemeClr val="bg1">
              <a:lumMod val="65000"/>
            </a:schemeClr>
          </a:solidFill>
          <a:prstDash val="sysDot"/>
          <a:headEnd type="oval" w="med" len="med"/>
          <a:tailEnd type="oval"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342900</xdr:colOff>
      <xdr:row>17</xdr:row>
      <xdr:rowOff>152401</xdr:rowOff>
    </xdr:from>
    <xdr:to>
      <xdr:col>6</xdr:col>
      <xdr:colOff>47625</xdr:colOff>
      <xdr:row>27</xdr:row>
      <xdr:rowOff>57150</xdr:rowOff>
    </xdr:to>
    <xdr:cxnSp macro="">
      <xdr:nvCxnSpPr>
        <xdr:cNvPr id="7" name="6 Conector recto de flecha"/>
        <xdr:cNvCxnSpPr/>
      </xdr:nvCxnSpPr>
      <xdr:spPr>
        <a:xfrm>
          <a:off x="6438900" y="3009901"/>
          <a:ext cx="1228725" cy="1809749"/>
        </a:xfrm>
        <a:prstGeom prst="straightConnector1">
          <a:avLst/>
        </a:prstGeom>
        <a:ln w="28575">
          <a:solidFill>
            <a:schemeClr val="bg1">
              <a:lumMod val="65000"/>
            </a:schemeClr>
          </a:solidFill>
          <a:prstDash val="sysDot"/>
          <a:headEnd type="oval" w="med" len="med"/>
          <a:tailEnd type="oval"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47625</xdr:colOff>
      <xdr:row>11</xdr:row>
      <xdr:rowOff>9525</xdr:rowOff>
    </xdr:from>
    <xdr:to>
      <xdr:col>8</xdr:col>
      <xdr:colOff>0</xdr:colOff>
      <xdr:row>14</xdr:row>
      <xdr:rowOff>47625</xdr:rowOff>
    </xdr:to>
    <xdr:sp macro="" textlink="">
      <xdr:nvSpPr>
        <xdr:cNvPr id="16" name="15 Rectángulo redondeado"/>
        <xdr:cNvSpPr/>
      </xdr:nvSpPr>
      <xdr:spPr>
        <a:xfrm>
          <a:off x="7667625" y="1724025"/>
          <a:ext cx="1476375" cy="609600"/>
        </a:xfrm>
        <a:prstGeom prst="roundRect">
          <a:avLst/>
        </a:prstGeom>
        <a:solidFill>
          <a:srgbClr val="0070C0"/>
        </a:solidFill>
        <a:ln>
          <a:solidFill>
            <a:srgbClr val="0070C0"/>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1"/>
            <a:t>BÁSICOS DE POSICIÓN COMERCIAL </a:t>
          </a:r>
        </a:p>
      </xdr:txBody>
    </xdr:sp>
    <xdr:clientData/>
  </xdr:twoCellAnchor>
  <xdr:twoCellAnchor>
    <xdr:from>
      <xdr:col>6</xdr:col>
      <xdr:colOff>66675</xdr:colOff>
      <xdr:row>25</xdr:row>
      <xdr:rowOff>104775</xdr:rowOff>
    </xdr:from>
    <xdr:to>
      <xdr:col>8</xdr:col>
      <xdr:colOff>19050</xdr:colOff>
      <xdr:row>28</xdr:row>
      <xdr:rowOff>142875</xdr:rowOff>
    </xdr:to>
    <xdr:sp macro="" textlink="">
      <xdr:nvSpPr>
        <xdr:cNvPr id="17" name="16 Rectángulo redondeado"/>
        <xdr:cNvSpPr/>
      </xdr:nvSpPr>
      <xdr:spPr>
        <a:xfrm>
          <a:off x="7686675" y="4486275"/>
          <a:ext cx="1476375" cy="609600"/>
        </a:xfrm>
        <a:prstGeom prst="roundRect">
          <a:avLst/>
        </a:prstGeom>
        <a:solidFill>
          <a:srgbClr val="0070C0"/>
        </a:solidFill>
        <a:ln>
          <a:solidFill>
            <a:srgbClr val="0070C0"/>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1"/>
            <a:t>DE DINAMISMO COMERCIAL </a:t>
          </a:r>
        </a:p>
      </xdr:txBody>
    </xdr:sp>
    <xdr:clientData/>
  </xdr:twoCellAnchor>
  <xdr:twoCellAnchor editAs="oneCell">
    <xdr:from>
      <xdr:col>15</xdr:col>
      <xdr:colOff>63095</xdr:colOff>
      <xdr:row>0</xdr:row>
      <xdr:rowOff>83955</xdr:rowOff>
    </xdr:from>
    <xdr:to>
      <xdr:col>17</xdr:col>
      <xdr:colOff>536945</xdr:colOff>
      <xdr:row>4</xdr:row>
      <xdr:rowOff>151062</xdr:rowOff>
    </xdr:to>
    <xdr:pic>
      <xdr:nvPicPr>
        <xdr:cNvPr id="18" name="1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526322" y="83955"/>
          <a:ext cx="2002280" cy="820247"/>
        </a:xfrm>
        <a:prstGeom prst="rect">
          <a:avLst/>
        </a:prstGeom>
      </xdr:spPr>
    </xdr:pic>
    <xdr:clientData/>
  </xdr:twoCellAnchor>
  <xdr:twoCellAnchor editAs="oneCell">
    <xdr:from>
      <xdr:col>0</xdr:col>
      <xdr:colOff>500616</xdr:colOff>
      <xdr:row>0</xdr:row>
      <xdr:rowOff>66454</xdr:rowOff>
    </xdr:from>
    <xdr:to>
      <xdr:col>4</xdr:col>
      <xdr:colOff>433536</xdr:colOff>
      <xdr:row>5</xdr:row>
      <xdr:rowOff>36328</xdr:rowOff>
    </xdr:to>
    <xdr:pic>
      <xdr:nvPicPr>
        <xdr:cNvPr id="19" name="18 Imagen"/>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557476" y="66454"/>
          <a:ext cx="2989780" cy="911298"/>
        </a:xfrm>
        <a:prstGeom prst="rect">
          <a:avLst/>
        </a:prstGeom>
      </xdr:spPr>
    </xdr:pic>
    <xdr:clientData/>
  </xdr:twoCellAnchor>
  <xdr:twoCellAnchor>
    <xdr:from>
      <xdr:col>8</xdr:col>
      <xdr:colOff>66675</xdr:colOff>
      <xdr:row>5</xdr:row>
      <xdr:rowOff>95250</xdr:rowOff>
    </xdr:from>
    <xdr:to>
      <xdr:col>9</xdr:col>
      <xdr:colOff>523875</xdr:colOff>
      <xdr:row>12</xdr:row>
      <xdr:rowOff>114304</xdr:rowOff>
    </xdr:to>
    <xdr:cxnSp macro="">
      <xdr:nvCxnSpPr>
        <xdr:cNvPr id="20" name="19 Conector recto de flecha"/>
        <xdr:cNvCxnSpPr/>
      </xdr:nvCxnSpPr>
      <xdr:spPr>
        <a:xfrm flipV="1">
          <a:off x="9210675" y="666750"/>
          <a:ext cx="1219200" cy="1352554"/>
        </a:xfrm>
        <a:prstGeom prst="straightConnector1">
          <a:avLst/>
        </a:prstGeom>
        <a:ln w="28575">
          <a:solidFill>
            <a:schemeClr val="bg1">
              <a:lumMod val="65000"/>
            </a:schemeClr>
          </a:solidFill>
          <a:prstDash val="sysDot"/>
          <a:headEnd type="oval" w="med" len="med"/>
          <a:tailEnd type="oval"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66675</xdr:colOff>
      <xdr:row>7</xdr:row>
      <xdr:rowOff>152400</xdr:rowOff>
    </xdr:from>
    <xdr:to>
      <xdr:col>9</xdr:col>
      <xdr:colOff>504825</xdr:colOff>
      <xdr:row>12</xdr:row>
      <xdr:rowOff>114307</xdr:rowOff>
    </xdr:to>
    <xdr:cxnSp macro="">
      <xdr:nvCxnSpPr>
        <xdr:cNvPr id="21" name="20 Conector recto de flecha"/>
        <xdr:cNvCxnSpPr/>
      </xdr:nvCxnSpPr>
      <xdr:spPr>
        <a:xfrm flipV="1">
          <a:off x="9210675" y="1104900"/>
          <a:ext cx="1200150" cy="914407"/>
        </a:xfrm>
        <a:prstGeom prst="straightConnector1">
          <a:avLst/>
        </a:prstGeom>
        <a:ln w="28575">
          <a:solidFill>
            <a:schemeClr val="bg1">
              <a:lumMod val="65000"/>
            </a:schemeClr>
          </a:solidFill>
          <a:prstDash val="sysDot"/>
          <a:headEnd type="oval" w="med" len="med"/>
          <a:tailEnd type="oval"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66675</xdr:colOff>
      <xdr:row>10</xdr:row>
      <xdr:rowOff>47625</xdr:rowOff>
    </xdr:from>
    <xdr:to>
      <xdr:col>9</xdr:col>
      <xdr:colOff>495300</xdr:colOff>
      <xdr:row>12</xdr:row>
      <xdr:rowOff>123828</xdr:rowOff>
    </xdr:to>
    <xdr:cxnSp macro="">
      <xdr:nvCxnSpPr>
        <xdr:cNvPr id="25" name="24 Conector recto de flecha"/>
        <xdr:cNvCxnSpPr/>
      </xdr:nvCxnSpPr>
      <xdr:spPr>
        <a:xfrm flipV="1">
          <a:off x="9210675" y="1571625"/>
          <a:ext cx="1190625" cy="457203"/>
        </a:xfrm>
        <a:prstGeom prst="straightConnector1">
          <a:avLst/>
        </a:prstGeom>
        <a:ln w="28575">
          <a:solidFill>
            <a:schemeClr val="bg1">
              <a:lumMod val="65000"/>
            </a:schemeClr>
          </a:solidFill>
          <a:prstDash val="sysDot"/>
          <a:headEnd type="oval" w="med" len="med"/>
          <a:tailEnd type="oval"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66675</xdr:colOff>
      <xdr:row>12</xdr:row>
      <xdr:rowOff>114300</xdr:rowOff>
    </xdr:from>
    <xdr:to>
      <xdr:col>9</xdr:col>
      <xdr:colOff>476250</xdr:colOff>
      <xdr:row>12</xdr:row>
      <xdr:rowOff>114302</xdr:rowOff>
    </xdr:to>
    <xdr:cxnSp macro="">
      <xdr:nvCxnSpPr>
        <xdr:cNvPr id="28" name="27 Conector recto de flecha"/>
        <xdr:cNvCxnSpPr/>
      </xdr:nvCxnSpPr>
      <xdr:spPr>
        <a:xfrm flipV="1">
          <a:off x="9210675" y="2019300"/>
          <a:ext cx="1171575" cy="2"/>
        </a:xfrm>
        <a:prstGeom prst="straightConnector1">
          <a:avLst/>
        </a:prstGeom>
        <a:ln w="28575">
          <a:solidFill>
            <a:schemeClr val="bg1">
              <a:lumMod val="65000"/>
            </a:schemeClr>
          </a:solidFill>
          <a:prstDash val="sysDot"/>
          <a:headEnd type="oval" w="med" len="med"/>
          <a:tailEnd type="oval"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57150</xdr:colOff>
      <xdr:row>12</xdr:row>
      <xdr:rowOff>114302</xdr:rowOff>
    </xdr:from>
    <xdr:to>
      <xdr:col>9</xdr:col>
      <xdr:colOff>476250</xdr:colOff>
      <xdr:row>14</xdr:row>
      <xdr:rowOff>180975</xdr:rowOff>
    </xdr:to>
    <xdr:cxnSp macro="">
      <xdr:nvCxnSpPr>
        <xdr:cNvPr id="30" name="29 Conector recto de flecha"/>
        <xdr:cNvCxnSpPr/>
      </xdr:nvCxnSpPr>
      <xdr:spPr>
        <a:xfrm>
          <a:off x="9201150" y="2019302"/>
          <a:ext cx="1181100" cy="447673"/>
        </a:xfrm>
        <a:prstGeom prst="straightConnector1">
          <a:avLst/>
        </a:prstGeom>
        <a:ln w="28575">
          <a:solidFill>
            <a:schemeClr val="bg1">
              <a:lumMod val="65000"/>
            </a:schemeClr>
          </a:solidFill>
          <a:prstDash val="sysDot"/>
          <a:headEnd type="oval" w="med" len="med"/>
          <a:tailEnd type="oval"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66675</xdr:colOff>
      <xdr:row>12</xdr:row>
      <xdr:rowOff>123827</xdr:rowOff>
    </xdr:from>
    <xdr:to>
      <xdr:col>9</xdr:col>
      <xdr:colOff>495300</xdr:colOff>
      <xdr:row>17</xdr:row>
      <xdr:rowOff>133350</xdr:rowOff>
    </xdr:to>
    <xdr:cxnSp macro="">
      <xdr:nvCxnSpPr>
        <xdr:cNvPr id="32" name="31 Conector recto de flecha"/>
        <xdr:cNvCxnSpPr/>
      </xdr:nvCxnSpPr>
      <xdr:spPr>
        <a:xfrm>
          <a:off x="9210675" y="2028827"/>
          <a:ext cx="1190625" cy="962023"/>
        </a:xfrm>
        <a:prstGeom prst="straightConnector1">
          <a:avLst/>
        </a:prstGeom>
        <a:ln w="28575">
          <a:solidFill>
            <a:schemeClr val="bg1">
              <a:lumMod val="65000"/>
            </a:schemeClr>
          </a:solidFill>
          <a:prstDash val="sysDot"/>
          <a:headEnd type="oval" w="med" len="med"/>
          <a:tailEnd type="oval"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561974</xdr:colOff>
      <xdr:row>4</xdr:row>
      <xdr:rowOff>95250</xdr:rowOff>
    </xdr:from>
    <xdr:to>
      <xdr:col>13</xdr:col>
      <xdr:colOff>371475</xdr:colOff>
      <xdr:row>6</xdr:row>
      <xdr:rowOff>95250</xdr:rowOff>
    </xdr:to>
    <xdr:sp macro="" textlink="">
      <xdr:nvSpPr>
        <xdr:cNvPr id="44" name="43 Rectángulo redondeado">
          <a:hlinkClick xmlns:r="http://schemas.openxmlformats.org/officeDocument/2006/relationships" r:id="rId3"/>
        </xdr:cNvPr>
        <xdr:cNvSpPr/>
      </xdr:nvSpPr>
      <xdr:spPr>
        <a:xfrm>
          <a:off x="10467974" y="476250"/>
          <a:ext cx="2857501" cy="381000"/>
        </a:xfrm>
        <a:prstGeom prst="roundRect">
          <a:avLst/>
        </a:prstGeom>
        <a:solidFill>
          <a:srgbClr val="002060"/>
        </a:solidFill>
        <a:ln>
          <a:solidFill>
            <a:srgbClr val="002060"/>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1"/>
            <a:t>Valor de las exportaciones de bienes y servicios</a:t>
          </a:r>
        </a:p>
      </xdr:txBody>
    </xdr:sp>
    <xdr:clientData/>
  </xdr:twoCellAnchor>
  <xdr:twoCellAnchor>
    <xdr:from>
      <xdr:col>9</xdr:col>
      <xdr:colOff>571500</xdr:colOff>
      <xdr:row>6</xdr:row>
      <xdr:rowOff>161925</xdr:rowOff>
    </xdr:from>
    <xdr:to>
      <xdr:col>13</xdr:col>
      <xdr:colOff>381000</xdr:colOff>
      <xdr:row>8</xdr:row>
      <xdr:rowOff>161925</xdr:rowOff>
    </xdr:to>
    <xdr:sp macro="" textlink="">
      <xdr:nvSpPr>
        <xdr:cNvPr id="45" name="44 Rectángulo redondeado">
          <a:hlinkClick xmlns:r="http://schemas.openxmlformats.org/officeDocument/2006/relationships" r:id="rId4"/>
        </xdr:cNvPr>
        <xdr:cNvSpPr/>
      </xdr:nvSpPr>
      <xdr:spPr>
        <a:xfrm>
          <a:off x="10477500" y="923925"/>
          <a:ext cx="2857500" cy="381000"/>
        </a:xfrm>
        <a:prstGeom prst="roundRect">
          <a:avLst/>
        </a:prstGeom>
        <a:solidFill>
          <a:schemeClr val="bg1">
            <a:lumMod val="75000"/>
          </a:schemeClr>
        </a:solidFill>
        <a:ln>
          <a:solidFill>
            <a:schemeClr val="bg1">
              <a:lumMod val="75000"/>
            </a:schemeClr>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1">
              <a:solidFill>
                <a:schemeClr val="tx1"/>
              </a:solidFill>
            </a:rPr>
            <a:t>Valor de las importaciones de bienes y servicios</a:t>
          </a:r>
        </a:p>
      </xdr:txBody>
    </xdr:sp>
    <xdr:clientData/>
  </xdr:twoCellAnchor>
  <xdr:twoCellAnchor>
    <xdr:from>
      <xdr:col>9</xdr:col>
      <xdr:colOff>571500</xdr:colOff>
      <xdr:row>9</xdr:row>
      <xdr:rowOff>47625</xdr:rowOff>
    </xdr:from>
    <xdr:to>
      <xdr:col>13</xdr:col>
      <xdr:colOff>390525</xdr:colOff>
      <xdr:row>11</xdr:row>
      <xdr:rowOff>47625</xdr:rowOff>
    </xdr:to>
    <xdr:sp macro="" textlink="">
      <xdr:nvSpPr>
        <xdr:cNvPr id="46" name="45 Rectángulo redondeado">
          <a:hlinkClick xmlns:r="http://schemas.openxmlformats.org/officeDocument/2006/relationships" r:id="rId5"/>
        </xdr:cNvPr>
        <xdr:cNvSpPr/>
      </xdr:nvSpPr>
      <xdr:spPr>
        <a:xfrm>
          <a:off x="10477500" y="1381125"/>
          <a:ext cx="2867025" cy="381000"/>
        </a:xfrm>
        <a:prstGeom prst="roundRect">
          <a:avLst/>
        </a:prstGeom>
        <a:solidFill>
          <a:srgbClr val="002060"/>
        </a:solidFill>
        <a:ln>
          <a:solidFill>
            <a:srgbClr val="002060"/>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1"/>
            <a:t>Saldo comercial</a:t>
          </a:r>
        </a:p>
      </xdr:txBody>
    </xdr:sp>
    <xdr:clientData/>
  </xdr:twoCellAnchor>
  <xdr:twoCellAnchor>
    <xdr:from>
      <xdr:col>9</xdr:col>
      <xdr:colOff>581025</xdr:colOff>
      <xdr:row>11</xdr:row>
      <xdr:rowOff>114300</xdr:rowOff>
    </xdr:from>
    <xdr:to>
      <xdr:col>13</xdr:col>
      <xdr:colOff>409575</xdr:colOff>
      <xdr:row>13</xdr:row>
      <xdr:rowOff>114300</xdr:rowOff>
    </xdr:to>
    <xdr:sp macro="" textlink="">
      <xdr:nvSpPr>
        <xdr:cNvPr id="47" name="46 Rectángulo redondeado">
          <a:hlinkClick xmlns:r="http://schemas.openxmlformats.org/officeDocument/2006/relationships" r:id="rId6"/>
        </xdr:cNvPr>
        <xdr:cNvSpPr/>
      </xdr:nvSpPr>
      <xdr:spPr>
        <a:xfrm>
          <a:off x="10487025" y="1828800"/>
          <a:ext cx="2876550" cy="381000"/>
        </a:xfrm>
        <a:prstGeom prst="roundRect">
          <a:avLst/>
        </a:prstGeom>
        <a:solidFill>
          <a:schemeClr val="bg1">
            <a:lumMod val="75000"/>
          </a:schemeClr>
        </a:solidFill>
        <a:ln>
          <a:solidFill>
            <a:schemeClr val="bg1">
              <a:lumMod val="75000"/>
            </a:schemeClr>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1">
              <a:solidFill>
                <a:schemeClr val="tx1"/>
              </a:solidFill>
            </a:rPr>
            <a:t>Indicadores relativos de comercio exterior</a:t>
          </a:r>
        </a:p>
      </xdr:txBody>
    </xdr:sp>
    <xdr:clientData/>
  </xdr:twoCellAnchor>
  <xdr:twoCellAnchor>
    <xdr:from>
      <xdr:col>9</xdr:col>
      <xdr:colOff>581025</xdr:colOff>
      <xdr:row>13</xdr:row>
      <xdr:rowOff>160373</xdr:rowOff>
    </xdr:from>
    <xdr:to>
      <xdr:col>13</xdr:col>
      <xdr:colOff>419100</xdr:colOff>
      <xdr:row>16</xdr:row>
      <xdr:rowOff>88605</xdr:rowOff>
    </xdr:to>
    <xdr:sp macro="" textlink="">
      <xdr:nvSpPr>
        <xdr:cNvPr id="48" name="47 Rectángulo redondeado">
          <a:hlinkClick xmlns:r="http://schemas.openxmlformats.org/officeDocument/2006/relationships" r:id="rId7"/>
        </xdr:cNvPr>
        <xdr:cNvSpPr/>
      </xdr:nvSpPr>
      <xdr:spPr>
        <a:xfrm>
          <a:off x="10515822" y="2231507"/>
          <a:ext cx="2894935" cy="493086"/>
        </a:xfrm>
        <a:prstGeom prst="roundRect">
          <a:avLst/>
        </a:prstGeom>
        <a:solidFill>
          <a:srgbClr val="002060"/>
        </a:solidFill>
        <a:ln>
          <a:solidFill>
            <a:srgbClr val="002060"/>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1"/>
            <a:t>Proporciones de comercio en los intercambios comerciales mundiales</a:t>
          </a:r>
        </a:p>
      </xdr:txBody>
    </xdr:sp>
    <xdr:clientData/>
  </xdr:twoCellAnchor>
  <xdr:twoCellAnchor>
    <xdr:from>
      <xdr:col>9</xdr:col>
      <xdr:colOff>581025</xdr:colOff>
      <xdr:row>16</xdr:row>
      <xdr:rowOff>123825</xdr:rowOff>
    </xdr:from>
    <xdr:to>
      <xdr:col>13</xdr:col>
      <xdr:colOff>428625</xdr:colOff>
      <xdr:row>18</xdr:row>
      <xdr:rowOff>123825</xdr:rowOff>
    </xdr:to>
    <xdr:sp macro="" textlink="">
      <xdr:nvSpPr>
        <xdr:cNvPr id="49" name="48 Rectángulo redondeado">
          <a:hlinkClick xmlns:r="http://schemas.openxmlformats.org/officeDocument/2006/relationships" r:id="rId8"/>
        </xdr:cNvPr>
        <xdr:cNvSpPr/>
      </xdr:nvSpPr>
      <xdr:spPr>
        <a:xfrm>
          <a:off x="10487025" y="2790825"/>
          <a:ext cx="2895600" cy="381000"/>
        </a:xfrm>
        <a:prstGeom prst="roundRect">
          <a:avLst/>
        </a:prstGeom>
        <a:solidFill>
          <a:schemeClr val="bg1">
            <a:lumMod val="75000"/>
          </a:schemeClr>
        </a:solidFill>
        <a:ln>
          <a:solidFill>
            <a:schemeClr val="bg1">
              <a:lumMod val="75000"/>
            </a:schemeClr>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1">
              <a:solidFill>
                <a:schemeClr val="tx1"/>
              </a:solidFill>
            </a:rPr>
            <a:t>Concentración comercial a nivel de productos</a:t>
          </a:r>
        </a:p>
      </xdr:txBody>
    </xdr:sp>
    <xdr:clientData/>
  </xdr:twoCellAnchor>
  <xdr:twoCellAnchor>
    <xdr:from>
      <xdr:col>8</xdr:col>
      <xdr:colOff>76200</xdr:colOff>
      <xdr:row>24</xdr:row>
      <xdr:rowOff>171450</xdr:rowOff>
    </xdr:from>
    <xdr:to>
      <xdr:col>9</xdr:col>
      <xdr:colOff>552450</xdr:colOff>
      <xdr:row>27</xdr:row>
      <xdr:rowOff>28580</xdr:rowOff>
    </xdr:to>
    <xdr:cxnSp macro="">
      <xdr:nvCxnSpPr>
        <xdr:cNvPr id="68" name="67 Conector recto de flecha"/>
        <xdr:cNvCxnSpPr/>
      </xdr:nvCxnSpPr>
      <xdr:spPr>
        <a:xfrm flipV="1">
          <a:off x="9220200" y="4362450"/>
          <a:ext cx="1238250" cy="428630"/>
        </a:xfrm>
        <a:prstGeom prst="straightConnector1">
          <a:avLst/>
        </a:prstGeom>
        <a:ln w="28575">
          <a:solidFill>
            <a:schemeClr val="bg1">
              <a:lumMod val="65000"/>
            </a:schemeClr>
          </a:solidFill>
          <a:prstDash val="sysDot"/>
          <a:headEnd type="oval" w="med" len="med"/>
          <a:tailEnd type="oval"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85725</xdr:colOff>
      <xdr:row>27</xdr:row>
      <xdr:rowOff>19059</xdr:rowOff>
    </xdr:from>
    <xdr:to>
      <xdr:col>9</xdr:col>
      <xdr:colOff>552450</xdr:colOff>
      <xdr:row>27</xdr:row>
      <xdr:rowOff>47625</xdr:rowOff>
    </xdr:to>
    <xdr:cxnSp macro="">
      <xdr:nvCxnSpPr>
        <xdr:cNvPr id="69" name="68 Conector recto de flecha"/>
        <xdr:cNvCxnSpPr/>
      </xdr:nvCxnSpPr>
      <xdr:spPr>
        <a:xfrm>
          <a:off x="9229725" y="4781559"/>
          <a:ext cx="1228725" cy="28566"/>
        </a:xfrm>
        <a:prstGeom prst="straightConnector1">
          <a:avLst/>
        </a:prstGeom>
        <a:ln w="28575">
          <a:solidFill>
            <a:schemeClr val="bg1">
              <a:lumMod val="65000"/>
            </a:schemeClr>
          </a:solidFill>
          <a:prstDash val="sysDot"/>
          <a:headEnd type="oval" w="med" len="med"/>
          <a:tailEnd type="oval"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76200</xdr:colOff>
      <xdr:row>27</xdr:row>
      <xdr:rowOff>38104</xdr:rowOff>
    </xdr:from>
    <xdr:to>
      <xdr:col>9</xdr:col>
      <xdr:colOff>552450</xdr:colOff>
      <xdr:row>29</xdr:row>
      <xdr:rowOff>180975</xdr:rowOff>
    </xdr:to>
    <xdr:cxnSp macro="">
      <xdr:nvCxnSpPr>
        <xdr:cNvPr id="70" name="69 Conector recto de flecha"/>
        <xdr:cNvCxnSpPr/>
      </xdr:nvCxnSpPr>
      <xdr:spPr>
        <a:xfrm>
          <a:off x="9220200" y="4800604"/>
          <a:ext cx="1238250" cy="523871"/>
        </a:xfrm>
        <a:prstGeom prst="straightConnector1">
          <a:avLst/>
        </a:prstGeom>
        <a:ln w="28575">
          <a:solidFill>
            <a:schemeClr val="bg1">
              <a:lumMod val="65000"/>
            </a:schemeClr>
          </a:solidFill>
          <a:prstDash val="sysDot"/>
          <a:headEnd type="oval" w="med" len="med"/>
          <a:tailEnd type="oval"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609600</xdr:colOff>
      <xdr:row>26</xdr:row>
      <xdr:rowOff>57150</xdr:rowOff>
    </xdr:from>
    <xdr:to>
      <xdr:col>13</xdr:col>
      <xdr:colOff>438150</xdr:colOff>
      <xdr:row>28</xdr:row>
      <xdr:rowOff>57150</xdr:rowOff>
    </xdr:to>
    <xdr:sp macro="" textlink="">
      <xdr:nvSpPr>
        <xdr:cNvPr id="78" name="77 Rectángulo redondeado">
          <a:hlinkClick xmlns:r="http://schemas.openxmlformats.org/officeDocument/2006/relationships" r:id="rId9"/>
        </xdr:cNvPr>
        <xdr:cNvSpPr/>
      </xdr:nvSpPr>
      <xdr:spPr>
        <a:xfrm>
          <a:off x="10515600" y="4629150"/>
          <a:ext cx="2876550" cy="381000"/>
        </a:xfrm>
        <a:prstGeom prst="roundRect">
          <a:avLst/>
        </a:prstGeom>
        <a:solidFill>
          <a:schemeClr val="bg1">
            <a:lumMod val="75000"/>
          </a:schemeClr>
        </a:solidFill>
        <a:ln>
          <a:solidFill>
            <a:schemeClr val="bg1">
              <a:lumMod val="75000"/>
            </a:schemeClr>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1">
              <a:solidFill>
                <a:schemeClr val="tx1"/>
              </a:solidFill>
            </a:rPr>
            <a:t>Indice de Balassa</a:t>
          </a:r>
        </a:p>
      </xdr:txBody>
    </xdr:sp>
    <xdr:clientData/>
  </xdr:twoCellAnchor>
  <xdr:twoCellAnchor>
    <xdr:from>
      <xdr:col>9</xdr:col>
      <xdr:colOff>609600</xdr:colOff>
      <xdr:row>28</xdr:row>
      <xdr:rowOff>114298</xdr:rowOff>
    </xdr:from>
    <xdr:to>
      <xdr:col>13</xdr:col>
      <xdr:colOff>447675</xdr:colOff>
      <xdr:row>31</xdr:row>
      <xdr:rowOff>66452</xdr:rowOff>
    </xdr:to>
    <xdr:sp macro="" textlink="">
      <xdr:nvSpPr>
        <xdr:cNvPr id="79" name="78 Rectángulo redondeado">
          <a:hlinkClick xmlns:r="http://schemas.openxmlformats.org/officeDocument/2006/relationships" r:id="rId10"/>
        </xdr:cNvPr>
        <xdr:cNvSpPr/>
      </xdr:nvSpPr>
      <xdr:spPr>
        <a:xfrm>
          <a:off x="10544397" y="5009705"/>
          <a:ext cx="2894935" cy="517009"/>
        </a:xfrm>
        <a:prstGeom prst="roundRect">
          <a:avLst/>
        </a:prstGeom>
        <a:solidFill>
          <a:srgbClr val="002060"/>
        </a:solidFill>
        <a:ln>
          <a:solidFill>
            <a:srgbClr val="002060"/>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1"/>
            <a:t>Índice de Grubel Lloyd       </a:t>
          </a:r>
        </a:p>
      </xdr:txBody>
    </xdr:sp>
    <xdr:clientData/>
  </xdr:twoCellAnchor>
  <xdr:twoCellAnchor>
    <xdr:from>
      <xdr:col>9</xdr:col>
      <xdr:colOff>609600</xdr:colOff>
      <xdr:row>23</xdr:row>
      <xdr:rowOff>171450</xdr:rowOff>
    </xdr:from>
    <xdr:to>
      <xdr:col>13</xdr:col>
      <xdr:colOff>447675</xdr:colOff>
      <xdr:row>25</xdr:row>
      <xdr:rowOff>171450</xdr:rowOff>
    </xdr:to>
    <xdr:sp macro="" textlink="">
      <xdr:nvSpPr>
        <xdr:cNvPr id="82" name="81 Rectángulo redondeado">
          <a:hlinkClick xmlns:r="http://schemas.openxmlformats.org/officeDocument/2006/relationships" r:id="rId11"/>
        </xdr:cNvPr>
        <xdr:cNvSpPr/>
      </xdr:nvSpPr>
      <xdr:spPr>
        <a:xfrm>
          <a:off x="10515600" y="4171950"/>
          <a:ext cx="2886075" cy="381000"/>
        </a:xfrm>
        <a:prstGeom prst="roundRect">
          <a:avLst/>
        </a:prstGeom>
        <a:solidFill>
          <a:srgbClr val="002060"/>
        </a:solidFill>
        <a:ln>
          <a:solidFill>
            <a:srgbClr val="002060"/>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1"/>
            <a:t>Ventajas comparativas reveladas</a:t>
          </a:r>
        </a:p>
      </xdr:txBody>
    </xdr:sp>
    <xdr:clientData/>
  </xdr:twoCellAnchor>
  <xdr:twoCellAnchor editAs="oneCell">
    <xdr:from>
      <xdr:col>8</xdr:col>
      <xdr:colOff>287966</xdr:colOff>
      <xdr:row>2</xdr:row>
      <xdr:rowOff>132908</xdr:rowOff>
    </xdr:from>
    <xdr:to>
      <xdr:col>9</xdr:col>
      <xdr:colOff>166134</xdr:colOff>
      <xdr:row>5</xdr:row>
      <xdr:rowOff>173400</xdr:rowOff>
    </xdr:to>
    <xdr:pic>
      <xdr:nvPicPr>
        <xdr:cNvPr id="91" name="90 Imagen" descr="Resultado de imagen para flecha 3d png"/>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9458547" y="321193"/>
          <a:ext cx="642383" cy="60534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464169</xdr:colOff>
      <xdr:row>1</xdr:row>
      <xdr:rowOff>44302</xdr:rowOff>
    </xdr:from>
    <xdr:to>
      <xdr:col>8</xdr:col>
      <xdr:colOff>263377</xdr:colOff>
      <xdr:row>4</xdr:row>
      <xdr:rowOff>35220</xdr:rowOff>
    </xdr:to>
    <xdr:pic>
      <xdr:nvPicPr>
        <xdr:cNvPr id="92" name="91 Imagen" descr="Resultado de imagen para 1 png"/>
        <xdr:cNvPicPr>
          <a:picLocks noChangeAspect="1" noChangeArrowheads="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8870535" y="44302"/>
          <a:ext cx="563423" cy="5557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8</xdr:col>
      <xdr:colOff>524041</xdr:colOff>
      <xdr:row>1</xdr:row>
      <xdr:rowOff>46200</xdr:rowOff>
    </xdr:from>
    <xdr:ext cx="4090992" cy="468013"/>
    <xdr:sp macro="" textlink="">
      <xdr:nvSpPr>
        <xdr:cNvPr id="93" name="92 Rectángulo"/>
        <xdr:cNvSpPr/>
      </xdr:nvSpPr>
      <xdr:spPr>
        <a:xfrm>
          <a:off x="9694622" y="46200"/>
          <a:ext cx="4090992" cy="468013"/>
        </a:xfrm>
        <a:prstGeom prst="rect">
          <a:avLst/>
        </a:prstGeom>
        <a:noFill/>
      </xdr:spPr>
      <xdr:txBody>
        <a:bodyPr wrap="none" lIns="91440" tIns="45720" rIns="91440" bIns="45720">
          <a:spAutoFit/>
        </a:bodyPr>
        <a:lstStyle/>
        <a:p>
          <a:pPr algn="ctr"/>
          <a:r>
            <a:rPr lang="es-ES" sz="2400" b="1" cap="none" spc="300">
              <a:ln w="11430" cmpd="sng">
                <a:solidFill>
                  <a:schemeClr val="accent1">
                    <a:tint val="10000"/>
                  </a:schemeClr>
                </a:solidFill>
                <a:prstDash val="solid"/>
                <a:miter lim="800000"/>
              </a:ln>
              <a:gradFill>
                <a:gsLst>
                  <a:gs pos="10000">
                    <a:schemeClr val="accent1">
                      <a:tint val="83000"/>
                      <a:shade val="100000"/>
                      <a:satMod val="200000"/>
                    </a:schemeClr>
                  </a:gs>
                  <a:gs pos="75000">
                    <a:schemeClr val="accent1">
                      <a:tint val="100000"/>
                      <a:shade val="50000"/>
                      <a:satMod val="150000"/>
                    </a:schemeClr>
                  </a:gs>
                </a:gsLst>
                <a:lin ang="5400000"/>
              </a:gradFill>
              <a:effectLst>
                <a:glow rad="45500">
                  <a:schemeClr val="accent1">
                    <a:satMod val="220000"/>
                    <a:alpha val="35000"/>
                  </a:schemeClr>
                </a:glow>
              </a:effectLst>
            </a:rPr>
            <a:t>Seleccione un indicador</a:t>
          </a: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1</xdr:col>
      <xdr:colOff>342899</xdr:colOff>
      <xdr:row>2</xdr:row>
      <xdr:rowOff>100011</xdr:rowOff>
    </xdr:from>
    <xdr:to>
      <xdr:col>12</xdr:col>
      <xdr:colOff>619125</xdr:colOff>
      <xdr:row>27</xdr:row>
      <xdr:rowOff>152400</xdr:rowOff>
    </xdr:to>
    <xdr:graphicFrame macro="">
      <xdr:nvGraphicFramePr>
        <xdr:cNvPr id="2" name="1 Diagrama"/>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5</xdr:col>
      <xdr:colOff>695325</xdr:colOff>
      <xdr:row>5</xdr:row>
      <xdr:rowOff>57148</xdr:rowOff>
    </xdr:from>
    <xdr:to>
      <xdr:col>10</xdr:col>
      <xdr:colOff>371475</xdr:colOff>
      <xdr:row>17</xdr:row>
      <xdr:rowOff>66673</xdr:rowOff>
    </xdr:to>
    <xdr:sp macro="" textlink="">
      <xdr:nvSpPr>
        <xdr:cNvPr id="8" name="7 Rectángulo"/>
        <xdr:cNvSpPr/>
      </xdr:nvSpPr>
      <xdr:spPr>
        <a:xfrm>
          <a:off x="4505325" y="1009648"/>
          <a:ext cx="3486150"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0</xdr:col>
      <xdr:colOff>66675</xdr:colOff>
      <xdr:row>0</xdr:row>
      <xdr:rowOff>9525</xdr:rowOff>
    </xdr:from>
    <xdr:to>
      <xdr:col>3</xdr:col>
      <xdr:colOff>593249</xdr:colOff>
      <xdr:row>5</xdr:row>
      <xdr:rowOff>57150</xdr:rowOff>
    </xdr:to>
    <xdr:pic>
      <xdr:nvPicPr>
        <xdr:cNvPr id="2" name="1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 b="83010"/>
        <a:stretch/>
      </xdr:blipFill>
      <xdr:spPr bwMode="auto">
        <a:xfrm>
          <a:off x="66675" y="9525"/>
          <a:ext cx="3907949" cy="1000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657225</xdr:colOff>
      <xdr:row>0</xdr:row>
      <xdr:rowOff>0</xdr:rowOff>
    </xdr:from>
    <xdr:to>
      <xdr:col>9</xdr:col>
      <xdr:colOff>495300</xdr:colOff>
      <xdr:row>4</xdr:row>
      <xdr:rowOff>161925</xdr:rowOff>
    </xdr:to>
    <xdr:pic>
      <xdr:nvPicPr>
        <xdr:cNvPr id="3" name="2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21436" b="63895"/>
        <a:stretch/>
      </xdr:blipFill>
      <xdr:spPr bwMode="auto">
        <a:xfrm>
          <a:off x="4800600" y="0"/>
          <a:ext cx="4181475" cy="923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571500</xdr:colOff>
      <xdr:row>0</xdr:row>
      <xdr:rowOff>0</xdr:rowOff>
    </xdr:from>
    <xdr:to>
      <xdr:col>15</xdr:col>
      <xdr:colOff>428625</xdr:colOff>
      <xdr:row>5</xdr:row>
      <xdr:rowOff>45514</xdr:rowOff>
    </xdr:to>
    <xdr:pic>
      <xdr:nvPicPr>
        <xdr:cNvPr id="4" name="3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42509" b="41389"/>
        <a:stretch/>
      </xdr:blipFill>
      <xdr:spPr bwMode="auto">
        <a:xfrm>
          <a:off x="8943975" y="0"/>
          <a:ext cx="4114800" cy="9980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257175</xdr:colOff>
      <xdr:row>1</xdr:row>
      <xdr:rowOff>9525</xdr:rowOff>
    </xdr:from>
    <xdr:to>
      <xdr:col>4</xdr:col>
      <xdr:colOff>514350</xdr:colOff>
      <xdr:row>2</xdr:row>
      <xdr:rowOff>171450</xdr:rowOff>
    </xdr:to>
    <xdr:sp macro="" textlink="">
      <xdr:nvSpPr>
        <xdr:cNvPr id="9" name="8 CuadroTexto"/>
        <xdr:cNvSpPr txBox="1"/>
      </xdr:nvSpPr>
      <xdr:spPr>
        <a:xfrm>
          <a:off x="733425" y="200025"/>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DESCRIPCIÓN</a:t>
          </a:r>
        </a:p>
      </xdr:txBody>
    </xdr:sp>
    <xdr:clientData/>
  </xdr:twoCellAnchor>
  <xdr:twoCellAnchor>
    <xdr:from>
      <xdr:col>6</xdr:col>
      <xdr:colOff>161925</xdr:colOff>
      <xdr:row>1</xdr:row>
      <xdr:rowOff>19051</xdr:rowOff>
    </xdr:from>
    <xdr:to>
      <xdr:col>9</xdr:col>
      <xdr:colOff>419100</xdr:colOff>
      <xdr:row>2</xdr:row>
      <xdr:rowOff>180976</xdr:rowOff>
    </xdr:to>
    <xdr:sp macro="" textlink="">
      <xdr:nvSpPr>
        <xdr:cNvPr id="10" name="9 CuadroTexto"/>
        <xdr:cNvSpPr txBox="1"/>
      </xdr:nvSpPr>
      <xdr:spPr>
        <a:xfrm>
          <a:off x="5486400" y="209551"/>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FÓRMULA</a:t>
          </a:r>
        </a:p>
      </xdr:txBody>
    </xdr:sp>
    <xdr:clientData/>
  </xdr:twoCellAnchor>
  <xdr:twoCellAnchor>
    <xdr:from>
      <xdr:col>12</xdr:col>
      <xdr:colOff>209550</xdr:colOff>
      <xdr:row>1</xdr:row>
      <xdr:rowOff>38100</xdr:rowOff>
    </xdr:from>
    <xdr:to>
      <xdr:col>15</xdr:col>
      <xdr:colOff>466725</xdr:colOff>
      <xdr:row>3</xdr:row>
      <xdr:rowOff>9525</xdr:rowOff>
    </xdr:to>
    <xdr:sp macro="" textlink="">
      <xdr:nvSpPr>
        <xdr:cNvPr id="11" name="10 CuadroTexto"/>
        <xdr:cNvSpPr txBox="1"/>
      </xdr:nvSpPr>
      <xdr:spPr>
        <a:xfrm>
          <a:off x="9353550" y="228600"/>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INTERPRETACIÓN</a:t>
          </a:r>
        </a:p>
      </xdr:txBody>
    </xdr:sp>
    <xdr:clientData/>
  </xdr:twoCellAnchor>
  <xdr:twoCellAnchor>
    <xdr:from>
      <xdr:col>11</xdr:col>
      <xdr:colOff>361950</xdr:colOff>
      <xdr:row>5</xdr:row>
      <xdr:rowOff>28575</xdr:rowOff>
    </xdr:from>
    <xdr:to>
      <xdr:col>16</xdr:col>
      <xdr:colOff>38100</xdr:colOff>
      <xdr:row>17</xdr:row>
      <xdr:rowOff>38100</xdr:rowOff>
    </xdr:to>
    <xdr:sp macro="" textlink="">
      <xdr:nvSpPr>
        <xdr:cNvPr id="12" name="11 Rectángulo"/>
        <xdr:cNvSpPr/>
      </xdr:nvSpPr>
      <xdr:spPr>
        <a:xfrm>
          <a:off x="9324975" y="981075"/>
          <a:ext cx="3486150"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295275</xdr:colOff>
      <xdr:row>5</xdr:row>
      <xdr:rowOff>47625</xdr:rowOff>
    </xdr:from>
    <xdr:to>
      <xdr:col>5</xdr:col>
      <xdr:colOff>133350</xdr:colOff>
      <xdr:row>17</xdr:row>
      <xdr:rowOff>57150</xdr:rowOff>
    </xdr:to>
    <xdr:sp macro="" textlink="">
      <xdr:nvSpPr>
        <xdr:cNvPr id="13" name="12 Rectángulo"/>
        <xdr:cNvSpPr/>
      </xdr:nvSpPr>
      <xdr:spPr>
        <a:xfrm>
          <a:off x="295275" y="1000125"/>
          <a:ext cx="3362325"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7</xdr:col>
      <xdr:colOff>381000</xdr:colOff>
      <xdr:row>18</xdr:row>
      <xdr:rowOff>176211</xdr:rowOff>
    </xdr:from>
    <xdr:to>
      <xdr:col>8</xdr:col>
      <xdr:colOff>809625</xdr:colOff>
      <xdr:row>23</xdr:row>
      <xdr:rowOff>9524</xdr:rowOff>
    </xdr:to>
    <xdr:pic>
      <xdr:nvPicPr>
        <xdr:cNvPr id="14" name="13 Imagen" descr="Resultado de imagen para estadisticas icono png"/>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715000" y="3605211"/>
          <a:ext cx="1257300" cy="7858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97371</xdr:colOff>
      <xdr:row>19</xdr:row>
      <xdr:rowOff>94017</xdr:rowOff>
    </xdr:from>
    <xdr:to>
      <xdr:col>7</xdr:col>
      <xdr:colOff>142876</xdr:colOff>
      <xdr:row>25</xdr:row>
      <xdr:rowOff>104775</xdr:rowOff>
    </xdr:to>
    <xdr:pic>
      <xdr:nvPicPr>
        <xdr:cNvPr id="16" name="15 Imagen" descr="Resultado de imagen para HAZ clic aqui PNG">
          <a:hlinkClick xmlns:r="http://schemas.openxmlformats.org/officeDocument/2006/relationships" r:id="rId3"/>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907371" y="3713517"/>
          <a:ext cx="1902880" cy="1153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285750</xdr:colOff>
      <xdr:row>22</xdr:row>
      <xdr:rowOff>142875</xdr:rowOff>
    </xdr:from>
    <xdr:to>
      <xdr:col>1</xdr:col>
      <xdr:colOff>19050</xdr:colOff>
      <xdr:row>24</xdr:row>
      <xdr:rowOff>28575</xdr:rowOff>
    </xdr:to>
    <xdr:sp macro="" textlink="">
      <xdr:nvSpPr>
        <xdr:cNvPr id="5" name="4 Flecha izquierda">
          <a:hlinkClick xmlns:r="http://schemas.openxmlformats.org/officeDocument/2006/relationships" r:id="rId5"/>
        </xdr:cNvPr>
        <xdr:cNvSpPr/>
      </xdr:nvSpPr>
      <xdr:spPr>
        <a:xfrm>
          <a:off x="285750" y="4333875"/>
          <a:ext cx="20955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xdr:col>
      <xdr:colOff>104775</xdr:colOff>
      <xdr:row>22</xdr:row>
      <xdr:rowOff>142875</xdr:rowOff>
    </xdr:from>
    <xdr:to>
      <xdr:col>1</xdr:col>
      <xdr:colOff>371475</xdr:colOff>
      <xdr:row>24</xdr:row>
      <xdr:rowOff>38100</xdr:rowOff>
    </xdr:to>
    <xdr:sp macro="" textlink="">
      <xdr:nvSpPr>
        <xdr:cNvPr id="6" name="5 Flecha derecha">
          <a:hlinkClick xmlns:r="http://schemas.openxmlformats.org/officeDocument/2006/relationships" r:id="rId6"/>
        </xdr:cNvPr>
        <xdr:cNvSpPr/>
      </xdr:nvSpPr>
      <xdr:spPr>
        <a:xfrm>
          <a:off x="581025" y="4333875"/>
          <a:ext cx="266700"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oneCellAnchor>
    <xdr:from>
      <xdr:col>9</xdr:col>
      <xdr:colOff>35888</xdr:colOff>
      <xdr:row>19</xdr:row>
      <xdr:rowOff>31248</xdr:rowOff>
    </xdr:from>
    <xdr:ext cx="3261983" cy="593304"/>
    <xdr:sp macro="" textlink="">
      <xdr:nvSpPr>
        <xdr:cNvPr id="7" name="6 Rectángulo"/>
        <xdr:cNvSpPr/>
      </xdr:nvSpPr>
      <xdr:spPr>
        <a:xfrm>
          <a:off x="6893888" y="3650748"/>
          <a:ext cx="3261983" cy="593304"/>
        </a:xfrm>
        <a:prstGeom prst="rect">
          <a:avLst/>
        </a:prstGeom>
        <a:noFill/>
      </xdr:spPr>
      <xdr:txBody>
        <a:bodyPr wrap="none" lIns="91440" tIns="45720" rIns="91440" bIns="45720">
          <a:spAutoFit/>
          <a:scene3d>
            <a:camera prst="orthographicFront"/>
            <a:lightRig rig="soft" dir="tl">
              <a:rot lat="0" lon="0" rev="0"/>
            </a:lightRig>
          </a:scene3d>
          <a:sp3d contourW="25400" prstMaterial="matte">
            <a:bevelT w="25400" h="55880" prst="artDeco"/>
            <a:contourClr>
              <a:schemeClr val="accent2">
                <a:tint val="20000"/>
              </a:schemeClr>
            </a:contourClr>
          </a:sp3d>
        </a:bodyPr>
        <a:lstStyle/>
        <a:p>
          <a:pPr algn="ctr"/>
          <a:r>
            <a:rPr lang="es-ES" sz="3200" b="1" cap="none" spc="50">
              <a:ln w="11430"/>
              <a:gradFill>
                <a:gsLst>
                  <a:gs pos="25000">
                    <a:schemeClr val="accent2">
                      <a:satMod val="155000"/>
                    </a:schemeClr>
                  </a:gs>
                  <a:gs pos="100000">
                    <a:schemeClr val="accent2">
                      <a:shade val="45000"/>
                      <a:satMod val="165000"/>
                    </a:schemeClr>
                  </a:gs>
                </a:gsLst>
                <a:lin ang="5400000"/>
              </a:gradFill>
              <a:effectLst>
                <a:outerShdw blurRad="76200" dist="50800" dir="5400000" algn="tl" rotWithShape="0">
                  <a:srgbClr val="000000">
                    <a:alpha val="65000"/>
                  </a:srgbClr>
                </a:outerShdw>
              </a:effectLst>
            </a:rPr>
            <a:t>Realiza el análisis</a:t>
          </a:r>
        </a:p>
      </xdr:txBody>
    </xdr:sp>
    <xdr:clientData/>
  </xdr:oneCellAnchor>
  <xdr:twoCellAnchor>
    <xdr:from>
      <xdr:col>0</xdr:col>
      <xdr:colOff>304800</xdr:colOff>
      <xdr:row>41</xdr:row>
      <xdr:rowOff>142875</xdr:rowOff>
    </xdr:from>
    <xdr:to>
      <xdr:col>1</xdr:col>
      <xdr:colOff>57150</xdr:colOff>
      <xdr:row>43</xdr:row>
      <xdr:rowOff>28575</xdr:rowOff>
    </xdr:to>
    <xdr:sp macro="" textlink="">
      <xdr:nvSpPr>
        <xdr:cNvPr id="17" name="16 Flecha izquierda">
          <a:hlinkClick xmlns:r="http://schemas.openxmlformats.org/officeDocument/2006/relationships" r:id="rId5"/>
        </xdr:cNvPr>
        <xdr:cNvSpPr/>
      </xdr:nvSpPr>
      <xdr:spPr>
        <a:xfrm>
          <a:off x="304800" y="7953375"/>
          <a:ext cx="22860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xdr:col>
      <xdr:colOff>133350</xdr:colOff>
      <xdr:row>41</xdr:row>
      <xdr:rowOff>142875</xdr:rowOff>
    </xdr:from>
    <xdr:to>
      <xdr:col>1</xdr:col>
      <xdr:colOff>361949</xdr:colOff>
      <xdr:row>43</xdr:row>
      <xdr:rowOff>38100</xdr:rowOff>
    </xdr:to>
    <xdr:sp macro="" textlink="">
      <xdr:nvSpPr>
        <xdr:cNvPr id="18" name="17 Flecha derecha">
          <a:hlinkClick xmlns:r="http://schemas.openxmlformats.org/officeDocument/2006/relationships" r:id="rId6"/>
        </xdr:cNvPr>
        <xdr:cNvSpPr/>
      </xdr:nvSpPr>
      <xdr:spPr>
        <a:xfrm>
          <a:off x="609600" y="7953375"/>
          <a:ext cx="228599"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oneCellAnchor>
    <xdr:from>
      <xdr:col>6</xdr:col>
      <xdr:colOff>190500</xdr:colOff>
      <xdr:row>22</xdr:row>
      <xdr:rowOff>76200</xdr:rowOff>
    </xdr:from>
    <xdr:ext cx="384272" cy="264560"/>
    <xdr:sp macro="" textlink="">
      <xdr:nvSpPr>
        <xdr:cNvPr id="15" name="14 CuadroTexto"/>
        <xdr:cNvSpPr txBox="1"/>
      </xdr:nvSpPr>
      <xdr:spPr>
        <a:xfrm>
          <a:off x="6267450" y="4267200"/>
          <a:ext cx="3842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b="1">
              <a:solidFill>
                <a:srgbClr val="FF0000"/>
              </a:solidFill>
            </a:rPr>
            <a:t>Clic</a:t>
          </a:r>
        </a:p>
      </xdr:txBody>
    </xdr:sp>
    <xdr:clientData/>
  </xdr:oneCellAnchor>
</xdr:wsDr>
</file>

<file path=xl/drawings/drawing5.xml><?xml version="1.0" encoding="utf-8"?>
<xdr:wsDr xmlns:xdr="http://schemas.openxmlformats.org/drawingml/2006/spreadsheetDrawing" xmlns:a="http://schemas.openxmlformats.org/drawingml/2006/main">
  <xdr:twoCellAnchor>
    <xdr:from>
      <xdr:col>6</xdr:col>
      <xdr:colOff>123825</xdr:colOff>
      <xdr:row>5</xdr:row>
      <xdr:rowOff>47623</xdr:rowOff>
    </xdr:from>
    <xdr:to>
      <xdr:col>10</xdr:col>
      <xdr:colOff>561975</xdr:colOff>
      <xdr:row>17</xdr:row>
      <xdr:rowOff>57148</xdr:rowOff>
    </xdr:to>
    <xdr:sp macro="" textlink="">
      <xdr:nvSpPr>
        <xdr:cNvPr id="2" name="1 Rectángulo"/>
        <xdr:cNvSpPr/>
      </xdr:nvSpPr>
      <xdr:spPr>
        <a:xfrm>
          <a:off x="4352925" y="1000123"/>
          <a:ext cx="3486150"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0</xdr:col>
      <xdr:colOff>0</xdr:colOff>
      <xdr:row>0</xdr:row>
      <xdr:rowOff>9525</xdr:rowOff>
    </xdr:from>
    <xdr:to>
      <xdr:col>4</xdr:col>
      <xdr:colOff>574199</xdr:colOff>
      <xdr:row>5</xdr:row>
      <xdr:rowOff>57150</xdr:rowOff>
    </xdr:to>
    <xdr:pic>
      <xdr:nvPicPr>
        <xdr:cNvPr id="3" name="2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 b="83010"/>
        <a:stretch/>
      </xdr:blipFill>
      <xdr:spPr bwMode="auto">
        <a:xfrm>
          <a:off x="0" y="9525"/>
          <a:ext cx="3907949" cy="1000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428625</xdr:colOff>
      <xdr:row>0</xdr:row>
      <xdr:rowOff>0</xdr:rowOff>
    </xdr:from>
    <xdr:to>
      <xdr:col>10</xdr:col>
      <xdr:colOff>466725</xdr:colOff>
      <xdr:row>4</xdr:row>
      <xdr:rowOff>161925</xdr:rowOff>
    </xdr:to>
    <xdr:pic>
      <xdr:nvPicPr>
        <xdr:cNvPr id="4" name="3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21436" b="63895"/>
        <a:stretch/>
      </xdr:blipFill>
      <xdr:spPr bwMode="auto">
        <a:xfrm>
          <a:off x="3895725" y="0"/>
          <a:ext cx="4181475" cy="923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38100</xdr:colOff>
      <xdr:row>0</xdr:row>
      <xdr:rowOff>0</xdr:rowOff>
    </xdr:from>
    <xdr:to>
      <xdr:col>15</xdr:col>
      <xdr:colOff>771525</xdr:colOff>
      <xdr:row>5</xdr:row>
      <xdr:rowOff>45514</xdr:rowOff>
    </xdr:to>
    <xdr:pic>
      <xdr:nvPicPr>
        <xdr:cNvPr id="5" name="4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42509" b="41389"/>
        <a:stretch/>
      </xdr:blipFill>
      <xdr:spPr bwMode="auto">
        <a:xfrm>
          <a:off x="8077200" y="0"/>
          <a:ext cx="4114800" cy="9980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666750</xdr:colOff>
      <xdr:row>1</xdr:row>
      <xdr:rowOff>9525</xdr:rowOff>
    </xdr:from>
    <xdr:to>
      <xdr:col>4</xdr:col>
      <xdr:colOff>161925</xdr:colOff>
      <xdr:row>2</xdr:row>
      <xdr:rowOff>171450</xdr:rowOff>
    </xdr:to>
    <xdr:sp macro="" textlink="">
      <xdr:nvSpPr>
        <xdr:cNvPr id="6" name="5 CuadroTexto"/>
        <xdr:cNvSpPr txBox="1"/>
      </xdr:nvSpPr>
      <xdr:spPr>
        <a:xfrm>
          <a:off x="666750" y="200025"/>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DESCRIPCIÓN</a:t>
          </a:r>
        </a:p>
      </xdr:txBody>
    </xdr:sp>
    <xdr:clientData/>
  </xdr:twoCellAnchor>
  <xdr:twoCellAnchor>
    <xdr:from>
      <xdr:col>6</xdr:col>
      <xdr:colOff>171450</xdr:colOff>
      <xdr:row>1</xdr:row>
      <xdr:rowOff>28575</xdr:rowOff>
    </xdr:from>
    <xdr:to>
      <xdr:col>9</xdr:col>
      <xdr:colOff>428625</xdr:colOff>
      <xdr:row>3</xdr:row>
      <xdr:rowOff>0</xdr:rowOff>
    </xdr:to>
    <xdr:sp macro="" textlink="">
      <xdr:nvSpPr>
        <xdr:cNvPr id="7" name="6 CuadroTexto"/>
        <xdr:cNvSpPr txBox="1"/>
      </xdr:nvSpPr>
      <xdr:spPr>
        <a:xfrm>
          <a:off x="4743450" y="219075"/>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FÓRMULA</a:t>
          </a:r>
        </a:p>
      </xdr:txBody>
    </xdr:sp>
    <xdr:clientData/>
  </xdr:twoCellAnchor>
  <xdr:twoCellAnchor>
    <xdr:from>
      <xdr:col>12</xdr:col>
      <xdr:colOff>285750</xdr:colOff>
      <xdr:row>1</xdr:row>
      <xdr:rowOff>38100</xdr:rowOff>
    </xdr:from>
    <xdr:to>
      <xdr:col>15</xdr:col>
      <xdr:colOff>542925</xdr:colOff>
      <xdr:row>3</xdr:row>
      <xdr:rowOff>9525</xdr:rowOff>
    </xdr:to>
    <xdr:sp macro="" textlink="">
      <xdr:nvSpPr>
        <xdr:cNvPr id="8" name="7 CuadroTexto"/>
        <xdr:cNvSpPr txBox="1"/>
      </xdr:nvSpPr>
      <xdr:spPr>
        <a:xfrm>
          <a:off x="9086850" y="228600"/>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INTERPRETACIÓN</a:t>
          </a:r>
        </a:p>
      </xdr:txBody>
    </xdr:sp>
    <xdr:clientData/>
  </xdr:twoCellAnchor>
  <xdr:twoCellAnchor>
    <xdr:from>
      <xdr:col>11</xdr:col>
      <xdr:colOff>533400</xdr:colOff>
      <xdr:row>5</xdr:row>
      <xdr:rowOff>47625</xdr:rowOff>
    </xdr:from>
    <xdr:to>
      <xdr:col>16</xdr:col>
      <xdr:colOff>209550</xdr:colOff>
      <xdr:row>17</xdr:row>
      <xdr:rowOff>57150</xdr:rowOff>
    </xdr:to>
    <xdr:sp macro="" textlink="">
      <xdr:nvSpPr>
        <xdr:cNvPr id="9" name="8 Rectángulo"/>
        <xdr:cNvSpPr/>
      </xdr:nvSpPr>
      <xdr:spPr>
        <a:xfrm>
          <a:off x="8572500" y="1000125"/>
          <a:ext cx="3486150"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390525</xdr:colOff>
      <xdr:row>5</xdr:row>
      <xdr:rowOff>38100</xdr:rowOff>
    </xdr:from>
    <xdr:to>
      <xdr:col>5</xdr:col>
      <xdr:colOff>57150</xdr:colOff>
      <xdr:row>17</xdr:row>
      <xdr:rowOff>47625</xdr:rowOff>
    </xdr:to>
    <xdr:sp macro="" textlink="">
      <xdr:nvSpPr>
        <xdr:cNvPr id="10" name="9 Rectángulo"/>
        <xdr:cNvSpPr/>
      </xdr:nvSpPr>
      <xdr:spPr>
        <a:xfrm>
          <a:off x="390525" y="990600"/>
          <a:ext cx="3133725"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7</xdr:col>
      <xdr:colOff>28575</xdr:colOff>
      <xdr:row>18</xdr:row>
      <xdr:rowOff>176211</xdr:rowOff>
    </xdr:from>
    <xdr:to>
      <xdr:col>8</xdr:col>
      <xdr:colOff>457200</xdr:colOff>
      <xdr:row>23</xdr:row>
      <xdr:rowOff>9524</xdr:rowOff>
    </xdr:to>
    <xdr:pic>
      <xdr:nvPicPr>
        <xdr:cNvPr id="11" name="10 Imagen" descr="Resultado de imagen para estadisticas icono png"/>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362575" y="3605211"/>
          <a:ext cx="1257300" cy="7858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506946</xdr:colOff>
      <xdr:row>19</xdr:row>
      <xdr:rowOff>94017</xdr:rowOff>
    </xdr:from>
    <xdr:to>
      <xdr:col>6</xdr:col>
      <xdr:colOff>752476</xdr:colOff>
      <xdr:row>25</xdr:row>
      <xdr:rowOff>104775</xdr:rowOff>
    </xdr:to>
    <xdr:pic>
      <xdr:nvPicPr>
        <xdr:cNvPr id="12" name="11 Imagen" descr="Resultado de imagen para HAZ clic aqui PNG">
          <a:hlinkClick xmlns:r="http://schemas.openxmlformats.org/officeDocument/2006/relationships" r:id="rId3"/>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554946" y="3713517"/>
          <a:ext cx="1902880" cy="1153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219075</xdr:colOff>
      <xdr:row>22</xdr:row>
      <xdr:rowOff>142875</xdr:rowOff>
    </xdr:from>
    <xdr:to>
      <xdr:col>0</xdr:col>
      <xdr:colOff>428625</xdr:colOff>
      <xdr:row>24</xdr:row>
      <xdr:rowOff>28575</xdr:rowOff>
    </xdr:to>
    <xdr:sp macro="" textlink="">
      <xdr:nvSpPr>
        <xdr:cNvPr id="13" name="12 Flecha izquierda">
          <a:hlinkClick xmlns:r="http://schemas.openxmlformats.org/officeDocument/2006/relationships" r:id="rId5"/>
        </xdr:cNvPr>
        <xdr:cNvSpPr/>
      </xdr:nvSpPr>
      <xdr:spPr>
        <a:xfrm>
          <a:off x="219075" y="4333875"/>
          <a:ext cx="20955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514349</xdr:colOff>
      <xdr:row>22</xdr:row>
      <xdr:rowOff>142875</xdr:rowOff>
    </xdr:from>
    <xdr:to>
      <xdr:col>1</xdr:col>
      <xdr:colOff>295274</xdr:colOff>
      <xdr:row>24</xdr:row>
      <xdr:rowOff>38100</xdr:rowOff>
    </xdr:to>
    <xdr:sp macro="" textlink="">
      <xdr:nvSpPr>
        <xdr:cNvPr id="14" name="13 Flecha derecha">
          <a:hlinkClick xmlns:r="http://schemas.openxmlformats.org/officeDocument/2006/relationships" r:id="rId6"/>
        </xdr:cNvPr>
        <xdr:cNvSpPr/>
      </xdr:nvSpPr>
      <xdr:spPr>
        <a:xfrm>
          <a:off x="514349" y="4333875"/>
          <a:ext cx="314325"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oneCellAnchor>
    <xdr:from>
      <xdr:col>8</xdr:col>
      <xdr:colOff>445463</xdr:colOff>
      <xdr:row>19</xdr:row>
      <xdr:rowOff>31248</xdr:rowOff>
    </xdr:from>
    <xdr:ext cx="3261983" cy="593304"/>
    <xdr:sp macro="" textlink="">
      <xdr:nvSpPr>
        <xdr:cNvPr id="15" name="14 Rectángulo"/>
        <xdr:cNvSpPr/>
      </xdr:nvSpPr>
      <xdr:spPr>
        <a:xfrm>
          <a:off x="6541463" y="3650748"/>
          <a:ext cx="3261983" cy="593304"/>
        </a:xfrm>
        <a:prstGeom prst="rect">
          <a:avLst/>
        </a:prstGeom>
        <a:noFill/>
      </xdr:spPr>
      <xdr:txBody>
        <a:bodyPr wrap="none" lIns="91440" tIns="45720" rIns="91440" bIns="45720">
          <a:spAutoFit/>
          <a:scene3d>
            <a:camera prst="orthographicFront"/>
            <a:lightRig rig="soft" dir="tl">
              <a:rot lat="0" lon="0" rev="0"/>
            </a:lightRig>
          </a:scene3d>
          <a:sp3d contourW="25400" prstMaterial="matte">
            <a:bevelT w="25400" h="55880" prst="artDeco"/>
            <a:contourClr>
              <a:schemeClr val="accent2">
                <a:tint val="20000"/>
              </a:schemeClr>
            </a:contourClr>
          </a:sp3d>
        </a:bodyPr>
        <a:lstStyle/>
        <a:p>
          <a:pPr algn="ctr"/>
          <a:r>
            <a:rPr lang="es-ES" sz="3200" b="1" cap="none" spc="50">
              <a:ln w="11430"/>
              <a:gradFill>
                <a:gsLst>
                  <a:gs pos="25000">
                    <a:schemeClr val="accent2">
                      <a:satMod val="155000"/>
                    </a:schemeClr>
                  </a:gs>
                  <a:gs pos="100000">
                    <a:schemeClr val="accent2">
                      <a:shade val="45000"/>
                      <a:satMod val="165000"/>
                    </a:schemeClr>
                  </a:gs>
                </a:gsLst>
                <a:lin ang="5400000"/>
              </a:gradFill>
              <a:effectLst>
                <a:outerShdw blurRad="76200" dist="50800" dir="5400000" algn="tl" rotWithShape="0">
                  <a:srgbClr val="000000">
                    <a:alpha val="65000"/>
                  </a:srgbClr>
                </a:outerShdw>
              </a:effectLst>
            </a:rPr>
            <a:t>Realiza el análisis</a:t>
          </a:r>
        </a:p>
      </xdr:txBody>
    </xdr:sp>
    <xdr:clientData/>
  </xdr:oneCellAnchor>
  <xdr:twoCellAnchor>
    <xdr:from>
      <xdr:col>0</xdr:col>
      <xdr:colOff>219075</xdr:colOff>
      <xdr:row>41</xdr:row>
      <xdr:rowOff>85725</xdr:rowOff>
    </xdr:from>
    <xdr:to>
      <xdr:col>0</xdr:col>
      <xdr:colOff>409575</xdr:colOff>
      <xdr:row>42</xdr:row>
      <xdr:rowOff>161925</xdr:rowOff>
    </xdr:to>
    <xdr:sp macro="" textlink="">
      <xdr:nvSpPr>
        <xdr:cNvPr id="16" name="15 Flecha izquierda">
          <a:hlinkClick xmlns:r="http://schemas.openxmlformats.org/officeDocument/2006/relationships" r:id="rId5"/>
        </xdr:cNvPr>
        <xdr:cNvSpPr/>
      </xdr:nvSpPr>
      <xdr:spPr>
        <a:xfrm>
          <a:off x="219075" y="7896225"/>
          <a:ext cx="19050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495300</xdr:colOff>
      <xdr:row>41</xdr:row>
      <xdr:rowOff>76200</xdr:rowOff>
    </xdr:from>
    <xdr:to>
      <xdr:col>1</xdr:col>
      <xdr:colOff>228600</xdr:colOff>
      <xdr:row>42</xdr:row>
      <xdr:rowOff>161925</xdr:rowOff>
    </xdr:to>
    <xdr:sp macro="" textlink="">
      <xdr:nvSpPr>
        <xdr:cNvPr id="17" name="16 Flecha derecha">
          <a:hlinkClick xmlns:r="http://schemas.openxmlformats.org/officeDocument/2006/relationships" r:id="rId7"/>
        </xdr:cNvPr>
        <xdr:cNvSpPr/>
      </xdr:nvSpPr>
      <xdr:spPr>
        <a:xfrm>
          <a:off x="495300" y="7886700"/>
          <a:ext cx="266700"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oneCellAnchor>
    <xdr:from>
      <xdr:col>5</xdr:col>
      <xdr:colOff>619125</xdr:colOff>
      <xdr:row>22</xdr:row>
      <xdr:rowOff>47625</xdr:rowOff>
    </xdr:from>
    <xdr:ext cx="384272" cy="264560"/>
    <xdr:sp macro="" textlink="">
      <xdr:nvSpPr>
        <xdr:cNvPr id="19" name="18 CuadroTexto"/>
        <xdr:cNvSpPr txBox="1"/>
      </xdr:nvSpPr>
      <xdr:spPr>
        <a:xfrm>
          <a:off x="4676775" y="4238625"/>
          <a:ext cx="3842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b="1">
              <a:solidFill>
                <a:srgbClr val="FF0000"/>
              </a:solidFill>
            </a:rPr>
            <a:t>Clic</a:t>
          </a:r>
        </a:p>
      </xdr:txBody>
    </xdr:sp>
    <xdr:clientData/>
  </xdr:oneCellAnchor>
</xdr:wsDr>
</file>

<file path=xl/drawings/drawing6.xml><?xml version="1.0" encoding="utf-8"?>
<xdr:wsDr xmlns:xdr="http://schemas.openxmlformats.org/drawingml/2006/spreadsheetDrawing" xmlns:a="http://schemas.openxmlformats.org/drawingml/2006/main">
  <xdr:twoCellAnchor>
    <xdr:from>
      <xdr:col>5</xdr:col>
      <xdr:colOff>542925</xdr:colOff>
      <xdr:row>5</xdr:row>
      <xdr:rowOff>57148</xdr:rowOff>
    </xdr:from>
    <xdr:to>
      <xdr:col>10</xdr:col>
      <xdr:colOff>219075</xdr:colOff>
      <xdr:row>17</xdr:row>
      <xdr:rowOff>66673</xdr:rowOff>
    </xdr:to>
    <xdr:sp macro="" textlink="">
      <xdr:nvSpPr>
        <xdr:cNvPr id="2" name="1 Rectángulo"/>
        <xdr:cNvSpPr/>
      </xdr:nvSpPr>
      <xdr:spPr>
        <a:xfrm>
          <a:off x="4352925" y="1009648"/>
          <a:ext cx="3486150"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0</xdr:col>
      <xdr:colOff>47625</xdr:colOff>
      <xdr:row>0</xdr:row>
      <xdr:rowOff>9525</xdr:rowOff>
    </xdr:from>
    <xdr:to>
      <xdr:col>3</xdr:col>
      <xdr:colOff>707549</xdr:colOff>
      <xdr:row>5</xdr:row>
      <xdr:rowOff>57150</xdr:rowOff>
    </xdr:to>
    <xdr:pic>
      <xdr:nvPicPr>
        <xdr:cNvPr id="3" name="2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 b="83010"/>
        <a:stretch/>
      </xdr:blipFill>
      <xdr:spPr bwMode="auto">
        <a:xfrm>
          <a:off x="47625" y="9525"/>
          <a:ext cx="3907949" cy="1000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104775</xdr:colOff>
      <xdr:row>0</xdr:row>
      <xdr:rowOff>9524</xdr:rowOff>
    </xdr:from>
    <xdr:to>
      <xdr:col>9</xdr:col>
      <xdr:colOff>781050</xdr:colOff>
      <xdr:row>4</xdr:row>
      <xdr:rowOff>171449</xdr:rowOff>
    </xdr:to>
    <xdr:pic>
      <xdr:nvPicPr>
        <xdr:cNvPr id="4" name="3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21436" b="63895"/>
        <a:stretch/>
      </xdr:blipFill>
      <xdr:spPr bwMode="auto">
        <a:xfrm>
          <a:off x="3914775" y="9524"/>
          <a:ext cx="4181475" cy="923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19050</xdr:colOff>
      <xdr:row>0</xdr:row>
      <xdr:rowOff>0</xdr:rowOff>
    </xdr:from>
    <xdr:to>
      <xdr:col>15</xdr:col>
      <xdr:colOff>628650</xdr:colOff>
      <xdr:row>5</xdr:row>
      <xdr:rowOff>45514</xdr:rowOff>
    </xdr:to>
    <xdr:pic>
      <xdr:nvPicPr>
        <xdr:cNvPr id="5" name="4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42509" b="41389"/>
        <a:stretch/>
      </xdr:blipFill>
      <xdr:spPr bwMode="auto">
        <a:xfrm>
          <a:off x="8401050" y="0"/>
          <a:ext cx="4114800" cy="9980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666750</xdr:colOff>
      <xdr:row>1</xdr:row>
      <xdr:rowOff>9525</xdr:rowOff>
    </xdr:from>
    <xdr:to>
      <xdr:col>4</xdr:col>
      <xdr:colOff>161925</xdr:colOff>
      <xdr:row>2</xdr:row>
      <xdr:rowOff>171450</xdr:rowOff>
    </xdr:to>
    <xdr:sp macro="" textlink="">
      <xdr:nvSpPr>
        <xdr:cNvPr id="6" name="5 CuadroTexto"/>
        <xdr:cNvSpPr txBox="1"/>
      </xdr:nvSpPr>
      <xdr:spPr>
        <a:xfrm>
          <a:off x="666750" y="200025"/>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DESCRIPCIÓN</a:t>
          </a:r>
        </a:p>
      </xdr:txBody>
    </xdr:sp>
    <xdr:clientData/>
  </xdr:twoCellAnchor>
  <xdr:twoCellAnchor>
    <xdr:from>
      <xdr:col>6</xdr:col>
      <xdr:colOff>371475</xdr:colOff>
      <xdr:row>1</xdr:row>
      <xdr:rowOff>28575</xdr:rowOff>
    </xdr:from>
    <xdr:to>
      <xdr:col>9</xdr:col>
      <xdr:colOff>628650</xdr:colOff>
      <xdr:row>3</xdr:row>
      <xdr:rowOff>0</xdr:rowOff>
    </xdr:to>
    <xdr:sp macro="" textlink="">
      <xdr:nvSpPr>
        <xdr:cNvPr id="7" name="6 CuadroTexto"/>
        <xdr:cNvSpPr txBox="1"/>
      </xdr:nvSpPr>
      <xdr:spPr>
        <a:xfrm>
          <a:off x="4943475" y="219075"/>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FÓRMULA</a:t>
          </a:r>
        </a:p>
      </xdr:txBody>
    </xdr:sp>
    <xdr:clientData/>
  </xdr:twoCellAnchor>
  <xdr:twoCellAnchor>
    <xdr:from>
      <xdr:col>12</xdr:col>
      <xdr:colOff>276225</xdr:colOff>
      <xdr:row>1</xdr:row>
      <xdr:rowOff>38100</xdr:rowOff>
    </xdr:from>
    <xdr:to>
      <xdr:col>15</xdr:col>
      <xdr:colOff>533400</xdr:colOff>
      <xdr:row>3</xdr:row>
      <xdr:rowOff>9525</xdr:rowOff>
    </xdr:to>
    <xdr:sp macro="" textlink="">
      <xdr:nvSpPr>
        <xdr:cNvPr id="8" name="7 CuadroTexto"/>
        <xdr:cNvSpPr txBox="1"/>
      </xdr:nvSpPr>
      <xdr:spPr>
        <a:xfrm>
          <a:off x="9420225" y="228600"/>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INTERPRETACIÓN</a:t>
          </a:r>
        </a:p>
      </xdr:txBody>
    </xdr:sp>
    <xdr:clientData/>
  </xdr:twoCellAnchor>
  <xdr:twoCellAnchor>
    <xdr:from>
      <xdr:col>11</xdr:col>
      <xdr:colOff>523875</xdr:colOff>
      <xdr:row>5</xdr:row>
      <xdr:rowOff>9525</xdr:rowOff>
    </xdr:from>
    <xdr:to>
      <xdr:col>16</xdr:col>
      <xdr:colOff>200025</xdr:colOff>
      <xdr:row>17</xdr:row>
      <xdr:rowOff>19050</xdr:rowOff>
    </xdr:to>
    <xdr:sp macro="" textlink="">
      <xdr:nvSpPr>
        <xdr:cNvPr id="9" name="8 Rectángulo"/>
        <xdr:cNvSpPr/>
      </xdr:nvSpPr>
      <xdr:spPr>
        <a:xfrm>
          <a:off x="8905875" y="962025"/>
          <a:ext cx="3486150"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552450</xdr:colOff>
      <xdr:row>5</xdr:row>
      <xdr:rowOff>19050</xdr:rowOff>
    </xdr:from>
    <xdr:to>
      <xdr:col>5</xdr:col>
      <xdr:colOff>104775</xdr:colOff>
      <xdr:row>17</xdr:row>
      <xdr:rowOff>28575</xdr:rowOff>
    </xdr:to>
    <xdr:sp macro="" textlink="">
      <xdr:nvSpPr>
        <xdr:cNvPr id="10" name="9 Rectángulo"/>
        <xdr:cNvSpPr/>
      </xdr:nvSpPr>
      <xdr:spPr>
        <a:xfrm>
          <a:off x="552450" y="971550"/>
          <a:ext cx="3362325"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7</xdr:col>
      <xdr:colOff>28575</xdr:colOff>
      <xdr:row>18</xdr:row>
      <xdr:rowOff>176211</xdr:rowOff>
    </xdr:from>
    <xdr:to>
      <xdr:col>8</xdr:col>
      <xdr:colOff>409575</xdr:colOff>
      <xdr:row>23</xdr:row>
      <xdr:rowOff>9524</xdr:rowOff>
    </xdr:to>
    <xdr:pic>
      <xdr:nvPicPr>
        <xdr:cNvPr id="11" name="10 Imagen" descr="Resultado de imagen para estadisticas icono png"/>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362575" y="3605211"/>
          <a:ext cx="1257300" cy="7858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506946</xdr:colOff>
      <xdr:row>19</xdr:row>
      <xdr:rowOff>94017</xdr:rowOff>
    </xdr:from>
    <xdr:to>
      <xdr:col>6</xdr:col>
      <xdr:colOff>657226</xdr:colOff>
      <xdr:row>25</xdr:row>
      <xdr:rowOff>104775</xdr:rowOff>
    </xdr:to>
    <xdr:pic>
      <xdr:nvPicPr>
        <xdr:cNvPr id="12" name="11 Imagen" descr="Resultado de imagen para HAZ clic aqui PNG">
          <a:hlinkClick xmlns:r="http://schemas.openxmlformats.org/officeDocument/2006/relationships" r:id="rId3"/>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554946" y="3713517"/>
          <a:ext cx="1902880" cy="1153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219075</xdr:colOff>
      <xdr:row>22</xdr:row>
      <xdr:rowOff>142875</xdr:rowOff>
    </xdr:from>
    <xdr:to>
      <xdr:col>0</xdr:col>
      <xdr:colOff>428625</xdr:colOff>
      <xdr:row>24</xdr:row>
      <xdr:rowOff>28575</xdr:rowOff>
    </xdr:to>
    <xdr:sp macro="" textlink="">
      <xdr:nvSpPr>
        <xdr:cNvPr id="13" name="12 Flecha izquierda">
          <a:hlinkClick xmlns:r="http://schemas.openxmlformats.org/officeDocument/2006/relationships" r:id="rId5"/>
        </xdr:cNvPr>
        <xdr:cNvSpPr/>
      </xdr:nvSpPr>
      <xdr:spPr>
        <a:xfrm>
          <a:off x="219075" y="4333875"/>
          <a:ext cx="20955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476249</xdr:colOff>
      <xdr:row>22</xdr:row>
      <xdr:rowOff>142875</xdr:rowOff>
    </xdr:from>
    <xdr:to>
      <xdr:col>1</xdr:col>
      <xdr:colOff>295274</xdr:colOff>
      <xdr:row>24</xdr:row>
      <xdr:rowOff>38100</xdr:rowOff>
    </xdr:to>
    <xdr:sp macro="" textlink="">
      <xdr:nvSpPr>
        <xdr:cNvPr id="14" name="13 Flecha derecha">
          <a:hlinkClick xmlns:r="http://schemas.openxmlformats.org/officeDocument/2006/relationships" r:id="rId6"/>
        </xdr:cNvPr>
        <xdr:cNvSpPr/>
      </xdr:nvSpPr>
      <xdr:spPr>
        <a:xfrm>
          <a:off x="476249" y="4333875"/>
          <a:ext cx="295275"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oneCellAnchor>
    <xdr:from>
      <xdr:col>8</xdr:col>
      <xdr:colOff>445463</xdr:colOff>
      <xdr:row>19</xdr:row>
      <xdr:rowOff>31248</xdr:rowOff>
    </xdr:from>
    <xdr:ext cx="3261983" cy="593304"/>
    <xdr:sp macro="" textlink="">
      <xdr:nvSpPr>
        <xdr:cNvPr id="15" name="14 Rectángulo"/>
        <xdr:cNvSpPr/>
      </xdr:nvSpPr>
      <xdr:spPr>
        <a:xfrm>
          <a:off x="6541463" y="3650748"/>
          <a:ext cx="3261983" cy="593304"/>
        </a:xfrm>
        <a:prstGeom prst="rect">
          <a:avLst/>
        </a:prstGeom>
        <a:noFill/>
      </xdr:spPr>
      <xdr:txBody>
        <a:bodyPr wrap="none" lIns="91440" tIns="45720" rIns="91440" bIns="45720">
          <a:spAutoFit/>
          <a:scene3d>
            <a:camera prst="orthographicFront"/>
            <a:lightRig rig="soft" dir="tl">
              <a:rot lat="0" lon="0" rev="0"/>
            </a:lightRig>
          </a:scene3d>
          <a:sp3d contourW="25400" prstMaterial="matte">
            <a:bevelT w="25400" h="55880" prst="artDeco"/>
            <a:contourClr>
              <a:schemeClr val="accent2">
                <a:tint val="20000"/>
              </a:schemeClr>
            </a:contourClr>
          </a:sp3d>
        </a:bodyPr>
        <a:lstStyle/>
        <a:p>
          <a:pPr algn="ctr"/>
          <a:r>
            <a:rPr lang="es-ES" sz="3200" b="1" cap="none" spc="50">
              <a:ln w="11430"/>
              <a:gradFill>
                <a:gsLst>
                  <a:gs pos="25000">
                    <a:schemeClr val="accent2">
                      <a:satMod val="155000"/>
                    </a:schemeClr>
                  </a:gs>
                  <a:gs pos="100000">
                    <a:schemeClr val="accent2">
                      <a:shade val="45000"/>
                      <a:satMod val="165000"/>
                    </a:schemeClr>
                  </a:gs>
                </a:gsLst>
                <a:lin ang="5400000"/>
              </a:gradFill>
              <a:effectLst>
                <a:outerShdw blurRad="76200" dist="50800" dir="5400000" algn="tl" rotWithShape="0">
                  <a:srgbClr val="000000">
                    <a:alpha val="65000"/>
                  </a:srgbClr>
                </a:outerShdw>
              </a:effectLst>
            </a:rPr>
            <a:t>Realiza el análisis</a:t>
          </a:r>
        </a:p>
      </xdr:txBody>
    </xdr:sp>
    <xdr:clientData/>
  </xdr:oneCellAnchor>
  <xdr:twoCellAnchor>
    <xdr:from>
      <xdr:col>0</xdr:col>
      <xdr:colOff>219075</xdr:colOff>
      <xdr:row>41</xdr:row>
      <xdr:rowOff>85725</xdr:rowOff>
    </xdr:from>
    <xdr:to>
      <xdr:col>0</xdr:col>
      <xdr:colOff>409575</xdr:colOff>
      <xdr:row>42</xdr:row>
      <xdr:rowOff>161925</xdr:rowOff>
    </xdr:to>
    <xdr:sp macro="" textlink="">
      <xdr:nvSpPr>
        <xdr:cNvPr id="16" name="15 Flecha izquierda">
          <a:hlinkClick xmlns:r="http://schemas.openxmlformats.org/officeDocument/2006/relationships" r:id="rId5"/>
        </xdr:cNvPr>
        <xdr:cNvSpPr/>
      </xdr:nvSpPr>
      <xdr:spPr>
        <a:xfrm>
          <a:off x="219075" y="7896225"/>
          <a:ext cx="19050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447675</xdr:colOff>
      <xdr:row>41</xdr:row>
      <xdr:rowOff>85725</xdr:rowOff>
    </xdr:from>
    <xdr:to>
      <xdr:col>1</xdr:col>
      <xdr:colOff>228600</xdr:colOff>
      <xdr:row>42</xdr:row>
      <xdr:rowOff>171450</xdr:rowOff>
    </xdr:to>
    <xdr:sp macro="" textlink="">
      <xdr:nvSpPr>
        <xdr:cNvPr id="17" name="16 Flecha derecha">
          <a:hlinkClick xmlns:r="http://schemas.openxmlformats.org/officeDocument/2006/relationships" r:id="rId6"/>
        </xdr:cNvPr>
        <xdr:cNvSpPr/>
      </xdr:nvSpPr>
      <xdr:spPr>
        <a:xfrm>
          <a:off x="447675" y="7896225"/>
          <a:ext cx="257175"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7</xdr:col>
      <xdr:colOff>104775</xdr:colOff>
      <xdr:row>9</xdr:row>
      <xdr:rowOff>171449</xdr:rowOff>
    </xdr:from>
    <xdr:to>
      <xdr:col>8</xdr:col>
      <xdr:colOff>647700</xdr:colOff>
      <xdr:row>11</xdr:row>
      <xdr:rowOff>93920</xdr:rowOff>
    </xdr:to>
    <xdr:pic>
      <xdr:nvPicPr>
        <xdr:cNvPr id="18" name="17 Imagen"/>
        <xdr:cNvPicPr>
          <a:picLocks noChangeAspect="1" noChangeArrowheads="1"/>
        </xdr:cNvPicPr>
      </xdr:nvPicPr>
      <xdr:blipFill>
        <a:blip xmlns:r="http://schemas.openxmlformats.org/officeDocument/2006/relationships" r:embed="rId7">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438775" y="1885949"/>
          <a:ext cx="1304925" cy="30347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6</xdr:col>
      <xdr:colOff>428942</xdr:colOff>
      <xdr:row>40</xdr:row>
      <xdr:rowOff>40773</xdr:rowOff>
    </xdr:from>
    <xdr:ext cx="3256917" cy="655885"/>
    <xdr:sp macro="" textlink="">
      <xdr:nvSpPr>
        <xdr:cNvPr id="19" name="18 Rectángulo"/>
        <xdr:cNvSpPr/>
      </xdr:nvSpPr>
      <xdr:spPr>
        <a:xfrm>
          <a:off x="5962967" y="7660773"/>
          <a:ext cx="3256917" cy="655885"/>
        </a:xfrm>
        <a:prstGeom prst="rect">
          <a:avLst/>
        </a:prstGeom>
        <a:noFill/>
      </xdr:spPr>
      <xdr:txBody>
        <a:bodyPr wrap="none" lIns="91440" tIns="45720" rIns="91440" bIns="45720">
          <a:spAutoFit/>
        </a:bodyPr>
        <a:lstStyle/>
        <a:p>
          <a:pPr algn="ctr"/>
          <a:r>
            <a:rPr lang="es-ES" sz="36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Saldo</a:t>
          </a:r>
          <a:r>
            <a:rPr lang="es-ES" sz="3600" b="1" cap="none" spc="0" baseline="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 Comercial</a:t>
          </a:r>
          <a:endParaRPr lang="es-ES" sz="36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endParaRPr>
        </a:p>
      </xdr:txBody>
    </xdr:sp>
    <xdr:clientData/>
  </xdr:oneCellAnchor>
  <xdr:oneCellAnchor>
    <xdr:from>
      <xdr:col>5</xdr:col>
      <xdr:colOff>533400</xdr:colOff>
      <xdr:row>22</xdr:row>
      <xdr:rowOff>66675</xdr:rowOff>
    </xdr:from>
    <xdr:ext cx="384272" cy="264560"/>
    <xdr:sp macro="" textlink="">
      <xdr:nvSpPr>
        <xdr:cNvPr id="20" name="19 CuadroTexto"/>
        <xdr:cNvSpPr txBox="1"/>
      </xdr:nvSpPr>
      <xdr:spPr>
        <a:xfrm>
          <a:off x="5305425" y="4257675"/>
          <a:ext cx="3842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b="1">
              <a:solidFill>
                <a:srgbClr val="FF0000"/>
              </a:solidFill>
            </a:rPr>
            <a:t>Clic</a:t>
          </a:r>
        </a:p>
      </xdr:txBody>
    </xdr:sp>
    <xdr:clientData/>
  </xdr:oneCellAnchor>
</xdr:wsDr>
</file>

<file path=xl/drawings/drawing7.xml><?xml version="1.0" encoding="utf-8"?>
<xdr:wsDr xmlns:xdr="http://schemas.openxmlformats.org/drawingml/2006/spreadsheetDrawing" xmlns:a="http://schemas.openxmlformats.org/drawingml/2006/main">
  <xdr:twoCellAnchor>
    <xdr:from>
      <xdr:col>5</xdr:col>
      <xdr:colOff>342899</xdr:colOff>
      <xdr:row>5</xdr:row>
      <xdr:rowOff>57148</xdr:rowOff>
    </xdr:from>
    <xdr:to>
      <xdr:col>10</xdr:col>
      <xdr:colOff>409574</xdr:colOff>
      <xdr:row>17</xdr:row>
      <xdr:rowOff>66673</xdr:rowOff>
    </xdr:to>
    <xdr:sp macro="" textlink="">
      <xdr:nvSpPr>
        <xdr:cNvPr id="2" name="1 Rectángulo"/>
        <xdr:cNvSpPr/>
      </xdr:nvSpPr>
      <xdr:spPr>
        <a:xfrm>
          <a:off x="4152899" y="1009648"/>
          <a:ext cx="3876675"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0</xdr:col>
      <xdr:colOff>0</xdr:colOff>
      <xdr:row>0</xdr:row>
      <xdr:rowOff>9525</xdr:rowOff>
    </xdr:from>
    <xdr:to>
      <xdr:col>5</xdr:col>
      <xdr:colOff>2699</xdr:colOff>
      <xdr:row>5</xdr:row>
      <xdr:rowOff>57150</xdr:rowOff>
    </xdr:to>
    <xdr:pic>
      <xdr:nvPicPr>
        <xdr:cNvPr id="3" name="2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 b="83010"/>
        <a:stretch/>
      </xdr:blipFill>
      <xdr:spPr bwMode="auto">
        <a:xfrm>
          <a:off x="0" y="9525"/>
          <a:ext cx="3907949" cy="1000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19050</xdr:colOff>
      <xdr:row>0</xdr:row>
      <xdr:rowOff>9524</xdr:rowOff>
    </xdr:from>
    <xdr:to>
      <xdr:col>9</xdr:col>
      <xdr:colOff>400050</xdr:colOff>
      <xdr:row>4</xdr:row>
      <xdr:rowOff>171449</xdr:rowOff>
    </xdr:to>
    <xdr:pic>
      <xdr:nvPicPr>
        <xdr:cNvPr id="4" name="3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21436" b="63895"/>
        <a:stretch/>
      </xdr:blipFill>
      <xdr:spPr bwMode="auto">
        <a:xfrm>
          <a:off x="4800600" y="9524"/>
          <a:ext cx="4181475" cy="923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638175</xdr:colOff>
      <xdr:row>0</xdr:row>
      <xdr:rowOff>0</xdr:rowOff>
    </xdr:from>
    <xdr:to>
      <xdr:col>14</xdr:col>
      <xdr:colOff>514350</xdr:colOff>
      <xdr:row>5</xdr:row>
      <xdr:rowOff>45514</xdr:rowOff>
    </xdr:to>
    <xdr:pic>
      <xdr:nvPicPr>
        <xdr:cNvPr id="5" name="4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42509" b="41389"/>
        <a:stretch/>
      </xdr:blipFill>
      <xdr:spPr bwMode="auto">
        <a:xfrm>
          <a:off x="8258175" y="0"/>
          <a:ext cx="4114800" cy="9980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666750</xdr:colOff>
      <xdr:row>1</xdr:row>
      <xdr:rowOff>9525</xdr:rowOff>
    </xdr:from>
    <xdr:to>
      <xdr:col>4</xdr:col>
      <xdr:colOff>161925</xdr:colOff>
      <xdr:row>2</xdr:row>
      <xdr:rowOff>171450</xdr:rowOff>
    </xdr:to>
    <xdr:sp macro="" textlink="">
      <xdr:nvSpPr>
        <xdr:cNvPr id="6" name="5 CuadroTexto"/>
        <xdr:cNvSpPr txBox="1"/>
      </xdr:nvSpPr>
      <xdr:spPr>
        <a:xfrm>
          <a:off x="666750" y="200025"/>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DESCRIPCIÓN</a:t>
          </a:r>
        </a:p>
      </xdr:txBody>
    </xdr:sp>
    <xdr:clientData/>
  </xdr:twoCellAnchor>
  <xdr:twoCellAnchor>
    <xdr:from>
      <xdr:col>6</xdr:col>
      <xdr:colOff>561975</xdr:colOff>
      <xdr:row>1</xdr:row>
      <xdr:rowOff>38100</xdr:rowOff>
    </xdr:from>
    <xdr:to>
      <xdr:col>9</xdr:col>
      <xdr:colOff>819150</xdr:colOff>
      <xdr:row>3</xdr:row>
      <xdr:rowOff>9525</xdr:rowOff>
    </xdr:to>
    <xdr:sp macro="" textlink="">
      <xdr:nvSpPr>
        <xdr:cNvPr id="7" name="6 CuadroTexto"/>
        <xdr:cNvSpPr txBox="1"/>
      </xdr:nvSpPr>
      <xdr:spPr>
        <a:xfrm>
          <a:off x="5343525" y="228600"/>
          <a:ext cx="401002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FÓRMULA</a:t>
          </a:r>
        </a:p>
      </xdr:txBody>
    </xdr:sp>
    <xdr:clientData/>
  </xdr:twoCellAnchor>
  <xdr:twoCellAnchor>
    <xdr:from>
      <xdr:col>12</xdr:col>
      <xdr:colOff>133350</xdr:colOff>
      <xdr:row>1</xdr:row>
      <xdr:rowOff>38100</xdr:rowOff>
    </xdr:from>
    <xdr:to>
      <xdr:col>15</xdr:col>
      <xdr:colOff>390525</xdr:colOff>
      <xdr:row>3</xdr:row>
      <xdr:rowOff>9525</xdr:rowOff>
    </xdr:to>
    <xdr:sp macro="" textlink="">
      <xdr:nvSpPr>
        <xdr:cNvPr id="8" name="7 CuadroTexto"/>
        <xdr:cNvSpPr txBox="1"/>
      </xdr:nvSpPr>
      <xdr:spPr>
        <a:xfrm>
          <a:off x="9277350" y="228600"/>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INTERPRETACIÓN</a:t>
          </a:r>
        </a:p>
      </xdr:txBody>
    </xdr:sp>
    <xdr:clientData/>
  </xdr:twoCellAnchor>
  <xdr:twoCellAnchor>
    <xdr:from>
      <xdr:col>10</xdr:col>
      <xdr:colOff>666750</xdr:colOff>
      <xdr:row>5</xdr:row>
      <xdr:rowOff>19050</xdr:rowOff>
    </xdr:from>
    <xdr:to>
      <xdr:col>16</xdr:col>
      <xdr:colOff>171450</xdr:colOff>
      <xdr:row>17</xdr:row>
      <xdr:rowOff>28575</xdr:rowOff>
    </xdr:to>
    <xdr:sp macro="" textlink="">
      <xdr:nvSpPr>
        <xdr:cNvPr id="9" name="8 Rectángulo"/>
        <xdr:cNvSpPr/>
      </xdr:nvSpPr>
      <xdr:spPr>
        <a:xfrm>
          <a:off x="8286750" y="971550"/>
          <a:ext cx="4076700"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533400</xdr:colOff>
      <xdr:row>5</xdr:row>
      <xdr:rowOff>57150</xdr:rowOff>
    </xdr:from>
    <xdr:to>
      <xdr:col>5</xdr:col>
      <xdr:colOff>85725</xdr:colOff>
      <xdr:row>17</xdr:row>
      <xdr:rowOff>66675</xdr:rowOff>
    </xdr:to>
    <xdr:sp macro="" textlink="">
      <xdr:nvSpPr>
        <xdr:cNvPr id="10" name="9 Rectángulo"/>
        <xdr:cNvSpPr/>
      </xdr:nvSpPr>
      <xdr:spPr>
        <a:xfrm>
          <a:off x="533400" y="1009650"/>
          <a:ext cx="3362325"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7</xdr:col>
      <xdr:colOff>28575</xdr:colOff>
      <xdr:row>18</xdr:row>
      <xdr:rowOff>176211</xdr:rowOff>
    </xdr:from>
    <xdr:to>
      <xdr:col>8</xdr:col>
      <xdr:colOff>266700</xdr:colOff>
      <xdr:row>23</xdr:row>
      <xdr:rowOff>9524</xdr:rowOff>
    </xdr:to>
    <xdr:pic>
      <xdr:nvPicPr>
        <xdr:cNvPr id="11" name="10 Imagen" descr="Resultado de imagen para estadisticas icono png"/>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362575" y="3605211"/>
          <a:ext cx="1257300" cy="7858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506946</xdr:colOff>
      <xdr:row>19</xdr:row>
      <xdr:rowOff>94017</xdr:rowOff>
    </xdr:from>
    <xdr:to>
      <xdr:col>6</xdr:col>
      <xdr:colOff>771526</xdr:colOff>
      <xdr:row>25</xdr:row>
      <xdr:rowOff>104775</xdr:rowOff>
    </xdr:to>
    <xdr:pic>
      <xdr:nvPicPr>
        <xdr:cNvPr id="12" name="11 Imagen" descr="Resultado de imagen para HAZ clic aqui PNG">
          <a:hlinkClick xmlns:r="http://schemas.openxmlformats.org/officeDocument/2006/relationships" r:id="rId3"/>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554946" y="3713517"/>
          <a:ext cx="1902880" cy="1153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219075</xdr:colOff>
      <xdr:row>22</xdr:row>
      <xdr:rowOff>142875</xdr:rowOff>
    </xdr:from>
    <xdr:to>
      <xdr:col>0</xdr:col>
      <xdr:colOff>428625</xdr:colOff>
      <xdr:row>24</xdr:row>
      <xdr:rowOff>28575</xdr:rowOff>
    </xdr:to>
    <xdr:sp macro="" textlink="">
      <xdr:nvSpPr>
        <xdr:cNvPr id="13" name="12 Flecha izquierda">
          <a:hlinkClick xmlns:r="http://schemas.openxmlformats.org/officeDocument/2006/relationships" r:id="rId5"/>
        </xdr:cNvPr>
        <xdr:cNvSpPr/>
      </xdr:nvSpPr>
      <xdr:spPr>
        <a:xfrm>
          <a:off x="219075" y="4333875"/>
          <a:ext cx="20955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514350</xdr:colOff>
      <xdr:row>22</xdr:row>
      <xdr:rowOff>142875</xdr:rowOff>
    </xdr:from>
    <xdr:to>
      <xdr:col>1</xdr:col>
      <xdr:colOff>19050</xdr:colOff>
      <xdr:row>24</xdr:row>
      <xdr:rowOff>38100</xdr:rowOff>
    </xdr:to>
    <xdr:sp macro="" textlink="">
      <xdr:nvSpPr>
        <xdr:cNvPr id="14" name="13 Flecha derecha">
          <a:hlinkClick xmlns:r="http://schemas.openxmlformats.org/officeDocument/2006/relationships" r:id="rId6"/>
        </xdr:cNvPr>
        <xdr:cNvSpPr/>
      </xdr:nvSpPr>
      <xdr:spPr>
        <a:xfrm>
          <a:off x="514350" y="4333875"/>
          <a:ext cx="266700"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oneCellAnchor>
    <xdr:from>
      <xdr:col>8</xdr:col>
      <xdr:colOff>445463</xdr:colOff>
      <xdr:row>19</xdr:row>
      <xdr:rowOff>31248</xdr:rowOff>
    </xdr:from>
    <xdr:ext cx="3261983" cy="593304"/>
    <xdr:sp macro="" textlink="">
      <xdr:nvSpPr>
        <xdr:cNvPr id="15" name="14 Rectángulo"/>
        <xdr:cNvSpPr/>
      </xdr:nvSpPr>
      <xdr:spPr>
        <a:xfrm>
          <a:off x="6541463" y="3650748"/>
          <a:ext cx="3261983" cy="593304"/>
        </a:xfrm>
        <a:prstGeom prst="rect">
          <a:avLst/>
        </a:prstGeom>
        <a:noFill/>
      </xdr:spPr>
      <xdr:txBody>
        <a:bodyPr wrap="none" lIns="91440" tIns="45720" rIns="91440" bIns="45720">
          <a:spAutoFit/>
          <a:scene3d>
            <a:camera prst="orthographicFront"/>
            <a:lightRig rig="soft" dir="tl">
              <a:rot lat="0" lon="0" rev="0"/>
            </a:lightRig>
          </a:scene3d>
          <a:sp3d contourW="25400" prstMaterial="matte">
            <a:bevelT w="25400" h="55880" prst="artDeco"/>
            <a:contourClr>
              <a:schemeClr val="accent2">
                <a:tint val="20000"/>
              </a:schemeClr>
            </a:contourClr>
          </a:sp3d>
        </a:bodyPr>
        <a:lstStyle/>
        <a:p>
          <a:pPr algn="ctr"/>
          <a:r>
            <a:rPr lang="es-ES" sz="3200" b="1" cap="none" spc="50">
              <a:ln w="11430"/>
              <a:gradFill>
                <a:gsLst>
                  <a:gs pos="25000">
                    <a:schemeClr val="accent2">
                      <a:satMod val="155000"/>
                    </a:schemeClr>
                  </a:gs>
                  <a:gs pos="100000">
                    <a:schemeClr val="accent2">
                      <a:shade val="45000"/>
                      <a:satMod val="165000"/>
                    </a:schemeClr>
                  </a:gs>
                </a:gsLst>
                <a:lin ang="5400000"/>
              </a:gradFill>
              <a:effectLst>
                <a:outerShdw blurRad="76200" dist="50800" dir="5400000" algn="tl" rotWithShape="0">
                  <a:srgbClr val="000000">
                    <a:alpha val="65000"/>
                  </a:srgbClr>
                </a:outerShdw>
              </a:effectLst>
            </a:rPr>
            <a:t>Realiza el análisis</a:t>
          </a:r>
        </a:p>
      </xdr:txBody>
    </xdr:sp>
    <xdr:clientData/>
  </xdr:oneCellAnchor>
  <xdr:twoCellAnchor>
    <xdr:from>
      <xdr:col>0</xdr:col>
      <xdr:colOff>219075</xdr:colOff>
      <xdr:row>41</xdr:row>
      <xdr:rowOff>85725</xdr:rowOff>
    </xdr:from>
    <xdr:to>
      <xdr:col>0</xdr:col>
      <xdr:colOff>409575</xdr:colOff>
      <xdr:row>42</xdr:row>
      <xdr:rowOff>161925</xdr:rowOff>
    </xdr:to>
    <xdr:sp macro="" textlink="">
      <xdr:nvSpPr>
        <xdr:cNvPr id="16" name="15 Flecha izquierda">
          <a:hlinkClick xmlns:r="http://schemas.openxmlformats.org/officeDocument/2006/relationships" r:id="rId5"/>
        </xdr:cNvPr>
        <xdr:cNvSpPr/>
      </xdr:nvSpPr>
      <xdr:spPr>
        <a:xfrm>
          <a:off x="219075" y="7896225"/>
          <a:ext cx="19050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514350</xdr:colOff>
      <xdr:row>41</xdr:row>
      <xdr:rowOff>66675</xdr:rowOff>
    </xdr:from>
    <xdr:to>
      <xdr:col>1</xdr:col>
      <xdr:colOff>38100</xdr:colOff>
      <xdr:row>42</xdr:row>
      <xdr:rowOff>152400</xdr:rowOff>
    </xdr:to>
    <xdr:sp macro="" textlink="">
      <xdr:nvSpPr>
        <xdr:cNvPr id="17" name="16 Flecha derecha">
          <a:hlinkClick xmlns:r="http://schemas.openxmlformats.org/officeDocument/2006/relationships" r:id="rId6"/>
        </xdr:cNvPr>
        <xdr:cNvSpPr/>
      </xdr:nvSpPr>
      <xdr:spPr>
        <a:xfrm>
          <a:off x="514350" y="7877175"/>
          <a:ext cx="285750"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5</xdr:col>
      <xdr:colOff>723899</xdr:colOff>
      <xdr:row>5</xdr:row>
      <xdr:rowOff>110032</xdr:rowOff>
    </xdr:from>
    <xdr:to>
      <xdr:col>10</xdr:col>
      <xdr:colOff>0</xdr:colOff>
      <xdr:row>14</xdr:row>
      <xdr:rowOff>105706</xdr:rowOff>
    </xdr:to>
    <xdr:pic>
      <xdr:nvPicPr>
        <xdr:cNvPr id="18" name="17 Imagen"/>
        <xdr:cNvPicPr>
          <a:picLocks noChangeAspect="1"/>
        </xdr:cNvPicPr>
      </xdr:nvPicPr>
      <xdr:blipFill rotWithShape="1">
        <a:blip xmlns:r="http://schemas.openxmlformats.org/officeDocument/2006/relationships" r:embed="rId7"/>
        <a:srcRect l="21223" t="35421" r="17082" b="27334"/>
        <a:stretch/>
      </xdr:blipFill>
      <xdr:spPr>
        <a:xfrm>
          <a:off x="4629149" y="1062532"/>
          <a:ext cx="5038726" cy="1710174"/>
        </a:xfrm>
        <a:prstGeom prst="rect">
          <a:avLst/>
        </a:prstGeom>
      </xdr:spPr>
    </xdr:pic>
    <xdr:clientData/>
  </xdr:twoCellAnchor>
  <xdr:oneCellAnchor>
    <xdr:from>
      <xdr:col>0</xdr:col>
      <xdr:colOff>0</xdr:colOff>
      <xdr:row>45</xdr:row>
      <xdr:rowOff>136023</xdr:rowOff>
    </xdr:from>
    <xdr:ext cx="3800475" cy="1094274"/>
    <xdr:sp macro="" textlink="">
      <xdr:nvSpPr>
        <xdr:cNvPr id="19" name="18 Rectángulo"/>
        <xdr:cNvSpPr/>
      </xdr:nvSpPr>
      <xdr:spPr>
        <a:xfrm>
          <a:off x="0" y="8727573"/>
          <a:ext cx="3800475" cy="1094274"/>
        </a:xfrm>
        <a:prstGeom prst="rect">
          <a:avLst/>
        </a:prstGeom>
        <a:noFill/>
      </xdr:spPr>
      <xdr:txBody>
        <a:bodyPr wrap="square" lIns="91440" tIns="45720" rIns="91440" bIns="45720">
          <a:spAutoFit/>
        </a:bodyPr>
        <a:lstStyle/>
        <a:p>
          <a:pPr algn="ctr"/>
          <a:r>
            <a:rPr lang="es-ES" sz="32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Exportaciones por habitante</a:t>
          </a:r>
        </a:p>
      </xdr:txBody>
    </xdr:sp>
    <xdr:clientData/>
  </xdr:oneCellAnchor>
  <xdr:oneCellAnchor>
    <xdr:from>
      <xdr:col>0</xdr:col>
      <xdr:colOff>38100</xdr:colOff>
      <xdr:row>66</xdr:row>
      <xdr:rowOff>114300</xdr:rowOff>
    </xdr:from>
    <xdr:ext cx="3800475" cy="1094274"/>
    <xdr:sp macro="" textlink="">
      <xdr:nvSpPr>
        <xdr:cNvPr id="20" name="19 Rectángulo"/>
        <xdr:cNvSpPr/>
      </xdr:nvSpPr>
      <xdr:spPr>
        <a:xfrm>
          <a:off x="38100" y="12639675"/>
          <a:ext cx="3800475" cy="1094274"/>
        </a:xfrm>
        <a:prstGeom prst="rect">
          <a:avLst/>
        </a:prstGeom>
        <a:noFill/>
      </xdr:spPr>
      <xdr:txBody>
        <a:bodyPr wrap="square" lIns="91440" tIns="45720" rIns="91440" bIns="45720">
          <a:spAutoFit/>
        </a:bodyPr>
        <a:lstStyle/>
        <a:p>
          <a:pPr algn="ctr"/>
          <a:r>
            <a:rPr lang="es-ES" sz="32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Importaciones por habitante</a:t>
          </a:r>
        </a:p>
      </xdr:txBody>
    </xdr:sp>
    <xdr:clientData/>
  </xdr:oneCellAnchor>
  <xdr:oneCellAnchor>
    <xdr:from>
      <xdr:col>0</xdr:col>
      <xdr:colOff>76200</xdr:colOff>
      <xdr:row>79</xdr:row>
      <xdr:rowOff>161925</xdr:rowOff>
    </xdr:from>
    <xdr:ext cx="3800475" cy="1595245"/>
    <xdr:sp macro="" textlink="">
      <xdr:nvSpPr>
        <xdr:cNvPr id="21" name="20 Rectángulo"/>
        <xdr:cNvSpPr/>
      </xdr:nvSpPr>
      <xdr:spPr>
        <a:xfrm>
          <a:off x="76200" y="15192375"/>
          <a:ext cx="3800475" cy="1595245"/>
        </a:xfrm>
        <a:prstGeom prst="rect">
          <a:avLst/>
        </a:prstGeom>
        <a:noFill/>
      </xdr:spPr>
      <xdr:txBody>
        <a:bodyPr wrap="square" lIns="91440" tIns="45720" rIns="91440" bIns="45720">
          <a:spAutoFit/>
        </a:bodyPr>
        <a:lstStyle/>
        <a:p>
          <a:pPr algn="ctr"/>
          <a:r>
            <a:rPr lang="es-ES" sz="32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Intercambio</a:t>
          </a:r>
          <a:r>
            <a:rPr lang="es-ES" sz="3200" b="1" cap="none" spc="0" baseline="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 comercial</a:t>
          </a:r>
          <a:r>
            <a:rPr lang="es-ES" sz="32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 por habitante</a:t>
          </a:r>
        </a:p>
      </xdr:txBody>
    </xdr:sp>
    <xdr:clientData/>
  </xdr:oneCellAnchor>
  <xdr:oneCellAnchor>
    <xdr:from>
      <xdr:col>0</xdr:col>
      <xdr:colOff>9525</xdr:colOff>
      <xdr:row>99</xdr:row>
      <xdr:rowOff>104775</xdr:rowOff>
    </xdr:from>
    <xdr:ext cx="3800475" cy="1094274"/>
    <xdr:sp macro="" textlink="">
      <xdr:nvSpPr>
        <xdr:cNvPr id="22" name="21 Rectángulo"/>
        <xdr:cNvSpPr/>
      </xdr:nvSpPr>
      <xdr:spPr>
        <a:xfrm>
          <a:off x="9525" y="19069050"/>
          <a:ext cx="3800475" cy="1094274"/>
        </a:xfrm>
        <a:prstGeom prst="rect">
          <a:avLst/>
        </a:prstGeom>
        <a:noFill/>
      </xdr:spPr>
      <xdr:txBody>
        <a:bodyPr wrap="square" lIns="91440" tIns="45720" rIns="91440" bIns="45720">
          <a:spAutoFit/>
        </a:bodyPr>
        <a:lstStyle/>
        <a:p>
          <a:pPr algn="ctr"/>
          <a:r>
            <a:rPr lang="es-ES" sz="32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Apertura medida  por exportaciones</a:t>
          </a:r>
        </a:p>
      </xdr:txBody>
    </xdr:sp>
    <xdr:clientData/>
  </xdr:oneCellAnchor>
  <xdr:oneCellAnchor>
    <xdr:from>
      <xdr:col>0</xdr:col>
      <xdr:colOff>0</xdr:colOff>
      <xdr:row>112</xdr:row>
      <xdr:rowOff>133350</xdr:rowOff>
    </xdr:from>
    <xdr:ext cx="3800475" cy="1094274"/>
    <xdr:sp macro="" textlink="">
      <xdr:nvSpPr>
        <xdr:cNvPr id="23" name="22 Rectángulo"/>
        <xdr:cNvSpPr/>
      </xdr:nvSpPr>
      <xdr:spPr>
        <a:xfrm>
          <a:off x="0" y="21612225"/>
          <a:ext cx="3800475" cy="1094274"/>
        </a:xfrm>
        <a:prstGeom prst="rect">
          <a:avLst/>
        </a:prstGeom>
        <a:noFill/>
      </xdr:spPr>
      <xdr:txBody>
        <a:bodyPr wrap="square" lIns="91440" tIns="45720" rIns="91440" bIns="45720">
          <a:spAutoFit/>
        </a:bodyPr>
        <a:lstStyle/>
        <a:p>
          <a:pPr algn="ctr"/>
          <a:r>
            <a:rPr lang="es-ES" sz="32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Apertura medida  por importaciones</a:t>
          </a:r>
        </a:p>
      </xdr:txBody>
    </xdr:sp>
    <xdr:clientData/>
  </xdr:oneCellAnchor>
  <xdr:oneCellAnchor>
    <xdr:from>
      <xdr:col>0</xdr:col>
      <xdr:colOff>0</xdr:colOff>
      <xdr:row>126</xdr:row>
      <xdr:rowOff>0</xdr:rowOff>
    </xdr:from>
    <xdr:ext cx="3800475" cy="1595245"/>
    <xdr:sp macro="" textlink="">
      <xdr:nvSpPr>
        <xdr:cNvPr id="24" name="23 Rectángulo"/>
        <xdr:cNvSpPr/>
      </xdr:nvSpPr>
      <xdr:spPr>
        <a:xfrm>
          <a:off x="0" y="24183975"/>
          <a:ext cx="3800475" cy="1595245"/>
        </a:xfrm>
        <a:prstGeom prst="rect">
          <a:avLst/>
        </a:prstGeom>
        <a:noFill/>
      </xdr:spPr>
      <xdr:txBody>
        <a:bodyPr wrap="square" lIns="91440" tIns="45720" rIns="91440" bIns="45720">
          <a:spAutoFit/>
        </a:bodyPr>
        <a:lstStyle/>
        <a:p>
          <a:pPr algn="ctr"/>
          <a:r>
            <a:rPr lang="es-ES" sz="32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Apertura media  por el intercambio comercial</a:t>
          </a:r>
        </a:p>
      </xdr:txBody>
    </xdr:sp>
    <xdr:clientData/>
  </xdr:oneCellAnchor>
  <xdr:oneCellAnchor>
    <xdr:from>
      <xdr:col>0</xdr:col>
      <xdr:colOff>19050</xdr:colOff>
      <xdr:row>139</xdr:row>
      <xdr:rowOff>123825</xdr:rowOff>
    </xdr:from>
    <xdr:ext cx="3800475" cy="2096215"/>
    <xdr:sp macro="" textlink="">
      <xdr:nvSpPr>
        <xdr:cNvPr id="25" name="24 Rectángulo"/>
        <xdr:cNvSpPr/>
      </xdr:nvSpPr>
      <xdr:spPr>
        <a:xfrm>
          <a:off x="19050" y="26812875"/>
          <a:ext cx="3800475" cy="2096215"/>
        </a:xfrm>
        <a:prstGeom prst="rect">
          <a:avLst/>
        </a:prstGeom>
        <a:noFill/>
      </xdr:spPr>
      <xdr:txBody>
        <a:bodyPr wrap="square" lIns="91440" tIns="45720" rIns="91440" bIns="45720">
          <a:spAutoFit/>
        </a:bodyPr>
        <a:lstStyle/>
        <a:p>
          <a:pPr algn="ctr"/>
          <a:r>
            <a:rPr lang="es-ES" sz="32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Apertura media  por el promedio del</a:t>
          </a:r>
          <a:r>
            <a:rPr lang="es-ES" sz="3200" b="1" cap="none" spc="0" baseline="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 </a:t>
          </a:r>
          <a:r>
            <a:rPr lang="es-ES" sz="32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intercambio comercial</a:t>
          </a:r>
        </a:p>
      </xdr:txBody>
    </xdr:sp>
    <xdr:clientData/>
  </xdr:oneCellAnchor>
  <xdr:oneCellAnchor>
    <xdr:from>
      <xdr:col>5</xdr:col>
      <xdr:colOff>590550</xdr:colOff>
      <xdr:row>22</xdr:row>
      <xdr:rowOff>76200</xdr:rowOff>
    </xdr:from>
    <xdr:ext cx="384272" cy="264560"/>
    <xdr:sp macro="" textlink="">
      <xdr:nvSpPr>
        <xdr:cNvPr id="26" name="25 CuadroTexto"/>
        <xdr:cNvSpPr txBox="1"/>
      </xdr:nvSpPr>
      <xdr:spPr>
        <a:xfrm>
          <a:off x="4495800" y="4267200"/>
          <a:ext cx="3842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b="1">
              <a:solidFill>
                <a:srgbClr val="FF0000"/>
              </a:solidFill>
            </a:rPr>
            <a:t>Clic</a:t>
          </a:r>
        </a:p>
      </xdr:txBody>
    </xdr:sp>
    <xdr:clientData/>
  </xdr:oneCellAnchor>
</xdr:wsDr>
</file>

<file path=xl/drawings/drawing8.xml><?xml version="1.0" encoding="utf-8"?>
<xdr:wsDr xmlns:xdr="http://schemas.openxmlformats.org/drawingml/2006/spreadsheetDrawing" xmlns:a="http://schemas.openxmlformats.org/drawingml/2006/main">
  <xdr:twoCellAnchor>
    <xdr:from>
      <xdr:col>4</xdr:col>
      <xdr:colOff>257176</xdr:colOff>
      <xdr:row>5</xdr:row>
      <xdr:rowOff>19048</xdr:rowOff>
    </xdr:from>
    <xdr:to>
      <xdr:col>8</xdr:col>
      <xdr:colOff>371475</xdr:colOff>
      <xdr:row>17</xdr:row>
      <xdr:rowOff>28573</xdr:rowOff>
    </xdr:to>
    <xdr:sp macro="" textlink="">
      <xdr:nvSpPr>
        <xdr:cNvPr id="2" name="1 Rectángulo"/>
        <xdr:cNvSpPr/>
      </xdr:nvSpPr>
      <xdr:spPr>
        <a:xfrm>
          <a:off x="5648326" y="971548"/>
          <a:ext cx="5105399"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0</xdr:col>
      <xdr:colOff>752475</xdr:colOff>
      <xdr:row>0</xdr:row>
      <xdr:rowOff>9525</xdr:rowOff>
    </xdr:from>
    <xdr:to>
      <xdr:col>3</xdr:col>
      <xdr:colOff>2174399</xdr:colOff>
      <xdr:row>5</xdr:row>
      <xdr:rowOff>57150</xdr:rowOff>
    </xdr:to>
    <xdr:pic>
      <xdr:nvPicPr>
        <xdr:cNvPr id="3" name="2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 b="83010"/>
        <a:stretch/>
      </xdr:blipFill>
      <xdr:spPr bwMode="auto">
        <a:xfrm>
          <a:off x="752475" y="9525"/>
          <a:ext cx="3907949" cy="1000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447675</xdr:colOff>
      <xdr:row>0</xdr:row>
      <xdr:rowOff>0</xdr:rowOff>
    </xdr:from>
    <xdr:to>
      <xdr:col>7</xdr:col>
      <xdr:colOff>981075</xdr:colOff>
      <xdr:row>4</xdr:row>
      <xdr:rowOff>161925</xdr:rowOff>
    </xdr:to>
    <xdr:pic>
      <xdr:nvPicPr>
        <xdr:cNvPr id="4" name="3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21436" b="63895"/>
        <a:stretch/>
      </xdr:blipFill>
      <xdr:spPr bwMode="auto">
        <a:xfrm>
          <a:off x="5838825" y="0"/>
          <a:ext cx="4181475" cy="923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352425</xdr:colOff>
      <xdr:row>0</xdr:row>
      <xdr:rowOff>38100</xdr:rowOff>
    </xdr:from>
    <xdr:to>
      <xdr:col>11</xdr:col>
      <xdr:colOff>438150</xdr:colOff>
      <xdr:row>5</xdr:row>
      <xdr:rowOff>83614</xdr:rowOff>
    </xdr:to>
    <xdr:pic>
      <xdr:nvPicPr>
        <xdr:cNvPr id="5" name="4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42509" b="41389"/>
        <a:stretch/>
      </xdr:blipFill>
      <xdr:spPr bwMode="auto">
        <a:xfrm>
          <a:off x="10734675" y="38100"/>
          <a:ext cx="4114800" cy="9980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1</xdr:row>
      <xdr:rowOff>9525</xdr:rowOff>
    </xdr:from>
    <xdr:to>
      <xdr:col>4</xdr:col>
      <xdr:colOff>257175</xdr:colOff>
      <xdr:row>2</xdr:row>
      <xdr:rowOff>171450</xdr:rowOff>
    </xdr:to>
    <xdr:sp macro="" textlink="">
      <xdr:nvSpPr>
        <xdr:cNvPr id="6" name="5 CuadroTexto"/>
        <xdr:cNvSpPr txBox="1"/>
      </xdr:nvSpPr>
      <xdr:spPr>
        <a:xfrm>
          <a:off x="762000" y="200025"/>
          <a:ext cx="488632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DESCRIPCIÓN</a:t>
          </a:r>
        </a:p>
      </xdr:txBody>
    </xdr:sp>
    <xdr:clientData/>
  </xdr:twoCellAnchor>
  <xdr:twoCellAnchor>
    <xdr:from>
      <xdr:col>4</xdr:col>
      <xdr:colOff>838200</xdr:colOff>
      <xdr:row>1</xdr:row>
      <xdr:rowOff>38100</xdr:rowOff>
    </xdr:from>
    <xdr:to>
      <xdr:col>8</xdr:col>
      <xdr:colOff>133350</xdr:colOff>
      <xdr:row>3</xdr:row>
      <xdr:rowOff>9525</xdr:rowOff>
    </xdr:to>
    <xdr:sp macro="" textlink="">
      <xdr:nvSpPr>
        <xdr:cNvPr id="7" name="6 CuadroTexto"/>
        <xdr:cNvSpPr txBox="1"/>
      </xdr:nvSpPr>
      <xdr:spPr>
        <a:xfrm>
          <a:off x="6229350" y="228600"/>
          <a:ext cx="4286250"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FÓRMULA</a:t>
          </a:r>
        </a:p>
      </xdr:txBody>
    </xdr:sp>
    <xdr:clientData/>
  </xdr:twoCellAnchor>
  <xdr:twoCellAnchor>
    <xdr:from>
      <xdr:col>8</xdr:col>
      <xdr:colOff>723900</xdr:colOff>
      <xdr:row>1</xdr:row>
      <xdr:rowOff>66675</xdr:rowOff>
    </xdr:from>
    <xdr:to>
      <xdr:col>11</xdr:col>
      <xdr:colOff>1057275</xdr:colOff>
      <xdr:row>3</xdr:row>
      <xdr:rowOff>38100</xdr:rowOff>
    </xdr:to>
    <xdr:sp macro="" textlink="">
      <xdr:nvSpPr>
        <xdr:cNvPr id="8" name="7 CuadroTexto"/>
        <xdr:cNvSpPr txBox="1"/>
      </xdr:nvSpPr>
      <xdr:spPr>
        <a:xfrm>
          <a:off x="11106150" y="257175"/>
          <a:ext cx="4362450"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INTERPRETACIÓN</a:t>
          </a:r>
        </a:p>
      </xdr:txBody>
    </xdr:sp>
    <xdr:clientData/>
  </xdr:twoCellAnchor>
  <xdr:twoCellAnchor>
    <xdr:from>
      <xdr:col>8</xdr:col>
      <xdr:colOff>476250</xdr:colOff>
      <xdr:row>5</xdr:row>
      <xdr:rowOff>28575</xdr:rowOff>
    </xdr:from>
    <xdr:to>
      <xdr:col>11</xdr:col>
      <xdr:colOff>762000</xdr:colOff>
      <xdr:row>17</xdr:row>
      <xdr:rowOff>38100</xdr:rowOff>
    </xdr:to>
    <xdr:sp macro="" textlink="">
      <xdr:nvSpPr>
        <xdr:cNvPr id="9" name="8 Rectángulo"/>
        <xdr:cNvSpPr/>
      </xdr:nvSpPr>
      <xdr:spPr>
        <a:xfrm>
          <a:off x="10858500" y="981075"/>
          <a:ext cx="4314825"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581025</xdr:colOff>
      <xdr:row>5</xdr:row>
      <xdr:rowOff>0</xdr:rowOff>
    </xdr:from>
    <xdr:to>
      <xdr:col>4</xdr:col>
      <xdr:colOff>66675</xdr:colOff>
      <xdr:row>17</xdr:row>
      <xdr:rowOff>9525</xdr:rowOff>
    </xdr:to>
    <xdr:sp macro="" textlink="">
      <xdr:nvSpPr>
        <xdr:cNvPr id="10" name="9 Rectángulo"/>
        <xdr:cNvSpPr/>
      </xdr:nvSpPr>
      <xdr:spPr>
        <a:xfrm>
          <a:off x="581025" y="952500"/>
          <a:ext cx="4876800"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6</xdr:col>
      <xdr:colOff>104775</xdr:colOff>
      <xdr:row>19</xdr:row>
      <xdr:rowOff>14286</xdr:rowOff>
    </xdr:from>
    <xdr:to>
      <xdr:col>7</xdr:col>
      <xdr:colOff>19050</xdr:colOff>
      <xdr:row>23</xdr:row>
      <xdr:rowOff>38099</xdr:rowOff>
    </xdr:to>
    <xdr:pic>
      <xdr:nvPicPr>
        <xdr:cNvPr id="11" name="10 Imagen" descr="Resultado de imagen para estadisticas icono png"/>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800975" y="3633786"/>
          <a:ext cx="1257300" cy="7858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506946</xdr:colOff>
      <xdr:row>19</xdr:row>
      <xdr:rowOff>94017</xdr:rowOff>
    </xdr:from>
    <xdr:to>
      <xdr:col>6</xdr:col>
      <xdr:colOff>104776</xdr:colOff>
      <xdr:row>25</xdr:row>
      <xdr:rowOff>104775</xdr:rowOff>
    </xdr:to>
    <xdr:pic>
      <xdr:nvPicPr>
        <xdr:cNvPr id="12" name="11 Imagen" descr="Resultado de imagen para HAZ clic aqui PNG">
          <a:hlinkClick xmlns:r="http://schemas.openxmlformats.org/officeDocument/2006/relationships" r:id="rId3"/>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554946" y="3713517"/>
          <a:ext cx="1902880" cy="1153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219075</xdr:colOff>
      <xdr:row>22</xdr:row>
      <xdr:rowOff>142875</xdr:rowOff>
    </xdr:from>
    <xdr:to>
      <xdr:col>0</xdr:col>
      <xdr:colOff>428625</xdr:colOff>
      <xdr:row>24</xdr:row>
      <xdr:rowOff>28575</xdr:rowOff>
    </xdr:to>
    <xdr:sp macro="" textlink="">
      <xdr:nvSpPr>
        <xdr:cNvPr id="13" name="12 Flecha izquierda">
          <a:hlinkClick xmlns:r="http://schemas.openxmlformats.org/officeDocument/2006/relationships" r:id="rId5"/>
        </xdr:cNvPr>
        <xdr:cNvSpPr/>
      </xdr:nvSpPr>
      <xdr:spPr>
        <a:xfrm>
          <a:off x="219075" y="4333875"/>
          <a:ext cx="20955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514350</xdr:colOff>
      <xdr:row>22</xdr:row>
      <xdr:rowOff>142875</xdr:rowOff>
    </xdr:from>
    <xdr:to>
      <xdr:col>1</xdr:col>
      <xdr:colOff>19050</xdr:colOff>
      <xdr:row>24</xdr:row>
      <xdr:rowOff>38100</xdr:rowOff>
    </xdr:to>
    <xdr:sp macro="" textlink="">
      <xdr:nvSpPr>
        <xdr:cNvPr id="14" name="13 Flecha derecha">
          <a:hlinkClick xmlns:r="http://schemas.openxmlformats.org/officeDocument/2006/relationships" r:id="rId6"/>
        </xdr:cNvPr>
        <xdr:cNvSpPr/>
      </xdr:nvSpPr>
      <xdr:spPr>
        <a:xfrm>
          <a:off x="514350" y="4333875"/>
          <a:ext cx="266700"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oneCellAnchor>
    <xdr:from>
      <xdr:col>6</xdr:col>
      <xdr:colOff>1340813</xdr:colOff>
      <xdr:row>19</xdr:row>
      <xdr:rowOff>69348</xdr:rowOff>
    </xdr:from>
    <xdr:ext cx="3261983" cy="593304"/>
    <xdr:sp macro="" textlink="">
      <xdr:nvSpPr>
        <xdr:cNvPr id="15" name="14 Rectángulo"/>
        <xdr:cNvSpPr/>
      </xdr:nvSpPr>
      <xdr:spPr>
        <a:xfrm>
          <a:off x="9037013" y="3688848"/>
          <a:ext cx="3261983" cy="593304"/>
        </a:xfrm>
        <a:prstGeom prst="rect">
          <a:avLst/>
        </a:prstGeom>
        <a:noFill/>
      </xdr:spPr>
      <xdr:txBody>
        <a:bodyPr wrap="none" lIns="91440" tIns="45720" rIns="91440" bIns="45720">
          <a:spAutoFit/>
          <a:scene3d>
            <a:camera prst="orthographicFront"/>
            <a:lightRig rig="soft" dir="tl">
              <a:rot lat="0" lon="0" rev="0"/>
            </a:lightRig>
          </a:scene3d>
          <a:sp3d contourW="25400" prstMaterial="matte">
            <a:bevelT w="25400" h="55880" prst="artDeco"/>
            <a:contourClr>
              <a:schemeClr val="accent2">
                <a:tint val="20000"/>
              </a:schemeClr>
            </a:contourClr>
          </a:sp3d>
        </a:bodyPr>
        <a:lstStyle/>
        <a:p>
          <a:pPr algn="ctr"/>
          <a:r>
            <a:rPr lang="es-ES" sz="3200" b="1" cap="none" spc="50">
              <a:ln w="11430"/>
              <a:gradFill>
                <a:gsLst>
                  <a:gs pos="25000">
                    <a:schemeClr val="accent2">
                      <a:satMod val="155000"/>
                    </a:schemeClr>
                  </a:gs>
                  <a:gs pos="100000">
                    <a:schemeClr val="accent2">
                      <a:shade val="45000"/>
                      <a:satMod val="165000"/>
                    </a:schemeClr>
                  </a:gs>
                </a:gsLst>
                <a:lin ang="5400000"/>
              </a:gradFill>
              <a:effectLst>
                <a:outerShdw blurRad="76200" dist="50800" dir="5400000" algn="tl" rotWithShape="0">
                  <a:srgbClr val="000000">
                    <a:alpha val="65000"/>
                  </a:srgbClr>
                </a:outerShdw>
              </a:effectLst>
            </a:rPr>
            <a:t>Realiza el análisis</a:t>
          </a:r>
        </a:p>
      </xdr:txBody>
    </xdr:sp>
    <xdr:clientData/>
  </xdr:oneCellAnchor>
  <xdr:twoCellAnchor>
    <xdr:from>
      <xdr:col>0</xdr:col>
      <xdr:colOff>219075</xdr:colOff>
      <xdr:row>41</xdr:row>
      <xdr:rowOff>85725</xdr:rowOff>
    </xdr:from>
    <xdr:to>
      <xdr:col>0</xdr:col>
      <xdr:colOff>409575</xdr:colOff>
      <xdr:row>42</xdr:row>
      <xdr:rowOff>161925</xdr:rowOff>
    </xdr:to>
    <xdr:sp macro="" textlink="">
      <xdr:nvSpPr>
        <xdr:cNvPr id="16" name="15 Flecha izquierda">
          <a:hlinkClick xmlns:r="http://schemas.openxmlformats.org/officeDocument/2006/relationships" r:id="rId5"/>
        </xdr:cNvPr>
        <xdr:cNvSpPr/>
      </xdr:nvSpPr>
      <xdr:spPr>
        <a:xfrm>
          <a:off x="219075" y="7896225"/>
          <a:ext cx="19050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409575</xdr:colOff>
      <xdr:row>41</xdr:row>
      <xdr:rowOff>85725</xdr:rowOff>
    </xdr:from>
    <xdr:to>
      <xdr:col>0</xdr:col>
      <xdr:colOff>695325</xdr:colOff>
      <xdr:row>42</xdr:row>
      <xdr:rowOff>171450</xdr:rowOff>
    </xdr:to>
    <xdr:sp macro="" textlink="">
      <xdr:nvSpPr>
        <xdr:cNvPr id="17" name="16 Flecha derecha">
          <a:hlinkClick xmlns:r="http://schemas.openxmlformats.org/officeDocument/2006/relationships" r:id="rId6"/>
        </xdr:cNvPr>
        <xdr:cNvSpPr/>
      </xdr:nvSpPr>
      <xdr:spPr>
        <a:xfrm>
          <a:off x="409575" y="7896225"/>
          <a:ext cx="285750"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4</xdr:col>
      <xdr:colOff>438151</xdr:colOff>
      <xdr:row>6</xdr:row>
      <xdr:rowOff>28575</xdr:rowOff>
    </xdr:from>
    <xdr:to>
      <xdr:col>8</xdr:col>
      <xdr:colOff>209551</xdr:colOff>
      <xdr:row>11</xdr:row>
      <xdr:rowOff>28575</xdr:rowOff>
    </xdr:to>
    <xdr:pic>
      <xdr:nvPicPr>
        <xdr:cNvPr id="18" name="17 Imagen"/>
        <xdr:cNvPicPr>
          <a:picLocks noChangeAspect="1"/>
        </xdr:cNvPicPr>
      </xdr:nvPicPr>
      <xdr:blipFill rotWithShape="1">
        <a:blip xmlns:r="http://schemas.openxmlformats.org/officeDocument/2006/relationships" r:embed="rId7"/>
        <a:srcRect l="18231" t="47923" r="16973" b="29027"/>
        <a:stretch/>
      </xdr:blipFill>
      <xdr:spPr>
        <a:xfrm>
          <a:off x="5829301" y="1171575"/>
          <a:ext cx="4762500" cy="952500"/>
        </a:xfrm>
        <a:prstGeom prst="rect">
          <a:avLst/>
        </a:prstGeom>
      </xdr:spPr>
    </xdr:pic>
    <xdr:clientData/>
  </xdr:twoCellAnchor>
  <xdr:oneCellAnchor>
    <xdr:from>
      <xdr:col>0</xdr:col>
      <xdr:colOff>171450</xdr:colOff>
      <xdr:row>61</xdr:row>
      <xdr:rowOff>164598</xdr:rowOff>
    </xdr:from>
    <xdr:ext cx="2085975" cy="843693"/>
    <xdr:sp macro="" textlink="">
      <xdr:nvSpPr>
        <xdr:cNvPr id="19" name="18 Rectángulo"/>
        <xdr:cNvSpPr/>
      </xdr:nvSpPr>
      <xdr:spPr>
        <a:xfrm>
          <a:off x="171450" y="11861298"/>
          <a:ext cx="2085975" cy="843693"/>
        </a:xfrm>
        <a:prstGeom prst="rect">
          <a:avLst/>
        </a:prstGeom>
        <a:noFill/>
      </xdr:spPr>
      <xdr:txBody>
        <a:bodyPr wrap="square" lIns="91440" tIns="45720" rIns="91440" bIns="45720">
          <a:spAutoFit/>
        </a:bodyPr>
        <a:lstStyle/>
        <a:p>
          <a:pPr algn="ct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Exportaciones del mundo</a:t>
          </a:r>
        </a:p>
      </xdr:txBody>
    </xdr:sp>
    <xdr:clientData/>
  </xdr:oneCellAnchor>
  <xdr:oneCellAnchor>
    <xdr:from>
      <xdr:col>0</xdr:col>
      <xdr:colOff>171450</xdr:colOff>
      <xdr:row>47</xdr:row>
      <xdr:rowOff>85725</xdr:rowOff>
    </xdr:from>
    <xdr:ext cx="2085975" cy="1219373"/>
    <xdr:sp macro="" textlink="">
      <xdr:nvSpPr>
        <xdr:cNvPr id="20" name="19 Rectángulo"/>
        <xdr:cNvSpPr/>
      </xdr:nvSpPr>
      <xdr:spPr>
        <a:xfrm>
          <a:off x="171450" y="9067800"/>
          <a:ext cx="2085975" cy="1219373"/>
        </a:xfrm>
        <a:prstGeom prst="rect">
          <a:avLst/>
        </a:prstGeom>
        <a:noFill/>
      </xdr:spPr>
      <xdr:txBody>
        <a:bodyPr wrap="square" lIns="91440" tIns="45720" rIns="91440" bIns="45720">
          <a:spAutoFit/>
        </a:bodyPr>
        <a:lstStyle/>
        <a:p>
          <a:pPr algn="ct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Apertura medida por exportaciones</a:t>
          </a:r>
        </a:p>
      </xdr:txBody>
    </xdr:sp>
    <xdr:clientData/>
  </xdr:oneCellAnchor>
  <xdr:oneCellAnchor>
    <xdr:from>
      <xdr:col>0</xdr:col>
      <xdr:colOff>238125</xdr:colOff>
      <xdr:row>87</xdr:row>
      <xdr:rowOff>12198</xdr:rowOff>
    </xdr:from>
    <xdr:ext cx="2085975" cy="843693"/>
    <xdr:sp macro="" textlink="">
      <xdr:nvSpPr>
        <xdr:cNvPr id="21" name="20 Rectángulo"/>
        <xdr:cNvSpPr/>
      </xdr:nvSpPr>
      <xdr:spPr>
        <a:xfrm>
          <a:off x="238125" y="16480923"/>
          <a:ext cx="2085975" cy="843693"/>
        </a:xfrm>
        <a:prstGeom prst="rect">
          <a:avLst/>
        </a:prstGeom>
        <a:noFill/>
      </xdr:spPr>
      <xdr:txBody>
        <a:bodyPr wrap="square" lIns="91440" tIns="45720" rIns="91440" bIns="45720">
          <a:spAutoFit/>
        </a:bodyPr>
        <a:lstStyle/>
        <a:p>
          <a:pPr algn="ct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Importaciones del mundo</a:t>
          </a:r>
        </a:p>
      </xdr:txBody>
    </xdr:sp>
    <xdr:clientData/>
  </xdr:oneCellAnchor>
  <xdr:oneCellAnchor>
    <xdr:from>
      <xdr:col>0</xdr:col>
      <xdr:colOff>238125</xdr:colOff>
      <xdr:row>73</xdr:row>
      <xdr:rowOff>38100</xdr:rowOff>
    </xdr:from>
    <xdr:ext cx="2085975" cy="1219373"/>
    <xdr:sp macro="" textlink="">
      <xdr:nvSpPr>
        <xdr:cNvPr id="22" name="21 Rectángulo"/>
        <xdr:cNvSpPr/>
      </xdr:nvSpPr>
      <xdr:spPr>
        <a:xfrm>
          <a:off x="238125" y="14030325"/>
          <a:ext cx="2085975" cy="1219373"/>
        </a:xfrm>
        <a:prstGeom prst="rect">
          <a:avLst/>
        </a:prstGeom>
        <a:noFill/>
      </xdr:spPr>
      <xdr:txBody>
        <a:bodyPr wrap="square" lIns="91440" tIns="45720" rIns="91440" bIns="45720">
          <a:spAutoFit/>
        </a:bodyPr>
        <a:lstStyle/>
        <a:p>
          <a:pPr algn="ct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Apertura medida por importaciones</a:t>
          </a:r>
        </a:p>
      </xdr:txBody>
    </xdr:sp>
    <xdr:clientData/>
  </xdr:oneCellAnchor>
  <xdr:oneCellAnchor>
    <xdr:from>
      <xdr:col>0</xdr:col>
      <xdr:colOff>161925</xdr:colOff>
      <xdr:row>99</xdr:row>
      <xdr:rowOff>133350</xdr:rowOff>
    </xdr:from>
    <xdr:ext cx="2085975" cy="2346412"/>
    <xdr:sp macro="" textlink="">
      <xdr:nvSpPr>
        <xdr:cNvPr id="23" name="22 Rectángulo"/>
        <xdr:cNvSpPr/>
      </xdr:nvSpPr>
      <xdr:spPr>
        <a:xfrm>
          <a:off x="161925" y="18964275"/>
          <a:ext cx="2085975" cy="2346412"/>
        </a:xfrm>
        <a:prstGeom prst="rect">
          <a:avLst/>
        </a:prstGeom>
        <a:noFill/>
      </xdr:spPr>
      <xdr:txBody>
        <a:bodyPr wrap="square" lIns="91440" tIns="45720" rIns="91440" bIns="45720">
          <a:spAutoFit/>
        </a:bodyPr>
        <a:lstStyle/>
        <a:p>
          <a:pPr algn="ct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Apertura por</a:t>
          </a:r>
          <a:r>
            <a:rPr lang="es-ES" sz="2400" b="1" cap="none" spc="0" baseline="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 el peso de los intercambios locales en el comercio internacional</a:t>
          </a:r>
          <a:endPar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endParaRPr>
        </a:p>
      </xdr:txBody>
    </xdr:sp>
    <xdr:clientData/>
  </xdr:oneCellAnchor>
  <xdr:oneCellAnchor>
    <xdr:from>
      <xdr:col>5</xdr:col>
      <xdr:colOff>381000</xdr:colOff>
      <xdr:row>22</xdr:row>
      <xdr:rowOff>66675</xdr:rowOff>
    </xdr:from>
    <xdr:ext cx="384272" cy="264560"/>
    <xdr:sp macro="" textlink="">
      <xdr:nvSpPr>
        <xdr:cNvPr id="24" name="23 CuadroTexto"/>
        <xdr:cNvSpPr txBox="1"/>
      </xdr:nvSpPr>
      <xdr:spPr>
        <a:xfrm>
          <a:off x="6734175" y="4257675"/>
          <a:ext cx="3842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b="1">
              <a:solidFill>
                <a:srgbClr val="FF0000"/>
              </a:solidFill>
            </a:rPr>
            <a:t>Clic</a:t>
          </a:r>
        </a:p>
      </xdr:txBody>
    </xdr:sp>
    <xdr:clientData/>
  </xdr:oneCellAnchor>
</xdr:wsDr>
</file>

<file path=xl/drawings/drawing9.xml><?xml version="1.0" encoding="utf-8"?>
<xdr:wsDr xmlns:xdr="http://schemas.openxmlformats.org/drawingml/2006/spreadsheetDrawing" xmlns:a="http://schemas.openxmlformats.org/drawingml/2006/main">
  <xdr:twoCellAnchor>
    <xdr:from>
      <xdr:col>5</xdr:col>
      <xdr:colOff>581025</xdr:colOff>
      <xdr:row>5</xdr:row>
      <xdr:rowOff>57148</xdr:rowOff>
    </xdr:from>
    <xdr:to>
      <xdr:col>10</xdr:col>
      <xdr:colOff>257175</xdr:colOff>
      <xdr:row>17</xdr:row>
      <xdr:rowOff>66673</xdr:rowOff>
    </xdr:to>
    <xdr:sp macro="" textlink="">
      <xdr:nvSpPr>
        <xdr:cNvPr id="2" name="1 Rectángulo"/>
        <xdr:cNvSpPr/>
      </xdr:nvSpPr>
      <xdr:spPr>
        <a:xfrm>
          <a:off x="4391025" y="1009648"/>
          <a:ext cx="3486150"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0</xdr:col>
      <xdr:colOff>180975</xdr:colOff>
      <xdr:row>0</xdr:row>
      <xdr:rowOff>9525</xdr:rowOff>
    </xdr:from>
    <xdr:to>
      <xdr:col>3</xdr:col>
      <xdr:colOff>1669574</xdr:colOff>
      <xdr:row>5</xdr:row>
      <xdr:rowOff>57150</xdr:rowOff>
    </xdr:to>
    <xdr:pic>
      <xdr:nvPicPr>
        <xdr:cNvPr id="3" name="2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 b="83010"/>
        <a:stretch/>
      </xdr:blipFill>
      <xdr:spPr bwMode="auto">
        <a:xfrm>
          <a:off x="180975" y="9525"/>
          <a:ext cx="3907949" cy="1000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247650</xdr:colOff>
      <xdr:row>0</xdr:row>
      <xdr:rowOff>9524</xdr:rowOff>
    </xdr:from>
    <xdr:to>
      <xdr:col>10</xdr:col>
      <xdr:colOff>619125</xdr:colOff>
      <xdr:row>4</xdr:row>
      <xdr:rowOff>171449</xdr:rowOff>
    </xdr:to>
    <xdr:pic>
      <xdr:nvPicPr>
        <xdr:cNvPr id="4" name="3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21436" b="63895"/>
        <a:stretch/>
      </xdr:blipFill>
      <xdr:spPr bwMode="auto">
        <a:xfrm>
          <a:off x="4057650" y="9524"/>
          <a:ext cx="4181475" cy="923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57150</xdr:colOff>
      <xdr:row>0</xdr:row>
      <xdr:rowOff>0</xdr:rowOff>
    </xdr:from>
    <xdr:to>
      <xdr:col>16</xdr:col>
      <xdr:colOff>361950</xdr:colOff>
      <xdr:row>5</xdr:row>
      <xdr:rowOff>45514</xdr:rowOff>
    </xdr:to>
    <xdr:pic>
      <xdr:nvPicPr>
        <xdr:cNvPr id="5" name="4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42509" b="41389"/>
        <a:stretch/>
      </xdr:blipFill>
      <xdr:spPr bwMode="auto">
        <a:xfrm>
          <a:off x="8439150" y="0"/>
          <a:ext cx="4114800" cy="9980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85725</xdr:colOff>
      <xdr:row>1</xdr:row>
      <xdr:rowOff>9525</xdr:rowOff>
    </xdr:from>
    <xdr:to>
      <xdr:col>4</xdr:col>
      <xdr:colOff>342900</xdr:colOff>
      <xdr:row>2</xdr:row>
      <xdr:rowOff>171450</xdr:rowOff>
    </xdr:to>
    <xdr:sp macro="" textlink="">
      <xdr:nvSpPr>
        <xdr:cNvPr id="6" name="5 CuadroTexto"/>
        <xdr:cNvSpPr txBox="1"/>
      </xdr:nvSpPr>
      <xdr:spPr>
        <a:xfrm>
          <a:off x="847725" y="200025"/>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DESCRIPCIÓN</a:t>
          </a:r>
        </a:p>
      </xdr:txBody>
    </xdr:sp>
    <xdr:clientData/>
  </xdr:twoCellAnchor>
  <xdr:twoCellAnchor>
    <xdr:from>
      <xdr:col>6</xdr:col>
      <xdr:colOff>514350</xdr:colOff>
      <xdr:row>1</xdr:row>
      <xdr:rowOff>28575</xdr:rowOff>
    </xdr:from>
    <xdr:to>
      <xdr:col>10</xdr:col>
      <xdr:colOff>9525</xdr:colOff>
      <xdr:row>3</xdr:row>
      <xdr:rowOff>0</xdr:rowOff>
    </xdr:to>
    <xdr:sp macro="" textlink="">
      <xdr:nvSpPr>
        <xdr:cNvPr id="7" name="6 CuadroTexto"/>
        <xdr:cNvSpPr txBox="1"/>
      </xdr:nvSpPr>
      <xdr:spPr>
        <a:xfrm>
          <a:off x="5086350" y="219075"/>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FÓRMULA</a:t>
          </a:r>
        </a:p>
      </xdr:txBody>
    </xdr:sp>
    <xdr:clientData/>
  </xdr:twoCellAnchor>
  <xdr:twoCellAnchor>
    <xdr:from>
      <xdr:col>12</xdr:col>
      <xdr:colOff>314325</xdr:colOff>
      <xdr:row>1</xdr:row>
      <xdr:rowOff>38100</xdr:rowOff>
    </xdr:from>
    <xdr:to>
      <xdr:col>15</xdr:col>
      <xdr:colOff>571500</xdr:colOff>
      <xdr:row>3</xdr:row>
      <xdr:rowOff>9525</xdr:rowOff>
    </xdr:to>
    <xdr:sp macro="" textlink="">
      <xdr:nvSpPr>
        <xdr:cNvPr id="8" name="7 CuadroTexto"/>
        <xdr:cNvSpPr txBox="1"/>
      </xdr:nvSpPr>
      <xdr:spPr>
        <a:xfrm>
          <a:off x="9458325" y="228600"/>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INTERPRETACIÓN</a:t>
          </a:r>
        </a:p>
      </xdr:txBody>
    </xdr:sp>
    <xdr:clientData/>
  </xdr:twoCellAnchor>
  <xdr:twoCellAnchor>
    <xdr:from>
      <xdr:col>11</xdr:col>
      <xdr:colOff>581025</xdr:colOff>
      <xdr:row>4</xdr:row>
      <xdr:rowOff>180975</xdr:rowOff>
    </xdr:from>
    <xdr:to>
      <xdr:col>16</xdr:col>
      <xdr:colOff>257175</xdr:colOff>
      <xdr:row>17</xdr:row>
      <xdr:rowOff>0</xdr:rowOff>
    </xdr:to>
    <xdr:sp macro="" textlink="">
      <xdr:nvSpPr>
        <xdr:cNvPr id="9" name="8 Rectángulo"/>
        <xdr:cNvSpPr/>
      </xdr:nvSpPr>
      <xdr:spPr>
        <a:xfrm>
          <a:off x="8963025" y="942975"/>
          <a:ext cx="3486150"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561975</xdr:colOff>
      <xdr:row>5</xdr:row>
      <xdr:rowOff>47625</xdr:rowOff>
    </xdr:from>
    <xdr:to>
      <xdr:col>5</xdr:col>
      <xdr:colOff>114300</xdr:colOff>
      <xdr:row>17</xdr:row>
      <xdr:rowOff>57150</xdr:rowOff>
    </xdr:to>
    <xdr:sp macro="" textlink="">
      <xdr:nvSpPr>
        <xdr:cNvPr id="10" name="9 Rectángulo"/>
        <xdr:cNvSpPr/>
      </xdr:nvSpPr>
      <xdr:spPr>
        <a:xfrm>
          <a:off x="561975" y="1000125"/>
          <a:ext cx="3362325"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7</xdr:col>
      <xdr:colOff>28575</xdr:colOff>
      <xdr:row>18</xdr:row>
      <xdr:rowOff>176211</xdr:rowOff>
    </xdr:from>
    <xdr:to>
      <xdr:col>8</xdr:col>
      <xdr:colOff>523875</xdr:colOff>
      <xdr:row>23</xdr:row>
      <xdr:rowOff>9524</xdr:rowOff>
    </xdr:to>
    <xdr:pic>
      <xdr:nvPicPr>
        <xdr:cNvPr id="11" name="10 Imagen" descr="Resultado de imagen para estadisticas icono png"/>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362575" y="3605211"/>
          <a:ext cx="1257300" cy="7858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506946</xdr:colOff>
      <xdr:row>19</xdr:row>
      <xdr:rowOff>94017</xdr:rowOff>
    </xdr:from>
    <xdr:to>
      <xdr:col>7</xdr:col>
      <xdr:colOff>123826</xdr:colOff>
      <xdr:row>25</xdr:row>
      <xdr:rowOff>104775</xdr:rowOff>
    </xdr:to>
    <xdr:pic>
      <xdr:nvPicPr>
        <xdr:cNvPr id="12" name="11 Imagen" descr="Resultado de imagen para HAZ clic aqui PNG">
          <a:hlinkClick xmlns:r="http://schemas.openxmlformats.org/officeDocument/2006/relationships" r:id="rId3"/>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554946" y="3713517"/>
          <a:ext cx="1902880" cy="1153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219075</xdr:colOff>
      <xdr:row>22</xdr:row>
      <xdr:rowOff>142875</xdr:rowOff>
    </xdr:from>
    <xdr:to>
      <xdr:col>0</xdr:col>
      <xdr:colOff>428625</xdr:colOff>
      <xdr:row>24</xdr:row>
      <xdr:rowOff>28575</xdr:rowOff>
    </xdr:to>
    <xdr:sp macro="" textlink="">
      <xdr:nvSpPr>
        <xdr:cNvPr id="13" name="12 Flecha izquierda">
          <a:hlinkClick xmlns:r="http://schemas.openxmlformats.org/officeDocument/2006/relationships" r:id="rId5"/>
        </xdr:cNvPr>
        <xdr:cNvSpPr/>
      </xdr:nvSpPr>
      <xdr:spPr>
        <a:xfrm>
          <a:off x="219075" y="4333875"/>
          <a:ext cx="20955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514350</xdr:colOff>
      <xdr:row>22</xdr:row>
      <xdr:rowOff>142875</xdr:rowOff>
    </xdr:from>
    <xdr:to>
      <xdr:col>1</xdr:col>
      <xdr:colOff>19050</xdr:colOff>
      <xdr:row>24</xdr:row>
      <xdr:rowOff>38100</xdr:rowOff>
    </xdr:to>
    <xdr:sp macro="" textlink="">
      <xdr:nvSpPr>
        <xdr:cNvPr id="14" name="13 Flecha derecha">
          <a:hlinkClick xmlns:r="http://schemas.openxmlformats.org/officeDocument/2006/relationships" r:id="rId6"/>
        </xdr:cNvPr>
        <xdr:cNvSpPr/>
      </xdr:nvSpPr>
      <xdr:spPr>
        <a:xfrm>
          <a:off x="514350" y="4333875"/>
          <a:ext cx="266700"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oneCellAnchor>
    <xdr:from>
      <xdr:col>8</xdr:col>
      <xdr:colOff>445463</xdr:colOff>
      <xdr:row>19</xdr:row>
      <xdr:rowOff>31248</xdr:rowOff>
    </xdr:from>
    <xdr:ext cx="3261983" cy="593304"/>
    <xdr:sp macro="" textlink="">
      <xdr:nvSpPr>
        <xdr:cNvPr id="15" name="14 Rectángulo"/>
        <xdr:cNvSpPr/>
      </xdr:nvSpPr>
      <xdr:spPr>
        <a:xfrm>
          <a:off x="6541463" y="3650748"/>
          <a:ext cx="3261983" cy="593304"/>
        </a:xfrm>
        <a:prstGeom prst="rect">
          <a:avLst/>
        </a:prstGeom>
        <a:noFill/>
      </xdr:spPr>
      <xdr:txBody>
        <a:bodyPr wrap="none" lIns="91440" tIns="45720" rIns="91440" bIns="45720">
          <a:spAutoFit/>
          <a:scene3d>
            <a:camera prst="orthographicFront"/>
            <a:lightRig rig="soft" dir="tl">
              <a:rot lat="0" lon="0" rev="0"/>
            </a:lightRig>
          </a:scene3d>
          <a:sp3d contourW="25400" prstMaterial="matte">
            <a:bevelT w="25400" h="55880" prst="artDeco"/>
            <a:contourClr>
              <a:schemeClr val="accent2">
                <a:tint val="20000"/>
              </a:schemeClr>
            </a:contourClr>
          </a:sp3d>
        </a:bodyPr>
        <a:lstStyle/>
        <a:p>
          <a:pPr algn="ctr"/>
          <a:r>
            <a:rPr lang="es-ES" sz="3200" b="1" cap="none" spc="50">
              <a:ln w="11430"/>
              <a:gradFill>
                <a:gsLst>
                  <a:gs pos="25000">
                    <a:schemeClr val="accent2">
                      <a:satMod val="155000"/>
                    </a:schemeClr>
                  </a:gs>
                  <a:gs pos="100000">
                    <a:schemeClr val="accent2">
                      <a:shade val="45000"/>
                      <a:satMod val="165000"/>
                    </a:schemeClr>
                  </a:gs>
                </a:gsLst>
                <a:lin ang="5400000"/>
              </a:gradFill>
              <a:effectLst>
                <a:outerShdw blurRad="76200" dist="50800" dir="5400000" algn="tl" rotWithShape="0">
                  <a:srgbClr val="000000">
                    <a:alpha val="65000"/>
                  </a:srgbClr>
                </a:outerShdw>
              </a:effectLst>
            </a:rPr>
            <a:t>Realiza el análisis</a:t>
          </a:r>
        </a:p>
      </xdr:txBody>
    </xdr:sp>
    <xdr:clientData/>
  </xdr:oneCellAnchor>
  <xdr:twoCellAnchor>
    <xdr:from>
      <xdr:col>0</xdr:col>
      <xdr:colOff>219075</xdr:colOff>
      <xdr:row>41</xdr:row>
      <xdr:rowOff>85725</xdr:rowOff>
    </xdr:from>
    <xdr:to>
      <xdr:col>0</xdr:col>
      <xdr:colOff>409575</xdr:colOff>
      <xdr:row>42</xdr:row>
      <xdr:rowOff>161925</xdr:rowOff>
    </xdr:to>
    <xdr:sp macro="" textlink="">
      <xdr:nvSpPr>
        <xdr:cNvPr id="16" name="15 Flecha izquierda">
          <a:hlinkClick xmlns:r="http://schemas.openxmlformats.org/officeDocument/2006/relationships" r:id="rId5"/>
        </xdr:cNvPr>
        <xdr:cNvSpPr/>
      </xdr:nvSpPr>
      <xdr:spPr>
        <a:xfrm>
          <a:off x="219075" y="7896225"/>
          <a:ext cx="19050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409575</xdr:colOff>
      <xdr:row>41</xdr:row>
      <xdr:rowOff>85725</xdr:rowOff>
    </xdr:from>
    <xdr:to>
      <xdr:col>0</xdr:col>
      <xdr:colOff>695325</xdr:colOff>
      <xdr:row>42</xdr:row>
      <xdr:rowOff>171450</xdr:rowOff>
    </xdr:to>
    <xdr:sp macro="" textlink="">
      <xdr:nvSpPr>
        <xdr:cNvPr id="17" name="16 Flecha derecha">
          <a:hlinkClick xmlns:r="http://schemas.openxmlformats.org/officeDocument/2006/relationships" r:id="rId6"/>
        </xdr:cNvPr>
        <xdr:cNvSpPr/>
      </xdr:nvSpPr>
      <xdr:spPr>
        <a:xfrm>
          <a:off x="409575" y="7896225"/>
          <a:ext cx="285750"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oneCellAnchor>
    <xdr:from>
      <xdr:col>0</xdr:col>
      <xdr:colOff>0</xdr:colOff>
      <xdr:row>44</xdr:row>
      <xdr:rowOff>155073</xdr:rowOff>
    </xdr:from>
    <xdr:ext cx="1609725" cy="2722092"/>
    <xdr:sp macro="" textlink="">
      <xdr:nvSpPr>
        <xdr:cNvPr id="18" name="17 Rectángulo"/>
        <xdr:cNvSpPr/>
      </xdr:nvSpPr>
      <xdr:spPr>
        <a:xfrm>
          <a:off x="0" y="8537073"/>
          <a:ext cx="1609725" cy="2722092"/>
        </a:xfrm>
        <a:prstGeom prst="rect">
          <a:avLst/>
        </a:prstGeom>
        <a:noFill/>
      </xdr:spPr>
      <xdr:txBody>
        <a:bodyPr wrap="square" lIns="91440" tIns="45720" rIns="91440" bIns="45720">
          <a:spAutoFit/>
        </a:bodyPr>
        <a:lstStyle/>
        <a:p>
          <a:pPr algn="ct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Peso relativo de los productos sobre el total exportado</a:t>
          </a:r>
        </a:p>
      </xdr:txBody>
    </xdr:sp>
    <xdr:clientData/>
  </xdr:oneCellAnchor>
  <xdr:oneCellAnchor>
    <xdr:from>
      <xdr:col>0</xdr:col>
      <xdr:colOff>0</xdr:colOff>
      <xdr:row>60</xdr:row>
      <xdr:rowOff>0</xdr:rowOff>
    </xdr:from>
    <xdr:ext cx="1609725" cy="2722092"/>
    <xdr:sp macro="" textlink="">
      <xdr:nvSpPr>
        <xdr:cNvPr id="19" name="18 Rectángulo"/>
        <xdr:cNvSpPr/>
      </xdr:nvSpPr>
      <xdr:spPr>
        <a:xfrm>
          <a:off x="0" y="11468100"/>
          <a:ext cx="1609725" cy="2722092"/>
        </a:xfrm>
        <a:prstGeom prst="rect">
          <a:avLst/>
        </a:prstGeom>
        <a:noFill/>
      </xdr:spPr>
      <xdr:txBody>
        <a:bodyPr wrap="square" lIns="91440" tIns="45720" rIns="91440" bIns="45720">
          <a:spAutoFit/>
        </a:bodyPr>
        <a:lstStyle/>
        <a:p>
          <a:pPr algn="ct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Peso relativo de los productos sobre el total importado</a:t>
          </a:r>
        </a:p>
      </xdr:txBody>
    </xdr:sp>
    <xdr:clientData/>
  </xdr:oneCellAnchor>
  <xdr:oneCellAnchor>
    <xdr:from>
      <xdr:col>5</xdr:col>
      <xdr:colOff>581025</xdr:colOff>
      <xdr:row>22</xdr:row>
      <xdr:rowOff>76200</xdr:rowOff>
    </xdr:from>
    <xdr:ext cx="384272" cy="264560"/>
    <xdr:sp macro="" textlink="">
      <xdr:nvSpPr>
        <xdr:cNvPr id="20" name="19 CuadroTexto"/>
        <xdr:cNvSpPr txBox="1"/>
      </xdr:nvSpPr>
      <xdr:spPr>
        <a:xfrm>
          <a:off x="5876925" y="4267200"/>
          <a:ext cx="3842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b="1">
              <a:solidFill>
                <a:srgbClr val="FF0000"/>
              </a:solidFill>
            </a:rPr>
            <a:t>Clic</a:t>
          </a:r>
        </a:p>
      </xdr:txBody>
    </xdr:sp>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5.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4.bin"/><Relationship Id="rId1" Type="http://schemas.openxmlformats.org/officeDocument/2006/relationships/hyperlink" Target="https://datos.bancomundial.org/indicador/NY.GDP.MKTP.CD?locations=CO"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7" zoomScale="87" zoomScaleNormal="87" workbookViewId="0">
      <selection activeCell="R15" sqref="R15"/>
    </sheetView>
  </sheetViews>
  <sheetFormatPr baseColWidth="10" defaultRowHeight="15" x14ac:dyDescent="0.25"/>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D68"/>
  <sheetViews>
    <sheetView showGridLines="0" topLeftCell="A47" workbookViewId="0">
      <selection activeCell="D59" sqref="D59:E59"/>
    </sheetView>
  </sheetViews>
  <sheetFormatPr baseColWidth="10" defaultRowHeight="15" x14ac:dyDescent="0.25"/>
  <cols>
    <col min="2" max="2" width="4.140625" customWidth="1"/>
    <col min="3" max="3" width="14.140625" customWidth="1"/>
    <col min="5" max="5" width="30" customWidth="1"/>
    <col min="6" max="6" width="17.42578125" customWidth="1"/>
    <col min="7" max="7" width="20.85546875" customWidth="1"/>
    <col min="8" max="27" width="14.140625" bestFit="1" customWidth="1"/>
  </cols>
  <sheetData>
    <row r="1" spans="2:15" s="1" customFormat="1" x14ac:dyDescent="0.25"/>
    <row r="2" spans="2:15" s="1" customFormat="1" x14ac:dyDescent="0.25"/>
    <row r="3" spans="2:15" s="1" customFormat="1" ht="26.25" x14ac:dyDescent="0.25">
      <c r="F3" s="232"/>
      <c r="G3" s="232"/>
      <c r="H3" s="232"/>
      <c r="I3" s="232"/>
      <c r="J3" s="232"/>
    </row>
    <row r="4" spans="2:15" s="1" customFormat="1" x14ac:dyDescent="0.25"/>
    <row r="5" spans="2:15" s="1" customFormat="1" x14ac:dyDescent="0.25"/>
    <row r="6" spans="2:15" s="1" customFormat="1" x14ac:dyDescent="0.25">
      <c r="L6" s="214" t="s">
        <v>12</v>
      </c>
      <c r="M6" s="215"/>
      <c r="N6" s="215"/>
      <c r="O6" s="215"/>
    </row>
    <row r="7" spans="2:15" s="1" customFormat="1" x14ac:dyDescent="0.25">
      <c r="B7" s="197" t="s">
        <v>45</v>
      </c>
      <c r="C7" s="213"/>
      <c r="D7" s="213"/>
      <c r="E7" s="213"/>
      <c r="L7" s="215"/>
      <c r="M7" s="215"/>
      <c r="N7" s="215"/>
      <c r="O7" s="215"/>
    </row>
    <row r="8" spans="2:15" s="1" customFormat="1" x14ac:dyDescent="0.25">
      <c r="B8" s="213"/>
      <c r="C8" s="213"/>
      <c r="D8" s="213"/>
      <c r="E8" s="213"/>
      <c r="L8" s="215"/>
      <c r="M8" s="215"/>
      <c r="N8" s="215"/>
      <c r="O8" s="215"/>
    </row>
    <row r="9" spans="2:15" s="1" customFormat="1" x14ac:dyDescent="0.25">
      <c r="B9" s="213"/>
      <c r="C9" s="213"/>
      <c r="D9" s="213"/>
      <c r="E9" s="213"/>
      <c r="L9" s="215"/>
      <c r="M9" s="215"/>
      <c r="N9" s="215"/>
      <c r="O9" s="215"/>
    </row>
    <row r="10" spans="2:15" s="1" customFormat="1" x14ac:dyDescent="0.25">
      <c r="B10" s="213"/>
      <c r="C10" s="213"/>
      <c r="D10" s="213"/>
      <c r="E10" s="213"/>
      <c r="L10" s="215"/>
      <c r="M10" s="215"/>
      <c r="N10" s="215"/>
      <c r="O10" s="215"/>
    </row>
    <row r="11" spans="2:15" s="1" customFormat="1" x14ac:dyDescent="0.25">
      <c r="B11" s="213"/>
      <c r="C11" s="213"/>
      <c r="D11" s="213"/>
      <c r="E11" s="213"/>
      <c r="L11" s="215"/>
      <c r="M11" s="215"/>
      <c r="N11" s="215"/>
      <c r="O11" s="215"/>
    </row>
    <row r="12" spans="2:15" s="1" customFormat="1" x14ac:dyDescent="0.25">
      <c r="B12" s="213"/>
      <c r="C12" s="213"/>
      <c r="D12" s="213"/>
      <c r="E12" s="213"/>
      <c r="F12"/>
      <c r="G12"/>
      <c r="H12"/>
      <c r="I12"/>
      <c r="L12" s="215"/>
      <c r="M12" s="215"/>
      <c r="N12" s="215"/>
      <c r="O12" s="215"/>
    </row>
    <row r="13" spans="2:15" s="1" customFormat="1" x14ac:dyDescent="0.25">
      <c r="B13" s="213"/>
      <c r="C13" s="213"/>
      <c r="D13" s="213"/>
      <c r="E13" s="213"/>
      <c r="F13"/>
      <c r="G13"/>
      <c r="H13"/>
      <c r="I13"/>
      <c r="L13" s="215"/>
      <c r="M13" s="215"/>
      <c r="N13" s="215"/>
      <c r="O13" s="215"/>
    </row>
    <row r="14" spans="2:15" s="1" customFormat="1" x14ac:dyDescent="0.25">
      <c r="B14" s="213"/>
      <c r="C14" s="213"/>
      <c r="D14" s="213"/>
      <c r="E14" s="213"/>
      <c r="F14"/>
      <c r="G14"/>
      <c r="H14"/>
      <c r="I14"/>
      <c r="L14" s="215"/>
      <c r="M14" s="215"/>
      <c r="N14" s="215"/>
      <c r="O14" s="215"/>
    </row>
    <row r="15" spans="2:15" ht="18.75" customHeight="1" x14ac:dyDescent="0.25">
      <c r="B15" s="213"/>
      <c r="C15" s="213"/>
      <c r="D15" s="213"/>
      <c r="E15" s="213"/>
      <c r="L15" s="215"/>
      <c r="M15" s="215"/>
      <c r="N15" s="215"/>
      <c r="O15" s="215"/>
    </row>
    <row r="16" spans="2:15" x14ac:dyDescent="0.25">
      <c r="C16" s="198" t="s">
        <v>3</v>
      </c>
      <c r="D16" s="198"/>
      <c r="E16" s="198"/>
      <c r="G16" s="198" t="s">
        <v>3</v>
      </c>
      <c r="H16" s="198"/>
      <c r="I16" s="198"/>
      <c r="L16" s="198" t="s">
        <v>3</v>
      </c>
      <c r="M16" s="198"/>
      <c r="N16" s="198"/>
    </row>
    <row r="42" spans="4:30" ht="15.75" thickBot="1" x14ac:dyDescent="0.3"/>
    <row r="43" spans="4:30" ht="15.75" thickBot="1" x14ac:dyDescent="0.3">
      <c r="D43" s="6" t="s">
        <v>15</v>
      </c>
      <c r="E43" s="7"/>
      <c r="F43" s="100">
        <v>1995</v>
      </c>
      <c r="G43" s="12">
        <v>1996</v>
      </c>
      <c r="H43" s="8">
        <v>1997</v>
      </c>
      <c r="I43" s="12">
        <v>1998</v>
      </c>
      <c r="J43" s="8">
        <v>1999</v>
      </c>
      <c r="K43" s="12">
        <v>2000</v>
      </c>
      <c r="L43" s="8">
        <v>2001</v>
      </c>
      <c r="M43" s="12">
        <v>2002</v>
      </c>
      <c r="N43" s="8">
        <v>2003</v>
      </c>
      <c r="O43" s="12">
        <v>2004</v>
      </c>
      <c r="P43" s="8">
        <v>2005</v>
      </c>
      <c r="Q43" s="12">
        <v>2006</v>
      </c>
      <c r="R43" s="8">
        <v>2007</v>
      </c>
      <c r="S43" s="12">
        <v>2008</v>
      </c>
      <c r="T43" s="8">
        <v>2009</v>
      </c>
      <c r="U43" s="12">
        <v>2010</v>
      </c>
      <c r="V43" s="8">
        <v>2011</v>
      </c>
      <c r="W43" s="12">
        <v>2012</v>
      </c>
      <c r="X43" s="8">
        <v>2013</v>
      </c>
      <c r="Y43" s="12">
        <v>2014</v>
      </c>
      <c r="Z43" s="8">
        <v>2015</v>
      </c>
      <c r="AA43" s="12">
        <v>2016</v>
      </c>
      <c r="AB43" s="12">
        <v>2017</v>
      </c>
      <c r="AC43" s="12">
        <v>2018</v>
      </c>
      <c r="AD43" s="12">
        <v>2019</v>
      </c>
    </row>
    <row r="44" spans="4:30" x14ac:dyDescent="0.25">
      <c r="D44" s="202" t="s">
        <v>17</v>
      </c>
      <c r="E44" s="210"/>
      <c r="F44" s="153">
        <f>+(A!D47-B!E47)/(I!F76+H!F58)</f>
        <v>1.4886899967430623E-3</v>
      </c>
      <c r="G44" s="154">
        <f>+(A!E47-B!F47)/(I!G76+H!G58)</f>
        <v>-3.6446539198525911E-3</v>
      </c>
      <c r="H44" s="155">
        <f>+(A!F47-B!G47)/(I!H76+H!H58)</f>
        <v>-9.2366572262044568E-3</v>
      </c>
      <c r="I44" s="154">
        <f>+(A!G47-B!H47)/(I!I76+H!I58)</f>
        <v>1.5153702920591385E-4</v>
      </c>
      <c r="J44" s="155">
        <f>+(A!H47-B!I47)/(I!J76+H!J58)</f>
        <v>-1.6718666359577319E-3</v>
      </c>
      <c r="K44" s="154">
        <f>+(A!I47-B!J47)/(I!K76+H!K58)</f>
        <v>-5.6378969396212993E-4</v>
      </c>
      <c r="L44" s="155">
        <f>+(A!J47-B!K47)/(I!L76+H!L58)</f>
        <v>-8.0245895558411101E-4</v>
      </c>
      <c r="M44" s="154">
        <f>+(A!K47-B!L47)/(I!M76+H!M58)</f>
        <v>-2.8743253682653289E-3</v>
      </c>
      <c r="N44" s="155">
        <f>+(A!L47-B!M47)/(I!N76+H!N58)</f>
        <v>-1.021755870265602E-2</v>
      </c>
      <c r="O44" s="154">
        <f>+(A!M47-B!N47)/(I!O76+H!O58)</f>
        <v>-3.7205791443572136E-3</v>
      </c>
      <c r="P44" s="155">
        <f>+(A!N47-B!O47)/(I!P76+H!P58)</f>
        <v>3.2337612131655912E-4</v>
      </c>
      <c r="Q44" s="154">
        <f>+(A!O47-B!P47)/(I!Q76+H!Q58)</f>
        <v>1.4810227675151834E-3</v>
      </c>
      <c r="R44" s="155">
        <f>+(A!P47-B!Q47)/(I!R76+H!R58)</f>
        <v>1.4219136560310814E-3</v>
      </c>
      <c r="S44" s="154">
        <f>+(A!Q47-B!R47)/(I!S76+H!S58)</f>
        <v>-4.7515832165268592E-4</v>
      </c>
      <c r="T44" s="155">
        <f>+(A!R47-B!S47)/(I!T76+H!T58)</f>
        <v>1.508428319809937E-3</v>
      </c>
      <c r="U44" s="154">
        <f>+(A!S47-B!T47)/(I!U76+H!U58)</f>
        <v>2.2988638007867593E-3</v>
      </c>
      <c r="V44" s="155">
        <f>+(A!T47-B!U47)/(I!V76+H!V58)</f>
        <v>1.4818834579558094E-3</v>
      </c>
      <c r="W44" s="154">
        <f>+(A!U47-B!V47)/(I!W76+H!W58)</f>
        <v>2.4079658943446658E-3</v>
      </c>
      <c r="X44" s="155">
        <f>+(A!V47-B!W47)/(I!X76+H!X58)</f>
        <v>1.681074252049433E-3</v>
      </c>
      <c r="Y44" s="154">
        <f>+(A!W47-B!X47)/(I!Y76+H!Y58)</f>
        <v>2.9074161623571849E-3</v>
      </c>
      <c r="Z44" s="155">
        <f>+(A!X47-B!Y47)/(I!Z76+H!Z58)</f>
        <v>3.5369086326577162E-3</v>
      </c>
      <c r="AA44" s="154">
        <f>+(A!Y47-B!Z47)/(I!AA76+H!AA58)</f>
        <v>3.6799227836062311E-3</v>
      </c>
      <c r="AB44" s="154">
        <f>+(A!Z47-B!AA47)/(I!AB76+H!AB58)</f>
        <v>4.4507495002296359E-3</v>
      </c>
      <c r="AC44" s="154">
        <f>+(A!AA47-B!AB47)/(I!AC76+H!AC58)</f>
        <v>4.0587128698474006E-3</v>
      </c>
      <c r="AD44" s="154">
        <f>+(A!AB47-B!AC47)/(I!AD76+H!AD58)</f>
        <v>3.9686970628424103E-3</v>
      </c>
    </row>
    <row r="45" spans="4:30" x14ac:dyDescent="0.25">
      <c r="D45" s="191" t="s">
        <v>18</v>
      </c>
      <c r="E45" s="207"/>
      <c r="F45" s="156">
        <f>+(A!D48-B!E48)/(I!F77+H!F59)</f>
        <v>2.0030528101769846E-4</v>
      </c>
      <c r="G45" s="157">
        <f>+(A!E48-B!F48)/(I!G77+H!G59)</f>
        <v>9.6510571955752778E-4</v>
      </c>
      <c r="H45" s="158">
        <f>+(A!F48-B!G48)/(I!H77+H!H59)</f>
        <v>0</v>
      </c>
      <c r="I45" s="157">
        <f>+(A!G48-B!H48)/(I!I77+H!I59)</f>
        <v>1.4843995183819994E-3</v>
      </c>
      <c r="J45" s="158">
        <f>+(A!H48-B!I48)/(I!J77+H!J59)</f>
        <v>3.6478036602586358E-3</v>
      </c>
      <c r="K45" s="157">
        <f>+(A!I48-B!J48)/(I!K77+H!K59)</f>
        <v>-5.6751152448142054E-5</v>
      </c>
      <c r="L45" s="158">
        <f>+(A!J48-B!K48)/(I!L77+H!L59)</f>
        <v>-8.851795616685585E-6</v>
      </c>
      <c r="M45" s="157">
        <f>+(A!K48-B!L48)/(I!M77+H!M59)</f>
        <v>4.8219352908139904E-4</v>
      </c>
      <c r="N45" s="158">
        <f>+(A!L48-B!M48)/(I!N77+H!N59)</f>
        <v>-2.5403830746860169E-5</v>
      </c>
      <c r="O45" s="157">
        <f>+(A!M48-B!N48)/(I!O77+H!O59)</f>
        <v>-9.0853643315597196E-4</v>
      </c>
      <c r="P45" s="158">
        <f>+(A!N48-B!O48)/(I!P77+H!P59)</f>
        <v>-3.4564755356582293E-4</v>
      </c>
      <c r="Q45" s="157">
        <f>+(A!O48-B!P48)/(I!Q77+H!Q59)</f>
        <v>-6.4060550729972017E-4</v>
      </c>
      <c r="R45" s="158">
        <f>+(A!P48-B!Q48)/(I!R77+H!R59)</f>
        <v>-6.8243681548553177E-4</v>
      </c>
      <c r="S45" s="157">
        <f>+(A!Q48-B!R48)/(I!S77+H!S59)</f>
        <v>-6.6148642318048672E-4</v>
      </c>
      <c r="T45" s="158">
        <f>+(A!R48-B!S48)/(I!T77+H!T59)</f>
        <v>-1.5757305603787396E-4</v>
      </c>
      <c r="U45" s="157">
        <f>+(A!S48-B!T48)/(I!U77+H!U59)</f>
        <v>-6.8440425749083695E-5</v>
      </c>
      <c r="V45" s="158">
        <f>+(A!T48-B!U48)/(I!V77+H!V59)</f>
        <v>-5.4209453996170807E-4</v>
      </c>
      <c r="W45" s="157">
        <f>+(A!U48-B!V48)/(I!W77+H!W59)</f>
        <v>-2.2455103604600735E-4</v>
      </c>
      <c r="X45" s="158">
        <f>+(A!V48-B!W48)/(I!X77+H!X59)</f>
        <v>2.1171157569571894E-4</v>
      </c>
      <c r="Y45" s="157">
        <f>+(A!W48-B!X48)/(I!Y77+H!Y59)</f>
        <v>-1.2286891532197258E-4</v>
      </c>
      <c r="Z45" s="158">
        <f>+(A!X48-B!Y48)/(I!Z77+H!Z59)</f>
        <v>6.2769243220254123E-4</v>
      </c>
      <c r="AA45" s="157">
        <f>+(A!Y48-B!Z48)/(I!AA77+H!AA59)</f>
        <v>8.8379531927811788E-4</v>
      </c>
      <c r="AB45" s="157">
        <f>+(A!Z48-B!AA48)/(I!AB77+H!AB59)</f>
        <v>8.7414711154910961E-5</v>
      </c>
      <c r="AC45" s="157">
        <f>+(A!AA48-B!AB48)/(I!AC77+H!AC59)</f>
        <v>4.3582734625841899E-5</v>
      </c>
      <c r="AD45" s="157">
        <f>+(A!AB48-B!AC48)/(I!AD77+H!AD59)</f>
        <v>-1.414158320754251E-4</v>
      </c>
    </row>
    <row r="46" spans="4:30" x14ac:dyDescent="0.25">
      <c r="D46" s="193" t="s">
        <v>19</v>
      </c>
      <c r="E46" s="208"/>
      <c r="F46" s="156">
        <f>+(A!D49-B!E49)/(I!F78+H!F60)</f>
        <v>-7.2914311386849593E-4</v>
      </c>
      <c r="G46" s="157">
        <f>+(A!E49-B!F49)/(I!G78+H!G60)</f>
        <v>-8.6097594681167511E-4</v>
      </c>
      <c r="H46" s="158">
        <f>+(A!F49-B!G49)/(I!H78+H!H60)</f>
        <v>-1.4942216570707841E-3</v>
      </c>
      <c r="I46" s="157">
        <f>+(A!G49-B!H49)/(I!I78+H!I60)</f>
        <v>-2.3263637309509739E-3</v>
      </c>
      <c r="J46" s="158">
        <f>+(A!H49-B!I49)/(I!J78+H!J60)</f>
        <v>-2.9537078090816496E-3</v>
      </c>
      <c r="K46" s="157">
        <f>+(A!I49-B!J49)/(I!K78+H!K60)</f>
        <v>-3.4902374109804712E-3</v>
      </c>
      <c r="L46" s="158">
        <f>+(A!J49-B!K49)/(I!L78+H!L60)</f>
        <v>-1.3317156223332631E-3</v>
      </c>
      <c r="M46" s="157">
        <f>+(A!K49-B!L49)/(I!M78+H!M60)</f>
        <v>-1.5111291289422917E-3</v>
      </c>
      <c r="N46" s="158">
        <f>+(A!L49-B!M49)/(I!N78+H!N60)</f>
        <v>-2.3946856811699682E-3</v>
      </c>
      <c r="O46" s="157">
        <f>+(A!M49-B!N49)/(I!O78+H!O60)</f>
        <v>-2.1653337009883115E-4</v>
      </c>
      <c r="P46" s="158">
        <f>+(A!N49-B!O49)/(I!P78+H!P60)</f>
        <v>-2.8467792483779841E-4</v>
      </c>
      <c r="Q46" s="157">
        <f>+(A!O49-B!P49)/(I!Q78+H!Q60)</f>
        <v>-1.1475973424024031E-3</v>
      </c>
      <c r="R46" s="158">
        <f>+(A!P49-B!Q49)/(I!R78+H!R60)</f>
        <v>-8.3579742989578357E-4</v>
      </c>
      <c r="S46" s="157">
        <f>+(A!Q49-B!R49)/(I!S78+H!S60)</f>
        <v>-1.6446388397952031E-3</v>
      </c>
      <c r="T46" s="158">
        <f>+(A!R49-B!S49)/(I!T78+H!T60)</f>
        <v>2.439259806510657E-4</v>
      </c>
      <c r="U46" s="157">
        <f>+(A!S49-B!T49)/(I!U78+H!U60)</f>
        <v>3.1492234586673166E-4</v>
      </c>
      <c r="V46" s="158">
        <f>+(A!T49-B!U49)/(I!V78+H!V60)</f>
        <v>-2.069072451776602E-4</v>
      </c>
      <c r="W46" s="157">
        <f>+(A!U49-B!V49)/(I!W78+H!W60)</f>
        <v>-1.1764485055763986E-4</v>
      </c>
      <c r="X46" s="158">
        <f>+(A!V49-B!W49)/(I!X78+H!X60)</f>
        <v>5.4528454841065667E-4</v>
      </c>
      <c r="Y46" s="157">
        <f>+(A!W49-B!X49)/(I!Y78+H!Y60)</f>
        <v>2.1344921678764818E-3</v>
      </c>
      <c r="Z46" s="158">
        <f>+(A!X49-B!Y49)/(I!Z78+H!Z60)</f>
        <v>2.1610640216868137E-3</v>
      </c>
      <c r="AA46" s="157">
        <f>+(A!Y49-B!Z49)/(I!AA78+H!AA60)</f>
        <v>1.8225360638226898E-3</v>
      </c>
      <c r="AB46" s="157">
        <f>+(A!Z49-B!AA49)/(I!AB78+H!AB60)</f>
        <v>2.2399237792947013E-3</v>
      </c>
      <c r="AC46" s="157">
        <f>+(A!AA49-B!AB49)/(I!AC78+H!AC60)</f>
        <v>2.059608732720015E-3</v>
      </c>
      <c r="AD46" s="157">
        <f>+(A!AB49-B!AC49)/(I!AD78+H!AD60)</f>
        <v>1.8602142358449406E-3</v>
      </c>
    </row>
    <row r="47" spans="4:30" x14ac:dyDescent="0.25">
      <c r="D47" s="191" t="s">
        <v>20</v>
      </c>
      <c r="E47" s="207"/>
      <c r="F47" s="156">
        <f>+(A!D50-B!E50)/(I!F79+H!F61)</f>
        <v>-4.6496694264029247E-6</v>
      </c>
      <c r="G47" s="157">
        <f>+(A!E50-B!F50)/(I!G79+H!G61)</f>
        <v>-1.0751877209405057E-5</v>
      </c>
      <c r="H47" s="158">
        <f>+(A!F50-B!G50)/(I!H79+H!H61)</f>
        <v>-1.6141238021110834E-5</v>
      </c>
      <c r="I47" s="157">
        <f>+(A!G50-B!H50)/(I!I79+H!I61)</f>
        <v>-3.2960218031138482E-5</v>
      </c>
      <c r="J47" s="158">
        <f>+(A!H50-B!I50)/(I!J79+H!J61)</f>
        <v>-7.8905602816217761E-6</v>
      </c>
      <c r="K47" s="157">
        <f>+(A!I50-B!J50)/(I!K79+H!K61)</f>
        <v>-4.9197753428372722E-6</v>
      </c>
      <c r="L47" s="158">
        <f>+(A!J50-B!K50)/(I!L79+H!L61)</f>
        <v>-6.8871825978549012E-6</v>
      </c>
      <c r="M47" s="157">
        <f>+(A!K50-B!L50)/(I!M79+H!M61)</f>
        <v>-5.3381339683594327E-6</v>
      </c>
      <c r="N47" s="158">
        <f>+(A!L50-B!M50)/(I!N79+H!N61)</f>
        <v>-4.1208305921421631E-6</v>
      </c>
      <c r="O47" s="157">
        <f>+(A!M50-B!N50)/(I!O79+H!O61)</f>
        <v>-2.7151296640203515E-5</v>
      </c>
      <c r="P47" s="158">
        <f>+(A!N50-B!O50)/(I!P79+H!P61)</f>
        <v>-2.1165972520009851E-5</v>
      </c>
      <c r="Q47" s="157">
        <f>+(A!O50-B!P50)/(I!Q79+H!Q61)</f>
        <v>-1.2321714152790281E-6</v>
      </c>
      <c r="R47" s="158">
        <f>+(A!P50-B!Q50)/(I!R79+H!R61)</f>
        <v>4.7045170861268921E-5</v>
      </c>
      <c r="S47" s="157">
        <f>+(A!Q50-B!R50)/(I!S79+H!S61)</f>
        <v>2.4978144799666666E-5</v>
      </c>
      <c r="T47" s="158">
        <f>+(A!R50-B!S50)/(I!T79+H!T61)</f>
        <v>-4.2852588292739905E-6</v>
      </c>
      <c r="U47" s="157">
        <f>+(A!S50-B!T50)/(I!U79+H!U61)</f>
        <v>1.1600264828131974E-5</v>
      </c>
      <c r="V47" s="158">
        <f>+(A!T50-B!U50)/(I!V79+H!V61)</f>
        <v>-5.8519375791517695E-6</v>
      </c>
      <c r="W47" s="157">
        <f>+(A!U50-B!V50)/(I!W79+H!W61)</f>
        <v>-3.8033135227489743E-6</v>
      </c>
      <c r="X47" s="158">
        <f>+(A!V50-B!W50)/(I!X79+H!X61)</f>
        <v>-2.8257959319341006E-6</v>
      </c>
      <c r="Y47" s="157">
        <f>+(A!W50-B!X50)/(I!Y79+H!Y61)</f>
        <v>-2.0700215895569375E-5</v>
      </c>
      <c r="Z47" s="158">
        <f>+(A!X50-B!Y50)/(I!Z79+H!Z61)</f>
        <v>-2.8917069268470884E-5</v>
      </c>
      <c r="AA47" s="157">
        <f>+(A!Y50-B!Z50)/(I!AA79+H!AA61)</f>
        <v>-4.3938162701292629E-5</v>
      </c>
      <c r="AB47" s="157">
        <f>+(A!Z50-B!AA50)/(I!AB79+H!AB61)</f>
        <v>-2.8865712113695423E-5</v>
      </c>
      <c r="AC47" s="157">
        <f>+(A!AA50-B!AB50)/(I!AC79+H!AC61)</f>
        <v>-2.0184763057809113E-5</v>
      </c>
      <c r="AD47" s="157">
        <f>+(A!AB50-B!AC50)/(I!AD79+H!AD61)</f>
        <v>-3.3762572174394507E-5</v>
      </c>
    </row>
    <row r="48" spans="4:30" x14ac:dyDescent="0.25">
      <c r="D48" s="193" t="s">
        <v>21</v>
      </c>
      <c r="E48" s="208"/>
      <c r="F48" s="156">
        <f>+(A!D51-B!E51)/(I!F80+H!F62)</f>
        <v>-6.9375172759733527E-5</v>
      </c>
      <c r="G48" s="157">
        <f>+(A!E51-B!F51)/(I!G80+H!G62)</f>
        <v>0</v>
      </c>
      <c r="H48" s="158">
        <f>+(A!F51-B!G51)/(I!H80+H!H62)</f>
        <v>0</v>
      </c>
      <c r="I48" s="157">
        <f>+(A!G51-B!H51)/(I!I80+H!I62)</f>
        <v>0</v>
      </c>
      <c r="J48" s="158">
        <f>+(A!H51-B!I51)/(I!J80+H!J62)</f>
        <v>0</v>
      </c>
      <c r="K48" s="157">
        <f>+(A!I51-B!J51)/(I!K80+H!K62)</f>
        <v>0</v>
      </c>
      <c r="L48" s="158">
        <f>+(A!J51-B!K51)/(I!L80+H!L62)</f>
        <v>0</v>
      </c>
      <c r="M48" s="157">
        <f>+(A!K51-B!L51)/(I!M80+H!M62)</f>
        <v>0</v>
      </c>
      <c r="N48" s="158">
        <f>+(A!L51-B!M51)/(I!N80+H!N62)</f>
        <v>0</v>
      </c>
      <c r="O48" s="157">
        <f>+(A!M51-B!N51)/(I!O80+H!O62)</f>
        <v>2.1552131777930957E-5</v>
      </c>
      <c r="P48" s="158">
        <f>+(A!N51-B!O51)/(I!P80+H!P62)</f>
        <v>3.2663871455692102E-5</v>
      </c>
      <c r="Q48" s="157">
        <f>+(A!O51-B!P51)/(I!Q80+H!Q62)</f>
        <v>1.6834145294726866E-4</v>
      </c>
      <c r="R48" s="158">
        <f>+(A!P51-B!Q51)/(I!R80+H!R62)</f>
        <v>1.7610481533606072E-4</v>
      </c>
      <c r="S48" s="157">
        <f>+(A!Q51-B!R51)/(I!S80+H!S62)</f>
        <v>1.1956174565300164E-4</v>
      </c>
      <c r="T48" s="158">
        <f>+(A!R51-B!S51)/(I!T80+H!T62)</f>
        <v>1.4412940283930006E-4</v>
      </c>
      <c r="U48" s="157">
        <f>+(A!S51-B!T51)/(I!U80+H!U62)</f>
        <v>4.1383667091953645E-4</v>
      </c>
      <c r="V48" s="158">
        <f>+(A!T51-B!U51)/(I!V80+H!V62)</f>
        <v>1.9637644996853974E-3</v>
      </c>
      <c r="W48" s="157">
        <f>+(A!U51-B!V51)/(I!W80+H!W62)</f>
        <v>2.8573920013248398E-3</v>
      </c>
      <c r="X48" s="158">
        <f>+(A!V51-B!W51)/(I!X80+H!X62)</f>
        <v>1.820623190313874E-3</v>
      </c>
      <c r="Y48" s="157">
        <f>+(A!W51-B!X51)/(I!Y80+H!Y62)</f>
        <v>1.746251369901519E-3</v>
      </c>
      <c r="Z48" s="158">
        <f>+(A!X51-B!Y51)/(I!Z80+H!Z62)</f>
        <v>3.0914485548059215E-4</v>
      </c>
      <c r="AA48" s="157">
        <f>+(A!Y51-B!Z51)/(I!AA80+H!AA62)</f>
        <v>2.7398338315683438E-4</v>
      </c>
      <c r="AB48" s="157">
        <f>+(A!Z51-B!AA51)/(I!AB80+H!AB62)</f>
        <v>2.1803372491581099E-4</v>
      </c>
      <c r="AC48" s="157">
        <f>+(A!AA51-B!AB51)/(I!AC80+H!AC62)</f>
        <v>8.3064137798094417E-5</v>
      </c>
      <c r="AD48" s="157">
        <f>+(A!AB51-B!AC51)/(I!AD80+H!AD62)</f>
        <v>4.049701006086154E-4</v>
      </c>
    </row>
    <row r="49" spans="4:30" x14ac:dyDescent="0.25">
      <c r="D49" s="191" t="s">
        <v>22</v>
      </c>
      <c r="E49" s="207"/>
      <c r="F49" s="156">
        <f>+(A!D52-B!E52)/(I!F81+H!F63)</f>
        <v>-2.6270119470485766E-4</v>
      </c>
      <c r="G49" s="157">
        <f>+(A!E52-B!F52)/(I!G81+H!G63)</f>
        <v>9.2113360118732484E-4</v>
      </c>
      <c r="H49" s="158">
        <f>+(A!F52-B!G52)/(I!H81+H!H63)</f>
        <v>4.9231664546656086E-4</v>
      </c>
      <c r="I49" s="157">
        <f>+(A!G52-B!H52)/(I!I81+H!I63)</f>
        <v>7.1868427018949147E-4</v>
      </c>
      <c r="J49" s="158">
        <f>+(A!H52-B!I52)/(I!J81+H!J63)</f>
        <v>3.9825704236877473E-4</v>
      </c>
      <c r="K49" s="157">
        <f>+(A!I52-B!J52)/(I!K81+H!K63)</f>
        <v>3.9412760238347543E-4</v>
      </c>
      <c r="L49" s="158">
        <f>+(A!J52-B!K52)/(I!L81+H!L63)</f>
        <v>9.4391819037131395E-5</v>
      </c>
      <c r="M49" s="157">
        <f>+(A!K52-B!L52)/(I!M81+H!M63)</f>
        <v>1.5090519829947756E-3</v>
      </c>
      <c r="N49" s="158">
        <f>+(A!L52-B!M52)/(I!N81+H!N63)</f>
        <v>1.2769221714891176E-3</v>
      </c>
      <c r="O49" s="157">
        <f>+(A!M52-B!N52)/(I!O81+H!O63)</f>
        <v>1.5500091558540707E-3</v>
      </c>
      <c r="P49" s="158">
        <f>+(A!N52-B!O52)/(I!P81+H!P63)</f>
        <v>5.8588493320997788E-4</v>
      </c>
      <c r="Q49" s="157">
        <f>+(A!O52-B!P52)/(I!Q81+H!Q63)</f>
        <v>-6.1679995996707584E-5</v>
      </c>
      <c r="R49" s="158">
        <f>+(A!P52-B!Q52)/(I!R81+H!R63)</f>
        <v>-1.4474680307396774E-4</v>
      </c>
      <c r="S49" s="157">
        <f>+(A!Q52-B!R52)/(I!S81+H!S63)</f>
        <v>-2.2266861829482357E-4</v>
      </c>
      <c r="T49" s="158">
        <f>+(A!R52-B!S52)/(I!T81+H!T63)</f>
        <v>-1.685667419005476E-3</v>
      </c>
      <c r="U49" s="157">
        <f>+(A!S52-B!T52)/(I!U81+H!U63)</f>
        <v>4.2564894871510587E-4</v>
      </c>
      <c r="V49" s="158">
        <f>+(A!T52-B!U52)/(I!V81+H!V63)</f>
        <v>-7.6484710425223242E-5</v>
      </c>
      <c r="W49" s="157">
        <f>+(A!U52-B!V52)/(I!W81+H!W63)</f>
        <v>-1.7513531078734655E-4</v>
      </c>
      <c r="X49" s="158">
        <f>+(A!V52-B!W52)/(I!X81+H!X63)</f>
        <v>-1.7360624799528975E-4</v>
      </c>
      <c r="Y49" s="157">
        <f>+(A!W52-B!X52)/(I!Y81+H!Y63)</f>
        <v>-3.3616892184961956E-4</v>
      </c>
      <c r="Z49" s="158">
        <f>+(A!X52-B!Y52)/(I!Z81+H!Z63)</f>
        <v>-4.6308658827056814E-4</v>
      </c>
      <c r="AA49" s="157">
        <f>+(A!Y52-B!Z52)/(I!AA81+H!AA63)</f>
        <v>-4.9717094580487313E-4</v>
      </c>
      <c r="AB49" s="157">
        <f>+(A!Z52-B!AA52)/(I!AB81+H!AB63)</f>
        <v>-5.1286358419192141E-4</v>
      </c>
      <c r="AC49" s="157">
        <f>+(A!AA52-B!AB52)/(I!AC81+H!AC63)</f>
        <v>-5.5212879458268506E-4</v>
      </c>
      <c r="AD49" s="157">
        <f>+(A!AB52-B!AC52)/(I!AD81+H!AD63)</f>
        <v>-4.9261610530145178E-4</v>
      </c>
    </row>
    <row r="50" spans="4:30" x14ac:dyDescent="0.25">
      <c r="D50" s="193" t="s">
        <v>23</v>
      </c>
      <c r="E50" s="208"/>
      <c r="F50" s="156">
        <f>+(A!D53-B!E53)/(I!F82+H!F64)</f>
        <v>5.4853407851184052E-4</v>
      </c>
      <c r="G50" s="157">
        <f>+(A!E53-B!F53)/(I!G82+H!G64)</f>
        <v>6.490135662491289E-5</v>
      </c>
      <c r="H50" s="158">
        <f>+(A!F53-B!G53)/(I!H82+H!H64)</f>
        <v>-2.1676462382845795E-4</v>
      </c>
      <c r="I50" s="157">
        <f>+(A!G53-B!H53)/(I!I82+H!I64)</f>
        <v>-1.0347302996202122E-4</v>
      </c>
      <c r="J50" s="158">
        <f>+(A!H53-B!I53)/(I!J82+H!J64)</f>
        <v>-3.5782926287430965E-5</v>
      </c>
      <c r="K50" s="157">
        <f>+(A!I53-B!J53)/(I!K82+H!K64)</f>
        <v>1.8931525533747703E-4</v>
      </c>
      <c r="L50" s="158">
        <f>+(A!J53-B!K53)/(I!L82+H!L64)</f>
        <v>9.9962417053031828E-5</v>
      </c>
      <c r="M50" s="157">
        <f>+(A!K53-B!L53)/(I!M82+H!M64)</f>
        <v>-6.2535454940719289E-5</v>
      </c>
      <c r="N50" s="158">
        <f>+(A!L53-B!M53)/(I!N82+H!N64)</f>
        <v>2.786792925525444E-5</v>
      </c>
      <c r="O50" s="157">
        <f>+(A!M53-B!N53)/(I!O82+H!O64)</f>
        <v>1.008949713096923E-4</v>
      </c>
      <c r="P50" s="158">
        <f>+(A!N53-B!O53)/(I!P82+H!P64)</f>
        <v>-1.9320608439720805E-4</v>
      </c>
      <c r="Q50" s="157">
        <f>+(A!O53-B!P53)/(I!Q82+H!Q64)</f>
        <v>-4.0620486566572884E-4</v>
      </c>
      <c r="R50" s="158">
        <f>+(A!P53-B!Q53)/(I!R82+H!R64)</f>
        <v>-1.5222302915924392E-4</v>
      </c>
      <c r="S50" s="157">
        <f>+(A!Q53-B!R53)/(I!S82+H!S64)</f>
        <v>4.1924827768453338E-5</v>
      </c>
      <c r="T50" s="158">
        <f>+(A!R53-B!S53)/(I!T82+H!T64)</f>
        <v>1.2751453011836758E-5</v>
      </c>
      <c r="U50" s="157">
        <f>+(A!S53-B!T53)/(I!U82+H!U64)</f>
        <v>2.3328455745137468E-5</v>
      </c>
      <c r="V50" s="158">
        <f>+(A!T53-B!U53)/(I!V82+H!V64)</f>
        <v>-7.3989789263124149E-4</v>
      </c>
      <c r="W50" s="157">
        <f>+(A!U53-B!V53)/(I!W82+H!W64)</f>
        <v>-1.8903135590462398E-4</v>
      </c>
      <c r="X50" s="158">
        <f>+(A!V53-B!W53)/(I!X82+H!X64)</f>
        <v>-9.3654771743523804E-5</v>
      </c>
      <c r="Y50" s="157">
        <f>+(A!W53-B!X53)/(I!Y82+H!Y64)</f>
        <v>-1.5796791785864869E-4</v>
      </c>
      <c r="Z50" s="158">
        <f>+(A!X53-B!Y53)/(I!Z82+H!Z64)</f>
        <v>-1.3654835867946418E-3</v>
      </c>
      <c r="AA50" s="157">
        <f>+(A!Y53-B!Z53)/(I!AA82+H!AA64)</f>
        <v>-1.7643694749542754E-3</v>
      </c>
      <c r="AB50" s="157">
        <f>+(A!Z53-B!AA53)/(I!AB82+H!AB64)</f>
        <v>-8.3895090540114878E-4</v>
      </c>
      <c r="AC50" s="157">
        <f>+(A!AA53-B!AB53)/(I!AC82+H!AC64)</f>
        <v>7.1606487404919219E-5</v>
      </c>
      <c r="AD50" s="157">
        <f>+(A!AB53-B!AC53)/(I!AD82+H!AD64)</f>
        <v>-3.3373352129888124E-4</v>
      </c>
    </row>
    <row r="51" spans="4:30" x14ac:dyDescent="0.25">
      <c r="D51" s="191" t="s">
        <v>24</v>
      </c>
      <c r="E51" s="207"/>
      <c r="F51" s="156">
        <f>+(A!D54-B!E54)/(I!F83+H!F65)</f>
        <v>-2.1387740902162212E-3</v>
      </c>
      <c r="G51" s="157">
        <f>+(A!E54-B!F54)/(I!G83+H!G65)</f>
        <v>-7.1695802013100587E-4</v>
      </c>
      <c r="H51" s="158">
        <f>+(A!F54-B!G54)/(I!H83+H!H65)</f>
        <v>-5.4568975481790981E-4</v>
      </c>
      <c r="I51" s="157">
        <f>+(A!G54-B!H54)/(I!I83+H!I65)</f>
        <v>-1.2826038078404226E-3</v>
      </c>
      <c r="J51" s="158">
        <f>+(A!H54-B!I54)/(I!J83+H!J65)</f>
        <v>-4.7260608654421541E-4</v>
      </c>
      <c r="K51" s="157">
        <f>+(A!I54-B!J54)/(I!K83+H!K65)</f>
        <v>-4.5096681536043186E-4</v>
      </c>
      <c r="L51" s="158">
        <f>+(A!J54-B!K54)/(I!L83+H!L65)</f>
        <v>-4.0920745843129019E-4</v>
      </c>
      <c r="M51" s="157">
        <f>+(A!K54-B!L54)/(I!M83+H!M65)</f>
        <v>-3.413679644386351E-4</v>
      </c>
      <c r="N51" s="158">
        <f>+(A!L54-B!M54)/(I!N83+H!N65)</f>
        <v>-3.9423923442056977E-4</v>
      </c>
      <c r="O51" s="157">
        <f>+(A!M54-B!N54)/(I!O83+H!O65)</f>
        <v>-3.4114861164040975E-4</v>
      </c>
      <c r="P51" s="158">
        <f>+(A!N54-B!O54)/(I!P83+H!P65)</f>
        <v>-5.1457299341822543E-4</v>
      </c>
      <c r="Q51" s="157">
        <f>+(A!O54-B!P54)/(I!Q83+H!Q65)</f>
        <v>-5.6307987118244267E-4</v>
      </c>
      <c r="R51" s="158">
        <f>+(A!P54-B!Q54)/(I!R83+H!R65)</f>
        <v>-5.9149777077089109E-4</v>
      </c>
      <c r="S51" s="157">
        <f>+(A!Q54-B!R54)/(I!S83+H!S65)</f>
        <v>-6.68578647028678E-4</v>
      </c>
      <c r="T51" s="158">
        <f>+(A!R54-B!S54)/(I!T83+H!T65)</f>
        <v>-1.7085246944044516E-3</v>
      </c>
      <c r="U51" s="157">
        <f>+(A!S54-B!T54)/(I!U83+H!U65)</f>
        <v>-1.1418828608701522E-3</v>
      </c>
      <c r="V51" s="158">
        <f>+(A!T54-B!U54)/(I!V83+H!V65)</f>
        <v>-6.2365856971035737E-4</v>
      </c>
      <c r="W51" s="157">
        <f>+(A!U54-B!V54)/(I!W83+H!W65)</f>
        <v>-1.1833531325955117E-3</v>
      </c>
      <c r="X51" s="158">
        <f>+(A!V54-B!W54)/(I!X83+H!X65)</f>
        <v>-1.0528803628410545E-3</v>
      </c>
      <c r="Y51" s="157">
        <f>+(A!W54-B!X54)/(I!Y83+H!Y65)</f>
        <v>-7.5666818118568858E-4</v>
      </c>
      <c r="Z51" s="158">
        <f>+(A!X54-B!Y54)/(I!Z83+H!Z65)</f>
        <v>-4.8916547348148694E-4</v>
      </c>
      <c r="AA51" s="157">
        <f>+(A!Y54-B!Z54)/(I!AA83+H!AA65)</f>
        <v>-6.2772954091450312E-4</v>
      </c>
      <c r="AB51" s="157">
        <f>+(A!Z54-B!AA54)/(I!AB83+H!AB65)</f>
        <v>-9.7139748554250858E-4</v>
      </c>
      <c r="AC51" s="157">
        <f>+(A!AA54-B!AB54)/(I!AC83+H!AC65)</f>
        <v>-1.4424467063736601E-3</v>
      </c>
      <c r="AD51" s="157">
        <f>+(A!AB54-B!AC54)/(I!AD83+H!AD65)</f>
        <v>-9.3985919971647375E-4</v>
      </c>
    </row>
    <row r="52" spans="4:30" x14ac:dyDescent="0.25">
      <c r="D52" s="193" t="s">
        <v>25</v>
      </c>
      <c r="E52" s="208"/>
      <c r="F52" s="156">
        <f>+(A!D55-B!E55)/(I!F84+H!F66)</f>
        <v>-2.2412546646725302E-4</v>
      </c>
      <c r="G52" s="157">
        <f>+(A!E55-B!F55)/(I!G84+H!G66)</f>
        <v>-3.9505033081965762E-4</v>
      </c>
      <c r="H52" s="158">
        <f>+(A!F55-B!G55)/(I!H84+H!H66)</f>
        <v>-3.8856749202936233E-4</v>
      </c>
      <c r="I52" s="157">
        <f>+(A!G55-B!H55)/(I!I84+H!I66)</f>
        <v>-6.3587833794398994E-4</v>
      </c>
      <c r="J52" s="158">
        <f>+(A!H55-B!I55)/(I!J84+H!J66)</f>
        <v>-3.3586669512134648E-4</v>
      </c>
      <c r="K52" s="157">
        <f>+(A!I55-B!J55)/(I!K84+H!K66)</f>
        <v>-2.7142333618305662E-4</v>
      </c>
      <c r="L52" s="158">
        <f>+(A!J55-B!K55)/(I!L84+H!L66)</f>
        <v>-3.2187215259980704E-4</v>
      </c>
      <c r="M52" s="157">
        <f>+(A!K55-B!L55)/(I!M84+H!M66)</f>
        <v>-6.5270035603194165E-4</v>
      </c>
      <c r="N52" s="158">
        <f>+(A!L55-B!M55)/(I!N84+H!N66)</f>
        <v>-4.3348045746212968E-4</v>
      </c>
      <c r="O52" s="157">
        <f>+(A!M55-B!N55)/(I!O84+H!O66)</f>
        <v>-5.2429610400103234E-4</v>
      </c>
      <c r="P52" s="158">
        <f>+(A!N55-B!O55)/(I!P84+H!P66)</f>
        <v>-1.0028442405372612E-3</v>
      </c>
      <c r="Q52" s="157">
        <f>+(A!O55-B!P55)/(I!Q84+H!Q66)</f>
        <v>-8.6208729941261177E-4</v>
      </c>
      <c r="R52" s="158">
        <f>+(A!P55-B!Q55)/(I!R84+H!R66)</f>
        <v>-1.1414717909791646E-3</v>
      </c>
      <c r="S52" s="157">
        <f>+(A!Q55-B!R55)/(I!S84+H!S66)</f>
        <v>-1.3654135156289625E-3</v>
      </c>
      <c r="T52" s="158">
        <f>+(A!R55-B!S55)/(I!T84+H!T66)</f>
        <v>-1.168146699616729E-3</v>
      </c>
      <c r="U52" s="157">
        <f>+(A!S55-B!T55)/(I!U84+H!U66)</f>
        <v>-1.0532454892408978E-3</v>
      </c>
      <c r="V52" s="158">
        <f>+(A!T55-B!U55)/(I!V84+H!V66)</f>
        <v>-9.6462998642396459E-4</v>
      </c>
      <c r="W52" s="157">
        <f>+(A!U55-B!V55)/(I!W84+H!W66)</f>
        <v>-9.0875050108754087E-4</v>
      </c>
      <c r="X52" s="158">
        <f>+(A!V55-B!W55)/(I!X84+H!X66)</f>
        <v>-9.9535773044015074E-4</v>
      </c>
      <c r="Y52" s="157">
        <f>+(A!W55-B!X55)/(I!Y84+H!Y66)</f>
        <v>-7.8269530446102977E-4</v>
      </c>
      <c r="Z52" s="158">
        <f>+(A!X55-B!Y55)/(I!Z84+H!Z66)</f>
        <v>-9.9530815903488973E-4</v>
      </c>
      <c r="AA52" s="157">
        <f>+(A!Y55-B!Z55)/(I!AA84+H!AA66)</f>
        <v>-1.2822091053202875E-3</v>
      </c>
      <c r="AB52" s="157">
        <f>+(A!Z55-B!AA55)/(I!AB84+H!AB66)</f>
        <v>-1.0261634290760274E-3</v>
      </c>
      <c r="AC52" s="157">
        <f>+(A!AA55-B!AB55)/(I!AC84+H!AC66)</f>
        <v>-1.0958529199593333E-3</v>
      </c>
      <c r="AD52" s="157">
        <f>+(A!AB55-B!AC55)/(I!AD84+H!AD66)</f>
        <v>-1.1307964983701363E-3</v>
      </c>
    </row>
    <row r="53" spans="4:30" ht="15.75" thickBot="1" x14ac:dyDescent="0.3">
      <c r="D53" s="195" t="s">
        <v>26</v>
      </c>
      <c r="E53" s="231"/>
      <c r="F53" s="159">
        <f>+(A!D56-B!E56)/(I!F85+H!F67)</f>
        <v>0</v>
      </c>
      <c r="G53" s="160">
        <f>+(A!E56-B!F56)/(I!G85+H!G67)</f>
        <v>0</v>
      </c>
      <c r="H53" s="161">
        <f>+(A!F56-B!G56)/(I!H85+H!H67)</f>
        <v>0</v>
      </c>
      <c r="I53" s="160">
        <f>+(A!G56-B!H56)/(I!I85+H!I67)</f>
        <v>0</v>
      </c>
      <c r="J53" s="161">
        <f>+(A!H56-B!I56)/(I!J85+H!J67)</f>
        <v>0</v>
      </c>
      <c r="K53" s="160">
        <f>+(A!I56-B!J56)/(I!K85+H!K67)</f>
        <v>0</v>
      </c>
      <c r="L53" s="161">
        <f>+(A!J56-B!K56)/(I!L85+H!L67)</f>
        <v>0</v>
      </c>
      <c r="M53" s="160">
        <f>+(A!K56-B!L56)/(I!M85+H!M67)</f>
        <v>0</v>
      </c>
      <c r="N53" s="161">
        <f>+(A!L56-B!M56)/(I!N85+H!N67)</f>
        <v>-3.084439781780818E-5</v>
      </c>
      <c r="O53" s="160">
        <f>+(A!M56-B!N56)/(I!O85+H!O67)</f>
        <v>-1.0961290566677849E-5</v>
      </c>
      <c r="P53" s="161">
        <f>+(A!N56-B!O56)/(I!P85+H!P67)</f>
        <v>2.231591982146534E-6</v>
      </c>
      <c r="Q53" s="160">
        <f>+(A!O56-B!P56)/(I!Q85+H!Q67)</f>
        <v>-1.4146595713576908E-5</v>
      </c>
      <c r="R53" s="161">
        <f>+(A!P56-B!Q56)/(I!R85+H!R67)</f>
        <v>-1.1128174815285648E-5</v>
      </c>
      <c r="S53" s="160">
        <f>+(A!Q56-B!R56)/(I!S85+H!S67)</f>
        <v>-1.0652882411567968E-5</v>
      </c>
      <c r="T53" s="161">
        <f>+(A!R56-B!S56)/(I!T85+H!T67)</f>
        <v>1.36204720237397E-5</v>
      </c>
      <c r="U53" s="160">
        <f>+(A!S56-B!T56)/(I!U85+H!U67)</f>
        <v>-2.1386527318771464E-5</v>
      </c>
      <c r="V53" s="161">
        <f>+(A!T56-B!U56)/(I!V85+H!V67)</f>
        <v>-4.3892470619086264E-6</v>
      </c>
      <c r="W53" s="160">
        <f>+(A!U56-B!V56)/(I!W85+H!W67)</f>
        <v>-1.3405614084922525E-5</v>
      </c>
      <c r="X53" s="161">
        <f>+(A!V56-B!W56)/(I!X85+H!X67)</f>
        <v>-5.0919395700881563E-6</v>
      </c>
      <c r="Y53" s="160">
        <f>+(A!W56-B!X56)/(I!Y85+H!Y67)</f>
        <v>-2.3539363419699983E-5</v>
      </c>
      <c r="Z53" s="161">
        <f>+(A!X56-B!Y56)/(I!Z85+H!Z67)</f>
        <v>1.1325934430140023E-5</v>
      </c>
      <c r="AA53" s="160">
        <f>+(A!Y56-B!Z56)/(I!AA85+H!AA67)</f>
        <v>-4.6624357048623163E-6</v>
      </c>
      <c r="AB53" s="160">
        <f>+(A!Z56-B!AA56)/(I!AB85+H!AB67)</f>
        <v>-1.0107841812238303E-5</v>
      </c>
      <c r="AC53" s="160">
        <f>+(A!AA56-B!AB56)/(I!AC85+H!AC67)</f>
        <v>7.0635227375932975E-6</v>
      </c>
      <c r="AD53" s="160">
        <f>+(A!AB56-B!AC56)/(I!AD85+H!AD67)</f>
        <v>1.3946545624323022E-2</v>
      </c>
    </row>
    <row r="54" spans="4:30" x14ac:dyDescent="0.25">
      <c r="D54" s="1" t="s">
        <v>53</v>
      </c>
    </row>
    <row r="55" spans="4:30" ht="15.75" thickBot="1" x14ac:dyDescent="0.3"/>
    <row r="56" spans="4:30" ht="15.75" thickBot="1" x14ac:dyDescent="0.3">
      <c r="D56" s="6" t="s">
        <v>15</v>
      </c>
      <c r="E56" s="7"/>
      <c r="F56" s="12">
        <v>1995</v>
      </c>
      <c r="G56" s="8">
        <v>1996</v>
      </c>
      <c r="H56" s="12">
        <v>1997</v>
      </c>
      <c r="I56" s="8">
        <v>1998</v>
      </c>
      <c r="J56" s="12">
        <v>1999</v>
      </c>
      <c r="K56" s="8">
        <v>2000</v>
      </c>
      <c r="L56" s="12">
        <v>2001</v>
      </c>
      <c r="M56" s="8">
        <v>2002</v>
      </c>
      <c r="N56" s="12">
        <v>2003</v>
      </c>
      <c r="O56" s="8">
        <v>2004</v>
      </c>
      <c r="P56" s="12">
        <v>2005</v>
      </c>
      <c r="Q56" s="8">
        <v>2006</v>
      </c>
      <c r="R56" s="12">
        <v>2007</v>
      </c>
      <c r="S56" s="8">
        <v>2008</v>
      </c>
      <c r="T56" s="12">
        <v>2009</v>
      </c>
      <c r="U56" s="8">
        <v>2010</v>
      </c>
      <c r="V56" s="12">
        <v>2011</v>
      </c>
      <c r="W56" s="8">
        <v>2012</v>
      </c>
      <c r="X56" s="12">
        <v>2013</v>
      </c>
      <c r="Y56" s="8">
        <v>2014</v>
      </c>
      <c r="Z56" s="12">
        <v>2015</v>
      </c>
      <c r="AA56" s="9">
        <v>2016</v>
      </c>
      <c r="AB56" s="9">
        <v>2017</v>
      </c>
      <c r="AC56" s="9">
        <v>2018</v>
      </c>
      <c r="AD56" s="9">
        <v>2019</v>
      </c>
    </row>
    <row r="57" spans="4:30" ht="15.75" thickBot="1" x14ac:dyDescent="0.3">
      <c r="D57" s="200" t="s">
        <v>16</v>
      </c>
      <c r="E57" s="209"/>
      <c r="F57" s="75">
        <v>13883488</v>
      </c>
      <c r="G57" s="76">
        <v>13680470</v>
      </c>
      <c r="H57" s="75">
        <v>15378804</v>
      </c>
      <c r="I57" s="76">
        <v>14677125</v>
      </c>
      <c r="J57" s="75">
        <v>10659187</v>
      </c>
      <c r="K57" s="76">
        <v>11757001</v>
      </c>
      <c r="L57" s="75">
        <v>12820352</v>
      </c>
      <c r="M57" s="76">
        <v>12689965</v>
      </c>
      <c r="N57" s="75">
        <v>13880613</v>
      </c>
      <c r="O57" s="76">
        <v>17099537</v>
      </c>
      <c r="P57" s="75">
        <v>21204162</v>
      </c>
      <c r="Q57" s="76">
        <v>26162440</v>
      </c>
      <c r="R57" s="75">
        <v>32897045</v>
      </c>
      <c r="S57" s="76">
        <v>39668840</v>
      </c>
      <c r="T57" s="75">
        <v>32897671</v>
      </c>
      <c r="U57" s="76">
        <v>40682508</v>
      </c>
      <c r="V57" s="75">
        <v>54674822</v>
      </c>
      <c r="W57" s="76">
        <v>58087854</v>
      </c>
      <c r="X57" s="75">
        <v>59381197</v>
      </c>
      <c r="Y57" s="76">
        <v>64027610</v>
      </c>
      <c r="Z57" s="75">
        <v>54035534</v>
      </c>
      <c r="AA57" s="77">
        <v>44831143</v>
      </c>
      <c r="AB57" s="77">
        <v>46050189</v>
      </c>
      <c r="AC57" s="77">
        <v>51230566.648000002</v>
      </c>
      <c r="AD57" s="77">
        <v>51230566.648000002</v>
      </c>
    </row>
    <row r="58" spans="4:30" x14ac:dyDescent="0.25">
      <c r="D58" s="193" t="s">
        <v>17</v>
      </c>
      <c r="E58" s="208"/>
      <c r="F58" s="78">
        <v>1059003</v>
      </c>
      <c r="G58" s="79">
        <v>1388221</v>
      </c>
      <c r="H58" s="78">
        <v>1385155</v>
      </c>
      <c r="I58" s="79">
        <v>1402806</v>
      </c>
      <c r="J58" s="78">
        <v>1075103</v>
      </c>
      <c r="K58" s="79">
        <v>1115048</v>
      </c>
      <c r="L58" s="78">
        <v>1201349</v>
      </c>
      <c r="M58" s="79">
        <v>1206033</v>
      </c>
      <c r="N58" s="78">
        <v>1197609</v>
      </c>
      <c r="O58" s="79">
        <v>1374286</v>
      </c>
      <c r="P58" s="78">
        <v>1485159</v>
      </c>
      <c r="Q58" s="79">
        <v>1890250</v>
      </c>
      <c r="R58" s="78">
        <v>2513325</v>
      </c>
      <c r="S58" s="79">
        <v>3344757</v>
      </c>
      <c r="T58" s="78">
        <v>2808656</v>
      </c>
      <c r="U58" s="79">
        <v>3183462</v>
      </c>
      <c r="V58" s="78">
        <v>4121231</v>
      </c>
      <c r="W58" s="79">
        <v>4825275</v>
      </c>
      <c r="X58" s="78">
        <v>4847604</v>
      </c>
      <c r="Y58" s="79">
        <v>4888452</v>
      </c>
      <c r="Z58" s="78">
        <v>4460744</v>
      </c>
      <c r="AA58" s="80">
        <v>4538960</v>
      </c>
      <c r="AB58" s="80">
        <v>4493170</v>
      </c>
      <c r="AC58" s="80">
        <v>4986376.4749999996</v>
      </c>
      <c r="AD58" s="80">
        <v>5385321.6160000004</v>
      </c>
    </row>
    <row r="59" spans="4:30" x14ac:dyDescent="0.25">
      <c r="D59" s="191" t="s">
        <v>18</v>
      </c>
      <c r="E59" s="207"/>
      <c r="F59" s="81">
        <v>64571.41</v>
      </c>
      <c r="G59" s="82">
        <v>85870.33</v>
      </c>
      <c r="H59" s="81">
        <v>100703.8</v>
      </c>
      <c r="I59" s="82">
        <v>90012.24</v>
      </c>
      <c r="J59" s="81">
        <v>102118.3</v>
      </c>
      <c r="K59" s="82">
        <v>76908.66</v>
      </c>
      <c r="L59" s="81">
        <v>98757.85</v>
      </c>
      <c r="M59" s="82">
        <v>83622.98</v>
      </c>
      <c r="N59" s="81">
        <v>91223.02</v>
      </c>
      <c r="O59" s="82">
        <v>118649.3</v>
      </c>
      <c r="P59" s="81">
        <v>93744.35</v>
      </c>
      <c r="Q59" s="82">
        <v>104619.5</v>
      </c>
      <c r="R59" s="81">
        <v>129444.4</v>
      </c>
      <c r="S59" s="82">
        <v>130126.9</v>
      </c>
      <c r="T59" s="81">
        <v>114201.5</v>
      </c>
      <c r="U59" s="82">
        <v>126803.3</v>
      </c>
      <c r="V59" s="81">
        <v>159474.70000000001</v>
      </c>
      <c r="W59" s="82">
        <v>243603.20000000001</v>
      </c>
      <c r="X59" s="81">
        <v>264352.5</v>
      </c>
      <c r="Y59" s="82">
        <v>277838.40000000002</v>
      </c>
      <c r="Z59" s="81">
        <v>362455</v>
      </c>
      <c r="AA59" s="83">
        <v>480807</v>
      </c>
      <c r="AB59" s="83">
        <v>498498.6</v>
      </c>
      <c r="AC59" s="83">
        <v>516926.76799999998</v>
      </c>
      <c r="AD59" s="83">
        <v>378303.29399999999</v>
      </c>
    </row>
    <row r="60" spans="4:30" x14ac:dyDescent="0.25">
      <c r="D60" s="193" t="s">
        <v>19</v>
      </c>
      <c r="E60" s="208"/>
      <c r="F60" s="78">
        <v>493431.4</v>
      </c>
      <c r="G60" s="79">
        <v>482098.5</v>
      </c>
      <c r="H60" s="78">
        <v>529412.30000000005</v>
      </c>
      <c r="I60" s="79">
        <v>442458.9</v>
      </c>
      <c r="J60" s="78">
        <v>359748.2</v>
      </c>
      <c r="K60" s="79">
        <v>487214.4</v>
      </c>
      <c r="L60" s="78">
        <v>439788.5</v>
      </c>
      <c r="M60" s="79">
        <v>479874.9</v>
      </c>
      <c r="N60" s="78">
        <v>524661.69999999995</v>
      </c>
      <c r="O60" s="79">
        <v>557112.80000000005</v>
      </c>
      <c r="P60" s="78">
        <v>564595.9</v>
      </c>
      <c r="Q60" s="79">
        <v>681088.9</v>
      </c>
      <c r="R60" s="78">
        <v>778156.4</v>
      </c>
      <c r="S60" s="79">
        <v>920157.4</v>
      </c>
      <c r="T60" s="78">
        <v>669918.5</v>
      </c>
      <c r="U60" s="79">
        <v>861231.9</v>
      </c>
      <c r="V60" s="78">
        <v>1009259</v>
      </c>
      <c r="W60" s="79">
        <v>936071.6</v>
      </c>
      <c r="X60" s="78">
        <v>913587.9</v>
      </c>
      <c r="Y60" s="79">
        <v>942299.8</v>
      </c>
      <c r="Z60" s="78">
        <v>866797</v>
      </c>
      <c r="AA60" s="80">
        <v>784473.1</v>
      </c>
      <c r="AB60" s="80">
        <v>813467.6</v>
      </c>
      <c r="AC60" s="80">
        <v>914370.43599999999</v>
      </c>
      <c r="AD60" s="80">
        <v>868557.67500000005</v>
      </c>
    </row>
    <row r="61" spans="4:30" x14ac:dyDescent="0.25">
      <c r="D61" s="191" t="s">
        <v>20</v>
      </c>
      <c r="E61" s="207"/>
      <c r="F61" s="81">
        <v>387031.9</v>
      </c>
      <c r="G61" s="82">
        <v>360688.9</v>
      </c>
      <c r="H61" s="81">
        <v>451595.7</v>
      </c>
      <c r="I61" s="82">
        <v>313823.3</v>
      </c>
      <c r="J61" s="81">
        <v>262833.7</v>
      </c>
      <c r="K61" s="82">
        <v>241248.8</v>
      </c>
      <c r="L61" s="81">
        <v>196857</v>
      </c>
      <c r="M61" s="82">
        <v>195922.2</v>
      </c>
      <c r="N61" s="81">
        <v>244247.3</v>
      </c>
      <c r="O61" s="82">
        <v>267989.90000000002</v>
      </c>
      <c r="P61" s="81">
        <v>551262.30000000005</v>
      </c>
      <c r="Q61" s="82">
        <v>687232.4</v>
      </c>
      <c r="R61" s="81">
        <v>913700.5</v>
      </c>
      <c r="S61" s="82">
        <v>1814456</v>
      </c>
      <c r="T61" s="81">
        <v>1238419</v>
      </c>
      <c r="U61" s="82">
        <v>2080267</v>
      </c>
      <c r="V61" s="81">
        <v>3853231</v>
      </c>
      <c r="W61" s="82">
        <v>5659974</v>
      </c>
      <c r="X61" s="81">
        <v>6386700</v>
      </c>
      <c r="Y61" s="82">
        <v>7554373</v>
      </c>
      <c r="Z61" s="81">
        <v>5132630</v>
      </c>
      <c r="AA61" s="83">
        <v>3832058</v>
      </c>
      <c r="AB61" s="83">
        <v>3715684</v>
      </c>
      <c r="AC61" s="83">
        <v>3534498.54</v>
      </c>
      <c r="AD61" s="83">
        <v>4525149.7920000004</v>
      </c>
    </row>
    <row r="62" spans="4:30" x14ac:dyDescent="0.25">
      <c r="D62" s="193" t="s">
        <v>21</v>
      </c>
      <c r="E62" s="208"/>
      <c r="F62" s="78">
        <v>122775.7</v>
      </c>
      <c r="G62" s="79">
        <v>140226.4</v>
      </c>
      <c r="H62" s="78">
        <v>119647.5</v>
      </c>
      <c r="I62" s="79">
        <v>166770.4</v>
      </c>
      <c r="J62" s="78">
        <v>128109.4</v>
      </c>
      <c r="K62" s="79">
        <v>117547.1</v>
      </c>
      <c r="L62" s="78">
        <v>105652.5</v>
      </c>
      <c r="M62" s="79">
        <v>115282.7</v>
      </c>
      <c r="N62" s="78">
        <v>149218.4</v>
      </c>
      <c r="O62" s="79">
        <v>173374.8</v>
      </c>
      <c r="P62" s="78">
        <v>163269.6</v>
      </c>
      <c r="Q62" s="79">
        <v>171002.4</v>
      </c>
      <c r="R62" s="78">
        <v>236318</v>
      </c>
      <c r="S62" s="79">
        <v>407619.8</v>
      </c>
      <c r="T62" s="78">
        <v>289370.7</v>
      </c>
      <c r="U62" s="79">
        <v>454537.2</v>
      </c>
      <c r="V62" s="78">
        <v>611455.1</v>
      </c>
      <c r="W62" s="79">
        <v>602641.6</v>
      </c>
      <c r="X62" s="78">
        <v>500826.3</v>
      </c>
      <c r="Y62" s="79">
        <v>555650.1</v>
      </c>
      <c r="Z62" s="78">
        <v>482593.2</v>
      </c>
      <c r="AA62" s="80">
        <v>588183.80000000005</v>
      </c>
      <c r="AB62" s="80">
        <v>585841</v>
      </c>
      <c r="AC62" s="80">
        <v>642580.56299999997</v>
      </c>
      <c r="AD62" s="80">
        <v>539524.33200000005</v>
      </c>
    </row>
    <row r="63" spans="4:30" x14ac:dyDescent="0.25">
      <c r="D63" s="191" t="s">
        <v>22</v>
      </c>
      <c r="E63" s="207"/>
      <c r="F63" s="81">
        <v>2514865</v>
      </c>
      <c r="G63" s="82">
        <v>2488250</v>
      </c>
      <c r="H63" s="81">
        <v>2735845</v>
      </c>
      <c r="I63" s="82">
        <v>2733054</v>
      </c>
      <c r="J63" s="81">
        <v>2357074</v>
      </c>
      <c r="K63" s="82">
        <v>2732466</v>
      </c>
      <c r="L63" s="81">
        <v>2783668</v>
      </c>
      <c r="M63" s="82">
        <v>2836600</v>
      </c>
      <c r="N63" s="81">
        <v>3055469</v>
      </c>
      <c r="O63" s="82">
        <v>3693447</v>
      </c>
      <c r="P63" s="81">
        <v>4401428</v>
      </c>
      <c r="Q63" s="82">
        <v>5230207</v>
      </c>
      <c r="R63" s="81">
        <v>6088977</v>
      </c>
      <c r="S63" s="82">
        <v>7407699</v>
      </c>
      <c r="T63" s="81">
        <v>6123263</v>
      </c>
      <c r="U63" s="82">
        <v>7456062</v>
      </c>
      <c r="V63" s="81">
        <v>9202692</v>
      </c>
      <c r="W63" s="82">
        <v>9833209</v>
      </c>
      <c r="X63" s="81">
        <v>10318549</v>
      </c>
      <c r="Y63" s="82">
        <v>10785268</v>
      </c>
      <c r="Z63" s="81">
        <v>10043319</v>
      </c>
      <c r="AA63" s="83">
        <v>8954309</v>
      </c>
      <c r="AB63" s="83">
        <v>9325518</v>
      </c>
      <c r="AC63" s="83">
        <v>10400618.523</v>
      </c>
      <c r="AD63" s="83">
        <v>10372424.319</v>
      </c>
    </row>
    <row r="64" spans="4:30" x14ac:dyDescent="0.25">
      <c r="D64" s="193" t="s">
        <v>23</v>
      </c>
      <c r="E64" s="208"/>
      <c r="F64" s="78">
        <v>2405515</v>
      </c>
      <c r="G64" s="79">
        <v>2256822</v>
      </c>
      <c r="H64" s="78">
        <v>2487905</v>
      </c>
      <c r="I64" s="79">
        <v>2341007</v>
      </c>
      <c r="J64" s="78">
        <v>1652494</v>
      </c>
      <c r="K64" s="79">
        <v>2106017</v>
      </c>
      <c r="L64" s="78">
        <v>2093493</v>
      </c>
      <c r="M64" s="79">
        <v>2041621</v>
      </c>
      <c r="N64" s="78">
        <v>2186468</v>
      </c>
      <c r="O64" s="79">
        <v>2944837</v>
      </c>
      <c r="P64" s="78">
        <v>3659480</v>
      </c>
      <c r="Q64" s="79">
        <v>4609382</v>
      </c>
      <c r="R64" s="78">
        <v>5793731</v>
      </c>
      <c r="S64" s="79">
        <v>6713759</v>
      </c>
      <c r="T64" s="78">
        <v>4930121</v>
      </c>
      <c r="U64" s="79">
        <v>6389495</v>
      </c>
      <c r="V64" s="78">
        <v>8551983</v>
      </c>
      <c r="W64" s="79">
        <v>8651595</v>
      </c>
      <c r="X64" s="78">
        <v>8321243</v>
      </c>
      <c r="Y64" s="79">
        <v>9041364</v>
      </c>
      <c r="Z64" s="78">
        <v>7581940</v>
      </c>
      <c r="AA64" s="80">
        <v>6493446</v>
      </c>
      <c r="AB64" s="80">
        <v>6843142</v>
      </c>
      <c r="AC64" s="80">
        <v>7975492.574</v>
      </c>
      <c r="AD64" s="80">
        <v>7532558.0779999997</v>
      </c>
    </row>
    <row r="65" spans="4:30" x14ac:dyDescent="0.25">
      <c r="D65" s="191" t="s">
        <v>24</v>
      </c>
      <c r="E65" s="207"/>
      <c r="F65" s="81">
        <v>5184310</v>
      </c>
      <c r="G65" s="82">
        <v>5124889</v>
      </c>
      <c r="H65" s="81">
        <v>6015036</v>
      </c>
      <c r="I65" s="82">
        <v>5669701</v>
      </c>
      <c r="J65" s="81">
        <v>3675118</v>
      </c>
      <c r="K65" s="82">
        <v>3867023</v>
      </c>
      <c r="L65" s="81">
        <v>4745504</v>
      </c>
      <c r="M65" s="82">
        <v>4667370</v>
      </c>
      <c r="N65" s="81">
        <v>5263917</v>
      </c>
      <c r="O65" s="82">
        <v>6656392</v>
      </c>
      <c r="P65" s="81">
        <v>8563776</v>
      </c>
      <c r="Q65" s="82">
        <v>10508883</v>
      </c>
      <c r="R65" s="81">
        <v>13598247</v>
      </c>
      <c r="S65" s="82">
        <v>15562938</v>
      </c>
      <c r="T65" s="81">
        <v>13737790</v>
      </c>
      <c r="U65" s="82">
        <v>16272903</v>
      </c>
      <c r="V65" s="81">
        <v>22262263</v>
      </c>
      <c r="W65" s="82">
        <v>21860260</v>
      </c>
      <c r="X65" s="81">
        <v>22097770</v>
      </c>
      <c r="Y65" s="82">
        <v>23715197</v>
      </c>
      <c r="Z65" s="81">
        <v>19890561</v>
      </c>
      <c r="AA65" s="83">
        <v>14740059</v>
      </c>
      <c r="AB65" s="83">
        <v>15342044</v>
      </c>
      <c r="AC65" s="83">
        <v>17364015.932</v>
      </c>
      <c r="AD65" s="83">
        <v>18086132.991</v>
      </c>
    </row>
    <row r="66" spans="4:30" x14ac:dyDescent="0.25">
      <c r="D66" s="193" t="s">
        <v>25</v>
      </c>
      <c r="E66" s="208"/>
      <c r="F66" s="78">
        <v>992083.6</v>
      </c>
      <c r="G66" s="79">
        <v>1046624</v>
      </c>
      <c r="H66" s="78">
        <v>1251799</v>
      </c>
      <c r="I66" s="79">
        <v>1257483</v>
      </c>
      <c r="J66" s="78">
        <v>928736.1</v>
      </c>
      <c r="K66" s="79">
        <v>991960.3</v>
      </c>
      <c r="L66" s="78">
        <v>1033912</v>
      </c>
      <c r="M66" s="79">
        <v>1052854</v>
      </c>
      <c r="N66" s="78">
        <v>1093196</v>
      </c>
      <c r="O66" s="79">
        <v>1199895</v>
      </c>
      <c r="P66" s="78">
        <v>1566451</v>
      </c>
      <c r="Q66" s="79">
        <v>2024033</v>
      </c>
      <c r="R66" s="78">
        <v>2545160</v>
      </c>
      <c r="S66" s="79">
        <v>3044257</v>
      </c>
      <c r="T66" s="78">
        <v>2717236</v>
      </c>
      <c r="U66" s="79">
        <v>3520190</v>
      </c>
      <c r="V66" s="78">
        <v>4399797</v>
      </c>
      <c r="W66" s="79">
        <v>4917367</v>
      </c>
      <c r="X66" s="78">
        <v>5078035</v>
      </c>
      <c r="Y66" s="79">
        <v>5604403</v>
      </c>
      <c r="Z66" s="78">
        <v>4597375</v>
      </c>
      <c r="AA66" s="80">
        <v>3903629</v>
      </c>
      <c r="AB66" s="80">
        <v>4017558</v>
      </c>
      <c r="AC66" s="80">
        <v>4465154.1619999995</v>
      </c>
      <c r="AD66" s="80">
        <v>4547018.9689999996</v>
      </c>
    </row>
    <row r="67" spans="4:30" ht="15.75" thickBot="1" x14ac:dyDescent="0.3">
      <c r="D67" s="195" t="s">
        <v>26</v>
      </c>
      <c r="E67" s="231"/>
      <c r="F67" s="84">
        <v>659901.1</v>
      </c>
      <c r="G67" s="85">
        <v>306779.8</v>
      </c>
      <c r="H67" s="84">
        <v>301704.7</v>
      </c>
      <c r="I67" s="85">
        <v>260009.8</v>
      </c>
      <c r="J67" s="84">
        <v>117851.6</v>
      </c>
      <c r="K67" s="85">
        <v>21567.97</v>
      </c>
      <c r="L67" s="84">
        <v>121369.5</v>
      </c>
      <c r="M67" s="85">
        <v>10784.55</v>
      </c>
      <c r="N67" s="84">
        <v>74602.61</v>
      </c>
      <c r="O67" s="85">
        <v>113553.3</v>
      </c>
      <c r="P67" s="84">
        <v>154996.6</v>
      </c>
      <c r="Q67" s="85">
        <v>255741.8</v>
      </c>
      <c r="R67" s="84">
        <v>299986.40000000002</v>
      </c>
      <c r="S67" s="85">
        <v>323071</v>
      </c>
      <c r="T67" s="84">
        <v>268695.90000000002</v>
      </c>
      <c r="U67" s="85">
        <v>337555.5</v>
      </c>
      <c r="V67" s="84">
        <v>503436.6</v>
      </c>
      <c r="W67" s="85">
        <v>557859.4</v>
      </c>
      <c r="X67" s="84">
        <v>652529.1</v>
      </c>
      <c r="Y67" s="85">
        <v>662764.69999999995</v>
      </c>
      <c r="Z67" s="84">
        <v>617120.1</v>
      </c>
      <c r="AA67" s="86">
        <v>515219.1</v>
      </c>
      <c r="AB67" s="86">
        <v>415266.1</v>
      </c>
      <c r="AC67" s="86">
        <v>430532.67499999999</v>
      </c>
      <c r="AD67" s="86">
        <v>460890.63900000002</v>
      </c>
    </row>
    <row r="68" spans="4:30" x14ac:dyDescent="0.25">
      <c r="D68" s="1" t="s">
        <v>52</v>
      </c>
    </row>
  </sheetData>
  <mergeCells count="27">
    <mergeCell ref="L6:O15"/>
    <mergeCell ref="F3:J3"/>
    <mergeCell ref="B7:E15"/>
    <mergeCell ref="C16:E16"/>
    <mergeCell ref="G16:I16"/>
    <mergeCell ref="D44:E44"/>
    <mergeCell ref="D45:E45"/>
    <mergeCell ref="D46:E46"/>
    <mergeCell ref="D47:E47"/>
    <mergeCell ref="L16:N16"/>
    <mergeCell ref="D48:E48"/>
    <mergeCell ref="D49:E49"/>
    <mergeCell ref="D50:E50"/>
    <mergeCell ref="D51:E51"/>
    <mergeCell ref="D52:E52"/>
    <mergeCell ref="D53:E53"/>
    <mergeCell ref="D57:E57"/>
    <mergeCell ref="D58:E58"/>
    <mergeCell ref="D59:E59"/>
    <mergeCell ref="D60:E60"/>
    <mergeCell ref="D66:E66"/>
    <mergeCell ref="D67:E67"/>
    <mergeCell ref="D61:E61"/>
    <mergeCell ref="D62:E62"/>
    <mergeCell ref="D63:E63"/>
    <mergeCell ref="D64:E64"/>
    <mergeCell ref="D65:E65"/>
  </mergeCell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7:AD86"/>
  <sheetViews>
    <sheetView showGridLines="0" topLeftCell="A65" workbookViewId="0">
      <selection activeCell="G59" sqref="G59"/>
    </sheetView>
  </sheetViews>
  <sheetFormatPr baseColWidth="10" defaultRowHeight="15" x14ac:dyDescent="0.25"/>
  <cols>
    <col min="5" max="5" width="29.140625" customWidth="1"/>
    <col min="6" max="27" width="17.85546875" customWidth="1"/>
    <col min="28" max="28" width="17" customWidth="1"/>
    <col min="29" max="29" width="15.42578125" customWidth="1"/>
    <col min="30" max="30" width="18" customWidth="1"/>
  </cols>
  <sheetData>
    <row r="7" spans="2:5" x14ac:dyDescent="0.25">
      <c r="B7" s="197" t="s">
        <v>44</v>
      </c>
      <c r="C7" s="213"/>
      <c r="D7" s="213"/>
      <c r="E7" s="213"/>
    </row>
    <row r="8" spans="2:5" x14ac:dyDescent="0.25">
      <c r="B8" s="213"/>
      <c r="C8" s="213"/>
      <c r="D8" s="213"/>
      <c r="E8" s="213"/>
    </row>
    <row r="9" spans="2:5" x14ac:dyDescent="0.25">
      <c r="B9" s="213"/>
      <c r="C9" s="213"/>
      <c r="D9" s="213"/>
      <c r="E9" s="213"/>
    </row>
    <row r="10" spans="2:5" x14ac:dyDescent="0.25">
      <c r="B10" s="213"/>
      <c r="C10" s="213"/>
      <c r="D10" s="213"/>
      <c r="E10" s="213"/>
    </row>
    <row r="11" spans="2:5" x14ac:dyDescent="0.25">
      <c r="B11" s="213"/>
      <c r="C11" s="213"/>
      <c r="D11" s="213"/>
      <c r="E11" s="213"/>
    </row>
    <row r="12" spans="2:5" x14ac:dyDescent="0.25">
      <c r="B12" s="213"/>
      <c r="C12" s="213"/>
      <c r="D12" s="213"/>
      <c r="E12" s="213"/>
    </row>
    <row r="13" spans="2:5" x14ac:dyDescent="0.25">
      <c r="B13" s="213"/>
      <c r="C13" s="213"/>
      <c r="D13" s="213"/>
      <c r="E13" s="213"/>
    </row>
    <row r="14" spans="2:5" x14ac:dyDescent="0.25">
      <c r="B14" s="213"/>
      <c r="C14" s="213"/>
      <c r="D14" s="213"/>
      <c r="E14" s="213"/>
    </row>
    <row r="15" spans="2:5" x14ac:dyDescent="0.25">
      <c r="B15" s="213"/>
      <c r="C15" s="213"/>
      <c r="D15" s="213"/>
      <c r="E15" s="213"/>
    </row>
    <row r="16" spans="2:5" x14ac:dyDescent="0.25">
      <c r="B16" s="213"/>
      <c r="C16" s="213"/>
      <c r="D16" s="213"/>
      <c r="E16" s="213"/>
    </row>
    <row r="17" spans="2:15" x14ac:dyDescent="0.25">
      <c r="B17" s="198" t="s">
        <v>3</v>
      </c>
      <c r="C17" s="198"/>
      <c r="D17" s="198"/>
      <c r="G17" s="198" t="s">
        <v>3</v>
      </c>
      <c r="H17" s="198"/>
      <c r="I17" s="198"/>
      <c r="M17" s="198" t="s">
        <v>3</v>
      </c>
      <c r="N17" s="198"/>
      <c r="O17" s="198"/>
    </row>
    <row r="44" spans="4:30" ht="15.75" thickBot="1" x14ac:dyDescent="0.3"/>
    <row r="45" spans="4:30" ht="15.75" thickBot="1" x14ac:dyDescent="0.3">
      <c r="D45" s="6" t="s">
        <v>15</v>
      </c>
      <c r="E45" s="7"/>
      <c r="F45" s="12">
        <v>1995</v>
      </c>
      <c r="G45" s="8">
        <v>1996</v>
      </c>
      <c r="H45" s="12">
        <v>1997</v>
      </c>
      <c r="I45" s="8">
        <v>1998</v>
      </c>
      <c r="J45" s="12">
        <v>1999</v>
      </c>
      <c r="K45" s="8">
        <v>2000</v>
      </c>
      <c r="L45" s="12">
        <v>2001</v>
      </c>
      <c r="M45" s="8">
        <v>2002</v>
      </c>
      <c r="N45" s="12">
        <v>2003</v>
      </c>
      <c r="O45" s="8">
        <v>2004</v>
      </c>
      <c r="P45" s="12">
        <v>2005</v>
      </c>
      <c r="Q45" s="8">
        <v>2006</v>
      </c>
      <c r="R45" s="12">
        <v>2007</v>
      </c>
      <c r="S45" s="8">
        <v>2008</v>
      </c>
      <c r="T45" s="12">
        <v>2009</v>
      </c>
      <c r="U45" s="8">
        <v>2010</v>
      </c>
      <c r="V45" s="12">
        <v>2011</v>
      </c>
      <c r="W45" s="8">
        <v>2012</v>
      </c>
      <c r="X45" s="12">
        <v>2013</v>
      </c>
      <c r="Y45" s="8">
        <v>2014</v>
      </c>
      <c r="Z45" s="12">
        <v>2015</v>
      </c>
      <c r="AA45" s="9">
        <v>2016</v>
      </c>
      <c r="AB45" s="9">
        <v>2017</v>
      </c>
      <c r="AC45" s="9">
        <v>2018</v>
      </c>
      <c r="AD45" s="9">
        <v>2019</v>
      </c>
    </row>
    <row r="46" spans="4:30" ht="15.75" thickBot="1" x14ac:dyDescent="0.3">
      <c r="D46" s="239" t="s">
        <v>27</v>
      </c>
      <c r="E46" s="240"/>
      <c r="F46" s="49"/>
      <c r="G46" s="64"/>
      <c r="H46" s="49"/>
      <c r="I46" s="64"/>
      <c r="J46" s="49"/>
      <c r="K46" s="64"/>
      <c r="L46" s="49"/>
      <c r="M46" s="64"/>
      <c r="N46" s="49"/>
      <c r="O46" s="64"/>
      <c r="P46" s="49"/>
      <c r="Q46" s="64"/>
      <c r="R46" s="49"/>
      <c r="S46" s="64"/>
      <c r="T46" s="49"/>
      <c r="U46" s="64"/>
      <c r="V46" s="49"/>
      <c r="W46" s="64"/>
      <c r="X46" s="49"/>
      <c r="Y46" s="64"/>
      <c r="Z46" s="49"/>
      <c r="AA46" s="65"/>
      <c r="AB46" s="65"/>
      <c r="AC46" s="65"/>
      <c r="AD46" s="65"/>
    </row>
    <row r="47" spans="4:30" x14ac:dyDescent="0.25">
      <c r="D47" s="235" t="s">
        <v>17</v>
      </c>
      <c r="E47" s="236"/>
      <c r="F47" s="89">
        <f>+(A!D47/A!$D$46)/(I!F76/I!$F$75)</f>
        <v>2.0748511880417708</v>
      </c>
      <c r="G47" s="89">
        <f>+(A!E47/A!$D$46)/(I!G76/I!$F$75)</f>
        <v>2.0737818103889452</v>
      </c>
      <c r="H47" s="89">
        <f>+(A!F47/A!$D$46)/(I!H76/I!$F$75)</f>
        <v>2.3786867244975021</v>
      </c>
      <c r="I47" s="89">
        <f>+(A!G47/A!$D$46)/(I!I76/I!$F$75)</f>
        <v>1.8829576604885683</v>
      </c>
      <c r="J47" s="89">
        <f>+(A!H47/A!$D$46)/(I!J76/I!$F$75)</f>
        <v>1.9380196458413035</v>
      </c>
      <c r="K47" s="89">
        <f>+(A!I47/A!$D$46)/(I!K76/I!$F$75)</f>
        <v>1.6398528237920498</v>
      </c>
      <c r="L47" s="89">
        <f>+(A!J47/A!$D$46)/(I!L76/I!$F$75)</f>
        <v>4.098120455156617</v>
      </c>
      <c r="M47" s="89">
        <f>+(A!K47/A!$D$46)/(I!M76/I!$F$75)</f>
        <v>1.527745147878163</v>
      </c>
      <c r="N47" s="89">
        <f>+(A!L47/A!$D$46)/(I!N76/I!$F$75)</f>
        <v>1.7901277997559302</v>
      </c>
      <c r="O47" s="89">
        <f>+(A!M47/A!$D$46)/(I!O76/I!$F$75)</f>
        <v>1.8772385259528714</v>
      </c>
      <c r="P47" s="89">
        <f>+(A!N47/A!$D$46)/(I!P76/I!$F$75)</f>
        <v>2.0713759296605905</v>
      </c>
      <c r="Q47" s="89">
        <f>+(A!O47/A!$D$46)/(I!Q76/I!$F$75)</f>
        <v>2.2906011519476093</v>
      </c>
      <c r="R47" s="89">
        <f>+(A!P47/A!$D$46)/(I!R76/I!$F$75)</f>
        <v>2.3467650251362069</v>
      </c>
      <c r="S47" s="89">
        <f>+(A!Q47/A!$D$46)/(I!S76/I!$F$75)</f>
        <v>2.2758464759569903</v>
      </c>
      <c r="T47" s="89">
        <f>+(A!R47/A!$D$46)/(I!T76/I!$F$75)</f>
        <v>2.4266281021343872</v>
      </c>
      <c r="U47" s="89">
        <f>+(A!S47/A!$D$46)/(I!U76/I!$F$75)</f>
        <v>3.8956847726558719</v>
      </c>
      <c r="V47" s="89">
        <f>+(A!T47/A!$D$46)/(I!V76/I!$F$75)</f>
        <v>4.3000133556375904</v>
      </c>
      <c r="W47" s="89">
        <f>+(A!U47/A!$D$46)/(I!W76/I!$F$75)</f>
        <v>4.5510417522247506</v>
      </c>
      <c r="X47" s="89">
        <f>+(A!V47/A!$D$46)/(I!X76/I!$F$75)</f>
        <v>4.8895836999564182</v>
      </c>
      <c r="Y47" s="89">
        <f>+(A!W47/A!$D$46)/(I!Y76/I!$F$75)</f>
        <v>5.2905654568895093</v>
      </c>
      <c r="Z47" s="89">
        <f>+(A!X47/A!$D$46)/(I!Z76/I!$F$75)</f>
        <v>6.4984923793421894</v>
      </c>
      <c r="AA47" s="89">
        <f>+(A!Y47/A!$D$46)/(I!AA76/I!$F$75)</f>
        <v>6.7133113877764767</v>
      </c>
      <c r="AB47" s="89">
        <f>+(A!Z47/A!$D$46)/(I!AB76/I!$F$75)</f>
        <v>7.9250263164031463</v>
      </c>
      <c r="AC47" s="89">
        <f>+(A!AA47/A!$D$46)/(I!AC76/I!$F$75)</f>
        <v>7.7213248502479086</v>
      </c>
      <c r="AD47" s="89">
        <f>+(A!AB47/A!$D$46)/(I!AD76/I!$F$75)</f>
        <v>7.7512269019250688</v>
      </c>
    </row>
    <row r="48" spans="4:30" x14ac:dyDescent="0.25">
      <c r="D48" s="237" t="s">
        <v>18</v>
      </c>
      <c r="E48" s="238"/>
      <c r="F48" s="74">
        <f>+(A!D48/A!$D$46)/(I!F77/I!$F$75)</f>
        <v>0.59001014391687223</v>
      </c>
      <c r="G48" s="74">
        <f>+(A!E48/A!$D$46)/(I!G77/I!$F$75)</f>
        <v>3.1595928864328848</v>
      </c>
      <c r="H48" s="74">
        <f>+(A!F48/A!$D$46)/(I!H77/I!$F$75)</f>
        <v>0</v>
      </c>
      <c r="I48" s="74">
        <f>+(A!G48/A!$D$46)/(I!I77/I!$F$75)</f>
        <v>5.0330718426702488</v>
      </c>
      <c r="J48" s="74">
        <f>+(A!H48/A!$D$46)/(I!J77/I!$F$75)</f>
        <v>12.722649405579757</v>
      </c>
      <c r="K48" s="74">
        <f>+(A!I48/A!$D$46)/(I!K77/I!$F$75)</f>
        <v>0</v>
      </c>
      <c r="L48" s="74">
        <f>+(A!J48/A!$D$46)/(I!L77/I!$F$75)</f>
        <v>0.24990062795184334</v>
      </c>
      <c r="M48" s="74">
        <f>+(A!K48/A!$D$46)/(I!M77/I!$F$75)</f>
        <v>1.8160151489476593</v>
      </c>
      <c r="N48" s="74">
        <f>+(A!L48/A!$D$46)/(I!N77/I!$F$75)</f>
        <v>0.15084421409936782</v>
      </c>
      <c r="O48" s="74">
        <f>+(A!M48/A!$D$46)/(I!O77/I!$F$75)</f>
        <v>7.5093265861535419E-2</v>
      </c>
      <c r="P48" s="74">
        <f>+(A!N48/A!$D$46)/(I!P77/I!$F$75)</f>
        <v>5.7948697312315854E-2</v>
      </c>
      <c r="Q48" s="74">
        <f>+(A!O48/A!$D$46)/(I!Q77/I!$F$75)</f>
        <v>0.17502206038923748</v>
      </c>
      <c r="R48" s="74">
        <f>+(A!P48/A!$D$46)/(I!R77/I!$F$75)</f>
        <v>0.1343804141059336</v>
      </c>
      <c r="S48" s="74">
        <f>+(A!Q48/A!$D$46)/(I!S77/I!$F$75)</f>
        <v>0.38680202600843294</v>
      </c>
      <c r="T48" s="74">
        <f>+(A!R48/A!$D$46)/(I!T77/I!$F$75)</f>
        <v>0.68685582906664022</v>
      </c>
      <c r="U48" s="74">
        <f>+(A!S48/A!$D$46)/(I!U77/I!$F$75)</f>
        <v>0.51087462757282054</v>
      </c>
      <c r="V48" s="74">
        <f>+(A!T48/A!$D$46)/(I!V77/I!$F$75)</f>
        <v>0.42359058573513131</v>
      </c>
      <c r="W48" s="74">
        <f>+(A!U48/A!$D$46)/(I!W77/I!$F$75)</f>
        <v>1.1292618971090118</v>
      </c>
      <c r="X48" s="74">
        <f>+(A!V48/A!$D$46)/(I!X77/I!$F$75)</f>
        <v>1.1362202715653253</v>
      </c>
      <c r="Y48" s="74">
        <f>+(A!W48/A!$D$46)/(I!Y77/I!$F$75)</f>
        <v>2.3799978171688165</v>
      </c>
      <c r="Z48" s="74">
        <f>+(A!X48/A!$D$46)/(I!Z77/I!$F$75)</f>
        <v>6.896163880544254</v>
      </c>
      <c r="AA48" s="74">
        <f>+(A!Y48/A!$D$46)/(I!AA77/I!$F$75)</f>
        <v>9.2682167374911746</v>
      </c>
      <c r="AB48" s="74">
        <f>+(A!Z48/A!$D$46)/(I!AB77/I!$F$75)</f>
        <v>1.290216256204241</v>
      </c>
      <c r="AC48" s="74">
        <f>+(A!AA48/A!$D$46)/(I!AC77/I!$F$75)</f>
        <v>1.5516089844699499</v>
      </c>
      <c r="AD48" s="74">
        <f>+(A!AB48/A!$D$46)/(I!AD77/I!$F$75)</f>
        <v>1.0219820496670078</v>
      </c>
    </row>
    <row r="49" spans="4:30" x14ac:dyDescent="0.25">
      <c r="D49" s="235" t="s">
        <v>19</v>
      </c>
      <c r="E49" s="236"/>
      <c r="F49" s="74">
        <f>+(A!D49/A!$D$46)/(I!F78/I!$F$75)</f>
        <v>5.7242767231863355E-2</v>
      </c>
      <c r="G49" s="74">
        <f>+(A!E49/A!$D$46)/(I!G78/I!$F$75)</f>
        <v>2.2760503436340979E-2</v>
      </c>
      <c r="H49" s="74">
        <f>+(A!F49/A!$D$46)/(I!H78/I!$F$75)</f>
        <v>3.577280385512769E-2</v>
      </c>
      <c r="I49" s="74">
        <f>+(A!G49/A!$D$46)/(I!I78/I!$F$75)</f>
        <v>1.9237361878163873E-2</v>
      </c>
      <c r="J49" s="74">
        <f>+(A!H49/A!$D$46)/(I!J78/I!$F$75)</f>
        <v>7.4588655154529809E-3</v>
      </c>
      <c r="K49" s="74">
        <f>+(A!I49/A!$D$46)/(I!K78/I!$F$75)</f>
        <v>5.30750125243033E-2</v>
      </c>
      <c r="L49" s="74">
        <f>+(A!J49/A!$D$46)/(I!L78/I!$F$75)</f>
        <v>6.9940401834238886E-2</v>
      </c>
      <c r="M49" s="74">
        <f>+(A!K49/A!$D$46)/(I!M78/I!$F$75)</f>
        <v>6.4729853100226428E-2</v>
      </c>
      <c r="N49" s="74">
        <f>+(A!L49/A!$D$46)/(I!N78/I!$F$75)</f>
        <v>9.6450342955277754E-2</v>
      </c>
      <c r="O49" s="74">
        <f>+(A!M49/A!$D$46)/(I!O78/I!$F$75)</f>
        <v>5.5373427514827073E-2</v>
      </c>
      <c r="P49" s="74">
        <f>+(A!N49/A!$D$46)/(I!P78/I!$F$75)</f>
        <v>8.1919959757533731E-2</v>
      </c>
      <c r="Q49" s="74">
        <f>+(A!O49/A!$D$46)/(I!Q78/I!$F$75)</f>
        <v>0.18046222860179981</v>
      </c>
      <c r="R49" s="74">
        <f>+(A!P49/A!$D$46)/(I!R78/I!$F$75)</f>
        <v>0.15491871550545572</v>
      </c>
      <c r="S49" s="74">
        <f>+(A!Q49/A!$D$46)/(I!S78/I!$F$75)</f>
        <v>0.26649775731300157</v>
      </c>
      <c r="T49" s="74">
        <f>+(A!R49/A!$D$46)/(I!T78/I!$F$75)</f>
        <v>0.45293883490143588</v>
      </c>
      <c r="U49" s="74">
        <f>+(A!S49/A!$D$46)/(I!U78/I!$F$75)</f>
        <v>0.79014702565899941</v>
      </c>
      <c r="V49" s="74">
        <f>+(A!T49/A!$D$46)/(I!V78/I!$F$75)</f>
        <v>1.2916177420483548</v>
      </c>
      <c r="W49" s="74">
        <f>+(A!U49/A!$D$46)/(I!W78/I!$F$75)</f>
        <v>2.2948081263434288</v>
      </c>
      <c r="X49" s="74">
        <f>+(A!V49/A!$D$46)/(I!X78/I!$F$75)</f>
        <v>3.0628837489925123</v>
      </c>
      <c r="Y49" s="74">
        <f>+(A!W49/A!$D$46)/(I!Y78/I!$F$75)</f>
        <v>3.3558217986766308</v>
      </c>
      <c r="Z49" s="74">
        <f>+(A!X49/A!$D$46)/(I!Z78/I!$F$75)</f>
        <v>3.4522271103385016</v>
      </c>
      <c r="AA49" s="74">
        <f>+(A!Y49/A!$D$46)/(I!AA78/I!$F$75)</f>
        <v>3.1492911346479855</v>
      </c>
      <c r="AB49" s="74">
        <f>+(A!Z49/A!$D$46)/(I!AB78/I!$F$75)</f>
        <v>3.6472631814460983</v>
      </c>
      <c r="AC49" s="74">
        <f>+(A!AA49/A!$D$46)/(I!AC78/I!$F$75)</f>
        <v>3.1893140054198699</v>
      </c>
      <c r="AD49" s="74">
        <f>+(A!AB49/A!$D$46)/(I!AD78/I!$F$75)</f>
        <v>3.1654962191172298</v>
      </c>
    </row>
    <row r="50" spans="4:30" x14ac:dyDescent="0.25">
      <c r="D50" s="237" t="s">
        <v>20</v>
      </c>
      <c r="E50" s="238"/>
      <c r="F50" s="74">
        <f>+(A!D50/A!$D$46)/(I!F79/I!$F$75)</f>
        <v>0</v>
      </c>
      <c r="G50" s="74">
        <f>+(A!E50/A!$D$46)/(I!G79/I!$F$75)</f>
        <v>0</v>
      </c>
      <c r="H50" s="74">
        <f>+(A!F50/A!$D$46)/(I!H79/I!$F$75)</f>
        <v>0</v>
      </c>
      <c r="I50" s="74">
        <f>+(A!G50/A!$D$46)/(I!I79/I!$F$75)</f>
        <v>0</v>
      </c>
      <c r="J50" s="74">
        <f>+(A!H50/A!$D$46)/(I!J79/I!$F$75)</f>
        <v>0</v>
      </c>
      <c r="K50" s="74">
        <f>+(A!I50/A!$D$46)/(I!K79/I!$F$75)</f>
        <v>6.9932332447740107E-4</v>
      </c>
      <c r="L50" s="74">
        <f>+(A!J50/A!$D$46)/(I!L79/I!$F$75)</f>
        <v>9.3443285127509405E-4</v>
      </c>
      <c r="M50" s="74">
        <f>+(A!K50/A!$D$46)/(I!M79/I!$F$75)</f>
        <v>0</v>
      </c>
      <c r="N50" s="74">
        <f>+(A!L50/A!$D$46)/(I!N79/I!$F$75)</f>
        <v>0</v>
      </c>
      <c r="O50" s="74">
        <f>+(A!M50/A!$D$46)/(I!O79/I!$F$75)</f>
        <v>0</v>
      </c>
      <c r="P50" s="74">
        <f>+(A!N50/A!$D$46)/(I!P79/I!$F$75)</f>
        <v>2.8598098034457289E-6</v>
      </c>
      <c r="Q50" s="74">
        <f>+(A!O50/A!$D$46)/(I!Q79/I!$F$75)</f>
        <v>0</v>
      </c>
      <c r="R50" s="74">
        <f>+(A!P50/A!$D$46)/(I!R79/I!$F$75)</f>
        <v>6.3704764796478644E-2</v>
      </c>
      <c r="S50" s="74">
        <f>+(A!Q50/A!$D$46)/(I!S79/I!$F$75)</f>
        <v>3.3025463700150241E-2</v>
      </c>
      <c r="T50" s="74">
        <f>+(A!R50/A!$D$46)/(I!T79/I!$F$75)</f>
        <v>0</v>
      </c>
      <c r="U50" s="74">
        <f>+(A!S50/A!$D$46)/(I!U79/I!$F$75)</f>
        <v>1.8402983052818348E-2</v>
      </c>
      <c r="V50" s="74">
        <f>+(A!T50/A!$D$46)/(I!V79/I!$F$75)</f>
        <v>0</v>
      </c>
      <c r="W50" s="74">
        <f>+(A!U50/A!$D$46)/(I!W79/I!$F$75)</f>
        <v>0</v>
      </c>
      <c r="X50" s="74">
        <f>+(A!V50/A!$D$46)/(I!X79/I!$F$75)</f>
        <v>0</v>
      </c>
      <c r="Y50" s="74">
        <f>+(A!W50/A!$D$46)/(I!Y79/I!$F$75)</f>
        <v>0</v>
      </c>
      <c r="Z50" s="74">
        <f>+(A!X50/A!$D$46)/(I!Z79/I!$F$75)</f>
        <v>0</v>
      </c>
      <c r="AA50" s="74">
        <f>+(A!Y50/A!$D$46)/(I!AA79/I!$F$75)</f>
        <v>0</v>
      </c>
      <c r="AB50" s="74">
        <f>+(A!Z50/A!$D$46)/(I!AB79/I!$F$75)</f>
        <v>0</v>
      </c>
      <c r="AC50" s="74">
        <f>+(A!AA50/A!$D$46)/(I!AC79/I!$F$75)</f>
        <v>0</v>
      </c>
      <c r="AD50" s="74">
        <f>+(A!AB50/A!$D$46)/(I!AD79/I!$F$75)</f>
        <v>4.4045498126232864E-6</v>
      </c>
    </row>
    <row r="51" spans="4:30" x14ac:dyDescent="0.25">
      <c r="D51" s="235" t="s">
        <v>21</v>
      </c>
      <c r="E51" s="236"/>
      <c r="F51" s="74">
        <f>+(A!D51/A!$D$46)/(I!F80/I!$F$75)</f>
        <v>0</v>
      </c>
      <c r="G51" s="74">
        <f>+(A!E51/A!$D$46)/(I!G80/I!$F$75)</f>
        <v>0</v>
      </c>
      <c r="H51" s="74">
        <f>+(A!F51/A!$D$46)/(I!H80/I!$F$75)</f>
        <v>0</v>
      </c>
      <c r="I51" s="74">
        <f>+(A!G51/A!$D$46)/(I!I80/I!$F$75)</f>
        <v>0</v>
      </c>
      <c r="J51" s="74">
        <f>+(A!H51/A!$D$46)/(I!J80/I!$F$75)</f>
        <v>0</v>
      </c>
      <c r="K51" s="74">
        <f>+(A!I51/A!$D$46)/(I!K80/I!$F$75)</f>
        <v>0</v>
      </c>
      <c r="L51" s="74">
        <f>+(A!J51/A!$D$46)/(I!L80/I!$F$75)</f>
        <v>0</v>
      </c>
      <c r="M51" s="74">
        <f>+(A!K51/A!$D$46)/(I!M80/I!$F$75)</f>
        <v>0</v>
      </c>
      <c r="N51" s="74">
        <f>+(A!L51/A!$D$46)/(I!N80/I!$F$75)</f>
        <v>0</v>
      </c>
      <c r="O51" s="74">
        <f>+(A!M51/A!$D$46)/(I!O80/I!$F$75)</f>
        <v>4.7314683100993474E-2</v>
      </c>
      <c r="P51" s="74">
        <f>+(A!N51/A!$D$46)/(I!P80/I!$F$75)</f>
        <v>8.7770831506957317E-2</v>
      </c>
      <c r="Q51" s="74">
        <f>+(A!O51/A!$D$46)/(I!Q80/I!$F$75)</f>
        <v>0.3757629494092572</v>
      </c>
      <c r="R51" s="74">
        <f>+(A!P51/A!$D$46)/(I!R80/I!$F$75)</f>
        <v>0.32685116370564454</v>
      </c>
      <c r="S51" s="74">
        <f>+(A!Q51/A!$D$46)/(I!S80/I!$F$75)</f>
        <v>0.23436042255811976</v>
      </c>
      <c r="T51" s="74">
        <f>+(A!R51/A!$D$46)/(I!T80/I!$F$75)</f>
        <v>0.55454187916984965</v>
      </c>
      <c r="U51" s="74">
        <f>+(A!S51/A!$D$46)/(I!U80/I!$F$75)</f>
        <v>2.020685266005291</v>
      </c>
      <c r="V51" s="74">
        <f>+(A!T51/A!$D$46)/(I!V80/I!$F$75)</f>
        <v>6.7870272236681854</v>
      </c>
      <c r="W51" s="74">
        <f>+(A!U51/A!$D$46)/(I!W80/I!$F$75)</f>
        <v>8.5866313767300468</v>
      </c>
      <c r="X51" s="74">
        <f>+(A!V51/A!$D$46)/(I!X80/I!$F$75)</f>
        <v>5.374165161261967</v>
      </c>
      <c r="Y51" s="74">
        <f>+(A!W51/A!$D$46)/(I!Y80/I!$F$75)</f>
        <v>4.4677152918815333</v>
      </c>
      <c r="Z51" s="74">
        <f>+(A!X51/A!$D$46)/(I!Z80/I!$F$75)</f>
        <v>0.68956945232936007</v>
      </c>
      <c r="AA51" s="74">
        <f>+(A!Y51/A!$D$46)/(I!AA80/I!$F$75)</f>
        <v>0.7148778332769159</v>
      </c>
      <c r="AB51" s="74">
        <f>+(A!Z51/A!$D$46)/(I!AB80/I!$F$75)</f>
        <v>0.45710964843976848</v>
      </c>
      <c r="AC51" s="74">
        <f>+(A!AA51/A!$D$46)/(I!AC80/I!$F$75)</f>
        <v>0.1722837935498911</v>
      </c>
      <c r="AD51" s="74">
        <f>+(A!AB51/A!$D$46)/(I!AD80/I!$F$75)</f>
        <v>0.80743146250662468</v>
      </c>
    </row>
    <row r="52" spans="4:30" x14ac:dyDescent="0.25">
      <c r="D52" s="237" t="s">
        <v>22</v>
      </c>
      <c r="E52" s="238"/>
      <c r="F52" s="74">
        <f>+(A!D52/A!$D$46)/(I!F81/I!$F$75)</f>
        <v>1.1187688346554661</v>
      </c>
      <c r="G52" s="74">
        <f>+(A!E52/A!$D$46)/(I!G81/I!$F$75)</f>
        <v>3.9975440429540585</v>
      </c>
      <c r="H52" s="74">
        <f>+(A!F52/A!$D$46)/(I!H81/I!$F$75)</f>
        <v>2.6961153102976918</v>
      </c>
      <c r="I52" s="74">
        <f>+(A!G52/A!$D$46)/(I!I81/I!$F$75)</f>
        <v>2.9922776298566056</v>
      </c>
      <c r="J52" s="74">
        <f>+(A!H52/A!$D$46)/(I!J81/I!$F$75)</f>
        <v>1.8401878923055823</v>
      </c>
      <c r="K52" s="74">
        <f>+(A!I52/A!$D$46)/(I!K81/I!$F$75)</f>
        <v>2.1380481298014913</v>
      </c>
      <c r="L52" s="74">
        <f>+(A!J52/A!$D$46)/(I!L81/I!$F$75)</f>
        <v>1.4486400246218523</v>
      </c>
      <c r="M52" s="74">
        <f>+(A!K52/A!$D$46)/(I!M81/I!$F$75)</f>
        <v>5.3622775279030934</v>
      </c>
      <c r="N52" s="74">
        <f>+(A!L52/A!$D$46)/(I!N81/I!$F$75)</f>
        <v>5.5388848247288491</v>
      </c>
      <c r="O52" s="74">
        <f>+(A!M52/A!$D$46)/(I!O81/I!$F$75)</f>
        <v>8.0494233919076308</v>
      </c>
      <c r="P52" s="74">
        <f>+(A!N52/A!$D$46)/(I!P81/I!$F$75)</f>
        <v>3.6522964214113443</v>
      </c>
      <c r="Q52" s="74">
        <f>+(A!O52/A!$D$46)/(I!Q81/I!$F$75)</f>
        <v>1.6573056106512494</v>
      </c>
      <c r="R52" s="74">
        <f>+(A!P52/A!$D$46)/(I!R81/I!$F$75)</f>
        <v>1.0387914151581208</v>
      </c>
      <c r="S52" s="74">
        <f>+(A!Q52/A!$D$46)/(I!S81/I!$F$75)</f>
        <v>1.0520094684533563</v>
      </c>
      <c r="T52" s="74">
        <f>+(A!R52/A!$D$46)/(I!T81/I!$F$75)</f>
        <v>1.2919077416644902</v>
      </c>
      <c r="U52" s="74">
        <f>+(A!S52/A!$D$46)/(I!U81/I!$F$75)</f>
        <v>2.9813258880001134</v>
      </c>
      <c r="V52" s="74">
        <f>+(A!T52/A!$D$46)/(I!V81/I!$F$75)</f>
        <v>1.3382700468939854</v>
      </c>
      <c r="W52" s="74">
        <f>+(A!U52/A!$D$46)/(I!W81/I!$F$75)</f>
        <v>1.0730564912789864</v>
      </c>
      <c r="X52" s="74">
        <f>+(A!V52/A!$D$46)/(I!X81/I!$F$75)</f>
        <v>1.453721241874903</v>
      </c>
      <c r="Y52" s="74">
        <f>+(A!W52/A!$D$46)/(I!Y81/I!$F$75)</f>
        <v>1.4865892550105915</v>
      </c>
      <c r="Z52" s="74">
        <f>+(A!X52/A!$D$46)/(I!Z81/I!$F$75)</f>
        <v>0.33418407425241836</v>
      </c>
      <c r="AA52" s="74">
        <f>+(A!Y52/A!$D$46)/(I!AA81/I!$F$75)</f>
        <v>0.41501899892294036</v>
      </c>
      <c r="AB52" s="74">
        <f>+(A!Z52/A!$D$46)/(I!AB81/I!$F$75)</f>
        <v>0.28822828352637919</v>
      </c>
      <c r="AC52" s="74">
        <f>+(A!AA52/A!$D$46)/(I!AC81/I!$F$75)</f>
        <v>0.18802580523056497</v>
      </c>
      <c r="AD52" s="74">
        <f>+(A!AB52/A!$D$46)/(I!AD81/I!$F$75)</f>
        <v>0.1690814311564757</v>
      </c>
    </row>
    <row r="53" spans="4:30" x14ac:dyDescent="0.25">
      <c r="D53" s="235" t="s">
        <v>23</v>
      </c>
      <c r="E53" s="236"/>
      <c r="F53" s="74">
        <f>+(A!D53/A!$D$46)/(I!F82/I!$F$75)</f>
        <v>1.644780975651017</v>
      </c>
      <c r="G53" s="74">
        <f>+(A!E53/A!$D$46)/(I!G82/I!$F$75)</f>
        <v>1.5318275992909978</v>
      </c>
      <c r="H53" s="74">
        <f>+(A!F53/A!$D$46)/(I!H82/I!$F$75)</f>
        <v>1.0904622774860722</v>
      </c>
      <c r="I53" s="74">
        <f>+(A!G53/A!$D$46)/(I!I82/I!$F$75)</f>
        <v>0.32374801548013382</v>
      </c>
      <c r="J53" s="74">
        <f>+(A!H53/A!$D$46)/(I!J82/I!$F$75)</f>
        <v>0.69163665327685653</v>
      </c>
      <c r="K53" s="74">
        <f>+(A!I53/A!$D$46)/(I!K82/I!$F$75)</f>
        <v>1.4454659234581193</v>
      </c>
      <c r="L53" s="74">
        <f>+(A!J53/A!$D$46)/(I!L82/I!$F$75)</f>
        <v>1.2025883201099259</v>
      </c>
      <c r="M53" s="74">
        <f>+(A!K53/A!$D$46)/(I!M82/I!$F$75)</f>
        <v>1.0122704680214174</v>
      </c>
      <c r="N53" s="74">
        <f>+(A!L53/A!$D$46)/(I!N82/I!$F$75)</f>
        <v>0.9742100776133249</v>
      </c>
      <c r="O53" s="74">
        <f>+(A!M53/A!$D$46)/(I!O82/I!$F$75)</f>
        <v>0.76862185656511461</v>
      </c>
      <c r="P53" s="74">
        <f>+(A!N53/A!$D$46)/(I!P82/I!$F$75)</f>
        <v>0.69852556350990702</v>
      </c>
      <c r="Q53" s="74">
        <f>+(A!O53/A!$D$46)/(I!Q82/I!$F$75)</f>
        <v>0.48100624802458375</v>
      </c>
      <c r="R53" s="74">
        <f>+(A!P53/A!$D$46)/(I!R82/I!$F$75)</f>
        <v>0.25574487155185843</v>
      </c>
      <c r="S53" s="74">
        <f>+(A!Q53/A!$D$46)/(I!S82/I!$F$75)</f>
        <v>0.44117049192781937</v>
      </c>
      <c r="T53" s="74">
        <f>+(A!R53/A!$D$46)/(I!T82/I!$F$75)</f>
        <v>0.35764249706816037</v>
      </c>
      <c r="U53" s="74">
        <f>+(A!S53/A!$D$46)/(I!U82/I!$F$75)</f>
        <v>0.53587517281571651</v>
      </c>
      <c r="V53" s="74">
        <f>+(A!T53/A!$D$46)/(I!V82/I!$F$75)</f>
        <v>0.33752545561501646</v>
      </c>
      <c r="W53" s="74">
        <f>+(A!U53/A!$D$46)/(I!W82/I!$F$75)</f>
        <v>0.30125362524324328</v>
      </c>
      <c r="X53" s="74">
        <f>+(A!V53/A!$D$46)/(I!X82/I!$F$75)</f>
        <v>0.44910526540941614</v>
      </c>
      <c r="Y53" s="74">
        <f>+(A!W53/A!$D$46)/(I!Y82/I!$F$75)</f>
        <v>0.49935281725533676</v>
      </c>
      <c r="Z53" s="74">
        <f>+(A!X53/A!$D$46)/(I!Z82/I!$F$75)</f>
        <v>0.64784775005182293</v>
      </c>
      <c r="AA53" s="74">
        <f>+(A!Y53/A!$D$46)/(I!AA82/I!$F$75)</f>
        <v>0.68743262790694493</v>
      </c>
      <c r="AB53" s="74">
        <f>+(A!Z53/A!$D$46)/(I!AB82/I!$F$75)</f>
        <v>0.4666568953547689</v>
      </c>
      <c r="AC53" s="74">
        <f>+(A!AA53/A!$D$46)/(I!AC82/I!$F$75)</f>
        <v>1.7815826000951764</v>
      </c>
      <c r="AD53" s="74">
        <f>+(A!AB53/A!$D$46)/(I!AD82/I!$F$75)</f>
        <v>0.38176023816042165</v>
      </c>
    </row>
    <row r="54" spans="4:30" x14ac:dyDescent="0.25">
      <c r="D54" s="237" t="s">
        <v>24</v>
      </c>
      <c r="E54" s="238"/>
      <c r="F54" s="74">
        <f>+(A!D54/A!$D$46)/(I!F83/I!$F$75)</f>
        <v>0.23021921075111659</v>
      </c>
      <c r="G54" s="74">
        <f>+(A!E54/A!$D$46)/(I!G83/I!$F$75)</f>
        <v>0.48873544596497287</v>
      </c>
      <c r="H54" s="74">
        <f>+(A!F54/A!$D$46)/(I!H83/I!$F$75)</f>
        <v>0.31633735745841274</v>
      </c>
      <c r="I54" s="74">
        <f>+(A!G54/A!$D$46)/(I!I83/I!$F$75)</f>
        <v>0.17407874537052237</v>
      </c>
      <c r="J54" s="74">
        <f>+(A!H54/A!$D$46)/(I!J83/I!$F$75)</f>
        <v>0.25023584615006933</v>
      </c>
      <c r="K54" s="74">
        <f>+(A!I54/A!$D$46)/(I!K83/I!$F$75)</f>
        <v>0.19724087087096506</v>
      </c>
      <c r="L54" s="74">
        <f>+(A!J54/A!$D$46)/(I!L83/I!$F$75)</f>
        <v>7.1662642621099268E-2</v>
      </c>
      <c r="M54" s="74">
        <f>+(A!K54/A!$D$46)/(I!M83/I!$F$75)</f>
        <v>0.22085383078416826</v>
      </c>
      <c r="N54" s="74">
        <f>+(A!L54/A!$D$46)/(I!N83/I!$F$75)</f>
        <v>0.13450102944866243</v>
      </c>
      <c r="O54" s="74">
        <f>+(A!M54/A!$D$46)/(I!O83/I!$F$75)</f>
        <v>0.61944412354978362</v>
      </c>
      <c r="P54" s="74">
        <f>+(A!N54/A!$D$46)/(I!P83/I!$F$75)</f>
        <v>9.4351769568078947E-2</v>
      </c>
      <c r="Q54" s="74">
        <f>+(A!O54/A!$D$46)/(I!Q83/I!$F$75)</f>
        <v>3.8735974497270037E-2</v>
      </c>
      <c r="R54" s="74">
        <f>+(A!P54/A!$D$46)/(I!R83/I!$F$75)</f>
        <v>8.4611526646736074E-2</v>
      </c>
      <c r="S54" s="74">
        <f>+(A!Q54/A!$D$46)/(I!S83/I!$F$75)</f>
        <v>0.97537726426940274</v>
      </c>
      <c r="T54" s="74">
        <f>+(A!R54/A!$D$46)/(I!T83/I!$F$75)</f>
        <v>0.2149593062046766</v>
      </c>
      <c r="U54" s="74">
        <f>+(A!S54/A!$D$46)/(I!U83/I!$F$75)</f>
        <v>0.82253729618275451</v>
      </c>
      <c r="V54" s="74">
        <f>+(A!T54/A!$D$46)/(I!V83/I!$F$75)</f>
        <v>0.59247042057781218</v>
      </c>
      <c r="W54" s="74">
        <f>+(A!U54/A!$D$46)/(I!W83/I!$F$75)</f>
        <v>1.0091651649341471</v>
      </c>
      <c r="X54" s="74">
        <f>+(A!V54/A!$D$46)/(I!X83/I!$F$75)</f>
        <v>2.3364805891908471</v>
      </c>
      <c r="Y54" s="74">
        <f>+(A!W54/A!$D$46)/(I!Y83/I!$F$75)</f>
        <v>0.3449817148424279</v>
      </c>
      <c r="Z54" s="74">
        <f>+(A!X54/A!$D$46)/(I!Z83/I!$F$75)</f>
        <v>0.18872660963795818</v>
      </c>
      <c r="AA54" s="74">
        <f>+(A!Y54/A!$D$46)/(I!AA83/I!$F$75)</f>
        <v>0.17120268428519675</v>
      </c>
      <c r="AB54" s="74">
        <f>+(A!Z54/A!$D$46)/(I!AB83/I!$F$75)</f>
        <v>0.47875680382309038</v>
      </c>
      <c r="AC54" s="74">
        <f>+(A!AA54/A!$D$46)/(I!AC83/I!$F$75)</f>
        <v>0.37436757383232849</v>
      </c>
      <c r="AD54" s="74">
        <f>+(A!AB54/A!$D$46)/(I!AD83/I!$F$75)</f>
        <v>0.69774334320773534</v>
      </c>
    </row>
    <row r="55" spans="4:30" x14ac:dyDescent="0.25">
      <c r="D55" s="235" t="s">
        <v>25</v>
      </c>
      <c r="E55" s="236"/>
      <c r="F55" s="74">
        <f>+(A!D55/A!$D$46)/(I!F84/I!$F$75)</f>
        <v>0.34746986997340684</v>
      </c>
      <c r="G55" s="74">
        <f>+(A!E55/A!$D$46)/(I!G84/I!$F$75)</f>
        <v>0.24060940100322545</v>
      </c>
      <c r="H55" s="74">
        <f>+(A!F55/A!$D$46)/(I!H84/I!$F$75)</f>
        <v>0.2169881077038453</v>
      </c>
      <c r="I55" s="74">
        <f>+(A!G55/A!$D$46)/(I!I84/I!$F$75)</f>
        <v>0.22258941217510145</v>
      </c>
      <c r="J55" s="74">
        <f>+(A!H55/A!$D$46)/(I!J84/I!$F$75)</f>
        <v>0.36933803132948662</v>
      </c>
      <c r="K55" s="74">
        <f>+(A!I55/A!$D$46)/(I!K84/I!$F$75)</f>
        <v>0.31023604854380488</v>
      </c>
      <c r="L55" s="74">
        <f>+(A!J55/A!$D$46)/(I!L84/I!$F$75)</f>
        <v>0.1193775846198761</v>
      </c>
      <c r="M55" s="74">
        <f>+(A!K55/A!$D$46)/(I!M84/I!$F$75)</f>
        <v>0.12633670951841447</v>
      </c>
      <c r="N55" s="74">
        <f>+(A!L55/A!$D$46)/(I!N84/I!$F$75)</f>
        <v>0.22189195662399178</v>
      </c>
      <c r="O55" s="74">
        <f>+(A!M55/A!$D$46)/(I!O84/I!$F$75)</f>
        <v>0.3099471253462891</v>
      </c>
      <c r="P55" s="74">
        <f>+(A!N55/A!$D$46)/(I!P84/I!$F$75)</f>
        <v>0.34880262796744738</v>
      </c>
      <c r="Q55" s="74">
        <f>+(A!O55/A!$D$46)/(I!Q84/I!$F$75)</f>
        <v>0.93569188750106413</v>
      </c>
      <c r="R55" s="74">
        <f>+(A!P55/A!$D$46)/(I!R84/I!$F$75)</f>
        <v>0.53809191223751396</v>
      </c>
      <c r="S55" s="74">
        <f>+(A!Q55/A!$D$46)/(I!S84/I!$F$75)</f>
        <v>0.66463486926078386</v>
      </c>
      <c r="T55" s="74">
        <f>+(A!R55/A!$D$46)/(I!T84/I!$F$75)</f>
        <v>0.91715698324658168</v>
      </c>
      <c r="U55" s="74">
        <f>+(A!S55/A!$D$46)/(I!U84/I!$F$75)</f>
        <v>1.3775427605605794</v>
      </c>
      <c r="V55" s="74">
        <f>+(A!T55/A!$D$46)/(I!V84/I!$F$75)</f>
        <v>1.2506058070637323</v>
      </c>
      <c r="W55" s="74">
        <f>+(A!U55/A!$D$46)/(I!W84/I!$F$75)</f>
        <v>1.7235302656003459</v>
      </c>
      <c r="X55" s="74">
        <f>+(A!V55/A!$D$46)/(I!X84/I!$F$75)</f>
        <v>2.1088098172012972</v>
      </c>
      <c r="Y55" s="74">
        <f>+(A!W55/A!$D$46)/(I!Y84/I!$F$75)</f>
        <v>2.1812326604786891</v>
      </c>
      <c r="Z55" s="74">
        <f>+(A!X55/A!$D$46)/(I!Z84/I!$F$75)</f>
        <v>2.1375897784161872</v>
      </c>
      <c r="AA55" s="74">
        <f>+(A!Y55/A!$D$46)/(I!AA84/I!$F$75)</f>
        <v>2.2120460976973502</v>
      </c>
      <c r="AB55" s="74">
        <f>+(A!Z55/A!$D$46)/(I!AB84/I!$F$75)</f>
        <v>2.3145234911274963</v>
      </c>
      <c r="AC55" s="74">
        <f>+(A!AA55/A!$D$46)/(I!AC84/I!$F$75)</f>
        <v>1.9088532569393666</v>
      </c>
      <c r="AD55" s="74">
        <f>+(A!AB55/A!$D$46)/(I!AD84/I!$F$75)</f>
        <v>1.4484337907085751</v>
      </c>
    </row>
    <row r="56" spans="4:30" ht="15.75" thickBot="1" x14ac:dyDescent="0.3">
      <c r="D56" s="233" t="s">
        <v>26</v>
      </c>
      <c r="E56" s="234"/>
      <c r="F56" s="90">
        <f>+(A!D56/A!$D$46)/(I!F85/I!$F$75)</f>
        <v>0</v>
      </c>
      <c r="G56" s="90">
        <f>+(A!E56/A!$D$46)/(I!G85/I!$F$75)</f>
        <v>0</v>
      </c>
      <c r="H56" s="90">
        <f>+(A!F56/A!$D$46)/(I!H85/I!$F$75)</f>
        <v>0</v>
      </c>
      <c r="I56" s="90">
        <f>+(A!G56/A!$D$46)/(I!I85/I!$F$75)</f>
        <v>0</v>
      </c>
      <c r="J56" s="90">
        <f>+(A!H56/A!$D$46)/(I!J85/I!$F$75)</f>
        <v>0</v>
      </c>
      <c r="K56" s="90">
        <f>+(A!I56/A!$D$46)/(I!K85/I!$F$75)</f>
        <v>0</v>
      </c>
      <c r="L56" s="90">
        <f>+(A!J56/A!$D$46)/(I!L85/I!$F$75)</f>
        <v>0</v>
      </c>
      <c r="M56" s="90">
        <f>+(A!K56/A!$D$46)/(I!M85/I!$F$75)</f>
        <v>0</v>
      </c>
      <c r="N56" s="90">
        <f>+(A!L56/A!$D$46)/(I!N85/I!$F$75)</f>
        <v>0</v>
      </c>
      <c r="O56" s="90">
        <f>+(A!M56/A!$D$46)/(I!O85/I!$F$75)</f>
        <v>3.2987110433854677E-3</v>
      </c>
      <c r="P56" s="90">
        <f>+(A!N56/A!$D$46)/(I!P85/I!$F$75)</f>
        <v>6.308156002836672E-2</v>
      </c>
      <c r="Q56" s="90">
        <f>+(A!O56/A!$D$46)/(I!Q85/I!$F$75)</f>
        <v>2.5657093983829288E-2</v>
      </c>
      <c r="R56" s="90">
        <f>+(A!P56/A!$D$46)/(I!R85/I!$F$75)</f>
        <v>5.1026785502237701E-2</v>
      </c>
      <c r="S56" s="90">
        <f>+(A!Q56/A!$D$46)/(I!S85/I!$F$75)</f>
        <v>7.9339603474877882E-2</v>
      </c>
      <c r="T56" s="90">
        <f>+(A!R56/A!$D$46)/(I!T85/I!$F$75)</f>
        <v>3.932534029469225E-2</v>
      </c>
      <c r="U56" s="90">
        <f>+(A!S56/A!$D$46)/(I!U85/I!$F$75)</f>
        <v>1.3711856006593626E-2</v>
      </c>
      <c r="V56" s="90">
        <f>+(A!T56/A!$D$46)/(I!V85/I!$F$75)</f>
        <v>1.2243176964964334E-2</v>
      </c>
      <c r="W56" s="90">
        <f>+(A!U56/A!$D$46)/(I!W85/I!$F$75)</f>
        <v>1.7365139176266198E-2</v>
      </c>
      <c r="X56" s="90">
        <f>+(A!V56/A!$D$46)/(I!X85/I!$F$75)</f>
        <v>1.2178702995134003E-2</v>
      </c>
      <c r="Y56" s="90">
        <f>+(A!W56/A!$D$46)/(I!Y85/I!$F$75)</f>
        <v>3.4852751283078881E-2</v>
      </c>
      <c r="Z56" s="90">
        <f>+(A!X56/A!$D$46)/(I!Z85/I!$F$75)</f>
        <v>6.4968103257810855E-2</v>
      </c>
      <c r="AA56" s="90">
        <f>+(A!Y56/A!$D$46)/(I!AA85/I!$F$75)</f>
        <v>3.8737521492776782E-2</v>
      </c>
      <c r="AB56" s="90">
        <f>+(A!Z56/A!$D$46)/(I!AB85/I!$F$75)</f>
        <v>2.6069774664518444E-2</v>
      </c>
      <c r="AC56" s="90">
        <f>+(A!AA56/A!$D$46)/(I!AC85/I!$F$75)</f>
        <v>3.0977786715465E-2</v>
      </c>
      <c r="AD56" s="90">
        <f>+(A!AB56/A!$D$46)/(I!AD85/I!$F$75)</f>
        <v>16.721657995426334</v>
      </c>
    </row>
    <row r="57" spans="4:30" s="1" customFormat="1" x14ac:dyDescent="0.25">
      <c r="D57" s="1" t="s">
        <v>53</v>
      </c>
      <c r="E57" s="115"/>
      <c r="F57" s="91"/>
      <c r="G57" s="91"/>
      <c r="H57" s="91"/>
      <c r="I57" s="91"/>
      <c r="J57" s="91"/>
      <c r="K57" s="91"/>
      <c r="L57" s="91"/>
      <c r="M57" s="91"/>
      <c r="N57" s="91"/>
      <c r="O57" s="91"/>
      <c r="P57" s="91"/>
      <c r="Q57" s="91"/>
      <c r="R57" s="91"/>
      <c r="S57" s="91"/>
      <c r="T57" s="91"/>
      <c r="U57" s="91"/>
      <c r="V57" s="91"/>
      <c r="W57" s="91"/>
      <c r="X57" s="91"/>
      <c r="Y57" s="91"/>
      <c r="Z57" s="91"/>
      <c r="AA57" s="91"/>
    </row>
    <row r="58" spans="4:30" ht="15.75" thickBot="1" x14ac:dyDescent="0.3"/>
    <row r="59" spans="4:30" ht="15.75" thickBot="1" x14ac:dyDescent="0.3">
      <c r="D59" s="6" t="s">
        <v>15</v>
      </c>
      <c r="E59" s="7"/>
      <c r="F59" s="12">
        <v>1995</v>
      </c>
      <c r="G59" s="8">
        <v>1996</v>
      </c>
      <c r="H59" s="12">
        <v>1997</v>
      </c>
      <c r="I59" s="8">
        <v>1998</v>
      </c>
      <c r="J59" s="12">
        <v>1999</v>
      </c>
      <c r="K59" s="8">
        <v>2000</v>
      </c>
      <c r="L59" s="12">
        <v>2001</v>
      </c>
      <c r="M59" s="8">
        <v>2002</v>
      </c>
      <c r="N59" s="12">
        <v>2003</v>
      </c>
      <c r="O59" s="8">
        <v>2004</v>
      </c>
      <c r="P59" s="12">
        <v>2005</v>
      </c>
      <c r="Q59" s="8">
        <v>2006</v>
      </c>
      <c r="R59" s="12">
        <v>2007</v>
      </c>
      <c r="S59" s="8">
        <v>2008</v>
      </c>
      <c r="T59" s="12">
        <v>2009</v>
      </c>
      <c r="U59" s="8">
        <v>2010</v>
      </c>
      <c r="V59" s="12">
        <v>2011</v>
      </c>
      <c r="W59" s="8">
        <v>2012</v>
      </c>
      <c r="X59" s="12">
        <v>2013</v>
      </c>
      <c r="Y59" s="8">
        <v>2014</v>
      </c>
      <c r="Z59" s="12">
        <v>2015</v>
      </c>
      <c r="AA59" s="9">
        <v>2016</v>
      </c>
      <c r="AB59" s="9">
        <v>2017</v>
      </c>
      <c r="AC59" s="9">
        <v>2018</v>
      </c>
      <c r="AD59" s="9">
        <v>2019</v>
      </c>
    </row>
    <row r="60" spans="4:30" ht="15.75" thickBot="1" x14ac:dyDescent="0.3">
      <c r="D60" s="239" t="s">
        <v>27</v>
      </c>
      <c r="E60" s="240"/>
      <c r="F60" s="99"/>
      <c r="G60" s="92"/>
      <c r="H60" s="93"/>
      <c r="I60" s="92"/>
      <c r="J60" s="92"/>
      <c r="K60" s="92"/>
      <c r="L60" s="92"/>
      <c r="M60" s="92"/>
      <c r="N60" s="92"/>
      <c r="O60" s="92"/>
      <c r="P60" s="92"/>
      <c r="Q60" s="92"/>
      <c r="R60" s="92"/>
      <c r="S60" s="92"/>
      <c r="T60" s="92"/>
      <c r="U60" s="92"/>
      <c r="V60" s="92"/>
      <c r="W60" s="92"/>
      <c r="X60" s="92"/>
      <c r="Y60" s="92"/>
      <c r="Z60" s="92"/>
      <c r="AA60" s="92"/>
      <c r="AB60" s="92"/>
      <c r="AC60" s="92"/>
      <c r="AD60" s="92"/>
    </row>
    <row r="61" spans="4:30" x14ac:dyDescent="0.25">
      <c r="D61" s="235" t="s">
        <v>17</v>
      </c>
      <c r="E61" s="236"/>
      <c r="F61" s="94" t="str">
        <f>+IF(F47&gt; 0.33,"VENTAJA","INTRAPRODUCTO")</f>
        <v>VENTAJA</v>
      </c>
      <c r="G61" s="89" t="str">
        <f t="shared" ref="G61:AA61" si="0">+IF(G47&gt; 0.33,"VENTAJA","INTRAPRODUCTO")</f>
        <v>VENTAJA</v>
      </c>
      <c r="H61" s="95" t="str">
        <f t="shared" si="0"/>
        <v>VENTAJA</v>
      </c>
      <c r="I61" s="89" t="str">
        <f t="shared" si="0"/>
        <v>VENTAJA</v>
      </c>
      <c r="J61" s="95" t="str">
        <f t="shared" si="0"/>
        <v>VENTAJA</v>
      </c>
      <c r="K61" s="89" t="str">
        <f t="shared" si="0"/>
        <v>VENTAJA</v>
      </c>
      <c r="L61" s="95" t="str">
        <f t="shared" si="0"/>
        <v>VENTAJA</v>
      </c>
      <c r="M61" s="89" t="str">
        <f t="shared" si="0"/>
        <v>VENTAJA</v>
      </c>
      <c r="N61" s="95" t="str">
        <f t="shared" si="0"/>
        <v>VENTAJA</v>
      </c>
      <c r="O61" s="89" t="str">
        <f t="shared" si="0"/>
        <v>VENTAJA</v>
      </c>
      <c r="P61" s="95" t="str">
        <f t="shared" si="0"/>
        <v>VENTAJA</v>
      </c>
      <c r="Q61" s="89" t="str">
        <f t="shared" si="0"/>
        <v>VENTAJA</v>
      </c>
      <c r="R61" s="95" t="str">
        <f t="shared" si="0"/>
        <v>VENTAJA</v>
      </c>
      <c r="S61" s="89" t="str">
        <f t="shared" si="0"/>
        <v>VENTAJA</v>
      </c>
      <c r="T61" s="95" t="str">
        <f t="shared" si="0"/>
        <v>VENTAJA</v>
      </c>
      <c r="U61" s="89" t="str">
        <f t="shared" si="0"/>
        <v>VENTAJA</v>
      </c>
      <c r="V61" s="95" t="str">
        <f t="shared" si="0"/>
        <v>VENTAJA</v>
      </c>
      <c r="W61" s="89" t="str">
        <f t="shared" si="0"/>
        <v>VENTAJA</v>
      </c>
      <c r="X61" s="95" t="str">
        <f t="shared" si="0"/>
        <v>VENTAJA</v>
      </c>
      <c r="Y61" s="89" t="str">
        <f t="shared" si="0"/>
        <v>VENTAJA</v>
      </c>
      <c r="Z61" s="95" t="str">
        <f t="shared" si="0"/>
        <v>VENTAJA</v>
      </c>
      <c r="AA61" s="89" t="str">
        <f t="shared" si="0"/>
        <v>VENTAJA</v>
      </c>
      <c r="AB61" s="89" t="str">
        <f t="shared" ref="AB61:AC61" si="1">+IF(AB47&gt; 0.33,"VENTAJA","INTRAPRODUCTO")</f>
        <v>VENTAJA</v>
      </c>
      <c r="AC61" s="89" t="str">
        <f t="shared" si="1"/>
        <v>VENTAJA</v>
      </c>
      <c r="AD61" s="89" t="str">
        <f t="shared" ref="AD61" si="2">+IF(AD47&gt; 0.33,"VENTAJA","INTRAPRODUCTO")</f>
        <v>VENTAJA</v>
      </c>
    </row>
    <row r="62" spans="4:30" x14ac:dyDescent="0.25">
      <c r="D62" s="237" t="s">
        <v>18</v>
      </c>
      <c r="E62" s="238"/>
      <c r="F62" s="96" t="str">
        <f t="shared" ref="F62:AA62" si="3">+IF(F48&gt; 0.33,"VENTAJA","INTRAPRODUCTO")</f>
        <v>VENTAJA</v>
      </c>
      <c r="G62" s="74" t="str">
        <f t="shared" si="3"/>
        <v>VENTAJA</v>
      </c>
      <c r="H62" s="91" t="str">
        <f t="shared" si="3"/>
        <v>INTRAPRODUCTO</v>
      </c>
      <c r="I62" s="74" t="str">
        <f t="shared" si="3"/>
        <v>VENTAJA</v>
      </c>
      <c r="J62" s="91" t="str">
        <f t="shared" si="3"/>
        <v>VENTAJA</v>
      </c>
      <c r="K62" s="74" t="str">
        <f t="shared" si="3"/>
        <v>INTRAPRODUCTO</v>
      </c>
      <c r="L62" s="91" t="str">
        <f t="shared" si="3"/>
        <v>INTRAPRODUCTO</v>
      </c>
      <c r="M62" s="74" t="str">
        <f t="shared" si="3"/>
        <v>VENTAJA</v>
      </c>
      <c r="N62" s="91" t="str">
        <f t="shared" si="3"/>
        <v>INTRAPRODUCTO</v>
      </c>
      <c r="O62" s="74" t="str">
        <f t="shared" si="3"/>
        <v>INTRAPRODUCTO</v>
      </c>
      <c r="P62" s="91" t="str">
        <f t="shared" si="3"/>
        <v>INTRAPRODUCTO</v>
      </c>
      <c r="Q62" s="74" t="str">
        <f t="shared" si="3"/>
        <v>INTRAPRODUCTO</v>
      </c>
      <c r="R62" s="91" t="str">
        <f t="shared" si="3"/>
        <v>INTRAPRODUCTO</v>
      </c>
      <c r="S62" s="74" t="str">
        <f t="shared" si="3"/>
        <v>VENTAJA</v>
      </c>
      <c r="T62" s="91" t="str">
        <f t="shared" si="3"/>
        <v>VENTAJA</v>
      </c>
      <c r="U62" s="74" t="str">
        <f t="shared" si="3"/>
        <v>VENTAJA</v>
      </c>
      <c r="V62" s="91" t="str">
        <f t="shared" si="3"/>
        <v>VENTAJA</v>
      </c>
      <c r="W62" s="74" t="str">
        <f t="shared" si="3"/>
        <v>VENTAJA</v>
      </c>
      <c r="X62" s="91" t="str">
        <f t="shared" si="3"/>
        <v>VENTAJA</v>
      </c>
      <c r="Y62" s="74" t="str">
        <f t="shared" si="3"/>
        <v>VENTAJA</v>
      </c>
      <c r="Z62" s="91" t="str">
        <f t="shared" si="3"/>
        <v>VENTAJA</v>
      </c>
      <c r="AA62" s="74" t="str">
        <f t="shared" si="3"/>
        <v>VENTAJA</v>
      </c>
      <c r="AB62" s="74" t="str">
        <f t="shared" ref="AB62:AC62" si="4">+IF(AB48&gt; 0.33,"VENTAJA","INTRAPRODUCTO")</f>
        <v>VENTAJA</v>
      </c>
      <c r="AC62" s="74" t="str">
        <f t="shared" si="4"/>
        <v>VENTAJA</v>
      </c>
      <c r="AD62" s="74" t="str">
        <f t="shared" ref="AD62" si="5">+IF(AD48&gt; 0.33,"VENTAJA","INTRAPRODUCTO")</f>
        <v>VENTAJA</v>
      </c>
    </row>
    <row r="63" spans="4:30" x14ac:dyDescent="0.25">
      <c r="D63" s="235" t="s">
        <v>19</v>
      </c>
      <c r="E63" s="236"/>
      <c r="F63" s="96" t="str">
        <f t="shared" ref="F63:AA63" si="6">+IF(F49&gt; 0.33,"VENTAJA","INTRAPRODUCTO")</f>
        <v>INTRAPRODUCTO</v>
      </c>
      <c r="G63" s="74" t="str">
        <f t="shared" si="6"/>
        <v>INTRAPRODUCTO</v>
      </c>
      <c r="H63" s="91" t="str">
        <f t="shared" si="6"/>
        <v>INTRAPRODUCTO</v>
      </c>
      <c r="I63" s="74" t="str">
        <f t="shared" si="6"/>
        <v>INTRAPRODUCTO</v>
      </c>
      <c r="J63" s="91" t="str">
        <f t="shared" si="6"/>
        <v>INTRAPRODUCTO</v>
      </c>
      <c r="K63" s="74" t="str">
        <f t="shared" si="6"/>
        <v>INTRAPRODUCTO</v>
      </c>
      <c r="L63" s="91" t="str">
        <f t="shared" si="6"/>
        <v>INTRAPRODUCTO</v>
      </c>
      <c r="M63" s="74" t="str">
        <f t="shared" si="6"/>
        <v>INTRAPRODUCTO</v>
      </c>
      <c r="N63" s="91" t="str">
        <f t="shared" si="6"/>
        <v>INTRAPRODUCTO</v>
      </c>
      <c r="O63" s="74" t="str">
        <f t="shared" si="6"/>
        <v>INTRAPRODUCTO</v>
      </c>
      <c r="P63" s="91" t="str">
        <f t="shared" si="6"/>
        <v>INTRAPRODUCTO</v>
      </c>
      <c r="Q63" s="74" t="str">
        <f t="shared" si="6"/>
        <v>INTRAPRODUCTO</v>
      </c>
      <c r="R63" s="91" t="str">
        <f t="shared" si="6"/>
        <v>INTRAPRODUCTO</v>
      </c>
      <c r="S63" s="74" t="str">
        <f t="shared" si="6"/>
        <v>INTRAPRODUCTO</v>
      </c>
      <c r="T63" s="91" t="str">
        <f t="shared" si="6"/>
        <v>VENTAJA</v>
      </c>
      <c r="U63" s="74" t="str">
        <f t="shared" si="6"/>
        <v>VENTAJA</v>
      </c>
      <c r="V63" s="91" t="str">
        <f t="shared" si="6"/>
        <v>VENTAJA</v>
      </c>
      <c r="W63" s="74" t="str">
        <f t="shared" si="6"/>
        <v>VENTAJA</v>
      </c>
      <c r="X63" s="91" t="str">
        <f t="shared" si="6"/>
        <v>VENTAJA</v>
      </c>
      <c r="Y63" s="74" t="str">
        <f t="shared" si="6"/>
        <v>VENTAJA</v>
      </c>
      <c r="Z63" s="91" t="str">
        <f t="shared" si="6"/>
        <v>VENTAJA</v>
      </c>
      <c r="AA63" s="74" t="str">
        <f t="shared" si="6"/>
        <v>VENTAJA</v>
      </c>
      <c r="AB63" s="74" t="str">
        <f t="shared" ref="AB63:AC63" si="7">+IF(AB49&gt; 0.33,"VENTAJA","INTRAPRODUCTO")</f>
        <v>VENTAJA</v>
      </c>
      <c r="AC63" s="74" t="str">
        <f t="shared" si="7"/>
        <v>VENTAJA</v>
      </c>
      <c r="AD63" s="74" t="str">
        <f t="shared" ref="AD63" si="8">+IF(AD49&gt; 0.33,"VENTAJA","INTRAPRODUCTO")</f>
        <v>VENTAJA</v>
      </c>
    </row>
    <row r="64" spans="4:30" x14ac:dyDescent="0.25">
      <c r="D64" s="237" t="s">
        <v>20</v>
      </c>
      <c r="E64" s="238"/>
      <c r="F64" s="96" t="str">
        <f t="shared" ref="F64:AA64" si="9">+IF(F50&gt; 0.33,"VENTAJA","INTRAPRODUCTO")</f>
        <v>INTRAPRODUCTO</v>
      </c>
      <c r="G64" s="74" t="str">
        <f t="shared" si="9"/>
        <v>INTRAPRODUCTO</v>
      </c>
      <c r="H64" s="91" t="str">
        <f t="shared" si="9"/>
        <v>INTRAPRODUCTO</v>
      </c>
      <c r="I64" s="74" t="str">
        <f t="shared" si="9"/>
        <v>INTRAPRODUCTO</v>
      </c>
      <c r="J64" s="91" t="str">
        <f t="shared" si="9"/>
        <v>INTRAPRODUCTO</v>
      </c>
      <c r="K64" s="74" t="str">
        <f t="shared" si="9"/>
        <v>INTRAPRODUCTO</v>
      </c>
      <c r="L64" s="91" t="str">
        <f t="shared" si="9"/>
        <v>INTRAPRODUCTO</v>
      </c>
      <c r="M64" s="74" t="str">
        <f t="shared" si="9"/>
        <v>INTRAPRODUCTO</v>
      </c>
      <c r="N64" s="91" t="str">
        <f t="shared" si="9"/>
        <v>INTRAPRODUCTO</v>
      </c>
      <c r="O64" s="74" t="str">
        <f t="shared" si="9"/>
        <v>INTRAPRODUCTO</v>
      </c>
      <c r="P64" s="91" t="str">
        <f t="shared" si="9"/>
        <v>INTRAPRODUCTO</v>
      </c>
      <c r="Q64" s="74" t="str">
        <f t="shared" si="9"/>
        <v>INTRAPRODUCTO</v>
      </c>
      <c r="R64" s="91" t="str">
        <f t="shared" si="9"/>
        <v>INTRAPRODUCTO</v>
      </c>
      <c r="S64" s="74" t="str">
        <f t="shared" si="9"/>
        <v>INTRAPRODUCTO</v>
      </c>
      <c r="T64" s="91" t="str">
        <f t="shared" si="9"/>
        <v>INTRAPRODUCTO</v>
      </c>
      <c r="U64" s="74" t="str">
        <f t="shared" si="9"/>
        <v>INTRAPRODUCTO</v>
      </c>
      <c r="V64" s="91" t="str">
        <f t="shared" si="9"/>
        <v>INTRAPRODUCTO</v>
      </c>
      <c r="W64" s="74" t="str">
        <f t="shared" si="9"/>
        <v>INTRAPRODUCTO</v>
      </c>
      <c r="X64" s="91" t="str">
        <f t="shared" si="9"/>
        <v>INTRAPRODUCTO</v>
      </c>
      <c r="Y64" s="74" t="str">
        <f t="shared" si="9"/>
        <v>INTRAPRODUCTO</v>
      </c>
      <c r="Z64" s="91" t="str">
        <f t="shared" si="9"/>
        <v>INTRAPRODUCTO</v>
      </c>
      <c r="AA64" s="74" t="str">
        <f t="shared" si="9"/>
        <v>INTRAPRODUCTO</v>
      </c>
      <c r="AB64" s="74" t="str">
        <f t="shared" ref="AB64:AC64" si="10">+IF(AB50&gt; 0.33,"VENTAJA","INTRAPRODUCTO")</f>
        <v>INTRAPRODUCTO</v>
      </c>
      <c r="AC64" s="74" t="str">
        <f t="shared" si="10"/>
        <v>INTRAPRODUCTO</v>
      </c>
      <c r="AD64" s="74" t="str">
        <f t="shared" ref="AD64" si="11">+IF(AD50&gt; 0.33,"VENTAJA","INTRAPRODUCTO")</f>
        <v>INTRAPRODUCTO</v>
      </c>
    </row>
    <row r="65" spans="4:30" x14ac:dyDescent="0.25">
      <c r="D65" s="235" t="s">
        <v>21</v>
      </c>
      <c r="E65" s="236"/>
      <c r="F65" s="96" t="str">
        <f t="shared" ref="F65:AA65" si="12">+IF(F51&gt; 0.33,"VENTAJA","INTRAPRODUCTO")</f>
        <v>INTRAPRODUCTO</v>
      </c>
      <c r="G65" s="74" t="str">
        <f t="shared" si="12"/>
        <v>INTRAPRODUCTO</v>
      </c>
      <c r="H65" s="91" t="str">
        <f t="shared" si="12"/>
        <v>INTRAPRODUCTO</v>
      </c>
      <c r="I65" s="74" t="str">
        <f t="shared" si="12"/>
        <v>INTRAPRODUCTO</v>
      </c>
      <c r="J65" s="91" t="str">
        <f t="shared" si="12"/>
        <v>INTRAPRODUCTO</v>
      </c>
      <c r="K65" s="74" t="str">
        <f t="shared" si="12"/>
        <v>INTRAPRODUCTO</v>
      </c>
      <c r="L65" s="91" t="str">
        <f t="shared" si="12"/>
        <v>INTRAPRODUCTO</v>
      </c>
      <c r="M65" s="74" t="str">
        <f t="shared" si="12"/>
        <v>INTRAPRODUCTO</v>
      </c>
      <c r="N65" s="91" t="str">
        <f t="shared" si="12"/>
        <v>INTRAPRODUCTO</v>
      </c>
      <c r="O65" s="74" t="str">
        <f t="shared" si="12"/>
        <v>INTRAPRODUCTO</v>
      </c>
      <c r="P65" s="91" t="str">
        <f t="shared" si="12"/>
        <v>INTRAPRODUCTO</v>
      </c>
      <c r="Q65" s="74" t="str">
        <f t="shared" si="12"/>
        <v>VENTAJA</v>
      </c>
      <c r="R65" s="91" t="str">
        <f t="shared" si="12"/>
        <v>INTRAPRODUCTO</v>
      </c>
      <c r="S65" s="74" t="str">
        <f t="shared" si="12"/>
        <v>INTRAPRODUCTO</v>
      </c>
      <c r="T65" s="91" t="str">
        <f t="shared" si="12"/>
        <v>VENTAJA</v>
      </c>
      <c r="U65" s="74" t="str">
        <f t="shared" si="12"/>
        <v>VENTAJA</v>
      </c>
      <c r="V65" s="91" t="str">
        <f t="shared" si="12"/>
        <v>VENTAJA</v>
      </c>
      <c r="W65" s="74" t="str">
        <f t="shared" si="12"/>
        <v>VENTAJA</v>
      </c>
      <c r="X65" s="91" t="str">
        <f t="shared" si="12"/>
        <v>VENTAJA</v>
      </c>
      <c r="Y65" s="74" t="str">
        <f t="shared" si="12"/>
        <v>VENTAJA</v>
      </c>
      <c r="Z65" s="91" t="str">
        <f t="shared" si="12"/>
        <v>VENTAJA</v>
      </c>
      <c r="AA65" s="74" t="str">
        <f t="shared" si="12"/>
        <v>VENTAJA</v>
      </c>
      <c r="AB65" s="74" t="str">
        <f t="shared" ref="AB65:AC65" si="13">+IF(AB51&gt; 0.33,"VENTAJA","INTRAPRODUCTO")</f>
        <v>VENTAJA</v>
      </c>
      <c r="AC65" s="74" t="str">
        <f t="shared" si="13"/>
        <v>INTRAPRODUCTO</v>
      </c>
      <c r="AD65" s="74" t="str">
        <f t="shared" ref="AD65" si="14">+IF(AD51&gt; 0.33,"VENTAJA","INTRAPRODUCTO")</f>
        <v>VENTAJA</v>
      </c>
    </row>
    <row r="66" spans="4:30" x14ac:dyDescent="0.25">
      <c r="D66" s="237" t="s">
        <v>22</v>
      </c>
      <c r="E66" s="238"/>
      <c r="F66" s="96" t="str">
        <f t="shared" ref="F66:AA66" si="15">+IF(F52&gt; 0.33,"VENTAJA","INTRAPRODUCTO")</f>
        <v>VENTAJA</v>
      </c>
      <c r="G66" s="74" t="str">
        <f t="shared" si="15"/>
        <v>VENTAJA</v>
      </c>
      <c r="H66" s="91" t="str">
        <f t="shared" si="15"/>
        <v>VENTAJA</v>
      </c>
      <c r="I66" s="74" t="str">
        <f t="shared" si="15"/>
        <v>VENTAJA</v>
      </c>
      <c r="J66" s="91" t="str">
        <f t="shared" si="15"/>
        <v>VENTAJA</v>
      </c>
      <c r="K66" s="74" t="str">
        <f t="shared" si="15"/>
        <v>VENTAJA</v>
      </c>
      <c r="L66" s="91" t="str">
        <f t="shared" si="15"/>
        <v>VENTAJA</v>
      </c>
      <c r="M66" s="74" t="str">
        <f t="shared" si="15"/>
        <v>VENTAJA</v>
      </c>
      <c r="N66" s="91" t="str">
        <f t="shared" si="15"/>
        <v>VENTAJA</v>
      </c>
      <c r="O66" s="74" t="str">
        <f t="shared" si="15"/>
        <v>VENTAJA</v>
      </c>
      <c r="P66" s="91" t="str">
        <f t="shared" si="15"/>
        <v>VENTAJA</v>
      </c>
      <c r="Q66" s="74" t="str">
        <f t="shared" si="15"/>
        <v>VENTAJA</v>
      </c>
      <c r="R66" s="91" t="str">
        <f t="shared" si="15"/>
        <v>VENTAJA</v>
      </c>
      <c r="S66" s="74" t="str">
        <f t="shared" si="15"/>
        <v>VENTAJA</v>
      </c>
      <c r="T66" s="91" t="str">
        <f t="shared" si="15"/>
        <v>VENTAJA</v>
      </c>
      <c r="U66" s="74" t="str">
        <f t="shared" si="15"/>
        <v>VENTAJA</v>
      </c>
      <c r="V66" s="91" t="str">
        <f t="shared" si="15"/>
        <v>VENTAJA</v>
      </c>
      <c r="W66" s="74" t="str">
        <f t="shared" si="15"/>
        <v>VENTAJA</v>
      </c>
      <c r="X66" s="91" t="str">
        <f t="shared" si="15"/>
        <v>VENTAJA</v>
      </c>
      <c r="Y66" s="74" t="str">
        <f t="shared" si="15"/>
        <v>VENTAJA</v>
      </c>
      <c r="Z66" s="91" t="str">
        <f t="shared" si="15"/>
        <v>VENTAJA</v>
      </c>
      <c r="AA66" s="74" t="str">
        <f t="shared" si="15"/>
        <v>VENTAJA</v>
      </c>
      <c r="AB66" s="74" t="str">
        <f t="shared" ref="AB66:AC66" si="16">+IF(AB52&gt; 0.33,"VENTAJA","INTRAPRODUCTO")</f>
        <v>INTRAPRODUCTO</v>
      </c>
      <c r="AC66" s="74" t="str">
        <f t="shared" si="16"/>
        <v>INTRAPRODUCTO</v>
      </c>
      <c r="AD66" s="74" t="str">
        <f t="shared" ref="AD66" si="17">+IF(AD52&gt; 0.33,"VENTAJA","INTRAPRODUCTO")</f>
        <v>INTRAPRODUCTO</v>
      </c>
    </row>
    <row r="67" spans="4:30" x14ac:dyDescent="0.25">
      <c r="D67" s="235" t="s">
        <v>23</v>
      </c>
      <c r="E67" s="236"/>
      <c r="F67" s="96" t="str">
        <f t="shared" ref="F67:AA67" si="18">+IF(F53&gt; 0.33,"VENTAJA","INTRAPRODUCTO")</f>
        <v>VENTAJA</v>
      </c>
      <c r="G67" s="74" t="str">
        <f t="shared" si="18"/>
        <v>VENTAJA</v>
      </c>
      <c r="H67" s="91" t="str">
        <f t="shared" si="18"/>
        <v>VENTAJA</v>
      </c>
      <c r="I67" s="74" t="str">
        <f t="shared" si="18"/>
        <v>INTRAPRODUCTO</v>
      </c>
      <c r="J67" s="91" t="str">
        <f t="shared" si="18"/>
        <v>VENTAJA</v>
      </c>
      <c r="K67" s="74" t="str">
        <f t="shared" si="18"/>
        <v>VENTAJA</v>
      </c>
      <c r="L67" s="91" t="str">
        <f t="shared" si="18"/>
        <v>VENTAJA</v>
      </c>
      <c r="M67" s="74" t="str">
        <f t="shared" si="18"/>
        <v>VENTAJA</v>
      </c>
      <c r="N67" s="91" t="str">
        <f t="shared" si="18"/>
        <v>VENTAJA</v>
      </c>
      <c r="O67" s="74" t="str">
        <f t="shared" si="18"/>
        <v>VENTAJA</v>
      </c>
      <c r="P67" s="91" t="str">
        <f t="shared" si="18"/>
        <v>VENTAJA</v>
      </c>
      <c r="Q67" s="74" t="str">
        <f t="shared" si="18"/>
        <v>VENTAJA</v>
      </c>
      <c r="R67" s="91" t="str">
        <f t="shared" si="18"/>
        <v>INTRAPRODUCTO</v>
      </c>
      <c r="S67" s="74" t="str">
        <f t="shared" si="18"/>
        <v>VENTAJA</v>
      </c>
      <c r="T67" s="91" t="str">
        <f t="shared" si="18"/>
        <v>VENTAJA</v>
      </c>
      <c r="U67" s="74" t="str">
        <f t="shared" si="18"/>
        <v>VENTAJA</v>
      </c>
      <c r="V67" s="91" t="str">
        <f t="shared" si="18"/>
        <v>VENTAJA</v>
      </c>
      <c r="W67" s="74" t="str">
        <f t="shared" si="18"/>
        <v>INTRAPRODUCTO</v>
      </c>
      <c r="X67" s="91" t="str">
        <f t="shared" si="18"/>
        <v>VENTAJA</v>
      </c>
      <c r="Y67" s="74" t="str">
        <f t="shared" si="18"/>
        <v>VENTAJA</v>
      </c>
      <c r="Z67" s="91" t="str">
        <f t="shared" si="18"/>
        <v>VENTAJA</v>
      </c>
      <c r="AA67" s="74" t="str">
        <f t="shared" si="18"/>
        <v>VENTAJA</v>
      </c>
      <c r="AB67" s="74" t="str">
        <f t="shared" ref="AB67:AC67" si="19">+IF(AB53&gt; 0.33,"VENTAJA","INTRAPRODUCTO")</f>
        <v>VENTAJA</v>
      </c>
      <c r="AC67" s="74" t="str">
        <f t="shared" si="19"/>
        <v>VENTAJA</v>
      </c>
      <c r="AD67" s="74" t="str">
        <f t="shared" ref="AD67" si="20">+IF(AD53&gt; 0.33,"VENTAJA","INTRAPRODUCTO")</f>
        <v>VENTAJA</v>
      </c>
    </row>
    <row r="68" spans="4:30" x14ac:dyDescent="0.25">
      <c r="D68" s="237" t="s">
        <v>24</v>
      </c>
      <c r="E68" s="238"/>
      <c r="F68" s="96" t="str">
        <f t="shared" ref="F68:AA68" si="21">+IF(F54&gt; 0.33,"VENTAJA","INTRAPRODUCTO")</f>
        <v>INTRAPRODUCTO</v>
      </c>
      <c r="G68" s="74" t="str">
        <f t="shared" si="21"/>
        <v>VENTAJA</v>
      </c>
      <c r="H68" s="91" t="str">
        <f t="shared" si="21"/>
        <v>INTRAPRODUCTO</v>
      </c>
      <c r="I68" s="74" t="str">
        <f t="shared" si="21"/>
        <v>INTRAPRODUCTO</v>
      </c>
      <c r="J68" s="91" t="str">
        <f t="shared" si="21"/>
        <v>INTRAPRODUCTO</v>
      </c>
      <c r="K68" s="74" t="str">
        <f t="shared" si="21"/>
        <v>INTRAPRODUCTO</v>
      </c>
      <c r="L68" s="91" t="str">
        <f t="shared" si="21"/>
        <v>INTRAPRODUCTO</v>
      </c>
      <c r="M68" s="74" t="str">
        <f t="shared" si="21"/>
        <v>INTRAPRODUCTO</v>
      </c>
      <c r="N68" s="91" t="str">
        <f t="shared" si="21"/>
        <v>INTRAPRODUCTO</v>
      </c>
      <c r="O68" s="74" t="str">
        <f t="shared" si="21"/>
        <v>VENTAJA</v>
      </c>
      <c r="P68" s="91" t="str">
        <f t="shared" si="21"/>
        <v>INTRAPRODUCTO</v>
      </c>
      <c r="Q68" s="74" t="str">
        <f t="shared" si="21"/>
        <v>INTRAPRODUCTO</v>
      </c>
      <c r="R68" s="91" t="str">
        <f t="shared" si="21"/>
        <v>INTRAPRODUCTO</v>
      </c>
      <c r="S68" s="74" t="str">
        <f t="shared" si="21"/>
        <v>VENTAJA</v>
      </c>
      <c r="T68" s="91" t="str">
        <f t="shared" si="21"/>
        <v>INTRAPRODUCTO</v>
      </c>
      <c r="U68" s="74" t="str">
        <f t="shared" si="21"/>
        <v>VENTAJA</v>
      </c>
      <c r="V68" s="91" t="str">
        <f t="shared" si="21"/>
        <v>VENTAJA</v>
      </c>
      <c r="W68" s="74" t="str">
        <f t="shared" si="21"/>
        <v>VENTAJA</v>
      </c>
      <c r="X68" s="91" t="str">
        <f t="shared" si="21"/>
        <v>VENTAJA</v>
      </c>
      <c r="Y68" s="74" t="str">
        <f t="shared" si="21"/>
        <v>VENTAJA</v>
      </c>
      <c r="Z68" s="91" t="str">
        <f t="shared" si="21"/>
        <v>INTRAPRODUCTO</v>
      </c>
      <c r="AA68" s="74" t="str">
        <f t="shared" si="21"/>
        <v>INTRAPRODUCTO</v>
      </c>
      <c r="AB68" s="74" t="str">
        <f t="shared" ref="AB68:AC68" si="22">+IF(AB54&gt; 0.33,"VENTAJA","INTRAPRODUCTO")</f>
        <v>VENTAJA</v>
      </c>
      <c r="AC68" s="74" t="str">
        <f t="shared" si="22"/>
        <v>VENTAJA</v>
      </c>
      <c r="AD68" s="74" t="str">
        <f t="shared" ref="AD68" si="23">+IF(AD54&gt; 0.33,"VENTAJA","INTRAPRODUCTO")</f>
        <v>VENTAJA</v>
      </c>
    </row>
    <row r="69" spans="4:30" x14ac:dyDescent="0.25">
      <c r="D69" s="235" t="s">
        <v>25</v>
      </c>
      <c r="E69" s="236"/>
      <c r="F69" s="96" t="str">
        <f t="shared" ref="F69:AA69" si="24">+IF(F55&gt; 0.33,"VENTAJA","INTRAPRODUCTO")</f>
        <v>VENTAJA</v>
      </c>
      <c r="G69" s="74" t="str">
        <f t="shared" si="24"/>
        <v>INTRAPRODUCTO</v>
      </c>
      <c r="H69" s="91" t="str">
        <f t="shared" si="24"/>
        <v>INTRAPRODUCTO</v>
      </c>
      <c r="I69" s="74" t="str">
        <f t="shared" si="24"/>
        <v>INTRAPRODUCTO</v>
      </c>
      <c r="J69" s="91" t="str">
        <f t="shared" si="24"/>
        <v>VENTAJA</v>
      </c>
      <c r="K69" s="74" t="str">
        <f t="shared" si="24"/>
        <v>INTRAPRODUCTO</v>
      </c>
      <c r="L69" s="91" t="str">
        <f t="shared" si="24"/>
        <v>INTRAPRODUCTO</v>
      </c>
      <c r="M69" s="74" t="str">
        <f t="shared" si="24"/>
        <v>INTRAPRODUCTO</v>
      </c>
      <c r="N69" s="91" t="str">
        <f t="shared" si="24"/>
        <v>INTRAPRODUCTO</v>
      </c>
      <c r="O69" s="74" t="str">
        <f t="shared" si="24"/>
        <v>INTRAPRODUCTO</v>
      </c>
      <c r="P69" s="91" t="str">
        <f t="shared" si="24"/>
        <v>VENTAJA</v>
      </c>
      <c r="Q69" s="74" t="str">
        <f t="shared" si="24"/>
        <v>VENTAJA</v>
      </c>
      <c r="R69" s="91" t="str">
        <f t="shared" si="24"/>
        <v>VENTAJA</v>
      </c>
      <c r="S69" s="74" t="str">
        <f t="shared" si="24"/>
        <v>VENTAJA</v>
      </c>
      <c r="T69" s="91" t="str">
        <f t="shared" si="24"/>
        <v>VENTAJA</v>
      </c>
      <c r="U69" s="74" t="str">
        <f t="shared" si="24"/>
        <v>VENTAJA</v>
      </c>
      <c r="V69" s="91" t="str">
        <f t="shared" si="24"/>
        <v>VENTAJA</v>
      </c>
      <c r="W69" s="74" t="str">
        <f t="shared" si="24"/>
        <v>VENTAJA</v>
      </c>
      <c r="X69" s="91" t="str">
        <f t="shared" si="24"/>
        <v>VENTAJA</v>
      </c>
      <c r="Y69" s="74" t="str">
        <f t="shared" si="24"/>
        <v>VENTAJA</v>
      </c>
      <c r="Z69" s="91" t="str">
        <f t="shared" si="24"/>
        <v>VENTAJA</v>
      </c>
      <c r="AA69" s="74" t="str">
        <f t="shared" si="24"/>
        <v>VENTAJA</v>
      </c>
      <c r="AB69" s="74" t="str">
        <f t="shared" ref="AB69:AC69" si="25">+IF(AB55&gt; 0.33,"VENTAJA","INTRAPRODUCTO")</f>
        <v>VENTAJA</v>
      </c>
      <c r="AC69" s="74" t="str">
        <f t="shared" si="25"/>
        <v>VENTAJA</v>
      </c>
      <c r="AD69" s="74" t="str">
        <f t="shared" ref="AD69" si="26">+IF(AD55&gt; 0.33,"VENTAJA","INTRAPRODUCTO")</f>
        <v>VENTAJA</v>
      </c>
    </row>
    <row r="70" spans="4:30" ht="15.75" thickBot="1" x14ac:dyDescent="0.3">
      <c r="D70" s="233" t="s">
        <v>26</v>
      </c>
      <c r="E70" s="234"/>
      <c r="F70" s="97" t="str">
        <f t="shared" ref="F70:AA70" si="27">+IF(F56&gt; 0.33,"VENTAJA","INTRAPRODUCTO")</f>
        <v>INTRAPRODUCTO</v>
      </c>
      <c r="G70" s="90" t="str">
        <f t="shared" si="27"/>
        <v>INTRAPRODUCTO</v>
      </c>
      <c r="H70" s="98" t="str">
        <f t="shared" si="27"/>
        <v>INTRAPRODUCTO</v>
      </c>
      <c r="I70" s="90" t="str">
        <f t="shared" si="27"/>
        <v>INTRAPRODUCTO</v>
      </c>
      <c r="J70" s="98" t="str">
        <f t="shared" si="27"/>
        <v>INTRAPRODUCTO</v>
      </c>
      <c r="K70" s="90" t="str">
        <f t="shared" si="27"/>
        <v>INTRAPRODUCTO</v>
      </c>
      <c r="L70" s="98" t="str">
        <f t="shared" si="27"/>
        <v>INTRAPRODUCTO</v>
      </c>
      <c r="M70" s="90" t="str">
        <f t="shared" si="27"/>
        <v>INTRAPRODUCTO</v>
      </c>
      <c r="N70" s="98" t="str">
        <f t="shared" si="27"/>
        <v>INTRAPRODUCTO</v>
      </c>
      <c r="O70" s="90" t="str">
        <f t="shared" si="27"/>
        <v>INTRAPRODUCTO</v>
      </c>
      <c r="P70" s="98" t="str">
        <f t="shared" si="27"/>
        <v>INTRAPRODUCTO</v>
      </c>
      <c r="Q70" s="90" t="str">
        <f t="shared" si="27"/>
        <v>INTRAPRODUCTO</v>
      </c>
      <c r="R70" s="98" t="str">
        <f t="shared" si="27"/>
        <v>INTRAPRODUCTO</v>
      </c>
      <c r="S70" s="90" t="str">
        <f t="shared" si="27"/>
        <v>INTRAPRODUCTO</v>
      </c>
      <c r="T70" s="98" t="str">
        <f t="shared" si="27"/>
        <v>INTRAPRODUCTO</v>
      </c>
      <c r="U70" s="90" t="str">
        <f t="shared" si="27"/>
        <v>INTRAPRODUCTO</v>
      </c>
      <c r="V70" s="98" t="str">
        <f t="shared" si="27"/>
        <v>INTRAPRODUCTO</v>
      </c>
      <c r="W70" s="90" t="str">
        <f t="shared" si="27"/>
        <v>INTRAPRODUCTO</v>
      </c>
      <c r="X70" s="98" t="str">
        <f t="shared" si="27"/>
        <v>INTRAPRODUCTO</v>
      </c>
      <c r="Y70" s="90" t="str">
        <f t="shared" si="27"/>
        <v>INTRAPRODUCTO</v>
      </c>
      <c r="Z70" s="98" t="str">
        <f t="shared" si="27"/>
        <v>INTRAPRODUCTO</v>
      </c>
      <c r="AA70" s="90" t="str">
        <f t="shared" si="27"/>
        <v>INTRAPRODUCTO</v>
      </c>
      <c r="AB70" s="90" t="str">
        <f t="shared" ref="AB70:AC70" si="28">+IF(AB56&gt; 0.33,"VENTAJA","INTRAPRODUCTO")</f>
        <v>INTRAPRODUCTO</v>
      </c>
      <c r="AC70" s="90" t="str">
        <f t="shared" si="28"/>
        <v>INTRAPRODUCTO</v>
      </c>
      <c r="AD70" s="90" t="str">
        <f t="shared" ref="AD70" si="29">+IF(AD56&gt; 0.33,"VENTAJA","INTRAPRODUCTO")</f>
        <v>VENTAJA</v>
      </c>
    </row>
    <row r="71" spans="4:30" s="1" customFormat="1" x14ac:dyDescent="0.25">
      <c r="D71" s="1" t="s">
        <v>53</v>
      </c>
      <c r="E71" s="115"/>
      <c r="F71" s="91"/>
      <c r="G71" s="91"/>
      <c r="H71" s="91"/>
      <c r="I71" s="91"/>
      <c r="J71" s="91"/>
      <c r="K71" s="91"/>
      <c r="L71" s="91"/>
      <c r="M71" s="91"/>
      <c r="N71" s="91"/>
      <c r="O71" s="91"/>
      <c r="P71" s="91"/>
      <c r="Q71" s="91"/>
      <c r="R71" s="91"/>
      <c r="S71" s="91"/>
      <c r="T71" s="91"/>
      <c r="U71" s="91"/>
      <c r="V71" s="91"/>
      <c r="W71" s="91"/>
      <c r="X71" s="91"/>
      <c r="Y71" s="91"/>
      <c r="Z71" s="91"/>
      <c r="AA71" s="91"/>
    </row>
    <row r="73" spans="4:30" ht="15.75" thickBot="1" x14ac:dyDescent="0.3">
      <c r="D73" s="1" t="s">
        <v>55</v>
      </c>
      <c r="E73" s="3"/>
    </row>
    <row r="74" spans="4:30" ht="15.75" thickBot="1" x14ac:dyDescent="0.3">
      <c r="D74" s="87" t="s">
        <v>15</v>
      </c>
      <c r="E74" s="88"/>
      <c r="F74" s="12">
        <v>1995</v>
      </c>
      <c r="G74" s="8">
        <v>1996</v>
      </c>
      <c r="H74" s="12">
        <v>1997</v>
      </c>
      <c r="I74" s="8">
        <v>1998</v>
      </c>
      <c r="J74" s="12">
        <v>1999</v>
      </c>
      <c r="K74" s="8">
        <v>2000</v>
      </c>
      <c r="L74" s="12">
        <v>2001</v>
      </c>
      <c r="M74" s="8">
        <v>2002</v>
      </c>
      <c r="N74" s="12">
        <v>2003</v>
      </c>
      <c r="O74" s="8">
        <v>2004</v>
      </c>
      <c r="P74" s="12">
        <v>2005</v>
      </c>
      <c r="Q74" s="8">
        <v>2006</v>
      </c>
      <c r="R74" s="12">
        <v>2007</v>
      </c>
      <c r="S74" s="8">
        <v>2008</v>
      </c>
      <c r="T74" s="12">
        <v>2009</v>
      </c>
      <c r="U74" s="8">
        <v>2010</v>
      </c>
      <c r="V74" s="12">
        <v>2011</v>
      </c>
      <c r="W74" s="8">
        <v>2012</v>
      </c>
      <c r="X74" s="12">
        <v>2013</v>
      </c>
      <c r="Y74" s="8">
        <v>2014</v>
      </c>
      <c r="Z74" s="12">
        <v>2015</v>
      </c>
      <c r="AA74" s="9">
        <v>2016</v>
      </c>
      <c r="AB74" s="9">
        <v>2017</v>
      </c>
      <c r="AC74" s="9">
        <v>2018</v>
      </c>
      <c r="AD74" s="9">
        <v>2019</v>
      </c>
    </row>
    <row r="75" spans="4:30" ht="15.75" thickBot="1" x14ac:dyDescent="0.3">
      <c r="D75" s="239" t="s">
        <v>16</v>
      </c>
      <c r="E75" s="240"/>
      <c r="F75" s="75">
        <v>10201048.063999999</v>
      </c>
      <c r="G75" s="76">
        <v>10647555.072000001</v>
      </c>
      <c r="H75" s="75">
        <v>11549019.136</v>
      </c>
      <c r="I75" s="76">
        <v>10821222.4</v>
      </c>
      <c r="J75" s="75">
        <v>11617030.143999999</v>
      </c>
      <c r="K75" s="76">
        <v>13158400.846999999</v>
      </c>
      <c r="L75" s="75">
        <v>12301486.486</v>
      </c>
      <c r="M75" s="76">
        <v>11897488.380999999</v>
      </c>
      <c r="N75" s="75">
        <v>13092218.069</v>
      </c>
      <c r="O75" s="76">
        <v>16729677.706</v>
      </c>
      <c r="P75" s="75">
        <v>21190438.734999999</v>
      </c>
      <c r="Q75" s="76">
        <v>24390975.103</v>
      </c>
      <c r="R75" s="75">
        <v>29991332</v>
      </c>
      <c r="S75" s="76">
        <v>37625882.064999998</v>
      </c>
      <c r="T75" s="75">
        <v>32852985.837000001</v>
      </c>
      <c r="U75" s="76">
        <v>39819528.641999997</v>
      </c>
      <c r="V75" s="75">
        <v>56953516.086000003</v>
      </c>
      <c r="W75" s="76">
        <v>60273618.167999998</v>
      </c>
      <c r="X75" s="75">
        <v>58821869.987000003</v>
      </c>
      <c r="Y75" s="76">
        <v>54794812.015000001</v>
      </c>
      <c r="Z75" s="75">
        <v>35690766.593000002</v>
      </c>
      <c r="AA75" s="77">
        <v>31044991.243000001</v>
      </c>
      <c r="AB75" s="77">
        <v>37766321.060000002</v>
      </c>
      <c r="AC75" s="77">
        <v>41831520.221000001</v>
      </c>
      <c r="AD75" s="77">
        <v>39489359.461999997</v>
      </c>
    </row>
    <row r="76" spans="4:30" x14ac:dyDescent="0.25">
      <c r="D76" s="235" t="s">
        <v>17</v>
      </c>
      <c r="E76" s="236"/>
      <c r="F76" s="78">
        <v>3098921.09</v>
      </c>
      <c r="G76" s="79">
        <v>2785849.662</v>
      </c>
      <c r="H76" s="78">
        <v>3607707.88</v>
      </c>
      <c r="I76" s="79">
        <v>3335956.557</v>
      </c>
      <c r="J76" s="78">
        <v>2695929.8470000001</v>
      </c>
      <c r="K76" s="79">
        <v>2405215.0010000002</v>
      </c>
      <c r="L76" s="78">
        <v>2138679.7719999999</v>
      </c>
      <c r="M76" s="79">
        <v>2078652.2009999999</v>
      </c>
      <c r="N76" s="78">
        <v>2115649.7719999999</v>
      </c>
      <c r="O76" s="79">
        <v>2562060.0449999999</v>
      </c>
      <c r="P76" s="78">
        <v>3414451.378</v>
      </c>
      <c r="Q76" s="79">
        <v>3636147.1490000002</v>
      </c>
      <c r="R76" s="78">
        <v>4207719.53</v>
      </c>
      <c r="S76" s="79">
        <v>4920759.6100000003</v>
      </c>
      <c r="T76" s="78">
        <v>4598395.335</v>
      </c>
      <c r="U76" s="79">
        <v>4252563.568</v>
      </c>
      <c r="V76" s="78">
        <v>5361940.517</v>
      </c>
      <c r="W76" s="79">
        <v>4891277.0719999997</v>
      </c>
      <c r="X76" s="78">
        <v>4827988.8420000002</v>
      </c>
      <c r="Y76" s="79">
        <v>5397566.3509999998</v>
      </c>
      <c r="Z76" s="78">
        <v>5065806.5839999998</v>
      </c>
      <c r="AA76" s="80">
        <v>5017400.301</v>
      </c>
      <c r="AB76" s="80">
        <v>5287654.5549999997</v>
      </c>
      <c r="AC76" s="80">
        <v>5056430.5199999996</v>
      </c>
      <c r="AD76" s="80">
        <v>5180742.5949999997</v>
      </c>
    </row>
    <row r="77" spans="4:30" x14ac:dyDescent="0.25">
      <c r="D77" s="237" t="s">
        <v>18</v>
      </c>
      <c r="E77" s="238"/>
      <c r="F77" s="81">
        <v>30803.01</v>
      </c>
      <c r="G77" s="82">
        <v>35173.404000000002</v>
      </c>
      <c r="H77" s="81">
        <v>39259.262000000002</v>
      </c>
      <c r="I77" s="82">
        <v>35104.345999999998</v>
      </c>
      <c r="J77" s="81">
        <v>39624.252</v>
      </c>
      <c r="K77" s="82">
        <v>46419.232000000004</v>
      </c>
      <c r="L77" s="81">
        <v>53188.722000000002</v>
      </c>
      <c r="M77" s="82">
        <v>74104.146999999997</v>
      </c>
      <c r="N77" s="81">
        <v>91780.876000000004</v>
      </c>
      <c r="O77" s="82">
        <v>123835.197</v>
      </c>
      <c r="P77" s="81">
        <v>96874.676000000007</v>
      </c>
      <c r="Q77" s="82">
        <v>94055.032999999996</v>
      </c>
      <c r="R77" s="81">
        <v>105375.874</v>
      </c>
      <c r="S77" s="82">
        <v>94489.955000000002</v>
      </c>
      <c r="T77" s="81">
        <v>70182.815000000002</v>
      </c>
      <c r="U77" s="82">
        <v>53309.548000000003</v>
      </c>
      <c r="V77" s="81">
        <v>64346.038</v>
      </c>
      <c r="W77" s="82">
        <v>70258.634000000005</v>
      </c>
      <c r="X77" s="81">
        <v>97455.774999999994</v>
      </c>
      <c r="Y77" s="82">
        <v>83701.375</v>
      </c>
      <c r="Z77" s="81">
        <v>73863.785999999993</v>
      </c>
      <c r="AA77" s="83">
        <v>54157.362999999998</v>
      </c>
      <c r="AB77" s="83">
        <v>67241.414999999994</v>
      </c>
      <c r="AC77" s="83">
        <v>74247.701000000001</v>
      </c>
      <c r="AD77" s="83">
        <v>79792.514999999999</v>
      </c>
    </row>
    <row r="78" spans="4:30" x14ac:dyDescent="0.25">
      <c r="D78" s="235" t="s">
        <v>19</v>
      </c>
      <c r="E78" s="236"/>
      <c r="F78" s="78">
        <v>579990.24399999995</v>
      </c>
      <c r="G78" s="79">
        <v>605765.80500000005</v>
      </c>
      <c r="H78" s="78">
        <v>616942.38699999999</v>
      </c>
      <c r="I78" s="79">
        <v>617456.18000000005</v>
      </c>
      <c r="J78" s="78">
        <v>620240.06799999997</v>
      </c>
      <c r="K78" s="79">
        <v>659124.23800000001</v>
      </c>
      <c r="L78" s="78">
        <v>688855.61499999999</v>
      </c>
      <c r="M78" s="79">
        <v>757827.40099999995</v>
      </c>
      <c r="N78" s="78">
        <v>789590.94900000002</v>
      </c>
      <c r="O78" s="79">
        <v>875534.74</v>
      </c>
      <c r="P78" s="78">
        <v>1139266.4569999999</v>
      </c>
      <c r="Q78" s="79">
        <v>1479351.7949999999</v>
      </c>
      <c r="R78" s="78">
        <v>1801174.3359999999</v>
      </c>
      <c r="S78" s="79">
        <v>1883633.2490000001</v>
      </c>
      <c r="T78" s="78">
        <v>1536759.11</v>
      </c>
      <c r="U78" s="79">
        <v>1790755.2039999999</v>
      </c>
      <c r="V78" s="78">
        <v>1862520.5719999999</v>
      </c>
      <c r="W78" s="79">
        <v>1903899.7069999999</v>
      </c>
      <c r="X78" s="78">
        <v>1983921.308</v>
      </c>
      <c r="Y78" s="79">
        <v>1921493.327</v>
      </c>
      <c r="Z78" s="78">
        <v>1777427.3</v>
      </c>
      <c r="AA78" s="80">
        <v>1737163.1470000001</v>
      </c>
      <c r="AB78" s="80">
        <v>1879180.273</v>
      </c>
      <c r="AC78" s="80">
        <v>2002077.676</v>
      </c>
      <c r="AD78" s="80">
        <v>1958958.048</v>
      </c>
    </row>
    <row r="79" spans="4:30" x14ac:dyDescent="0.25">
      <c r="D79" s="237" t="s">
        <v>20</v>
      </c>
      <c r="E79" s="238"/>
      <c r="F79" s="81">
        <v>2777924.2829999998</v>
      </c>
      <c r="G79" s="82">
        <v>3827695.986</v>
      </c>
      <c r="H79" s="81">
        <v>3622565.1490000002</v>
      </c>
      <c r="I79" s="82">
        <v>3273865.3459999999</v>
      </c>
      <c r="J79" s="81">
        <v>4702466.4309999999</v>
      </c>
      <c r="K79" s="82">
        <v>5668573.9000000004</v>
      </c>
      <c r="L79" s="81">
        <v>4465281.6239999998</v>
      </c>
      <c r="M79" s="82">
        <v>4273429.8509999998</v>
      </c>
      <c r="N79" s="81">
        <v>4869042.2489999998</v>
      </c>
      <c r="O79" s="82">
        <v>6174538.5109999999</v>
      </c>
      <c r="P79" s="81">
        <v>8316319.8449999997</v>
      </c>
      <c r="Q79" s="82">
        <v>9373867.7410000004</v>
      </c>
      <c r="R79" s="81">
        <v>10872100.037</v>
      </c>
      <c r="S79" s="82">
        <v>17295009.647999998</v>
      </c>
      <c r="T79" s="81">
        <v>15780856.358999999</v>
      </c>
      <c r="U79" s="82">
        <v>22564428.982000001</v>
      </c>
      <c r="V79" s="81">
        <v>36481785.703000002</v>
      </c>
      <c r="W79" s="82">
        <v>39611602.737000003</v>
      </c>
      <c r="X79" s="81">
        <v>39276186.884999998</v>
      </c>
      <c r="Y79" s="82">
        <v>35930632.399999999</v>
      </c>
      <c r="Z79" s="81">
        <v>18839854.679000001</v>
      </c>
      <c r="AA79" s="83">
        <v>14745528.085000001</v>
      </c>
      <c r="AB79" s="83">
        <v>20445576.850000001</v>
      </c>
      <c r="AC79" s="83">
        <v>24211578.954</v>
      </c>
      <c r="AD79" s="83">
        <v>21598659.598000001</v>
      </c>
    </row>
    <row r="80" spans="4:30" x14ac:dyDescent="0.25">
      <c r="D80" s="235" t="s">
        <v>21</v>
      </c>
      <c r="E80" s="236"/>
      <c r="F80" s="78">
        <v>15458.19</v>
      </c>
      <c r="G80" s="79">
        <v>20060.937999999998</v>
      </c>
      <c r="H80" s="78">
        <v>39520.923999999999</v>
      </c>
      <c r="I80" s="79">
        <v>47420.091999999997</v>
      </c>
      <c r="J80" s="78">
        <v>59328.618000000002</v>
      </c>
      <c r="K80" s="79">
        <v>49121.404000000002</v>
      </c>
      <c r="L80" s="78">
        <v>40252.230000000003</v>
      </c>
      <c r="M80" s="79">
        <v>47038.563999999998</v>
      </c>
      <c r="N80" s="78">
        <v>70101.479000000007</v>
      </c>
      <c r="O80" s="79">
        <v>132581.01300000001</v>
      </c>
      <c r="P80" s="78">
        <v>122856.924</v>
      </c>
      <c r="Q80" s="79">
        <v>127010.948</v>
      </c>
      <c r="R80" s="78">
        <v>261453.73800000001</v>
      </c>
      <c r="S80" s="79">
        <v>384381.01500000001</v>
      </c>
      <c r="T80" s="78">
        <v>178528.27600000001</v>
      </c>
      <c r="U80" s="79">
        <v>135985.625</v>
      </c>
      <c r="V80" s="78">
        <v>290296.103</v>
      </c>
      <c r="W80" s="79">
        <v>280943.15100000001</v>
      </c>
      <c r="X80" s="78">
        <v>255500.98800000001</v>
      </c>
      <c r="Y80" s="79">
        <v>328909.83600000001</v>
      </c>
      <c r="Z80" s="78">
        <v>363479.42700000003</v>
      </c>
      <c r="AA80" s="80">
        <v>338839.57299999997</v>
      </c>
      <c r="AB80" s="80">
        <v>500779.88900000002</v>
      </c>
      <c r="AC80" s="80">
        <v>585061.14500000002</v>
      </c>
      <c r="AD80" s="80">
        <v>497421.35700000002</v>
      </c>
    </row>
    <row r="81" spans="4:30" x14ac:dyDescent="0.25">
      <c r="D81" s="237" t="s">
        <v>22</v>
      </c>
      <c r="E81" s="238"/>
      <c r="F81" s="81">
        <v>806467.44</v>
      </c>
      <c r="G81" s="82">
        <v>878271.42099999997</v>
      </c>
      <c r="H81" s="81">
        <v>1075389.1259999999</v>
      </c>
      <c r="I81" s="82">
        <v>1092606.466</v>
      </c>
      <c r="J81" s="81">
        <v>1179674.507</v>
      </c>
      <c r="K81" s="82">
        <v>1335680.9410000001</v>
      </c>
      <c r="L81" s="81">
        <v>1361828.9720000001</v>
      </c>
      <c r="M81" s="82">
        <v>1329738.9140000001</v>
      </c>
      <c r="N81" s="81">
        <v>1219370.236</v>
      </c>
      <c r="O81" s="82">
        <v>1541722.7209999999</v>
      </c>
      <c r="P81" s="81">
        <v>1786172.6610000001</v>
      </c>
      <c r="Q81" s="82">
        <v>2024381.6680000001</v>
      </c>
      <c r="R81" s="81">
        <v>2413255.6839999999</v>
      </c>
      <c r="S81" s="82">
        <v>2951475.1740000001</v>
      </c>
      <c r="T81" s="81">
        <v>2715936.733</v>
      </c>
      <c r="U81" s="82">
        <v>2846822.6030000001</v>
      </c>
      <c r="V81" s="81">
        <v>3312122.983</v>
      </c>
      <c r="W81" s="82">
        <v>3428685.415</v>
      </c>
      <c r="X81" s="81">
        <v>3733191.8110000002</v>
      </c>
      <c r="Y81" s="82">
        <v>3684127.247</v>
      </c>
      <c r="Z81" s="81">
        <v>3423007.0780000002</v>
      </c>
      <c r="AA81" s="83">
        <v>3029705.855</v>
      </c>
      <c r="AB81" s="83">
        <v>3053327.361</v>
      </c>
      <c r="AC81" s="83">
        <v>3210970.0660000001</v>
      </c>
      <c r="AD81" s="83">
        <v>3134328.5630000001</v>
      </c>
    </row>
    <row r="82" spans="4:30" x14ac:dyDescent="0.25">
      <c r="D82" s="235" t="s">
        <v>23</v>
      </c>
      <c r="E82" s="236"/>
      <c r="F82" s="78">
        <v>1467892.4750000001</v>
      </c>
      <c r="G82" s="79">
        <v>1145310.274</v>
      </c>
      <c r="H82" s="78">
        <v>1189097.206</v>
      </c>
      <c r="I82" s="79">
        <v>1100459.8259999999</v>
      </c>
      <c r="J82" s="78">
        <v>1195512.314</v>
      </c>
      <c r="K82" s="79">
        <v>1443992.7379999999</v>
      </c>
      <c r="L82" s="78">
        <v>1600065.148</v>
      </c>
      <c r="M82" s="79">
        <v>1560431.6310000001</v>
      </c>
      <c r="N82" s="78">
        <v>1737469.0460000001</v>
      </c>
      <c r="O82" s="79">
        <v>2330093.8820000002</v>
      </c>
      <c r="P82" s="78">
        <v>2753889.4539999999</v>
      </c>
      <c r="Q82" s="79">
        <v>3484528.9249999998</v>
      </c>
      <c r="R82" s="78">
        <v>4748504.3559999997</v>
      </c>
      <c r="S82" s="79">
        <v>4649722.3870000001</v>
      </c>
      <c r="T82" s="78">
        <v>3441238.7110000001</v>
      </c>
      <c r="U82" s="79">
        <v>3337209.6940000001</v>
      </c>
      <c r="V82" s="78">
        <v>3472061.2480000001</v>
      </c>
      <c r="W82" s="79">
        <v>3549539.51</v>
      </c>
      <c r="X82" s="78">
        <v>3048385.906</v>
      </c>
      <c r="Y82" s="79">
        <v>2962845.625</v>
      </c>
      <c r="Z82" s="78">
        <v>2367656.7080000001</v>
      </c>
      <c r="AA82" s="80">
        <v>2028656.209</v>
      </c>
      <c r="AB82" s="80">
        <v>2137856.7110000001</v>
      </c>
      <c r="AC82" s="80">
        <v>2445979.3769999999</v>
      </c>
      <c r="AD82" s="80">
        <v>2402659.0589999999</v>
      </c>
    </row>
    <row r="83" spans="4:30" x14ac:dyDescent="0.25">
      <c r="D83" s="237" t="s">
        <v>24</v>
      </c>
      <c r="E83" s="238"/>
      <c r="F83" s="81">
        <v>264716.17499999999</v>
      </c>
      <c r="G83" s="82">
        <v>290365.29800000001</v>
      </c>
      <c r="H83" s="81">
        <v>438185.76</v>
      </c>
      <c r="I83" s="82">
        <v>427399.25199999998</v>
      </c>
      <c r="J83" s="81">
        <v>306885.30800000002</v>
      </c>
      <c r="K83" s="82">
        <v>565442.83100000001</v>
      </c>
      <c r="L83" s="81">
        <v>828162.73800000001</v>
      </c>
      <c r="M83" s="82">
        <v>663024.73400000005</v>
      </c>
      <c r="N83" s="81">
        <v>430313.315</v>
      </c>
      <c r="O83" s="82">
        <v>910814.52500000002</v>
      </c>
      <c r="P83" s="81">
        <v>1265020.04</v>
      </c>
      <c r="Q83" s="82">
        <v>1519771.098</v>
      </c>
      <c r="R83" s="81">
        <v>2208299.469</v>
      </c>
      <c r="S83" s="82">
        <v>1884343.71</v>
      </c>
      <c r="T83" s="81">
        <v>1427862.03</v>
      </c>
      <c r="U83" s="82">
        <v>1265311.8959999999</v>
      </c>
      <c r="V83" s="81">
        <v>1720984.7679999999</v>
      </c>
      <c r="W83" s="82">
        <v>1492637.152</v>
      </c>
      <c r="X83" s="81">
        <v>1834495.1359999999</v>
      </c>
      <c r="Y83" s="82">
        <v>1529037.4939999999</v>
      </c>
      <c r="Z83" s="81">
        <v>1423523.017</v>
      </c>
      <c r="AA83" s="83">
        <v>1464320.9709999999</v>
      </c>
      <c r="AB83" s="83">
        <v>1526610.9469999999</v>
      </c>
      <c r="AC83" s="83">
        <v>1571426.105</v>
      </c>
      <c r="AD83" s="83">
        <v>1631002.3049999999</v>
      </c>
    </row>
    <row r="84" spans="4:30" x14ac:dyDescent="0.25">
      <c r="D84" s="235" t="s">
        <v>25</v>
      </c>
      <c r="E84" s="236"/>
      <c r="F84" s="78">
        <v>985174.973</v>
      </c>
      <c r="G84" s="79">
        <v>854746.38600000006</v>
      </c>
      <c r="H84" s="78">
        <v>844979.59499999997</v>
      </c>
      <c r="I84" s="79">
        <v>870562.44400000002</v>
      </c>
      <c r="J84" s="78">
        <v>807029.93</v>
      </c>
      <c r="K84" s="79">
        <v>975983.973</v>
      </c>
      <c r="L84" s="78">
        <v>1113974.9620000001</v>
      </c>
      <c r="M84" s="79">
        <v>999796.94099999999</v>
      </c>
      <c r="N84" s="78">
        <v>1176477.253</v>
      </c>
      <c r="O84" s="79">
        <v>1501711.953</v>
      </c>
      <c r="P84" s="78">
        <v>1662357.4920000001</v>
      </c>
      <c r="Q84" s="79">
        <v>1818153.287</v>
      </c>
      <c r="R84" s="78">
        <v>2568492.432</v>
      </c>
      <c r="S84" s="79">
        <v>2529167.3969999999</v>
      </c>
      <c r="T84" s="78">
        <v>1535642.514</v>
      </c>
      <c r="U84" s="79">
        <v>1443255.895</v>
      </c>
      <c r="V84" s="78">
        <v>1590328.8319999999</v>
      </c>
      <c r="W84" s="79">
        <v>1631760.6129999999</v>
      </c>
      <c r="X84" s="78">
        <v>1499523.801</v>
      </c>
      <c r="Y84" s="79">
        <v>1360366.0090000001</v>
      </c>
      <c r="Z84" s="78">
        <v>1254999.4099999999</v>
      </c>
      <c r="AA84" s="80">
        <v>1085000.3689999999</v>
      </c>
      <c r="AB84" s="80">
        <v>1086945.68</v>
      </c>
      <c r="AC84" s="80">
        <v>1207352.51</v>
      </c>
      <c r="AD84" s="80">
        <v>1211819.1680000001</v>
      </c>
    </row>
    <row r="85" spans="4:30" ht="15.75" thickBot="1" x14ac:dyDescent="0.3">
      <c r="D85" s="233" t="s">
        <v>26</v>
      </c>
      <c r="E85" s="234"/>
      <c r="F85" s="84">
        <v>173700.736</v>
      </c>
      <c r="G85" s="85">
        <v>204315.77</v>
      </c>
      <c r="H85" s="84">
        <v>75372.135999999999</v>
      </c>
      <c r="I85" s="85">
        <v>20392.142</v>
      </c>
      <c r="J85" s="84">
        <v>10338.969999999999</v>
      </c>
      <c r="K85" s="85">
        <v>8846.5889999999999</v>
      </c>
      <c r="L85" s="84">
        <v>11196.703</v>
      </c>
      <c r="M85" s="85">
        <v>113443.997</v>
      </c>
      <c r="N85" s="84">
        <v>592422.89399999997</v>
      </c>
      <c r="O85" s="85">
        <v>576785.11899999995</v>
      </c>
      <c r="P85" s="84">
        <v>633229.92799999996</v>
      </c>
      <c r="Q85" s="85">
        <v>833707.58499999996</v>
      </c>
      <c r="R85" s="84">
        <v>804956.70200000005</v>
      </c>
      <c r="S85" s="85">
        <v>1032900.036</v>
      </c>
      <c r="T85" s="84">
        <v>1567584.0730000001</v>
      </c>
      <c r="U85" s="85">
        <v>2129885.764</v>
      </c>
      <c r="V85" s="84">
        <v>2797129.4870000002</v>
      </c>
      <c r="W85" s="85">
        <v>3413014.27</v>
      </c>
      <c r="X85" s="84">
        <v>2265219.588</v>
      </c>
      <c r="Y85" s="85">
        <v>1596132.41</v>
      </c>
      <c r="Z85" s="84">
        <v>1101148.7209999999</v>
      </c>
      <c r="AA85" s="86">
        <v>1544219.487</v>
      </c>
      <c r="AB85" s="86">
        <v>1781147.379</v>
      </c>
      <c r="AC85" s="86">
        <v>1466396.166</v>
      </c>
      <c r="AD85" s="86">
        <v>1793976.254</v>
      </c>
    </row>
    <row r="86" spans="4:30" x14ac:dyDescent="0.25">
      <c r="D86" s="1" t="s">
        <v>52</v>
      </c>
    </row>
  </sheetData>
  <mergeCells count="37">
    <mergeCell ref="D85:E85"/>
    <mergeCell ref="D80:E80"/>
    <mergeCell ref="D81:E81"/>
    <mergeCell ref="D82:E82"/>
    <mergeCell ref="D83:E83"/>
    <mergeCell ref="D84:E84"/>
    <mergeCell ref="D75:E75"/>
    <mergeCell ref="D76:E76"/>
    <mergeCell ref="D77:E77"/>
    <mergeCell ref="D78:E78"/>
    <mergeCell ref="D79:E79"/>
    <mergeCell ref="D52:E52"/>
    <mergeCell ref="D53:E53"/>
    <mergeCell ref="D54:E54"/>
    <mergeCell ref="D55:E55"/>
    <mergeCell ref="D56:E56"/>
    <mergeCell ref="D47:E47"/>
    <mergeCell ref="D48:E48"/>
    <mergeCell ref="D49:E49"/>
    <mergeCell ref="D50:E50"/>
    <mergeCell ref="D51:E51"/>
    <mergeCell ref="B17:D17"/>
    <mergeCell ref="G17:I17"/>
    <mergeCell ref="M17:O17"/>
    <mergeCell ref="B7:E16"/>
    <mergeCell ref="D46:E46"/>
    <mergeCell ref="D60:E60"/>
    <mergeCell ref="D61:E61"/>
    <mergeCell ref="D62:E62"/>
    <mergeCell ref="D63:E63"/>
    <mergeCell ref="D64:E64"/>
    <mergeCell ref="D70:E70"/>
    <mergeCell ref="D65:E65"/>
    <mergeCell ref="D66:E66"/>
    <mergeCell ref="D67:E67"/>
    <mergeCell ref="D68:E68"/>
    <mergeCell ref="D69:E69"/>
  </mergeCell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7:AD69"/>
  <sheetViews>
    <sheetView showGridLines="0" topLeftCell="A33" workbookViewId="0">
      <selection activeCell="F46" sqref="F46"/>
    </sheetView>
  </sheetViews>
  <sheetFormatPr baseColWidth="10" defaultRowHeight="15" x14ac:dyDescent="0.25"/>
  <cols>
    <col min="5" max="5" width="24.42578125" customWidth="1"/>
    <col min="6" max="27" width="27.7109375" bestFit="1" customWidth="1"/>
    <col min="28" max="28" width="29.85546875" customWidth="1"/>
    <col min="29" max="29" width="30.28515625" customWidth="1"/>
    <col min="30" max="30" width="27.7109375" bestFit="1" customWidth="1"/>
  </cols>
  <sheetData>
    <row r="7" spans="2:16" ht="15" customHeight="1" x14ac:dyDescent="0.25">
      <c r="C7" s="113"/>
      <c r="D7" s="211" t="s">
        <v>47</v>
      </c>
      <c r="E7" s="211"/>
      <c r="I7" s="242" t="s">
        <v>46</v>
      </c>
      <c r="J7" s="242"/>
      <c r="K7" s="242"/>
      <c r="M7" s="62"/>
      <c r="N7" s="62"/>
      <c r="O7" s="62"/>
      <c r="P7" s="62"/>
    </row>
    <row r="8" spans="2:16" x14ac:dyDescent="0.25">
      <c r="B8" s="113"/>
      <c r="C8" s="113"/>
      <c r="D8" s="211"/>
      <c r="E8" s="211"/>
      <c r="I8" s="242"/>
      <c r="J8" s="242"/>
      <c r="K8" s="242"/>
      <c r="L8" s="62"/>
      <c r="M8" s="62"/>
      <c r="N8" s="62"/>
      <c r="O8" s="62"/>
      <c r="P8" s="62"/>
    </row>
    <row r="9" spans="2:16" x14ac:dyDescent="0.25">
      <c r="B9" s="113"/>
      <c r="C9" s="113"/>
      <c r="D9" s="211"/>
      <c r="E9" s="211"/>
      <c r="I9" s="242"/>
      <c r="J9" s="242"/>
      <c r="K9" s="242"/>
      <c r="L9" s="62"/>
      <c r="M9" s="62"/>
      <c r="N9" s="62"/>
      <c r="O9" s="62"/>
      <c r="P9" s="62"/>
    </row>
    <row r="10" spans="2:16" x14ac:dyDescent="0.25">
      <c r="B10" s="113"/>
      <c r="C10" s="113"/>
      <c r="D10" s="211"/>
      <c r="E10" s="211"/>
      <c r="I10" s="242"/>
      <c r="J10" s="242"/>
      <c r="K10" s="242"/>
      <c r="L10" s="62"/>
      <c r="M10" s="62"/>
      <c r="N10" s="62"/>
      <c r="O10" s="62"/>
      <c r="P10" s="62"/>
    </row>
    <row r="11" spans="2:16" x14ac:dyDescent="0.25">
      <c r="B11" s="113"/>
      <c r="C11" s="113"/>
      <c r="D11" s="211"/>
      <c r="E11" s="211"/>
      <c r="I11" s="242"/>
      <c r="J11" s="242"/>
      <c r="K11" s="242"/>
      <c r="L11" s="62"/>
      <c r="M11" s="62"/>
      <c r="N11" s="62"/>
      <c r="O11" s="62"/>
      <c r="P11" s="62"/>
    </row>
    <row r="12" spans="2:16" x14ac:dyDescent="0.25">
      <c r="B12" s="113"/>
      <c r="C12" s="113"/>
      <c r="D12" s="211"/>
      <c r="E12" s="211"/>
      <c r="I12" s="242"/>
      <c r="J12" s="242"/>
      <c r="K12" s="242"/>
      <c r="L12" s="62"/>
      <c r="M12" s="62"/>
      <c r="N12" s="62"/>
      <c r="O12" s="62"/>
      <c r="P12" s="62"/>
    </row>
    <row r="13" spans="2:16" x14ac:dyDescent="0.25">
      <c r="B13" s="113"/>
      <c r="C13" s="113"/>
      <c r="D13" s="211"/>
      <c r="E13" s="211"/>
      <c r="I13" s="242"/>
      <c r="J13" s="242"/>
      <c r="K13" s="242"/>
      <c r="L13" s="62"/>
      <c r="M13" s="62"/>
      <c r="N13" s="62"/>
      <c r="O13" s="62"/>
      <c r="P13" s="62"/>
    </row>
    <row r="14" spans="2:16" x14ac:dyDescent="0.25">
      <c r="B14" s="113"/>
      <c r="C14" s="113"/>
      <c r="D14" s="211"/>
      <c r="E14" s="211"/>
      <c r="I14" s="242"/>
      <c r="J14" s="242"/>
      <c r="K14" s="242"/>
      <c r="L14" s="62"/>
      <c r="M14" s="62"/>
      <c r="N14" s="62"/>
      <c r="O14" s="62"/>
      <c r="P14" s="62"/>
    </row>
    <row r="15" spans="2:16" ht="17.25" customHeight="1" x14ac:dyDescent="0.25">
      <c r="B15" s="113"/>
      <c r="C15" s="113"/>
      <c r="D15" s="113"/>
      <c r="E15" s="113"/>
      <c r="G15" s="241" t="s">
        <v>48</v>
      </c>
      <c r="H15" s="241"/>
      <c r="I15" s="242"/>
      <c r="J15" s="242"/>
      <c r="K15" s="242"/>
      <c r="L15" s="62"/>
      <c r="M15" s="62"/>
      <c r="N15" s="62"/>
      <c r="O15" s="62"/>
      <c r="P15" s="62"/>
    </row>
    <row r="16" spans="2:16" x14ac:dyDescent="0.25">
      <c r="B16" s="113"/>
      <c r="C16" s="113"/>
      <c r="D16" s="113"/>
      <c r="E16" s="113"/>
      <c r="G16" s="241"/>
      <c r="H16" s="241"/>
      <c r="I16" s="63"/>
      <c r="J16" s="63" t="s">
        <v>3</v>
      </c>
      <c r="L16" s="62"/>
      <c r="M16" s="62"/>
      <c r="N16" s="62"/>
      <c r="O16" s="62"/>
      <c r="P16" s="62"/>
    </row>
    <row r="17" spans="3:15" x14ac:dyDescent="0.25">
      <c r="C17" s="63"/>
      <c r="D17" s="63"/>
      <c r="E17" s="63" t="s">
        <v>3</v>
      </c>
      <c r="G17" s="63" t="s">
        <v>3</v>
      </c>
      <c r="H17" s="63"/>
      <c r="I17" s="63"/>
      <c r="N17" s="63"/>
      <c r="O17" s="63"/>
    </row>
    <row r="44" spans="4:30" ht="15.75" thickBot="1" x14ac:dyDescent="0.3"/>
    <row r="45" spans="4:30" ht="15.75" thickBot="1" x14ac:dyDescent="0.3">
      <c r="D45" s="6" t="s">
        <v>15</v>
      </c>
      <c r="E45" s="7"/>
      <c r="F45" s="100">
        <v>1995</v>
      </c>
      <c r="G45" s="12">
        <v>1996</v>
      </c>
      <c r="H45" s="8">
        <v>1997</v>
      </c>
      <c r="I45" s="12">
        <v>1998</v>
      </c>
      <c r="J45" s="8">
        <v>1999</v>
      </c>
      <c r="K45" s="12">
        <v>2000</v>
      </c>
      <c r="L45" s="8">
        <v>2001</v>
      </c>
      <c r="M45" s="12">
        <v>2002</v>
      </c>
      <c r="N45" s="8">
        <v>2003</v>
      </c>
      <c r="O45" s="12">
        <v>2004</v>
      </c>
      <c r="P45" s="8">
        <v>2005</v>
      </c>
      <c r="Q45" s="12">
        <v>2006</v>
      </c>
      <c r="R45" s="8">
        <v>2007</v>
      </c>
      <c r="S45" s="12">
        <v>2008</v>
      </c>
      <c r="T45" s="8">
        <v>2009</v>
      </c>
      <c r="U45" s="12">
        <v>2010</v>
      </c>
      <c r="V45" s="8">
        <v>2011</v>
      </c>
      <c r="W45" s="12">
        <v>2012</v>
      </c>
      <c r="X45" s="8">
        <v>2013</v>
      </c>
      <c r="Y45" s="12">
        <v>2014</v>
      </c>
      <c r="Z45" s="8">
        <v>2015</v>
      </c>
      <c r="AA45" s="12">
        <v>2016</v>
      </c>
      <c r="AB45" s="12">
        <v>2017</v>
      </c>
      <c r="AC45" s="12">
        <v>2018</v>
      </c>
      <c r="AD45" s="12">
        <v>2019</v>
      </c>
    </row>
    <row r="46" spans="4:30" x14ac:dyDescent="0.25">
      <c r="D46" s="235" t="s">
        <v>17</v>
      </c>
      <c r="E46" s="236"/>
      <c r="F46" s="101">
        <f>+(A!D47-B!E47)/(A!D47+B!E47)</f>
        <v>0.84471772006758983</v>
      </c>
      <c r="G46" s="102">
        <f>+(A!E47-B!F47)/(A!E47+B!F47)</f>
        <v>-0.5560579016452476</v>
      </c>
      <c r="H46" s="103">
        <f>+(A!F47-B!G47)/(A!F47+B!G47)</f>
        <v>-0.71880066581705548</v>
      </c>
      <c r="I46" s="102">
        <f>+(A!G47-B!H47)/(A!G47+B!H47)</f>
        <v>5.7504709857861026E-2</v>
      </c>
      <c r="J46" s="103">
        <f>+(A!H47-B!I47)/(A!H47+B!I47)</f>
        <v>-0.3646661804963009</v>
      </c>
      <c r="K46" s="102">
        <f>+(A!I47-B!J47)/(A!I47+B!J47)</f>
        <v>-0.19312484248363526</v>
      </c>
      <c r="L46" s="103">
        <f>+(A!J47-B!K47)/(A!J47+B!K47)</f>
        <v>-0.12698759544670166</v>
      </c>
      <c r="M46" s="102">
        <f>+(A!K47-B!L47)/(A!K47+B!L47)</f>
        <v>-0.58577541524347532</v>
      </c>
      <c r="N46" s="103">
        <f>+(A!L47-B!M47)/(A!L47+B!M47)</f>
        <v>-0.80958916001343983</v>
      </c>
      <c r="O46" s="102">
        <f>+(A!M47-B!N47)/(A!M47+B!N47)</f>
        <v>-0.59157271394639721</v>
      </c>
      <c r="P46" s="103">
        <f>+(A!N47-B!O47)/(A!N47+B!O47)</f>
        <v>0.11926742105035354</v>
      </c>
      <c r="Q46" s="102">
        <f>+(A!O47-B!P47)/(A!O47+B!P47)</f>
        <v>0.87766713777432726</v>
      </c>
      <c r="R46" s="103">
        <f>+(A!P47-B!Q47)/(A!P47+B!Q47)</f>
        <v>0.85306669906329768</v>
      </c>
      <c r="S46" s="102">
        <f>+(A!Q47-B!R47)/(A!Q47+B!R47)</f>
        <v>-0.14296511031299963</v>
      </c>
      <c r="T46" s="103">
        <f>+(A!R47-B!S47)/(A!R47+B!S47)</f>
        <v>0.90940320619601733</v>
      </c>
      <c r="U46" s="102">
        <f>+(A!S47-B!T47)/(A!S47+B!T47)</f>
        <v>0.96392272743779073</v>
      </c>
      <c r="V46" s="103">
        <f>+(A!T47-B!U47)/(A!T47+B!U47)</f>
        <v>0.40828674540905463</v>
      </c>
      <c r="W46" s="102">
        <f>+(A!U47-B!V47)/(A!U47+B!V47)</f>
        <v>0.99980548403409353</v>
      </c>
      <c r="X46" s="103">
        <f>+(A!V47-B!W47)/(A!V47+B!W47)</f>
        <v>0.48751172667627779</v>
      </c>
      <c r="Y46" s="102">
        <f>+(A!W47-B!X47)/(A!W47+B!X47)</f>
        <v>0.9925936183095011</v>
      </c>
      <c r="Z46" s="103">
        <f>+(A!X47-B!Y47)/(A!X47+B!Y47)</f>
        <v>0.94875413038912482</v>
      </c>
      <c r="AA46" s="102">
        <f>+(A!Y47-B!Z47)/(A!Y47+B!Z47)</f>
        <v>0.98652476420188839</v>
      </c>
      <c r="AB46" s="102">
        <f>+(A!Z47-B!AA47)/(A!Z47+B!AA47)</f>
        <v>0.97680108639165197</v>
      </c>
      <c r="AC46" s="102">
        <f>+(A!AA47-B!AB47)/(A!AA47+B!AB47)</f>
        <v>0.98648820743380927</v>
      </c>
      <c r="AD46" s="102">
        <f>+(A!AB47-B!AC47)/(A!AB47+B!AC47)</f>
        <v>0.98689964430339427</v>
      </c>
    </row>
    <row r="47" spans="4:30" x14ac:dyDescent="0.25">
      <c r="D47" s="237" t="s">
        <v>18</v>
      </c>
      <c r="E47" s="238"/>
      <c r="F47" s="104">
        <f>+(A!D48-B!E48)/(A!D48+B!E48)</f>
        <v>1</v>
      </c>
      <c r="G47" s="105">
        <f>+(A!E48-B!F48)/(A!E48+B!F48)</f>
        <v>1</v>
      </c>
      <c r="H47" s="106" t="e">
        <f>+(A!F48-B!G48)/(A!F48+B!G48)</f>
        <v>#DIV/0!</v>
      </c>
      <c r="I47" s="105">
        <f>+(A!G48-B!H48)/(A!G48+B!H48)</f>
        <v>1</v>
      </c>
      <c r="J47" s="106">
        <f>+(A!H48-B!I48)/(A!H48+B!I48)</f>
        <v>0.95257474792323382</v>
      </c>
      <c r="K47" s="105">
        <f>+(A!I48-B!J48)/(A!I48+B!J48)</f>
        <v>-1</v>
      </c>
      <c r="L47" s="106">
        <f>+(A!J48-B!K48)/(A!J48+B!K48)</f>
        <v>-4.5921677080132492E-2</v>
      </c>
      <c r="M47" s="105">
        <f>+(A!K48-B!L48)/(A!K48+B!L48)</f>
        <v>0.36765523408986539</v>
      </c>
      <c r="N47" s="106">
        <f>+(A!L48-B!M48)/(A!L48+B!M48)</f>
        <v>-0.13772774403792032</v>
      </c>
      <c r="O47" s="105">
        <f>+(A!M48-B!N48)/(A!M48+B!N48)</f>
        <v>-0.91849276232406107</v>
      </c>
      <c r="P47" s="106">
        <f>+(A!N48-B!O48)/(A!N48+B!O48)</f>
        <v>-0.84808660170680539</v>
      </c>
      <c r="Q47" s="105">
        <f>+(A!O48-B!P48)/(A!O48+B!P48)</f>
        <v>-0.78621200889547815</v>
      </c>
      <c r="R47" s="106">
        <f>+(A!P48-B!Q48)/(A!P48+B!Q48)</f>
        <v>-0.84333228081254608</v>
      </c>
      <c r="S47" s="105">
        <f>+(A!Q48-B!R48)/(A!Q48+B!R48)</f>
        <v>-0.65913254872038307</v>
      </c>
      <c r="T47" s="106">
        <f>+(A!R48-B!S48)/(A!R48+B!S48)</f>
        <v>-0.22281016580008897</v>
      </c>
      <c r="U47" s="105">
        <f>+(A!S48-B!T48)/(A!S48+B!T48)</f>
        <v>-0.17715533966629779</v>
      </c>
      <c r="V47" s="106">
        <f>+(A!T48-B!U48)/(A!T48+B!U48)</f>
        <v>-0.67922120089120774</v>
      </c>
      <c r="W47" s="105">
        <f>+(A!U48-B!V48)/(A!U48+B!V48)</f>
        <v>-0.29702711587252079</v>
      </c>
      <c r="X47" s="106">
        <f>+(A!V48-B!W48)/(A!V48+B!W48)</f>
        <v>0.49040622299049269</v>
      </c>
      <c r="Y47" s="105">
        <f>+(A!W48-B!X48)/(A!W48+B!X48)</f>
        <v>-9.5897035140514619E-2</v>
      </c>
      <c r="Z47" s="106">
        <f>+(A!X48-B!Y48)/(A!X48+B!Y48)</f>
        <v>0.34362852977267427</v>
      </c>
      <c r="AA47" s="105">
        <f>+(A!Y48-B!Z48)/(A!Y48+B!Z48)</f>
        <v>0.81174038674497939</v>
      </c>
      <c r="AB47" s="105">
        <f>+(A!Z48-B!AA48)/(A!Z48+B!AA48)</f>
        <v>0.37201360052957816</v>
      </c>
      <c r="AC47" s="105">
        <f>+(A!AA48-B!AB48)/(A!AA48+B!AB48)</f>
        <v>0.11904486880345239</v>
      </c>
      <c r="AD47" s="105">
        <f>+(A!AB48-B!AC48)/(A!AB48+B!AC48)</f>
        <v>-0.274244348488697</v>
      </c>
    </row>
    <row r="48" spans="4:30" x14ac:dyDescent="0.25">
      <c r="D48" s="235" t="s">
        <v>19</v>
      </c>
      <c r="E48" s="236"/>
      <c r="F48" s="104">
        <f>+(A!D49-B!E49)/(A!D49+B!E49)</f>
        <v>-0.91812320816069892</v>
      </c>
      <c r="G48" s="105">
        <f>+(A!E49-B!F49)/(A!E49+B!F49)</f>
        <v>-0.96998170070556355</v>
      </c>
      <c r="H48" s="106">
        <f>+(A!F49-B!G49)/(A!F49+B!G49)</f>
        <v>-0.97362710068629321</v>
      </c>
      <c r="I48" s="105">
        <f>+(A!G49-B!H49)/(A!G49+B!H49)</f>
        <v>-0.98997398342647924</v>
      </c>
      <c r="J48" s="106">
        <f>+(A!H49-B!I49)/(A!H49+B!I49)</f>
        <v>-0.99665120122575823</v>
      </c>
      <c r="K48" s="105">
        <f>+(A!I49-B!J49)/(A!I49+B!J49)</f>
        <v>-0.98194986427915787</v>
      </c>
      <c r="L48" s="106">
        <f>+(A!J49-B!K49)/(A!J49+B!K49)</f>
        <v>-0.93686550260203538</v>
      </c>
      <c r="M48" s="105">
        <f>+(A!K49-B!L49)/(A!K49+B!L49)</f>
        <v>-0.94774243763225519</v>
      </c>
      <c r="N48" s="106">
        <f>+(A!L49-B!M49)/(A!L49+B!M49)</f>
        <v>-0.95159052866845995</v>
      </c>
      <c r="O48" s="105">
        <f>+(A!M49-B!N49)/(A!M49+B!N49)</f>
        <v>-0.7526956859319649</v>
      </c>
      <c r="P48" s="106">
        <f>+(A!N49-B!O49)/(A!N49+B!O49)</f>
        <v>-0.71199248451398878</v>
      </c>
      <c r="Q48" s="105">
        <f>+(A!O49-B!P49)/(A!O49+B!P49)</f>
        <v>-0.81541158401220826</v>
      </c>
      <c r="R48" s="106">
        <f>+(A!P49-B!Q49)/(A!P49+B!Q49)</f>
        <v>-0.78609215788659947</v>
      </c>
      <c r="S48" s="105">
        <f>+(A!Q49-B!R49)/(A!Q49+B!R49)</f>
        <v>-0.81376040953234252</v>
      </c>
      <c r="T48" s="106">
        <f>+(A!R49-B!S49)/(A!R49+B!S49)</f>
        <v>0.58185886626021521</v>
      </c>
      <c r="U48" s="105">
        <f>+(A!S49-B!T49)/(A!S49+B!T49)</f>
        <v>0.39034880264429683</v>
      </c>
      <c r="V48" s="106">
        <f>+(A!T49-B!U49)/(A!T49+B!U49)</f>
        <v>-0.10513505489142916</v>
      </c>
      <c r="W48" s="105">
        <f>+(A!U49-B!V49)/(A!U49+B!V49)</f>
        <v>-3.5097656549553338E-2</v>
      </c>
      <c r="X48" s="106">
        <f>+(A!V49-B!W49)/(A!V49+B!W49)</f>
        <v>0.14113265969962946</v>
      </c>
      <c r="Y48" s="105">
        <f>+(A!W49-B!X49)/(A!W49+B!X49)</f>
        <v>0.82121882952406011</v>
      </c>
      <c r="Z48" s="106">
        <f>+(A!X49-B!Y49)/(A!X49+B!Y49)</f>
        <v>0.7952312881205541</v>
      </c>
      <c r="AA48" s="105">
        <f>+(A!Y49-B!Z49)/(A!Y49+B!Z49)</f>
        <v>0.6655001496580456</v>
      </c>
      <c r="AB48" s="105">
        <f>+(A!Z49-B!AA49)/(A!Z49+B!AA49)</f>
        <v>0.71991884251996874</v>
      </c>
      <c r="AC48" s="105">
        <f>+(A!AA49-B!AB49)/(A!AA49+B!AB49)</f>
        <v>0.80984021720343302</v>
      </c>
      <c r="AD48" s="105">
        <f>+(A!AB49-B!AC49)/(A!AB49+B!AC49)</f>
        <v>0.67633066103223338</v>
      </c>
    </row>
    <row r="49" spans="4:30" x14ac:dyDescent="0.25">
      <c r="D49" s="237" t="s">
        <v>20</v>
      </c>
      <c r="E49" s="238"/>
      <c r="F49" s="104">
        <f>+(A!D50-B!E50)/(A!D50+B!E50)</f>
        <v>-1</v>
      </c>
      <c r="G49" s="105">
        <f>+(A!E50-B!F50)/(A!E50+B!F50)</f>
        <v>-1</v>
      </c>
      <c r="H49" s="106">
        <f>+(A!F50-B!G50)/(A!F50+B!G50)</f>
        <v>-1</v>
      </c>
      <c r="I49" s="105">
        <f>+(A!G50-B!H50)/(A!G50+B!H50)</f>
        <v>-1</v>
      </c>
      <c r="J49" s="106">
        <f>+(A!H50-B!I50)/(A!H50+B!I50)</f>
        <v>-1</v>
      </c>
      <c r="K49" s="105">
        <f>+(A!I50-B!J50)/(A!I50+B!J50)</f>
        <v>-0.77721938570932114</v>
      </c>
      <c r="L49" s="106">
        <f>+(A!J50-B!K50)/(A!J50+B!K50)</f>
        <v>-0.78542599251486012</v>
      </c>
      <c r="M49" s="105">
        <f>+(A!K50-B!L50)/(A!K50+B!L50)</f>
        <v>-1</v>
      </c>
      <c r="N49" s="106">
        <f>+(A!L50-B!M50)/(A!L50+B!M50)</f>
        <v>-1</v>
      </c>
      <c r="O49" s="105">
        <f>+(A!M50-B!N50)/(A!M50+B!N50)</f>
        <v>-1</v>
      </c>
      <c r="P49" s="106">
        <f>+(A!N50-B!O50)/(A!N50+B!O50)</f>
        <v>-0.99973367564889926</v>
      </c>
      <c r="Q49" s="105">
        <f>+(A!O50-B!P50)/(A!O50+B!P50)</f>
        <v>-1</v>
      </c>
      <c r="R49" s="106">
        <f>+(A!P50-B!Q50)/(A!P50+B!Q50)</f>
        <v>0.61496460264346109</v>
      </c>
      <c r="S49" s="105">
        <f>+(A!Q50-B!R50)/(A!Q50+B!R50)</f>
        <v>0.65975150763735979</v>
      </c>
      <c r="T49" s="106">
        <f>+(A!R50-B!S50)/(A!R50+B!S50)</f>
        <v>-1</v>
      </c>
      <c r="U49" s="105">
        <f>+(A!S50-B!T50)/(A!S50+B!T50)</f>
        <v>0.48693186173066605</v>
      </c>
      <c r="V49" s="106">
        <f>+(A!T50-B!U50)/(A!T50+B!U50)</f>
        <v>-1</v>
      </c>
      <c r="W49" s="105">
        <f>+(A!U50-B!V50)/(A!U50+B!V50)</f>
        <v>-1</v>
      </c>
      <c r="X49" s="106">
        <f>+(A!V50-B!W50)/(A!V50+B!W50)</f>
        <v>-1</v>
      </c>
      <c r="Y49" s="105">
        <f>+(A!W50-B!X50)/(A!W50+B!X50)</f>
        <v>-1</v>
      </c>
      <c r="Z49" s="106">
        <f>+(A!X50-B!Y50)/(A!X50+B!Y50)</f>
        <v>-1</v>
      </c>
      <c r="AA49" s="105">
        <f>+(A!Y50-B!Z50)/(A!Y50+B!Z50)</f>
        <v>-1</v>
      </c>
      <c r="AB49" s="105">
        <f>+(A!Z50-B!AA50)/(A!Z50+B!AA50)</f>
        <v>-1</v>
      </c>
      <c r="AC49" s="105">
        <f>+(A!AA50-B!AB50)/(A!AA50+B!AB50)</f>
        <v>-1</v>
      </c>
      <c r="AD49" s="105">
        <f>+(A!AB50-B!AC50)/(A!AB50+B!AC50)</f>
        <v>-0.99977329583646468</v>
      </c>
    </row>
    <row r="50" spans="4:30" x14ac:dyDescent="0.25">
      <c r="D50" s="235" t="s">
        <v>21</v>
      </c>
      <c r="E50" s="236"/>
      <c r="F50" s="104">
        <f>+(A!D51-B!E51)/(A!D51+B!E51)</f>
        <v>-1</v>
      </c>
      <c r="G50" s="105" t="e">
        <f>+(A!E51-B!F51)/(A!E51+B!F51)</f>
        <v>#DIV/0!</v>
      </c>
      <c r="H50" s="106" t="e">
        <f>+(A!F51-B!G51)/(A!F51+B!G51)</f>
        <v>#DIV/0!</v>
      </c>
      <c r="I50" s="105" t="e">
        <f>+(A!G51-B!H51)/(A!G51+B!H51)</f>
        <v>#DIV/0!</v>
      </c>
      <c r="J50" s="106" t="e">
        <f>+(A!H51-B!I51)/(A!H51+B!I51)</f>
        <v>#DIV/0!</v>
      </c>
      <c r="K50" s="105" t="e">
        <f>+(A!I51-B!J51)/(A!I51+B!J51)</f>
        <v>#DIV/0!</v>
      </c>
      <c r="L50" s="106" t="e">
        <f>+(A!J51-B!K51)/(A!J51+B!K51)</f>
        <v>#DIV/0!</v>
      </c>
      <c r="M50" s="105" t="e">
        <f>+(A!K51-B!L51)/(A!K51+B!L51)</f>
        <v>#DIV/0!</v>
      </c>
      <c r="N50" s="106" t="e">
        <f>+(A!L51-B!M51)/(A!L51+B!M51)</f>
        <v>#DIV/0!</v>
      </c>
      <c r="O50" s="105">
        <f>+(A!M51-B!N51)/(A!M51+B!N51)</f>
        <v>1</v>
      </c>
      <c r="P50" s="106">
        <f>+(A!N51-B!O51)/(A!N51+B!O51)</f>
        <v>0.70144100870609416</v>
      </c>
      <c r="Q50" s="105">
        <f>+(A!O51-B!P51)/(A!O51+B!P51)</f>
        <v>1</v>
      </c>
      <c r="R50" s="106">
        <f>+(A!P51-B!Q51)/(A!P51+B!Q51)</f>
        <v>0.95284680101741348</v>
      </c>
      <c r="S50" s="105">
        <f>+(A!Q51-B!R51)/(A!Q51+B!R51)</f>
        <v>1</v>
      </c>
      <c r="T50" s="106">
        <f>+(A!R51-B!S51)/(A!R51+B!S51)</f>
        <v>0.47931710922840726</v>
      </c>
      <c r="U50" s="105">
        <f>+(A!S51-B!T51)/(A!S51+B!T51)</f>
        <v>0.7331957228749385</v>
      </c>
      <c r="V50" s="106">
        <f>+(A!T51-B!U51)/(A!T51+B!U51)</f>
        <v>0.74677759920650821</v>
      </c>
      <c r="W50" s="105">
        <f>+(A!U51-B!V51)/(A!U51+B!V51)</f>
        <v>0.99133039215840257</v>
      </c>
      <c r="X50" s="106">
        <f>+(A!V51-B!W51)/(A!V51+B!W51)</f>
        <v>0.91207077789045377</v>
      </c>
      <c r="Y50" s="105">
        <f>+(A!W51-B!X51)/(A!W51+B!X51)</f>
        <v>1</v>
      </c>
      <c r="Z50" s="106">
        <f>+(A!X51-B!Y51)/(A!X51+B!Y51)</f>
        <v>0.98560549252201546</v>
      </c>
      <c r="AA50" s="105">
        <f>+(A!Y51-B!Z51)/(A!Y51+B!Z51)</f>
        <v>0.99503245748402602</v>
      </c>
      <c r="AB50" s="105">
        <f>+(A!Z51-B!AA51)/(A!Z51+B!AA51)</f>
        <v>0.96968010215775513</v>
      </c>
      <c r="AC50" s="105">
        <f>+(A!AA51-B!AB51)/(A!AA51+B!AB51)</f>
        <v>0.9275753854550417</v>
      </c>
      <c r="AD50" s="105">
        <f>+(A!AB51-B!AC51)/(A!AB51+B!AC51)</f>
        <v>0.98938827055197953</v>
      </c>
    </row>
    <row r="51" spans="4:30" x14ac:dyDescent="0.25">
      <c r="D51" s="237" t="s">
        <v>22</v>
      </c>
      <c r="E51" s="238"/>
      <c r="F51" s="104">
        <f>+(A!D52-B!E52)/(A!D52+B!E52)</f>
        <v>-0.31506237925867081</v>
      </c>
      <c r="G51" s="105">
        <f>+(A!E52-B!F52)/(A!E52+B!F52)</f>
        <v>0.72451478086636656</v>
      </c>
      <c r="H51" s="106">
        <f>+(A!F52-B!G52)/(A!F52+B!G52)</f>
        <v>0.44472206974162354</v>
      </c>
      <c r="I51" s="105">
        <f>+(A!G52-B!H52)/(A!G52+B!H52)</f>
        <v>0.66671079975460057</v>
      </c>
      <c r="J51" s="106">
        <f>+(A!H52-B!I52)/(A!H52+B!I52)</f>
        <v>0.446408678336707</v>
      </c>
      <c r="K51" s="105">
        <f>+(A!I52-B!J52)/(A!I52+B!J52)</f>
        <v>0.36437132232714009</v>
      </c>
      <c r="L51" s="106">
        <f>+(A!J52-B!K52)/(A!J52+B!K52)</f>
        <v>0.10417516931416818</v>
      </c>
      <c r="M51" s="105">
        <f>+(A!K52-B!L52)/(A!K52+B!L52)</f>
        <v>0.72239352339107377</v>
      </c>
      <c r="N51" s="106">
        <f>+(A!L52-B!M52)/(A!L52+B!M52)</f>
        <v>0.62452778315191382</v>
      </c>
      <c r="O51" s="105">
        <f>+(A!M52-B!N52)/(A!M52+B!N52)</f>
        <v>0.45142697304982599</v>
      </c>
      <c r="P51" s="106">
        <f>+(A!N52-B!O52)/(A!N52+B!O52)</f>
        <v>0.359301778162331</v>
      </c>
      <c r="Q51" s="105">
        <f>+(A!O52-B!P52)/(A!O52+B!P52)</f>
        <v>-5.9655107639378209E-2</v>
      </c>
      <c r="R51" s="106">
        <f>+(A!P52-B!Q52)/(A!P52+B!Q52)</f>
        <v>-0.18930641951088054</v>
      </c>
      <c r="S51" s="105">
        <f>+(A!Q52-B!R52)/(A!Q52+B!R52)</f>
        <v>-0.26110110662144786</v>
      </c>
      <c r="T51" s="106">
        <f>+(A!R52-B!S52)/(A!R52+B!S52)</f>
        <v>-0.66886430462820157</v>
      </c>
      <c r="U51" s="105">
        <f>+(A!S52-B!T52)/(A!S52+B!T52)</f>
        <v>0.32586546119414722</v>
      </c>
      <c r="V51" s="106">
        <f>+(A!T52-B!U52)/(A!T52+B!U52)</f>
        <v>-9.3149956529008204E-2</v>
      </c>
      <c r="W51" s="105">
        <f>+(A!U52-B!V52)/(A!U52+B!V52)</f>
        <v>-0.23093527640533271</v>
      </c>
      <c r="X51" s="106">
        <f>+(A!V52-B!W52)/(A!V52+B!W52)</f>
        <v>-0.17614928805062766</v>
      </c>
      <c r="Y51" s="105">
        <f>+(A!W52-B!X52)/(A!W52+B!X52)</f>
        <v>-0.29699016173277765</v>
      </c>
      <c r="Z51" s="106">
        <f>+(A!X52-B!Y52)/(A!X52+B!Y52)</f>
        <v>-0.7216873346900492</v>
      </c>
      <c r="AA51" s="105">
        <f>+(A!Y52-B!Z52)/(A!Y52+B!Z52)</f>
        <v>-0.69267810863811952</v>
      </c>
      <c r="AB51" s="105">
        <f>+(A!Z52-B!AA52)/(A!Z52+B!AA52)</f>
        <v>-0.77433728645883448</v>
      </c>
      <c r="AC51" s="105">
        <f>+(A!AA52-B!AB52)/(A!AA52+B!AB52)</f>
        <v>-0.85551185799187313</v>
      </c>
      <c r="AD51" s="105">
        <f>+(A!AB52-B!AC52)/(A!AB52+B!AC52)</f>
        <v>-0.85656847056884899</v>
      </c>
    </row>
    <row r="52" spans="4:30" x14ac:dyDescent="0.25">
      <c r="D52" s="235" t="s">
        <v>23</v>
      </c>
      <c r="E52" s="236"/>
      <c r="F52" s="104">
        <f>+(A!D53-B!E53)/(A!D53+B!E53)</f>
        <v>0.7199679576889686</v>
      </c>
      <c r="G52" s="105">
        <f>+(A!E53-B!F53)/(A!E53+B!F53)</f>
        <v>6.3676598792987218E-2</v>
      </c>
      <c r="H52" s="106">
        <f>+(A!F53-B!G53)/(A!F53+B!G53)</f>
        <v>-0.22623576950544244</v>
      </c>
      <c r="I52" s="105">
        <f>+(A!G53-B!H53)/(A!G53+B!H53)</f>
        <v>-0.32223208557407879</v>
      </c>
      <c r="J52" s="106">
        <f>+(A!H53-B!I53)/(A!H53+B!I53)</f>
        <v>-5.5378465705128534E-2</v>
      </c>
      <c r="K52" s="105">
        <f>+(A!I53-B!J53)/(A!I53+B!J53)</f>
        <v>0.1808582810213861</v>
      </c>
      <c r="L52" s="106">
        <f>+(A!J53-B!K53)/(A!J53+B!K53)</f>
        <v>0.10043619181558888</v>
      </c>
      <c r="M52" s="105">
        <f>+(A!K53-B!L53)/(A!K53+B!L53)</f>
        <v>-6.3522931661016219E-2</v>
      </c>
      <c r="N52" s="106">
        <f>+(A!L53-B!M53)/(A!L53+B!M53)</f>
        <v>3.1703730505534086E-2</v>
      </c>
      <c r="O52" s="105">
        <f>+(A!M53-B!N53)/(A!M53+B!N53)</f>
        <v>0.16462005379550285</v>
      </c>
      <c r="P52" s="106">
        <f>+(A!N53-B!O53)/(A!N53+B!O53)</f>
        <v>-0.23453262574286213</v>
      </c>
      <c r="Q52" s="105">
        <f>+(A!O53-B!P53)/(A!O53+B!P53)</f>
        <v>-0.48268405068747311</v>
      </c>
      <c r="R52" s="106">
        <f>+(A!P53-B!Q53)/(A!P53+B!Q53)</f>
        <v>-0.38596108524174833</v>
      </c>
      <c r="S52" s="105">
        <f>+(A!Q53-B!R53)/(A!Q53+B!R53)</f>
        <v>0.12419020329768306</v>
      </c>
      <c r="T52" s="106">
        <f>+(A!R53-B!S53)/(A!R53+B!S53)</f>
        <v>4.3031606444239687E-2</v>
      </c>
      <c r="U52" s="105">
        <f>+(A!S53-B!T53)/(A!S53+B!T53)</f>
        <v>6.423007778919157E-2</v>
      </c>
      <c r="V52" s="106">
        <f>+(A!T53-B!U53)/(A!T53+B!U53)</f>
        <v>-0.78312702585818761</v>
      </c>
      <c r="W52" s="105">
        <f>+(A!U53-B!V53)/(A!U53+B!V53)</f>
        <v>-0.50640549774758603</v>
      </c>
      <c r="X52" s="106">
        <f>+(A!V53-B!W53)/(A!V53+B!W53)</f>
        <v>-0.27005243707094984</v>
      </c>
      <c r="Y52" s="105">
        <f>+(A!W53-B!X53)/(A!W53+B!X53)</f>
        <v>-0.37874893093126916</v>
      </c>
      <c r="Z52" s="106">
        <f>+(A!X53-B!Y53)/(A!X53+B!Y53)</f>
        <v>-0.80817442847998189</v>
      </c>
      <c r="AA52" s="105">
        <f>+(A!Y53-B!Z53)/(A!Y53+B!Z53)</f>
        <v>-0.83682971099083669</v>
      </c>
      <c r="AB52" s="105">
        <f>+(A!Z53-B!AA53)/(A!Z53+B!AA53)</f>
        <v>-0.78224836147753718</v>
      </c>
      <c r="AC52" s="105">
        <f>+(A!AA53-B!AB53)/(A!AA53+B!AB53)</f>
        <v>8.8679015463228456E-2</v>
      </c>
      <c r="AD52" s="105">
        <f>+(A!AB53-B!AC53)/(A!AB53+B!AC53)</f>
        <v>-0.63228026229300627</v>
      </c>
    </row>
    <row r="53" spans="4:30" x14ac:dyDescent="0.25">
      <c r="D53" s="237" t="s">
        <v>24</v>
      </c>
      <c r="E53" s="238"/>
      <c r="F53" s="104">
        <f>+(A!D54-B!E54)/(A!D54+B!E54)</f>
        <v>-0.98912594575720758</v>
      </c>
      <c r="G53" s="105">
        <f>+(A!E54-B!F54)/(A!E54+B!F54)</f>
        <v>-0.92863997229275541</v>
      </c>
      <c r="H53" s="106">
        <f>+(A!F54-B!G54)/(A!F54+B!G54)</f>
        <v>-0.92357097840446223</v>
      </c>
      <c r="I53" s="105">
        <f>+(A!G54-B!H54)/(A!G54+B!H54)</f>
        <v>-0.98039059346236113</v>
      </c>
      <c r="J53" s="106">
        <f>+(A!H54-B!I54)/(A!H54+B!I54)</f>
        <v>-0.9209901314743083</v>
      </c>
      <c r="K53" s="105">
        <f>+(A!I54-B!J54)/(A!I54+B!J54)</f>
        <v>-0.89501492143021855</v>
      </c>
      <c r="L53" s="106">
        <f>+(A!J54-B!K54)/(A!J54+B!K54)</f>
        <v>-0.94813257309328891</v>
      </c>
      <c r="M53" s="105">
        <f>+(A!K54-B!L54)/(A!K54+B!L54)</f>
        <v>-0.85529881916300732</v>
      </c>
      <c r="N53" s="106">
        <f>+(A!L54-B!M54)/(A!L54+B!M54)</f>
        <v>-0.94858459532309891</v>
      </c>
      <c r="O53" s="105">
        <f>+(A!M54-B!N54)/(A!M54+B!N54)</f>
        <v>-0.68518152834797896</v>
      </c>
      <c r="P53" s="106">
        <f>+(A!N54-B!O54)/(A!N54+B!O54)</f>
        <v>-0.95273144643152829</v>
      </c>
      <c r="Q53" s="105">
        <f>+(A!O54-B!P54)/(A!O54+B!P54)</f>
        <v>-0.98205501433479059</v>
      </c>
      <c r="R53" s="106">
        <f>+(A!P54-B!Q54)/(A!P54+B!Q54)</f>
        <v>-0.95967955585267761</v>
      </c>
      <c r="S53" s="105">
        <f>+(A!Q54-B!R54)/(A!Q54+B!R54)</f>
        <v>-0.75117445869805222</v>
      </c>
      <c r="T53" s="106">
        <f>+(A!R54-B!S54)/(A!R54+B!S54)</f>
        <v>-0.97570153672414683</v>
      </c>
      <c r="U53" s="105">
        <f>+(A!S54-B!T54)/(A!S54+B!T54)</f>
        <v>-0.90150461689089956</v>
      </c>
      <c r="V53" s="106">
        <f>+(A!T54-B!U54)/(A!T54+B!U54)</f>
        <v>-0.87464988819929823</v>
      </c>
      <c r="W53" s="105">
        <f>+(A!U54-B!V54)/(A!U54+B!V54)</f>
        <v>-0.89718742973152033</v>
      </c>
      <c r="X53" s="106">
        <f>+(A!V54-B!W54)/(A!V54+B!W54)</f>
        <v>-0.73658502276859228</v>
      </c>
      <c r="Y53" s="105">
        <f>+(A!W54-B!X54)/(A!W54+B!X54)</f>
        <v>-0.9451294277238198</v>
      </c>
      <c r="Z53" s="106">
        <f>+(A!X54-B!Y54)/(A!X54+B!Y54)</f>
        <v>-0.94861158119611455</v>
      </c>
      <c r="AA53" s="105">
        <f>+(A!Y54-B!Z54)/(A!Y54+B!Z54)</f>
        <v>-0.95073882509173291</v>
      </c>
      <c r="AB53" s="105">
        <f>+(A!Z54-B!AA54)/(A!Z54+B!AA54)</f>
        <v>-0.91426833649570793</v>
      </c>
      <c r="AC53" s="105">
        <f>+(A!AA54-B!AB54)/(A!AA54+B!AB54)</f>
        <v>-0.95668029765167606</v>
      </c>
      <c r="AD53" s="105">
        <f>+(A!AB54-B!AC54)/(A!AB54+B!AC54)</f>
        <v>-0.88565669451258711</v>
      </c>
    </row>
    <row r="54" spans="4:30" x14ac:dyDescent="0.25">
      <c r="D54" s="235" t="s">
        <v>25</v>
      </c>
      <c r="E54" s="236"/>
      <c r="F54" s="104">
        <f>+(A!D55-B!E55)/(A!D55+B!E55)</f>
        <v>-0.38110218072929475</v>
      </c>
      <c r="G54" s="105">
        <f>+(A!E55-B!F55)/(A!E55+B!F55)</f>
        <v>-0.63467266242671116</v>
      </c>
      <c r="H54" s="106">
        <f>+(A!F55-B!G55)/(A!F55+B!G55)</f>
        <v>-0.67883459811831992</v>
      </c>
      <c r="I54" s="105">
        <f>+(A!G55-B!H55)/(A!G55+B!H55)</f>
        <v>-0.76860483345109865</v>
      </c>
      <c r="J54" s="106">
        <f>+(A!H55-B!I55)/(A!H55+B!I55)</f>
        <v>-0.48195717339797067</v>
      </c>
      <c r="K54" s="105">
        <f>+(A!I55-B!J55)/(A!I55+B!J55)</f>
        <v>-0.4562612859634646</v>
      </c>
      <c r="L54" s="106">
        <f>+(A!J55-B!K55)/(A!J55+B!K55)</f>
        <v>-0.71205072297334182</v>
      </c>
      <c r="M54" s="105">
        <f>+(A!K55-B!L55)/(A!K55+B!L55)</f>
        <v>-0.83458189488162449</v>
      </c>
      <c r="N54" s="106">
        <f>+(A!L55-B!M55)/(A!L55+B!M55)</f>
        <v>-0.6419227820640383</v>
      </c>
      <c r="O54" s="105">
        <f>+(A!M55-B!N55)/(A!M55+B!N55)</f>
        <v>-0.59142221049396737</v>
      </c>
      <c r="P54" s="106">
        <f>+(A!N55-B!O55)/(A!N55+B!O55)</f>
        <v>-0.72649617522825904</v>
      </c>
      <c r="Q54" s="105">
        <f>+(A!O55-B!P55)/(A!O55+B!P55)</f>
        <v>-0.48082003746340463</v>
      </c>
      <c r="R54" s="106">
        <f>+(A!P55-B!Q55)/(A!P55+B!Q55)</f>
        <v>-0.66765347157294996</v>
      </c>
      <c r="S54" s="105">
        <f>+(A!Q55-B!R55)/(A!Q55+B!R55)</f>
        <v>-0.68288158779683583</v>
      </c>
      <c r="T54" s="106">
        <f>+(A!R55-B!S55)/(A!R55+B!S55)</f>
        <v>-0.62656164750864118</v>
      </c>
      <c r="U54" s="105">
        <f>+(A!S55-B!T55)/(A!S55+B!T55)</f>
        <v>-0.55569927105838712</v>
      </c>
      <c r="V54" s="106">
        <f>+(A!T55-B!U55)/(A!T55+B!U55)</f>
        <v>-0.5801732872414801</v>
      </c>
      <c r="W54" s="105">
        <f>+(A!U55-B!V55)/(A!U55+B!V55)</f>
        <v>-0.50164121130775763</v>
      </c>
      <c r="X54" s="106">
        <f>+(A!V55-B!W55)/(A!V55+B!W55)</f>
        <v>-0.49617288185278013</v>
      </c>
      <c r="Y54" s="105">
        <f>+(A!W55-B!X55)/(A!W55+B!X55)</f>
        <v>-0.46634114359441042</v>
      </c>
      <c r="Z54" s="106">
        <f>+(A!X55-B!Y55)/(A!X55+B!Y55)</f>
        <v>-0.50806992398989881</v>
      </c>
      <c r="AA54" s="105">
        <f>+(A!Y55-B!Z55)/(A!Y55+B!Z55)</f>
        <v>-0.55902335701406092</v>
      </c>
      <c r="AB54" s="105">
        <f>+(A!Z55-B!AA55)/(A!Z55+B!AA55)</f>
        <v>-0.49758170043293337</v>
      </c>
      <c r="AC54" s="105">
        <f>+(A!AA55-B!AB55)/(A!AA55+B!AB55)</f>
        <v>-0.56197550128170992</v>
      </c>
      <c r="AD54" s="105">
        <f>+(A!AB55-B!AC55)/(A!AB55+B!AC55)</f>
        <v>-0.63830258139098595</v>
      </c>
    </row>
    <row r="55" spans="4:30" ht="15.75" thickBot="1" x14ac:dyDescent="0.3">
      <c r="D55" s="233" t="s">
        <v>26</v>
      </c>
      <c r="E55" s="234"/>
      <c r="F55" s="107" t="e">
        <f>+(A!D56-B!E56)/(A!D56+B!E56)</f>
        <v>#DIV/0!</v>
      </c>
      <c r="G55" s="108" t="e">
        <f>+(A!E56-B!F56)/(A!E56+B!F56)</f>
        <v>#DIV/0!</v>
      </c>
      <c r="H55" s="109" t="e">
        <f>+(A!F56-B!G56)/(A!F56+B!G56)</f>
        <v>#DIV/0!</v>
      </c>
      <c r="I55" s="108" t="e">
        <f>+(A!G56-B!H56)/(A!G56+B!H56)</f>
        <v>#DIV/0!</v>
      </c>
      <c r="J55" s="109" t="e">
        <f>+(A!H56-B!I56)/(A!H56+B!I56)</f>
        <v>#DIV/0!</v>
      </c>
      <c r="K55" s="108"/>
      <c r="L55" s="109" t="e">
        <f>+(A!J56-B!K56)/(A!J56+B!K56)</f>
        <v>#DIV/0!</v>
      </c>
      <c r="M55" s="108" t="e">
        <f>+(A!K56-B!L56)/(A!K56+B!L56)</f>
        <v>#DIV/0!</v>
      </c>
      <c r="N55" s="109">
        <f>+(A!L56-B!M56)/(A!L56+B!M56)</f>
        <v>-1</v>
      </c>
      <c r="O55" s="108">
        <f>+(A!M56-B!N56)/(A!M56+B!N56)</f>
        <v>-0.6541886400968272</v>
      </c>
      <c r="P55" s="109">
        <f>+(A!N56-B!O56)/(A!N56+B!O56)</f>
        <v>2.1394081659956949E-2</v>
      </c>
      <c r="Q55" s="108">
        <f>+(A!O56-B!P56)/(A!O56+B!P56)</f>
        <v>-0.25524162829982444</v>
      </c>
      <c r="R55" s="109">
        <f>+(A!P56-B!Q56)/(A!P56+B!Q56)</f>
        <v>-0.12464520314654123</v>
      </c>
      <c r="S55" s="108">
        <f>+(A!Q56-B!R56)/(A!Q56+B!R56)</f>
        <v>-7.7357267941584387E-2</v>
      </c>
      <c r="T55" s="109">
        <f>+(A!R56-B!S56)/(A!R56+B!S56)</f>
        <v>0.23913604681180617</v>
      </c>
      <c r="U55" s="108">
        <f>+(A!S56-B!T56)/(A!S56+B!T56)</f>
        <v>-0.46221357998738699</v>
      </c>
      <c r="V55" s="109">
        <f>+(A!T56-B!U56)/(A!T56+B!U56)</f>
        <v>-0.16751269035532995</v>
      </c>
      <c r="W55" s="108">
        <f>+(A!U56-B!V56)/(A!U56+B!V56)</f>
        <v>-0.29933870169598276</v>
      </c>
      <c r="X55" s="109">
        <f>+(A!V56-B!W56)/(A!V56+B!W56)</f>
        <v>-0.20392560565506831</v>
      </c>
      <c r="Y55" s="108">
        <f>+(A!W56-B!X56)/(A!W56+B!X56)</f>
        <v>-0.31255253490080825</v>
      </c>
      <c r="Z55" s="109">
        <f>+(A!X56-B!Y56)/(A!X56+B!Y56)</f>
        <v>0.14862645964914967</v>
      </c>
      <c r="AA55" s="108">
        <f>+(A!Y56-B!Z56)/(A!Y56+B!Z56)</f>
        <v>-7.0935713124806052E-2</v>
      </c>
      <c r="AB55" s="108">
        <f>+(A!Z56-B!AA56)/(A!Z56+B!AA56)</f>
        <v>-0.1852847163685831</v>
      </c>
      <c r="AC55" s="108">
        <f>+(A!AA56-B!AB56)/(A!AA56+B!AB56)</f>
        <v>0.16320142263797033</v>
      </c>
      <c r="AD55" s="108">
        <f>+(A!AB56-B!AC56)/(A!AB56+B!AC56)</f>
        <v>0.9945873248736683</v>
      </c>
    </row>
    <row r="56" spans="4:30" s="1" customFormat="1" x14ac:dyDescent="0.25">
      <c r="D56" s="1" t="s">
        <v>53</v>
      </c>
      <c r="E56" s="115"/>
      <c r="F56" s="106"/>
      <c r="G56" s="106"/>
      <c r="H56" s="106"/>
      <c r="I56" s="106"/>
      <c r="J56" s="106"/>
      <c r="K56" s="106"/>
      <c r="L56" s="106"/>
      <c r="M56" s="106"/>
      <c r="N56" s="106"/>
      <c r="O56" s="106"/>
      <c r="P56" s="106"/>
      <c r="Q56" s="106"/>
      <c r="R56" s="106"/>
      <c r="S56" s="106"/>
      <c r="T56" s="106"/>
      <c r="U56" s="106"/>
      <c r="V56" s="106"/>
      <c r="W56" s="106"/>
      <c r="X56" s="106"/>
      <c r="Y56" s="106"/>
      <c r="Z56" s="106"/>
      <c r="AA56" s="106"/>
      <c r="AB56" s="106"/>
    </row>
    <row r="57" spans="4:30" ht="15.75" thickBot="1" x14ac:dyDescent="0.3"/>
    <row r="58" spans="4:30" ht="15.75" thickBot="1" x14ac:dyDescent="0.3">
      <c r="D58" s="6" t="s">
        <v>15</v>
      </c>
      <c r="E58" s="7"/>
      <c r="F58" s="12">
        <v>1995</v>
      </c>
      <c r="G58" s="8">
        <v>1996</v>
      </c>
      <c r="H58" s="12">
        <v>1997</v>
      </c>
      <c r="I58" s="8">
        <v>1998</v>
      </c>
      <c r="J58" s="12">
        <v>1999</v>
      </c>
      <c r="K58" s="8">
        <v>2000</v>
      </c>
      <c r="L58" s="12">
        <v>2001</v>
      </c>
      <c r="M58" s="8">
        <v>2002</v>
      </c>
      <c r="N58" s="12">
        <v>2003</v>
      </c>
      <c r="O58" s="8">
        <v>2004</v>
      </c>
      <c r="P58" s="12">
        <v>2005</v>
      </c>
      <c r="Q58" s="8">
        <v>2006</v>
      </c>
      <c r="R58" s="12">
        <v>2007</v>
      </c>
      <c r="S58" s="8">
        <v>2008</v>
      </c>
      <c r="T58" s="12">
        <v>2009</v>
      </c>
      <c r="U58" s="8">
        <v>2010</v>
      </c>
      <c r="V58" s="12">
        <v>2011</v>
      </c>
      <c r="W58" s="8">
        <v>2012</v>
      </c>
      <c r="X58" s="12">
        <v>2013</v>
      </c>
      <c r="Y58" s="8">
        <v>2014</v>
      </c>
      <c r="Z58" s="12">
        <v>2015</v>
      </c>
      <c r="AA58" s="9">
        <v>2016</v>
      </c>
      <c r="AB58" s="9">
        <v>2017</v>
      </c>
      <c r="AC58" s="9">
        <v>2018</v>
      </c>
      <c r="AD58" s="9">
        <v>2019</v>
      </c>
    </row>
    <row r="59" spans="4:30" x14ac:dyDescent="0.25">
      <c r="D59" s="235" t="s">
        <v>17</v>
      </c>
      <c r="E59" s="236"/>
      <c r="F59" s="110" t="str">
        <f>+IF(F46&gt;0.33, "COMERCIO INTRAINDUSTRIAL", "INDICIO DE COMERCIO INTRAINDUSTRIAL")</f>
        <v>COMERCIO INTRAINDUSTRIAL</v>
      </c>
      <c r="G59" s="141" t="str">
        <f t="shared" ref="G59:AA59" si="0">+IF(G46&gt;0.33, "COMERCIO INTRAINDUSTRIAL", "INDICIO DE COMERCIO INTRAINDUSTRIAL")</f>
        <v>INDICIO DE COMERCIO INTRAINDUSTRIAL</v>
      </c>
      <c r="H59" s="110" t="str">
        <f t="shared" si="0"/>
        <v>INDICIO DE COMERCIO INTRAINDUSTRIAL</v>
      </c>
      <c r="I59" s="141" t="str">
        <f t="shared" si="0"/>
        <v>INDICIO DE COMERCIO INTRAINDUSTRIAL</v>
      </c>
      <c r="J59" s="110" t="str">
        <f t="shared" si="0"/>
        <v>INDICIO DE COMERCIO INTRAINDUSTRIAL</v>
      </c>
      <c r="K59" s="141" t="str">
        <f t="shared" si="0"/>
        <v>INDICIO DE COMERCIO INTRAINDUSTRIAL</v>
      </c>
      <c r="L59" s="110" t="str">
        <f t="shared" si="0"/>
        <v>INDICIO DE COMERCIO INTRAINDUSTRIAL</v>
      </c>
      <c r="M59" s="141" t="str">
        <f t="shared" si="0"/>
        <v>INDICIO DE COMERCIO INTRAINDUSTRIAL</v>
      </c>
      <c r="N59" s="110" t="str">
        <f t="shared" si="0"/>
        <v>INDICIO DE COMERCIO INTRAINDUSTRIAL</v>
      </c>
      <c r="O59" s="141" t="str">
        <f t="shared" si="0"/>
        <v>INDICIO DE COMERCIO INTRAINDUSTRIAL</v>
      </c>
      <c r="P59" s="110" t="str">
        <f t="shared" si="0"/>
        <v>INDICIO DE COMERCIO INTRAINDUSTRIAL</v>
      </c>
      <c r="Q59" s="141" t="str">
        <f t="shared" si="0"/>
        <v>COMERCIO INTRAINDUSTRIAL</v>
      </c>
      <c r="R59" s="110" t="str">
        <f t="shared" si="0"/>
        <v>COMERCIO INTRAINDUSTRIAL</v>
      </c>
      <c r="S59" s="141" t="str">
        <f t="shared" si="0"/>
        <v>INDICIO DE COMERCIO INTRAINDUSTRIAL</v>
      </c>
      <c r="T59" s="110" t="str">
        <f t="shared" si="0"/>
        <v>COMERCIO INTRAINDUSTRIAL</v>
      </c>
      <c r="U59" s="141" t="str">
        <f t="shared" si="0"/>
        <v>COMERCIO INTRAINDUSTRIAL</v>
      </c>
      <c r="V59" s="110" t="str">
        <f t="shared" si="0"/>
        <v>COMERCIO INTRAINDUSTRIAL</v>
      </c>
      <c r="W59" s="141" t="str">
        <f t="shared" si="0"/>
        <v>COMERCIO INTRAINDUSTRIAL</v>
      </c>
      <c r="X59" s="110" t="str">
        <f t="shared" si="0"/>
        <v>COMERCIO INTRAINDUSTRIAL</v>
      </c>
      <c r="Y59" s="141" t="str">
        <f t="shared" si="0"/>
        <v>COMERCIO INTRAINDUSTRIAL</v>
      </c>
      <c r="Z59" s="110" t="str">
        <f t="shared" si="0"/>
        <v>COMERCIO INTRAINDUSTRIAL</v>
      </c>
      <c r="AA59" s="142" t="str">
        <f t="shared" si="0"/>
        <v>COMERCIO INTRAINDUSTRIAL</v>
      </c>
      <c r="AB59" s="142" t="str">
        <f t="shared" ref="AB59:AC59" si="1">+IF(AB46&gt;0.33, "COMERCIO INTRAINDUSTRIAL", "INDICIO DE COMERCIO INTRAINDUSTRIAL")</f>
        <v>COMERCIO INTRAINDUSTRIAL</v>
      </c>
      <c r="AC59" s="142" t="str">
        <f t="shared" si="1"/>
        <v>COMERCIO INTRAINDUSTRIAL</v>
      </c>
      <c r="AD59" s="142" t="str">
        <f t="shared" ref="AD59" si="2">+IF(AD46&gt;0.33, "COMERCIO INTRAINDUSTRIAL", "INDICIO DE COMERCIO INTRAINDUSTRIAL")</f>
        <v>COMERCIO INTRAINDUSTRIAL</v>
      </c>
    </row>
    <row r="60" spans="4:30" x14ac:dyDescent="0.25">
      <c r="D60" s="237" t="s">
        <v>18</v>
      </c>
      <c r="E60" s="238"/>
      <c r="F60" s="111" t="str">
        <f t="shared" ref="F60:AA60" si="3">+IF(F47&gt;0.33, "COMERCIO INTRAINDUSTRIAL", "INDICIO DE COMERCIO INTRAINDUSTRIAL")</f>
        <v>COMERCIO INTRAINDUSTRIAL</v>
      </c>
      <c r="G60" s="140" t="str">
        <f t="shared" si="3"/>
        <v>COMERCIO INTRAINDUSTRIAL</v>
      </c>
      <c r="H60" s="111" t="e">
        <f t="shared" si="3"/>
        <v>#DIV/0!</v>
      </c>
      <c r="I60" s="140" t="str">
        <f t="shared" si="3"/>
        <v>COMERCIO INTRAINDUSTRIAL</v>
      </c>
      <c r="J60" s="111" t="str">
        <f t="shared" si="3"/>
        <v>COMERCIO INTRAINDUSTRIAL</v>
      </c>
      <c r="K60" s="140" t="str">
        <f t="shared" si="3"/>
        <v>INDICIO DE COMERCIO INTRAINDUSTRIAL</v>
      </c>
      <c r="L60" s="111" t="str">
        <f t="shared" si="3"/>
        <v>INDICIO DE COMERCIO INTRAINDUSTRIAL</v>
      </c>
      <c r="M60" s="140" t="str">
        <f t="shared" si="3"/>
        <v>COMERCIO INTRAINDUSTRIAL</v>
      </c>
      <c r="N60" s="111" t="str">
        <f t="shared" si="3"/>
        <v>INDICIO DE COMERCIO INTRAINDUSTRIAL</v>
      </c>
      <c r="O60" s="140" t="str">
        <f t="shared" si="3"/>
        <v>INDICIO DE COMERCIO INTRAINDUSTRIAL</v>
      </c>
      <c r="P60" s="111" t="str">
        <f t="shared" si="3"/>
        <v>INDICIO DE COMERCIO INTRAINDUSTRIAL</v>
      </c>
      <c r="Q60" s="140" t="str">
        <f t="shared" si="3"/>
        <v>INDICIO DE COMERCIO INTRAINDUSTRIAL</v>
      </c>
      <c r="R60" s="111" t="str">
        <f t="shared" si="3"/>
        <v>INDICIO DE COMERCIO INTRAINDUSTRIAL</v>
      </c>
      <c r="S60" s="140" t="str">
        <f t="shared" si="3"/>
        <v>INDICIO DE COMERCIO INTRAINDUSTRIAL</v>
      </c>
      <c r="T60" s="111" t="str">
        <f t="shared" si="3"/>
        <v>INDICIO DE COMERCIO INTRAINDUSTRIAL</v>
      </c>
      <c r="U60" s="140" t="str">
        <f t="shared" si="3"/>
        <v>INDICIO DE COMERCIO INTRAINDUSTRIAL</v>
      </c>
      <c r="V60" s="111" t="str">
        <f t="shared" si="3"/>
        <v>INDICIO DE COMERCIO INTRAINDUSTRIAL</v>
      </c>
      <c r="W60" s="140" t="str">
        <f t="shared" si="3"/>
        <v>INDICIO DE COMERCIO INTRAINDUSTRIAL</v>
      </c>
      <c r="X60" s="111" t="str">
        <f t="shared" si="3"/>
        <v>COMERCIO INTRAINDUSTRIAL</v>
      </c>
      <c r="Y60" s="140" t="str">
        <f t="shared" si="3"/>
        <v>INDICIO DE COMERCIO INTRAINDUSTRIAL</v>
      </c>
      <c r="Z60" s="111" t="str">
        <f t="shared" si="3"/>
        <v>COMERCIO INTRAINDUSTRIAL</v>
      </c>
      <c r="AA60" s="143" t="str">
        <f t="shared" si="3"/>
        <v>COMERCIO INTRAINDUSTRIAL</v>
      </c>
      <c r="AB60" s="143" t="str">
        <f t="shared" ref="AB60:AC60" si="4">+IF(AB47&gt;0.33, "COMERCIO INTRAINDUSTRIAL", "INDICIO DE COMERCIO INTRAINDUSTRIAL")</f>
        <v>COMERCIO INTRAINDUSTRIAL</v>
      </c>
      <c r="AC60" s="143" t="str">
        <f t="shared" si="4"/>
        <v>INDICIO DE COMERCIO INTRAINDUSTRIAL</v>
      </c>
      <c r="AD60" s="143" t="str">
        <f t="shared" ref="AD60" si="5">+IF(AD47&gt;0.33, "COMERCIO INTRAINDUSTRIAL", "INDICIO DE COMERCIO INTRAINDUSTRIAL")</f>
        <v>INDICIO DE COMERCIO INTRAINDUSTRIAL</v>
      </c>
    </row>
    <row r="61" spans="4:30" x14ac:dyDescent="0.25">
      <c r="D61" s="235" t="s">
        <v>19</v>
      </c>
      <c r="E61" s="236"/>
      <c r="F61" s="111" t="str">
        <f t="shared" ref="F61:AA61" si="6">+IF(F48&gt;0.33, "COMERCIO INTRAINDUSTRIAL", "INDICIO DE COMERCIO INTRAINDUSTRIAL")</f>
        <v>INDICIO DE COMERCIO INTRAINDUSTRIAL</v>
      </c>
      <c r="G61" s="140" t="str">
        <f t="shared" si="6"/>
        <v>INDICIO DE COMERCIO INTRAINDUSTRIAL</v>
      </c>
      <c r="H61" s="111" t="str">
        <f t="shared" si="6"/>
        <v>INDICIO DE COMERCIO INTRAINDUSTRIAL</v>
      </c>
      <c r="I61" s="140" t="str">
        <f t="shared" si="6"/>
        <v>INDICIO DE COMERCIO INTRAINDUSTRIAL</v>
      </c>
      <c r="J61" s="111" t="str">
        <f t="shared" si="6"/>
        <v>INDICIO DE COMERCIO INTRAINDUSTRIAL</v>
      </c>
      <c r="K61" s="140" t="str">
        <f t="shared" si="6"/>
        <v>INDICIO DE COMERCIO INTRAINDUSTRIAL</v>
      </c>
      <c r="L61" s="111" t="str">
        <f t="shared" si="6"/>
        <v>INDICIO DE COMERCIO INTRAINDUSTRIAL</v>
      </c>
      <c r="M61" s="140" t="str">
        <f t="shared" si="6"/>
        <v>INDICIO DE COMERCIO INTRAINDUSTRIAL</v>
      </c>
      <c r="N61" s="111" t="str">
        <f t="shared" si="6"/>
        <v>INDICIO DE COMERCIO INTRAINDUSTRIAL</v>
      </c>
      <c r="O61" s="140" t="str">
        <f t="shared" si="6"/>
        <v>INDICIO DE COMERCIO INTRAINDUSTRIAL</v>
      </c>
      <c r="P61" s="111" t="str">
        <f t="shared" si="6"/>
        <v>INDICIO DE COMERCIO INTRAINDUSTRIAL</v>
      </c>
      <c r="Q61" s="140" t="str">
        <f t="shared" si="6"/>
        <v>INDICIO DE COMERCIO INTRAINDUSTRIAL</v>
      </c>
      <c r="R61" s="111" t="str">
        <f t="shared" si="6"/>
        <v>INDICIO DE COMERCIO INTRAINDUSTRIAL</v>
      </c>
      <c r="S61" s="140" t="str">
        <f t="shared" si="6"/>
        <v>INDICIO DE COMERCIO INTRAINDUSTRIAL</v>
      </c>
      <c r="T61" s="111" t="str">
        <f t="shared" si="6"/>
        <v>COMERCIO INTRAINDUSTRIAL</v>
      </c>
      <c r="U61" s="140" t="str">
        <f t="shared" si="6"/>
        <v>COMERCIO INTRAINDUSTRIAL</v>
      </c>
      <c r="V61" s="111" t="str">
        <f t="shared" si="6"/>
        <v>INDICIO DE COMERCIO INTRAINDUSTRIAL</v>
      </c>
      <c r="W61" s="140" t="str">
        <f t="shared" si="6"/>
        <v>INDICIO DE COMERCIO INTRAINDUSTRIAL</v>
      </c>
      <c r="X61" s="111" t="str">
        <f t="shared" si="6"/>
        <v>INDICIO DE COMERCIO INTRAINDUSTRIAL</v>
      </c>
      <c r="Y61" s="140" t="str">
        <f t="shared" si="6"/>
        <v>COMERCIO INTRAINDUSTRIAL</v>
      </c>
      <c r="Z61" s="111" t="str">
        <f t="shared" si="6"/>
        <v>COMERCIO INTRAINDUSTRIAL</v>
      </c>
      <c r="AA61" s="143" t="str">
        <f t="shared" si="6"/>
        <v>COMERCIO INTRAINDUSTRIAL</v>
      </c>
      <c r="AB61" s="143" t="str">
        <f t="shared" ref="AB61:AC61" si="7">+IF(AB48&gt;0.33, "COMERCIO INTRAINDUSTRIAL", "INDICIO DE COMERCIO INTRAINDUSTRIAL")</f>
        <v>COMERCIO INTRAINDUSTRIAL</v>
      </c>
      <c r="AC61" s="143" t="str">
        <f t="shared" si="7"/>
        <v>COMERCIO INTRAINDUSTRIAL</v>
      </c>
      <c r="AD61" s="143" t="str">
        <f t="shared" ref="AD61" si="8">+IF(AD48&gt;0.33, "COMERCIO INTRAINDUSTRIAL", "INDICIO DE COMERCIO INTRAINDUSTRIAL")</f>
        <v>COMERCIO INTRAINDUSTRIAL</v>
      </c>
    </row>
    <row r="62" spans="4:30" x14ac:dyDescent="0.25">
      <c r="D62" s="237" t="s">
        <v>20</v>
      </c>
      <c r="E62" s="238"/>
      <c r="F62" s="111" t="str">
        <f t="shared" ref="F62:AA62" si="9">+IF(F49&gt;0.33, "COMERCIO INTRAINDUSTRIAL", "INDICIO DE COMERCIO INTRAINDUSTRIAL")</f>
        <v>INDICIO DE COMERCIO INTRAINDUSTRIAL</v>
      </c>
      <c r="G62" s="140" t="str">
        <f t="shared" si="9"/>
        <v>INDICIO DE COMERCIO INTRAINDUSTRIAL</v>
      </c>
      <c r="H62" s="111" t="str">
        <f t="shared" si="9"/>
        <v>INDICIO DE COMERCIO INTRAINDUSTRIAL</v>
      </c>
      <c r="I62" s="140" t="str">
        <f t="shared" si="9"/>
        <v>INDICIO DE COMERCIO INTRAINDUSTRIAL</v>
      </c>
      <c r="J62" s="111" t="str">
        <f t="shared" si="9"/>
        <v>INDICIO DE COMERCIO INTRAINDUSTRIAL</v>
      </c>
      <c r="K62" s="140" t="str">
        <f t="shared" si="9"/>
        <v>INDICIO DE COMERCIO INTRAINDUSTRIAL</v>
      </c>
      <c r="L62" s="111" t="str">
        <f t="shared" si="9"/>
        <v>INDICIO DE COMERCIO INTRAINDUSTRIAL</v>
      </c>
      <c r="M62" s="140" t="str">
        <f t="shared" si="9"/>
        <v>INDICIO DE COMERCIO INTRAINDUSTRIAL</v>
      </c>
      <c r="N62" s="111" t="str">
        <f t="shared" si="9"/>
        <v>INDICIO DE COMERCIO INTRAINDUSTRIAL</v>
      </c>
      <c r="O62" s="140" t="str">
        <f t="shared" si="9"/>
        <v>INDICIO DE COMERCIO INTRAINDUSTRIAL</v>
      </c>
      <c r="P62" s="111" t="str">
        <f t="shared" si="9"/>
        <v>INDICIO DE COMERCIO INTRAINDUSTRIAL</v>
      </c>
      <c r="Q62" s="140" t="str">
        <f t="shared" si="9"/>
        <v>INDICIO DE COMERCIO INTRAINDUSTRIAL</v>
      </c>
      <c r="R62" s="111" t="str">
        <f t="shared" si="9"/>
        <v>COMERCIO INTRAINDUSTRIAL</v>
      </c>
      <c r="S62" s="140" t="str">
        <f t="shared" si="9"/>
        <v>COMERCIO INTRAINDUSTRIAL</v>
      </c>
      <c r="T62" s="111" t="str">
        <f t="shared" si="9"/>
        <v>INDICIO DE COMERCIO INTRAINDUSTRIAL</v>
      </c>
      <c r="U62" s="140" t="str">
        <f t="shared" si="9"/>
        <v>COMERCIO INTRAINDUSTRIAL</v>
      </c>
      <c r="V62" s="111" t="str">
        <f t="shared" si="9"/>
        <v>INDICIO DE COMERCIO INTRAINDUSTRIAL</v>
      </c>
      <c r="W62" s="140" t="str">
        <f t="shared" si="9"/>
        <v>INDICIO DE COMERCIO INTRAINDUSTRIAL</v>
      </c>
      <c r="X62" s="111" t="str">
        <f t="shared" si="9"/>
        <v>INDICIO DE COMERCIO INTRAINDUSTRIAL</v>
      </c>
      <c r="Y62" s="140" t="str">
        <f t="shared" si="9"/>
        <v>INDICIO DE COMERCIO INTRAINDUSTRIAL</v>
      </c>
      <c r="Z62" s="111" t="str">
        <f t="shared" si="9"/>
        <v>INDICIO DE COMERCIO INTRAINDUSTRIAL</v>
      </c>
      <c r="AA62" s="143" t="str">
        <f t="shared" si="9"/>
        <v>INDICIO DE COMERCIO INTRAINDUSTRIAL</v>
      </c>
      <c r="AB62" s="143" t="str">
        <f t="shared" ref="AB62:AC62" si="10">+IF(AB49&gt;0.33, "COMERCIO INTRAINDUSTRIAL", "INDICIO DE COMERCIO INTRAINDUSTRIAL")</f>
        <v>INDICIO DE COMERCIO INTRAINDUSTRIAL</v>
      </c>
      <c r="AC62" s="143" t="str">
        <f t="shared" si="10"/>
        <v>INDICIO DE COMERCIO INTRAINDUSTRIAL</v>
      </c>
      <c r="AD62" s="143" t="str">
        <f t="shared" ref="AD62" si="11">+IF(AD49&gt;0.33, "COMERCIO INTRAINDUSTRIAL", "INDICIO DE COMERCIO INTRAINDUSTRIAL")</f>
        <v>INDICIO DE COMERCIO INTRAINDUSTRIAL</v>
      </c>
    </row>
    <row r="63" spans="4:30" x14ac:dyDescent="0.25">
      <c r="D63" s="235" t="s">
        <v>21</v>
      </c>
      <c r="E63" s="236"/>
      <c r="F63" s="111" t="str">
        <f t="shared" ref="F63:AA63" si="12">+IF(F50&gt;0.33, "COMERCIO INTRAINDUSTRIAL", "INDICIO DE COMERCIO INTRAINDUSTRIAL")</f>
        <v>INDICIO DE COMERCIO INTRAINDUSTRIAL</v>
      </c>
      <c r="G63" s="140" t="e">
        <f t="shared" si="12"/>
        <v>#DIV/0!</v>
      </c>
      <c r="H63" s="111" t="e">
        <f t="shared" si="12"/>
        <v>#DIV/0!</v>
      </c>
      <c r="I63" s="140" t="e">
        <f t="shared" si="12"/>
        <v>#DIV/0!</v>
      </c>
      <c r="J63" s="111" t="e">
        <f t="shared" si="12"/>
        <v>#DIV/0!</v>
      </c>
      <c r="K63" s="140" t="e">
        <f t="shared" si="12"/>
        <v>#DIV/0!</v>
      </c>
      <c r="L63" s="111" t="e">
        <f t="shared" si="12"/>
        <v>#DIV/0!</v>
      </c>
      <c r="M63" s="140" t="e">
        <f t="shared" si="12"/>
        <v>#DIV/0!</v>
      </c>
      <c r="N63" s="111" t="e">
        <f t="shared" si="12"/>
        <v>#DIV/0!</v>
      </c>
      <c r="O63" s="140" t="str">
        <f t="shared" si="12"/>
        <v>COMERCIO INTRAINDUSTRIAL</v>
      </c>
      <c r="P63" s="111" t="str">
        <f t="shared" si="12"/>
        <v>COMERCIO INTRAINDUSTRIAL</v>
      </c>
      <c r="Q63" s="140" t="str">
        <f t="shared" si="12"/>
        <v>COMERCIO INTRAINDUSTRIAL</v>
      </c>
      <c r="R63" s="111" t="str">
        <f t="shared" si="12"/>
        <v>COMERCIO INTRAINDUSTRIAL</v>
      </c>
      <c r="S63" s="140" t="str">
        <f t="shared" si="12"/>
        <v>COMERCIO INTRAINDUSTRIAL</v>
      </c>
      <c r="T63" s="111" t="str">
        <f t="shared" si="12"/>
        <v>COMERCIO INTRAINDUSTRIAL</v>
      </c>
      <c r="U63" s="140" t="str">
        <f t="shared" si="12"/>
        <v>COMERCIO INTRAINDUSTRIAL</v>
      </c>
      <c r="V63" s="111" t="str">
        <f t="shared" si="12"/>
        <v>COMERCIO INTRAINDUSTRIAL</v>
      </c>
      <c r="W63" s="140" t="str">
        <f t="shared" si="12"/>
        <v>COMERCIO INTRAINDUSTRIAL</v>
      </c>
      <c r="X63" s="111" t="str">
        <f t="shared" si="12"/>
        <v>COMERCIO INTRAINDUSTRIAL</v>
      </c>
      <c r="Y63" s="140" t="str">
        <f t="shared" si="12"/>
        <v>COMERCIO INTRAINDUSTRIAL</v>
      </c>
      <c r="Z63" s="111" t="str">
        <f t="shared" si="12"/>
        <v>COMERCIO INTRAINDUSTRIAL</v>
      </c>
      <c r="AA63" s="143" t="str">
        <f t="shared" si="12"/>
        <v>COMERCIO INTRAINDUSTRIAL</v>
      </c>
      <c r="AB63" s="143" t="str">
        <f t="shared" ref="AB63:AC63" si="13">+IF(AB50&gt;0.33, "COMERCIO INTRAINDUSTRIAL", "INDICIO DE COMERCIO INTRAINDUSTRIAL")</f>
        <v>COMERCIO INTRAINDUSTRIAL</v>
      </c>
      <c r="AC63" s="143" t="str">
        <f t="shared" si="13"/>
        <v>COMERCIO INTRAINDUSTRIAL</v>
      </c>
      <c r="AD63" s="143" t="str">
        <f t="shared" ref="AD63" si="14">+IF(AD50&gt;0.33, "COMERCIO INTRAINDUSTRIAL", "INDICIO DE COMERCIO INTRAINDUSTRIAL")</f>
        <v>COMERCIO INTRAINDUSTRIAL</v>
      </c>
    </row>
    <row r="64" spans="4:30" x14ac:dyDescent="0.25">
      <c r="D64" s="237" t="s">
        <v>22</v>
      </c>
      <c r="E64" s="238"/>
      <c r="F64" s="111" t="str">
        <f t="shared" ref="F64:AA64" si="15">+IF(F51&gt;0.33, "COMERCIO INTRAINDUSTRIAL", "INDICIO DE COMERCIO INTRAINDUSTRIAL")</f>
        <v>INDICIO DE COMERCIO INTRAINDUSTRIAL</v>
      </c>
      <c r="G64" s="140" t="str">
        <f t="shared" si="15"/>
        <v>COMERCIO INTRAINDUSTRIAL</v>
      </c>
      <c r="H64" s="111" t="str">
        <f t="shared" si="15"/>
        <v>COMERCIO INTRAINDUSTRIAL</v>
      </c>
      <c r="I64" s="140" t="str">
        <f t="shared" si="15"/>
        <v>COMERCIO INTRAINDUSTRIAL</v>
      </c>
      <c r="J64" s="111" t="str">
        <f t="shared" si="15"/>
        <v>COMERCIO INTRAINDUSTRIAL</v>
      </c>
      <c r="K64" s="140" t="str">
        <f t="shared" si="15"/>
        <v>COMERCIO INTRAINDUSTRIAL</v>
      </c>
      <c r="L64" s="111" t="str">
        <f t="shared" si="15"/>
        <v>INDICIO DE COMERCIO INTRAINDUSTRIAL</v>
      </c>
      <c r="M64" s="140" t="str">
        <f t="shared" si="15"/>
        <v>COMERCIO INTRAINDUSTRIAL</v>
      </c>
      <c r="N64" s="111" t="str">
        <f t="shared" si="15"/>
        <v>COMERCIO INTRAINDUSTRIAL</v>
      </c>
      <c r="O64" s="140" t="str">
        <f t="shared" si="15"/>
        <v>COMERCIO INTRAINDUSTRIAL</v>
      </c>
      <c r="P64" s="111" t="str">
        <f t="shared" si="15"/>
        <v>COMERCIO INTRAINDUSTRIAL</v>
      </c>
      <c r="Q64" s="140" t="str">
        <f t="shared" si="15"/>
        <v>INDICIO DE COMERCIO INTRAINDUSTRIAL</v>
      </c>
      <c r="R64" s="111" t="str">
        <f t="shared" si="15"/>
        <v>INDICIO DE COMERCIO INTRAINDUSTRIAL</v>
      </c>
      <c r="S64" s="140" t="str">
        <f t="shared" si="15"/>
        <v>INDICIO DE COMERCIO INTRAINDUSTRIAL</v>
      </c>
      <c r="T64" s="111" t="str">
        <f t="shared" si="15"/>
        <v>INDICIO DE COMERCIO INTRAINDUSTRIAL</v>
      </c>
      <c r="U64" s="140" t="str">
        <f t="shared" si="15"/>
        <v>INDICIO DE COMERCIO INTRAINDUSTRIAL</v>
      </c>
      <c r="V64" s="111" t="str">
        <f t="shared" si="15"/>
        <v>INDICIO DE COMERCIO INTRAINDUSTRIAL</v>
      </c>
      <c r="W64" s="140" t="str">
        <f t="shared" si="15"/>
        <v>INDICIO DE COMERCIO INTRAINDUSTRIAL</v>
      </c>
      <c r="X64" s="111" t="str">
        <f t="shared" si="15"/>
        <v>INDICIO DE COMERCIO INTRAINDUSTRIAL</v>
      </c>
      <c r="Y64" s="140" t="str">
        <f t="shared" si="15"/>
        <v>INDICIO DE COMERCIO INTRAINDUSTRIAL</v>
      </c>
      <c r="Z64" s="111" t="str">
        <f t="shared" si="15"/>
        <v>INDICIO DE COMERCIO INTRAINDUSTRIAL</v>
      </c>
      <c r="AA64" s="143" t="str">
        <f t="shared" si="15"/>
        <v>INDICIO DE COMERCIO INTRAINDUSTRIAL</v>
      </c>
      <c r="AB64" s="143" t="str">
        <f t="shared" ref="AB64:AC64" si="16">+IF(AB51&gt;0.33, "COMERCIO INTRAINDUSTRIAL", "INDICIO DE COMERCIO INTRAINDUSTRIAL")</f>
        <v>INDICIO DE COMERCIO INTRAINDUSTRIAL</v>
      </c>
      <c r="AC64" s="143" t="str">
        <f t="shared" si="16"/>
        <v>INDICIO DE COMERCIO INTRAINDUSTRIAL</v>
      </c>
      <c r="AD64" s="143" t="str">
        <f t="shared" ref="AD64" si="17">+IF(AD51&gt;0.33, "COMERCIO INTRAINDUSTRIAL", "INDICIO DE COMERCIO INTRAINDUSTRIAL")</f>
        <v>INDICIO DE COMERCIO INTRAINDUSTRIAL</v>
      </c>
    </row>
    <row r="65" spans="4:30" x14ac:dyDescent="0.25">
      <c r="D65" s="235" t="s">
        <v>23</v>
      </c>
      <c r="E65" s="236"/>
      <c r="F65" s="111" t="str">
        <f t="shared" ref="F65:AA65" si="18">+IF(F52&gt;0.33, "COMERCIO INTRAINDUSTRIAL", "INDICIO DE COMERCIO INTRAINDUSTRIAL")</f>
        <v>COMERCIO INTRAINDUSTRIAL</v>
      </c>
      <c r="G65" s="140" t="str">
        <f t="shared" si="18"/>
        <v>INDICIO DE COMERCIO INTRAINDUSTRIAL</v>
      </c>
      <c r="H65" s="111" t="str">
        <f t="shared" si="18"/>
        <v>INDICIO DE COMERCIO INTRAINDUSTRIAL</v>
      </c>
      <c r="I65" s="140" t="str">
        <f t="shared" si="18"/>
        <v>INDICIO DE COMERCIO INTRAINDUSTRIAL</v>
      </c>
      <c r="J65" s="111" t="str">
        <f t="shared" si="18"/>
        <v>INDICIO DE COMERCIO INTRAINDUSTRIAL</v>
      </c>
      <c r="K65" s="140" t="str">
        <f t="shared" si="18"/>
        <v>INDICIO DE COMERCIO INTRAINDUSTRIAL</v>
      </c>
      <c r="L65" s="111" t="str">
        <f t="shared" si="18"/>
        <v>INDICIO DE COMERCIO INTRAINDUSTRIAL</v>
      </c>
      <c r="M65" s="140" t="str">
        <f t="shared" si="18"/>
        <v>INDICIO DE COMERCIO INTRAINDUSTRIAL</v>
      </c>
      <c r="N65" s="111" t="str">
        <f t="shared" si="18"/>
        <v>INDICIO DE COMERCIO INTRAINDUSTRIAL</v>
      </c>
      <c r="O65" s="140" t="str">
        <f t="shared" si="18"/>
        <v>INDICIO DE COMERCIO INTRAINDUSTRIAL</v>
      </c>
      <c r="P65" s="111" t="str">
        <f t="shared" si="18"/>
        <v>INDICIO DE COMERCIO INTRAINDUSTRIAL</v>
      </c>
      <c r="Q65" s="140" t="str">
        <f t="shared" si="18"/>
        <v>INDICIO DE COMERCIO INTRAINDUSTRIAL</v>
      </c>
      <c r="R65" s="111" t="str">
        <f t="shared" si="18"/>
        <v>INDICIO DE COMERCIO INTRAINDUSTRIAL</v>
      </c>
      <c r="S65" s="140" t="str">
        <f t="shared" si="18"/>
        <v>INDICIO DE COMERCIO INTRAINDUSTRIAL</v>
      </c>
      <c r="T65" s="111" t="str">
        <f t="shared" si="18"/>
        <v>INDICIO DE COMERCIO INTRAINDUSTRIAL</v>
      </c>
      <c r="U65" s="140" t="str">
        <f t="shared" si="18"/>
        <v>INDICIO DE COMERCIO INTRAINDUSTRIAL</v>
      </c>
      <c r="V65" s="111" t="str">
        <f t="shared" si="18"/>
        <v>INDICIO DE COMERCIO INTRAINDUSTRIAL</v>
      </c>
      <c r="W65" s="140" t="str">
        <f t="shared" si="18"/>
        <v>INDICIO DE COMERCIO INTRAINDUSTRIAL</v>
      </c>
      <c r="X65" s="111" t="str">
        <f t="shared" si="18"/>
        <v>INDICIO DE COMERCIO INTRAINDUSTRIAL</v>
      </c>
      <c r="Y65" s="140" t="str">
        <f t="shared" si="18"/>
        <v>INDICIO DE COMERCIO INTRAINDUSTRIAL</v>
      </c>
      <c r="Z65" s="111" t="str">
        <f t="shared" si="18"/>
        <v>INDICIO DE COMERCIO INTRAINDUSTRIAL</v>
      </c>
      <c r="AA65" s="143" t="str">
        <f t="shared" si="18"/>
        <v>INDICIO DE COMERCIO INTRAINDUSTRIAL</v>
      </c>
      <c r="AB65" s="143" t="str">
        <f t="shared" ref="AB65:AC65" si="19">+IF(AB52&gt;0.33, "COMERCIO INTRAINDUSTRIAL", "INDICIO DE COMERCIO INTRAINDUSTRIAL")</f>
        <v>INDICIO DE COMERCIO INTRAINDUSTRIAL</v>
      </c>
      <c r="AC65" s="143" t="str">
        <f t="shared" si="19"/>
        <v>INDICIO DE COMERCIO INTRAINDUSTRIAL</v>
      </c>
      <c r="AD65" s="143" t="str">
        <f t="shared" ref="AD65" si="20">+IF(AD52&gt;0.33, "COMERCIO INTRAINDUSTRIAL", "INDICIO DE COMERCIO INTRAINDUSTRIAL")</f>
        <v>INDICIO DE COMERCIO INTRAINDUSTRIAL</v>
      </c>
    </row>
    <row r="66" spans="4:30" x14ac:dyDescent="0.25">
      <c r="D66" s="237" t="s">
        <v>24</v>
      </c>
      <c r="E66" s="238"/>
      <c r="F66" s="111" t="str">
        <f t="shared" ref="F66:AA66" si="21">+IF(F53&gt;0.33, "COMERCIO INTRAINDUSTRIAL", "INDICIO DE COMERCIO INTRAINDUSTRIAL")</f>
        <v>INDICIO DE COMERCIO INTRAINDUSTRIAL</v>
      </c>
      <c r="G66" s="140" t="str">
        <f t="shared" si="21"/>
        <v>INDICIO DE COMERCIO INTRAINDUSTRIAL</v>
      </c>
      <c r="H66" s="111" t="str">
        <f t="shared" si="21"/>
        <v>INDICIO DE COMERCIO INTRAINDUSTRIAL</v>
      </c>
      <c r="I66" s="140" t="str">
        <f t="shared" si="21"/>
        <v>INDICIO DE COMERCIO INTRAINDUSTRIAL</v>
      </c>
      <c r="J66" s="111" t="str">
        <f t="shared" si="21"/>
        <v>INDICIO DE COMERCIO INTRAINDUSTRIAL</v>
      </c>
      <c r="K66" s="140" t="str">
        <f t="shared" si="21"/>
        <v>INDICIO DE COMERCIO INTRAINDUSTRIAL</v>
      </c>
      <c r="L66" s="111" t="str">
        <f t="shared" si="21"/>
        <v>INDICIO DE COMERCIO INTRAINDUSTRIAL</v>
      </c>
      <c r="M66" s="140" t="str">
        <f t="shared" si="21"/>
        <v>INDICIO DE COMERCIO INTRAINDUSTRIAL</v>
      </c>
      <c r="N66" s="111" t="str">
        <f t="shared" si="21"/>
        <v>INDICIO DE COMERCIO INTRAINDUSTRIAL</v>
      </c>
      <c r="O66" s="140" t="str">
        <f t="shared" si="21"/>
        <v>INDICIO DE COMERCIO INTRAINDUSTRIAL</v>
      </c>
      <c r="P66" s="111" t="str">
        <f t="shared" si="21"/>
        <v>INDICIO DE COMERCIO INTRAINDUSTRIAL</v>
      </c>
      <c r="Q66" s="140" t="str">
        <f t="shared" si="21"/>
        <v>INDICIO DE COMERCIO INTRAINDUSTRIAL</v>
      </c>
      <c r="R66" s="111" t="str">
        <f t="shared" si="21"/>
        <v>INDICIO DE COMERCIO INTRAINDUSTRIAL</v>
      </c>
      <c r="S66" s="140" t="str">
        <f t="shared" si="21"/>
        <v>INDICIO DE COMERCIO INTRAINDUSTRIAL</v>
      </c>
      <c r="T66" s="111" t="str">
        <f t="shared" si="21"/>
        <v>INDICIO DE COMERCIO INTRAINDUSTRIAL</v>
      </c>
      <c r="U66" s="140" t="str">
        <f t="shared" si="21"/>
        <v>INDICIO DE COMERCIO INTRAINDUSTRIAL</v>
      </c>
      <c r="V66" s="111" t="str">
        <f t="shared" si="21"/>
        <v>INDICIO DE COMERCIO INTRAINDUSTRIAL</v>
      </c>
      <c r="W66" s="140" t="str">
        <f t="shared" si="21"/>
        <v>INDICIO DE COMERCIO INTRAINDUSTRIAL</v>
      </c>
      <c r="X66" s="111" t="str">
        <f t="shared" si="21"/>
        <v>INDICIO DE COMERCIO INTRAINDUSTRIAL</v>
      </c>
      <c r="Y66" s="140" t="str">
        <f t="shared" si="21"/>
        <v>INDICIO DE COMERCIO INTRAINDUSTRIAL</v>
      </c>
      <c r="Z66" s="111" t="str">
        <f t="shared" si="21"/>
        <v>INDICIO DE COMERCIO INTRAINDUSTRIAL</v>
      </c>
      <c r="AA66" s="143" t="str">
        <f t="shared" si="21"/>
        <v>INDICIO DE COMERCIO INTRAINDUSTRIAL</v>
      </c>
      <c r="AB66" s="143" t="str">
        <f t="shared" ref="AB66:AC66" si="22">+IF(AB53&gt;0.33, "COMERCIO INTRAINDUSTRIAL", "INDICIO DE COMERCIO INTRAINDUSTRIAL")</f>
        <v>INDICIO DE COMERCIO INTRAINDUSTRIAL</v>
      </c>
      <c r="AC66" s="143" t="str">
        <f t="shared" si="22"/>
        <v>INDICIO DE COMERCIO INTRAINDUSTRIAL</v>
      </c>
      <c r="AD66" s="143" t="str">
        <f t="shared" ref="AD66" si="23">+IF(AD53&gt;0.33, "COMERCIO INTRAINDUSTRIAL", "INDICIO DE COMERCIO INTRAINDUSTRIAL")</f>
        <v>INDICIO DE COMERCIO INTRAINDUSTRIAL</v>
      </c>
    </row>
    <row r="67" spans="4:30" x14ac:dyDescent="0.25">
      <c r="D67" s="235" t="s">
        <v>25</v>
      </c>
      <c r="E67" s="236"/>
      <c r="F67" s="111" t="str">
        <f t="shared" ref="F67:AA67" si="24">+IF(F54&gt;0.33, "COMERCIO INTRAINDUSTRIAL", "INDICIO DE COMERCIO INTRAINDUSTRIAL")</f>
        <v>INDICIO DE COMERCIO INTRAINDUSTRIAL</v>
      </c>
      <c r="G67" s="140" t="str">
        <f t="shared" si="24"/>
        <v>INDICIO DE COMERCIO INTRAINDUSTRIAL</v>
      </c>
      <c r="H67" s="111" t="str">
        <f t="shared" si="24"/>
        <v>INDICIO DE COMERCIO INTRAINDUSTRIAL</v>
      </c>
      <c r="I67" s="140" t="str">
        <f t="shared" si="24"/>
        <v>INDICIO DE COMERCIO INTRAINDUSTRIAL</v>
      </c>
      <c r="J67" s="111" t="str">
        <f t="shared" si="24"/>
        <v>INDICIO DE COMERCIO INTRAINDUSTRIAL</v>
      </c>
      <c r="K67" s="140" t="str">
        <f t="shared" si="24"/>
        <v>INDICIO DE COMERCIO INTRAINDUSTRIAL</v>
      </c>
      <c r="L67" s="111" t="str">
        <f t="shared" si="24"/>
        <v>INDICIO DE COMERCIO INTRAINDUSTRIAL</v>
      </c>
      <c r="M67" s="140" t="str">
        <f t="shared" si="24"/>
        <v>INDICIO DE COMERCIO INTRAINDUSTRIAL</v>
      </c>
      <c r="N67" s="111" t="str">
        <f t="shared" si="24"/>
        <v>INDICIO DE COMERCIO INTRAINDUSTRIAL</v>
      </c>
      <c r="O67" s="140" t="str">
        <f t="shared" si="24"/>
        <v>INDICIO DE COMERCIO INTRAINDUSTRIAL</v>
      </c>
      <c r="P67" s="111" t="str">
        <f t="shared" si="24"/>
        <v>INDICIO DE COMERCIO INTRAINDUSTRIAL</v>
      </c>
      <c r="Q67" s="140" t="str">
        <f t="shared" si="24"/>
        <v>INDICIO DE COMERCIO INTRAINDUSTRIAL</v>
      </c>
      <c r="R67" s="111" t="str">
        <f t="shared" si="24"/>
        <v>INDICIO DE COMERCIO INTRAINDUSTRIAL</v>
      </c>
      <c r="S67" s="140" t="str">
        <f t="shared" si="24"/>
        <v>INDICIO DE COMERCIO INTRAINDUSTRIAL</v>
      </c>
      <c r="T67" s="111" t="str">
        <f t="shared" si="24"/>
        <v>INDICIO DE COMERCIO INTRAINDUSTRIAL</v>
      </c>
      <c r="U67" s="140" t="str">
        <f t="shared" si="24"/>
        <v>INDICIO DE COMERCIO INTRAINDUSTRIAL</v>
      </c>
      <c r="V67" s="111" t="str">
        <f t="shared" si="24"/>
        <v>INDICIO DE COMERCIO INTRAINDUSTRIAL</v>
      </c>
      <c r="W67" s="140" t="str">
        <f t="shared" si="24"/>
        <v>INDICIO DE COMERCIO INTRAINDUSTRIAL</v>
      </c>
      <c r="X67" s="111" t="str">
        <f t="shared" si="24"/>
        <v>INDICIO DE COMERCIO INTRAINDUSTRIAL</v>
      </c>
      <c r="Y67" s="140" t="str">
        <f t="shared" si="24"/>
        <v>INDICIO DE COMERCIO INTRAINDUSTRIAL</v>
      </c>
      <c r="Z67" s="111" t="str">
        <f t="shared" si="24"/>
        <v>INDICIO DE COMERCIO INTRAINDUSTRIAL</v>
      </c>
      <c r="AA67" s="143" t="str">
        <f t="shared" si="24"/>
        <v>INDICIO DE COMERCIO INTRAINDUSTRIAL</v>
      </c>
      <c r="AB67" s="143" t="str">
        <f t="shared" ref="AB67:AC67" si="25">+IF(AB54&gt;0.33, "COMERCIO INTRAINDUSTRIAL", "INDICIO DE COMERCIO INTRAINDUSTRIAL")</f>
        <v>INDICIO DE COMERCIO INTRAINDUSTRIAL</v>
      </c>
      <c r="AC67" s="143" t="str">
        <f t="shared" si="25"/>
        <v>INDICIO DE COMERCIO INTRAINDUSTRIAL</v>
      </c>
      <c r="AD67" s="143" t="str">
        <f t="shared" ref="AD67" si="26">+IF(AD54&gt;0.33, "COMERCIO INTRAINDUSTRIAL", "INDICIO DE COMERCIO INTRAINDUSTRIAL")</f>
        <v>INDICIO DE COMERCIO INTRAINDUSTRIAL</v>
      </c>
    </row>
    <row r="68" spans="4:30" ht="15.75" thickBot="1" x14ac:dyDescent="0.3">
      <c r="D68" s="233" t="s">
        <v>26</v>
      </c>
      <c r="E68" s="234"/>
      <c r="F68" s="112" t="e">
        <f t="shared" ref="F68:AA68" si="27">+IF(F55&gt;0.33, "COMERCIO INTRAINDUSTRIAL", "INDICIO DE COMERCIO INTRAINDUSTRIAL")</f>
        <v>#DIV/0!</v>
      </c>
      <c r="G68" s="144" t="e">
        <f t="shared" si="27"/>
        <v>#DIV/0!</v>
      </c>
      <c r="H68" s="112" t="e">
        <f t="shared" si="27"/>
        <v>#DIV/0!</v>
      </c>
      <c r="I68" s="144" t="e">
        <f t="shared" si="27"/>
        <v>#DIV/0!</v>
      </c>
      <c r="J68" s="112" t="e">
        <f t="shared" si="27"/>
        <v>#DIV/0!</v>
      </c>
      <c r="K68" s="144" t="str">
        <f t="shared" si="27"/>
        <v>INDICIO DE COMERCIO INTRAINDUSTRIAL</v>
      </c>
      <c r="L68" s="112" t="e">
        <f t="shared" si="27"/>
        <v>#DIV/0!</v>
      </c>
      <c r="M68" s="144" t="e">
        <f t="shared" si="27"/>
        <v>#DIV/0!</v>
      </c>
      <c r="N68" s="112" t="str">
        <f t="shared" si="27"/>
        <v>INDICIO DE COMERCIO INTRAINDUSTRIAL</v>
      </c>
      <c r="O68" s="144" t="str">
        <f t="shared" si="27"/>
        <v>INDICIO DE COMERCIO INTRAINDUSTRIAL</v>
      </c>
      <c r="P68" s="112" t="str">
        <f t="shared" si="27"/>
        <v>INDICIO DE COMERCIO INTRAINDUSTRIAL</v>
      </c>
      <c r="Q68" s="144" t="str">
        <f t="shared" si="27"/>
        <v>INDICIO DE COMERCIO INTRAINDUSTRIAL</v>
      </c>
      <c r="R68" s="112" t="str">
        <f t="shared" si="27"/>
        <v>INDICIO DE COMERCIO INTRAINDUSTRIAL</v>
      </c>
      <c r="S68" s="144" t="str">
        <f t="shared" si="27"/>
        <v>INDICIO DE COMERCIO INTRAINDUSTRIAL</v>
      </c>
      <c r="T68" s="112" t="str">
        <f t="shared" si="27"/>
        <v>INDICIO DE COMERCIO INTRAINDUSTRIAL</v>
      </c>
      <c r="U68" s="144" t="str">
        <f t="shared" si="27"/>
        <v>INDICIO DE COMERCIO INTRAINDUSTRIAL</v>
      </c>
      <c r="V68" s="112" t="str">
        <f t="shared" si="27"/>
        <v>INDICIO DE COMERCIO INTRAINDUSTRIAL</v>
      </c>
      <c r="W68" s="144" t="str">
        <f t="shared" si="27"/>
        <v>INDICIO DE COMERCIO INTRAINDUSTRIAL</v>
      </c>
      <c r="X68" s="112" t="str">
        <f t="shared" si="27"/>
        <v>INDICIO DE COMERCIO INTRAINDUSTRIAL</v>
      </c>
      <c r="Y68" s="144" t="str">
        <f t="shared" si="27"/>
        <v>INDICIO DE COMERCIO INTRAINDUSTRIAL</v>
      </c>
      <c r="Z68" s="112" t="str">
        <f t="shared" si="27"/>
        <v>INDICIO DE COMERCIO INTRAINDUSTRIAL</v>
      </c>
      <c r="AA68" s="145" t="str">
        <f t="shared" si="27"/>
        <v>INDICIO DE COMERCIO INTRAINDUSTRIAL</v>
      </c>
      <c r="AB68" s="145" t="str">
        <f t="shared" ref="AB68:AC68" si="28">+IF(AB55&gt;0.33, "COMERCIO INTRAINDUSTRIAL", "INDICIO DE COMERCIO INTRAINDUSTRIAL")</f>
        <v>INDICIO DE COMERCIO INTRAINDUSTRIAL</v>
      </c>
      <c r="AC68" s="145" t="str">
        <f t="shared" si="28"/>
        <v>INDICIO DE COMERCIO INTRAINDUSTRIAL</v>
      </c>
      <c r="AD68" s="145" t="str">
        <f t="shared" ref="AD68" si="29">+IF(AD55&gt;0.33, "COMERCIO INTRAINDUSTRIAL", "INDICIO DE COMERCIO INTRAINDUSTRIAL")</f>
        <v>COMERCIO INTRAINDUSTRIAL</v>
      </c>
    </row>
    <row r="69" spans="4:30" x14ac:dyDescent="0.25">
      <c r="D69" s="1" t="s">
        <v>53</v>
      </c>
    </row>
  </sheetData>
  <mergeCells count="23">
    <mergeCell ref="D52:E52"/>
    <mergeCell ref="D53:E53"/>
    <mergeCell ref="D54:E54"/>
    <mergeCell ref="D46:E46"/>
    <mergeCell ref="D47:E47"/>
    <mergeCell ref="D48:E48"/>
    <mergeCell ref="D49:E49"/>
    <mergeCell ref="D68:E68"/>
    <mergeCell ref="G15:H16"/>
    <mergeCell ref="I7:K15"/>
    <mergeCell ref="D7:E14"/>
    <mergeCell ref="D63:E63"/>
    <mergeCell ref="D64:E64"/>
    <mergeCell ref="D65:E65"/>
    <mergeCell ref="D66:E66"/>
    <mergeCell ref="D67:E67"/>
    <mergeCell ref="D55:E55"/>
    <mergeCell ref="D59:E59"/>
    <mergeCell ref="D60:E60"/>
    <mergeCell ref="D61:E61"/>
    <mergeCell ref="D62:E62"/>
    <mergeCell ref="D50:E50"/>
    <mergeCell ref="D51:E51"/>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showGridLines="0" topLeftCell="A8" zoomScale="86" zoomScaleNormal="86" workbookViewId="0"/>
  </sheetViews>
  <sheetFormatPr baseColWidth="10" defaultRowHeight="15" x14ac:dyDescent="0.25"/>
  <sheetData>
    <row r="1" s="1" customFormat="1" x14ac:dyDescent="0.25"/>
    <row r="2" s="1" customFormat="1" x14ac:dyDescent="0.25"/>
    <row r="3" s="1" customFormat="1" x14ac:dyDescent="0.25"/>
    <row r="4" s="1" customFormat="1" x14ac:dyDescent="0.25"/>
    <row r="5" s="1" customFormat="1" x14ac:dyDescent="0.25"/>
    <row r="6" s="1" customFormat="1" x14ac:dyDescent="0.25"/>
  </sheetData>
  <dataValidations count="1">
    <dataValidation allowBlank="1" showInputMessage="1" showErrorMessage="1" prompt="Dar clic en alguno de los recuadros" sqref="H11"/>
  </dataValidation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M26"/>
  <sheetViews>
    <sheetView showGridLines="0" workbookViewId="0">
      <selection activeCell="P11" sqref="P11"/>
    </sheetView>
  </sheetViews>
  <sheetFormatPr baseColWidth="10" defaultRowHeight="15" x14ac:dyDescent="0.25"/>
  <sheetData>
    <row r="1" spans="2:13" ht="24" customHeight="1" x14ac:dyDescent="0.25">
      <c r="B1" s="1"/>
      <c r="C1" s="1"/>
      <c r="D1" s="1"/>
      <c r="E1" s="1"/>
      <c r="F1" s="1"/>
      <c r="G1" s="1"/>
      <c r="H1" s="1"/>
      <c r="I1" s="1"/>
      <c r="J1" s="1"/>
    </row>
    <row r="2" spans="2:13" ht="23.25" x14ac:dyDescent="0.25">
      <c r="B2" s="190" t="s">
        <v>13</v>
      </c>
      <c r="C2" s="190"/>
      <c r="D2" s="190"/>
      <c r="E2" s="190"/>
      <c r="F2" s="190"/>
      <c r="G2" s="190"/>
      <c r="H2" s="190"/>
      <c r="I2" s="190"/>
      <c r="J2" s="190"/>
      <c r="K2" s="190"/>
      <c r="L2" s="190"/>
      <c r="M2" s="190"/>
    </row>
    <row r="3" spans="2:13" x14ac:dyDescent="0.25">
      <c r="B3" s="1"/>
      <c r="C3" s="1"/>
      <c r="D3" s="1"/>
      <c r="E3" s="1"/>
      <c r="F3" s="1"/>
      <c r="G3" s="1"/>
      <c r="H3" s="1"/>
      <c r="I3" s="1"/>
      <c r="J3" s="1"/>
    </row>
    <row r="4" spans="2:13" x14ac:dyDescent="0.25">
      <c r="B4" s="1"/>
      <c r="C4" s="1"/>
      <c r="D4" s="1"/>
      <c r="E4" s="1"/>
      <c r="F4" s="1"/>
      <c r="G4" s="1"/>
      <c r="H4" s="1"/>
      <c r="I4" s="1"/>
      <c r="J4" s="1"/>
    </row>
    <row r="5" spans="2:13" x14ac:dyDescent="0.25">
      <c r="B5" s="1"/>
      <c r="C5" s="1"/>
      <c r="D5" s="1"/>
      <c r="E5" s="1"/>
      <c r="F5" s="1"/>
      <c r="G5" s="1"/>
      <c r="H5" s="1"/>
      <c r="I5" s="1"/>
      <c r="J5" s="1"/>
    </row>
    <row r="6" spans="2:13" x14ac:dyDescent="0.25">
      <c r="B6" s="1"/>
      <c r="C6" s="1"/>
      <c r="D6" s="1"/>
      <c r="E6" s="1"/>
      <c r="F6" s="1"/>
      <c r="G6" s="1"/>
      <c r="H6" s="1"/>
      <c r="I6" s="1"/>
      <c r="J6" s="1"/>
    </row>
    <row r="7" spans="2:13" x14ac:dyDescent="0.25">
      <c r="B7" s="1"/>
      <c r="C7" s="1"/>
      <c r="D7" s="1"/>
      <c r="E7" s="1"/>
      <c r="F7" s="1"/>
      <c r="G7" s="1"/>
      <c r="H7" s="1"/>
      <c r="I7" s="1"/>
      <c r="J7" s="1"/>
    </row>
    <row r="8" spans="2:13" x14ac:dyDescent="0.25">
      <c r="B8" s="1"/>
      <c r="C8" s="1"/>
      <c r="D8" s="1"/>
      <c r="E8" s="1"/>
      <c r="F8" s="1"/>
      <c r="G8" s="1"/>
      <c r="H8" s="1"/>
      <c r="I8" s="1"/>
      <c r="J8" s="1"/>
    </row>
    <row r="9" spans="2:13" x14ac:dyDescent="0.25">
      <c r="B9" s="1"/>
      <c r="C9" s="1"/>
      <c r="D9" s="1"/>
      <c r="E9" s="1"/>
      <c r="F9" s="1"/>
      <c r="G9" s="1"/>
      <c r="H9" s="1"/>
      <c r="I9" s="1"/>
      <c r="J9" s="1"/>
    </row>
    <row r="10" spans="2:13" x14ac:dyDescent="0.25">
      <c r="B10" s="1"/>
      <c r="C10" s="1"/>
      <c r="D10" s="1"/>
      <c r="E10" s="1"/>
      <c r="F10" s="1"/>
      <c r="G10" s="1"/>
      <c r="H10" s="1"/>
      <c r="I10" s="1"/>
      <c r="J10" s="1"/>
    </row>
    <row r="11" spans="2:13" x14ac:dyDescent="0.25">
      <c r="B11" s="1"/>
      <c r="C11" s="1"/>
      <c r="D11" s="1"/>
      <c r="E11" s="1"/>
      <c r="F11" s="1"/>
      <c r="G11" s="1"/>
      <c r="H11" s="1"/>
      <c r="I11" s="1"/>
      <c r="J11" s="1"/>
    </row>
    <row r="12" spans="2:13" x14ac:dyDescent="0.25">
      <c r="B12" s="1"/>
      <c r="C12" s="1"/>
      <c r="D12" s="1"/>
      <c r="E12" s="1"/>
      <c r="F12" s="1"/>
      <c r="G12" s="1"/>
      <c r="H12" s="1"/>
      <c r="I12" s="1"/>
      <c r="J12" s="1"/>
    </row>
    <row r="13" spans="2:13" x14ac:dyDescent="0.25">
      <c r="B13" s="1"/>
      <c r="C13" s="1"/>
      <c r="D13" s="1"/>
      <c r="E13" s="1"/>
      <c r="F13" s="1"/>
      <c r="G13" s="1"/>
      <c r="H13" s="1"/>
      <c r="I13" s="1"/>
      <c r="J13" s="1"/>
    </row>
    <row r="14" spans="2:13" x14ac:dyDescent="0.25">
      <c r="B14" s="1"/>
      <c r="C14" s="1"/>
      <c r="D14" s="1"/>
      <c r="E14" s="1"/>
      <c r="F14" s="1"/>
      <c r="G14" s="1"/>
      <c r="H14" s="1"/>
      <c r="I14" s="1"/>
      <c r="J14" s="1"/>
    </row>
    <row r="15" spans="2:13" x14ac:dyDescent="0.25">
      <c r="B15" s="1"/>
      <c r="C15" s="1"/>
      <c r="D15" s="1"/>
      <c r="E15" s="1"/>
      <c r="F15" s="1"/>
      <c r="G15" s="1"/>
      <c r="H15" s="1"/>
      <c r="I15" s="1"/>
      <c r="J15" s="1"/>
    </row>
    <row r="16" spans="2:13" x14ac:dyDescent="0.25">
      <c r="B16" s="1"/>
      <c r="C16" s="1"/>
      <c r="D16" s="1"/>
      <c r="E16" s="1"/>
      <c r="F16" s="1"/>
      <c r="G16" s="1"/>
      <c r="H16" s="1"/>
      <c r="I16" s="1"/>
      <c r="J16" s="1"/>
    </row>
    <row r="17" spans="2:10" x14ac:dyDescent="0.25">
      <c r="B17" s="1"/>
      <c r="C17" s="1"/>
      <c r="D17" s="1"/>
      <c r="E17" s="1"/>
      <c r="F17" s="1"/>
      <c r="G17" s="1"/>
      <c r="H17" s="1"/>
      <c r="I17" s="1"/>
      <c r="J17" s="1"/>
    </row>
    <row r="18" spans="2:10" x14ac:dyDescent="0.25">
      <c r="B18" s="1"/>
      <c r="C18" s="1"/>
      <c r="D18" s="1"/>
      <c r="E18" s="1"/>
      <c r="F18" s="1"/>
      <c r="G18" s="1"/>
      <c r="H18" s="1"/>
      <c r="I18" s="1"/>
      <c r="J18" s="1"/>
    </row>
    <row r="19" spans="2:10" x14ac:dyDescent="0.25">
      <c r="B19" s="1"/>
      <c r="C19" s="1"/>
      <c r="D19" s="1"/>
      <c r="E19" s="1"/>
      <c r="F19" s="1"/>
      <c r="G19" s="1"/>
      <c r="H19" s="1"/>
      <c r="I19" s="1"/>
      <c r="J19" s="1"/>
    </row>
    <row r="20" spans="2:10" x14ac:dyDescent="0.25">
      <c r="B20" s="1"/>
      <c r="C20" s="1"/>
      <c r="D20" s="1"/>
      <c r="E20" s="1"/>
      <c r="F20" s="1"/>
      <c r="G20" s="1"/>
      <c r="H20" s="1"/>
      <c r="I20" s="1"/>
      <c r="J20" s="1"/>
    </row>
    <row r="21" spans="2:10" x14ac:dyDescent="0.25">
      <c r="B21" s="1"/>
      <c r="C21" s="1"/>
      <c r="D21" s="1"/>
      <c r="E21" s="1"/>
      <c r="F21" s="1"/>
      <c r="G21" s="1"/>
      <c r="H21" s="1"/>
      <c r="I21" s="1"/>
      <c r="J21" s="1"/>
    </row>
    <row r="22" spans="2:10" x14ac:dyDescent="0.25">
      <c r="B22" s="1"/>
      <c r="C22" s="1"/>
      <c r="D22" s="1"/>
      <c r="E22" s="1"/>
      <c r="F22" s="1"/>
      <c r="G22" s="1"/>
      <c r="H22" s="1"/>
      <c r="I22" s="1"/>
      <c r="J22" s="1"/>
    </row>
    <row r="23" spans="2:10" x14ac:dyDescent="0.25">
      <c r="B23" s="1"/>
      <c r="C23" s="1"/>
      <c r="D23" s="1"/>
      <c r="E23" s="1"/>
      <c r="F23" s="1"/>
      <c r="G23" s="1"/>
      <c r="H23" s="1"/>
      <c r="I23" s="1"/>
      <c r="J23" s="1"/>
    </row>
    <row r="24" spans="2:10" x14ac:dyDescent="0.25">
      <c r="B24" s="1"/>
      <c r="C24" s="1"/>
      <c r="D24" s="1"/>
      <c r="E24" s="1"/>
      <c r="F24" s="1"/>
      <c r="G24" s="1"/>
      <c r="H24" s="1"/>
      <c r="I24" s="1"/>
      <c r="J24" s="1"/>
    </row>
    <row r="25" spans="2:10" x14ac:dyDescent="0.25">
      <c r="B25" s="1"/>
      <c r="C25" s="1"/>
      <c r="D25" s="1"/>
      <c r="E25" s="1"/>
      <c r="F25" s="1"/>
      <c r="G25" s="1"/>
      <c r="H25" s="1"/>
      <c r="I25" s="1"/>
      <c r="J25" s="1"/>
    </row>
    <row r="26" spans="2:10" x14ac:dyDescent="0.25">
      <c r="B26" s="1"/>
      <c r="C26" s="1"/>
      <c r="D26" s="1"/>
      <c r="E26" s="1"/>
      <c r="F26" s="1"/>
      <c r="G26" s="1"/>
      <c r="H26" s="1"/>
      <c r="I26" s="1"/>
      <c r="J26" s="1"/>
    </row>
  </sheetData>
  <mergeCells count="1">
    <mergeCell ref="B2:M2"/>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7:AB58"/>
  <sheetViews>
    <sheetView showGridLines="0" topLeftCell="A37" workbookViewId="0">
      <selection activeCell="D46" sqref="D46:AB56"/>
    </sheetView>
  </sheetViews>
  <sheetFormatPr baseColWidth="10" defaultRowHeight="15" x14ac:dyDescent="0.25"/>
  <cols>
    <col min="1" max="1" width="7.140625" customWidth="1"/>
    <col min="2" max="2" width="14.28515625" customWidth="1"/>
    <col min="3" max="3" width="29.28515625" customWidth="1"/>
    <col min="4" max="4" width="17.85546875" bestFit="1" customWidth="1"/>
    <col min="5" max="5" width="12.42578125" bestFit="1" customWidth="1"/>
    <col min="6" max="6" width="15.42578125" customWidth="1"/>
    <col min="7" max="10" width="12.42578125" bestFit="1" customWidth="1"/>
    <col min="11" max="11" width="12.140625" customWidth="1"/>
    <col min="12" max="13" width="12.42578125" bestFit="1" customWidth="1"/>
    <col min="14" max="27" width="13.42578125" bestFit="1" customWidth="1"/>
  </cols>
  <sheetData>
    <row r="7" spans="2:16" ht="15" customHeight="1" x14ac:dyDescent="0.25">
      <c r="B7" s="197" t="s">
        <v>49</v>
      </c>
      <c r="C7" s="197"/>
      <c r="D7" s="197"/>
      <c r="E7" s="197"/>
      <c r="M7" s="197" t="s">
        <v>4</v>
      </c>
      <c r="N7" s="197"/>
      <c r="O7" s="197"/>
      <c r="P7" s="197"/>
    </row>
    <row r="8" spans="2:16" x14ac:dyDescent="0.25">
      <c r="B8" s="197"/>
      <c r="C8" s="197"/>
      <c r="D8" s="197"/>
      <c r="E8" s="197"/>
      <c r="G8" s="199" t="s">
        <v>0</v>
      </c>
      <c r="H8" s="199"/>
      <c r="I8" s="199"/>
      <c r="J8" s="199"/>
      <c r="M8" s="197"/>
      <c r="N8" s="197"/>
      <c r="O8" s="197"/>
      <c r="P8" s="197"/>
    </row>
    <row r="9" spans="2:16" x14ac:dyDescent="0.25">
      <c r="B9" s="197"/>
      <c r="C9" s="197"/>
      <c r="D9" s="197"/>
      <c r="E9" s="197"/>
      <c r="G9" s="199"/>
      <c r="H9" s="199"/>
      <c r="I9" s="199"/>
      <c r="J9" s="199"/>
      <c r="M9" s="197"/>
      <c r="N9" s="197"/>
      <c r="O9" s="197"/>
      <c r="P9" s="197"/>
    </row>
    <row r="10" spans="2:16" x14ac:dyDescent="0.25">
      <c r="B10" s="197"/>
      <c r="C10" s="197"/>
      <c r="D10" s="197"/>
      <c r="E10" s="197"/>
      <c r="G10" s="199"/>
      <c r="H10" s="199"/>
      <c r="I10" s="199"/>
      <c r="J10" s="199"/>
      <c r="M10" s="197"/>
      <c r="N10" s="197"/>
      <c r="O10" s="197"/>
      <c r="P10" s="197"/>
    </row>
    <row r="11" spans="2:16" x14ac:dyDescent="0.25">
      <c r="B11" s="197"/>
      <c r="C11" s="197"/>
      <c r="D11" s="197"/>
      <c r="E11" s="197"/>
      <c r="G11" s="199"/>
      <c r="H11" s="199"/>
      <c r="I11" s="199"/>
      <c r="J11" s="199"/>
      <c r="M11" s="197"/>
      <c r="N11" s="197"/>
      <c r="O11" s="197"/>
      <c r="P11" s="197"/>
    </row>
    <row r="12" spans="2:16" x14ac:dyDescent="0.25">
      <c r="B12" s="197"/>
      <c r="C12" s="197"/>
      <c r="D12" s="197"/>
      <c r="E12" s="197"/>
      <c r="G12" s="199"/>
      <c r="H12" s="199"/>
      <c r="I12" s="199"/>
      <c r="J12" s="199"/>
      <c r="M12" s="197"/>
      <c r="N12" s="197"/>
      <c r="O12" s="197"/>
      <c r="P12" s="197"/>
    </row>
    <row r="13" spans="2:16" x14ac:dyDescent="0.25">
      <c r="B13" s="197"/>
      <c r="C13" s="197"/>
      <c r="D13" s="197"/>
      <c r="E13" s="197"/>
      <c r="G13" s="199"/>
      <c r="H13" s="199"/>
      <c r="I13" s="199"/>
      <c r="J13" s="199"/>
      <c r="M13" s="197"/>
      <c r="N13" s="197"/>
      <c r="O13" s="197"/>
      <c r="P13" s="197"/>
    </row>
    <row r="14" spans="2:16" x14ac:dyDescent="0.25">
      <c r="B14" s="197"/>
      <c r="C14" s="197"/>
      <c r="D14" s="197"/>
      <c r="E14" s="197"/>
      <c r="G14" s="199"/>
      <c r="H14" s="199"/>
      <c r="I14" s="199"/>
      <c r="J14" s="199"/>
      <c r="M14" s="197"/>
      <c r="N14" s="197"/>
      <c r="O14" s="197"/>
      <c r="P14" s="197"/>
    </row>
    <row r="15" spans="2:16" x14ac:dyDescent="0.25">
      <c r="B15" s="197"/>
      <c r="C15" s="197"/>
      <c r="D15" s="197"/>
      <c r="E15" s="197"/>
      <c r="G15" s="199"/>
      <c r="H15" s="199"/>
      <c r="I15" s="199"/>
      <c r="J15" s="199"/>
      <c r="M15" s="197"/>
      <c r="N15" s="197"/>
      <c r="O15" s="197"/>
      <c r="P15" s="197"/>
    </row>
    <row r="16" spans="2:16" x14ac:dyDescent="0.25">
      <c r="B16" s="197"/>
      <c r="C16" s="197"/>
      <c r="D16" s="197"/>
      <c r="E16" s="197"/>
      <c r="G16" s="199"/>
      <c r="H16" s="199"/>
      <c r="I16" s="199"/>
      <c r="J16" s="199"/>
      <c r="M16" s="197"/>
      <c r="N16" s="197"/>
      <c r="O16" s="197"/>
      <c r="P16" s="197"/>
    </row>
    <row r="17" spans="3:15" x14ac:dyDescent="0.25">
      <c r="C17" s="198" t="s">
        <v>3</v>
      </c>
      <c r="D17" s="198"/>
      <c r="E17" s="198"/>
      <c r="M17" s="198" t="s">
        <v>3</v>
      </c>
      <c r="N17" s="198"/>
      <c r="O17" s="198"/>
    </row>
    <row r="43" spans="2:28" x14ac:dyDescent="0.25">
      <c r="C43" s="4" t="s">
        <v>57</v>
      </c>
      <c r="D43" s="5"/>
      <c r="E43" s="5"/>
      <c r="F43" s="5"/>
      <c r="G43" s="5"/>
      <c r="H43" s="5"/>
      <c r="I43" s="5"/>
    </row>
    <row r="44" spans="2:28" ht="15.75" thickBot="1" x14ac:dyDescent="0.3"/>
    <row r="45" spans="2:28" ht="15.75" thickBot="1" x14ac:dyDescent="0.3">
      <c r="B45" s="6" t="s">
        <v>15</v>
      </c>
      <c r="C45" s="7"/>
      <c r="D45" s="12">
        <v>1995</v>
      </c>
      <c r="E45" s="8">
        <v>1996</v>
      </c>
      <c r="F45" s="12">
        <v>1997</v>
      </c>
      <c r="G45" s="8">
        <v>1998</v>
      </c>
      <c r="H45" s="12">
        <v>1999</v>
      </c>
      <c r="I45" s="8">
        <v>2000</v>
      </c>
      <c r="J45" s="12">
        <v>2001</v>
      </c>
      <c r="K45" s="8">
        <v>2002</v>
      </c>
      <c r="L45" s="12">
        <v>2003</v>
      </c>
      <c r="M45" s="8">
        <v>2004</v>
      </c>
      <c r="N45" s="12">
        <v>2005</v>
      </c>
      <c r="O45" s="8">
        <v>2006</v>
      </c>
      <c r="P45" s="12">
        <v>2007</v>
      </c>
      <c r="Q45" s="8">
        <v>2008</v>
      </c>
      <c r="R45" s="12">
        <v>2009</v>
      </c>
      <c r="S45" s="8">
        <v>2010</v>
      </c>
      <c r="T45" s="12">
        <v>2011</v>
      </c>
      <c r="U45" s="8">
        <v>2012</v>
      </c>
      <c r="V45" s="12">
        <v>2013</v>
      </c>
      <c r="W45" s="8">
        <v>2014</v>
      </c>
      <c r="X45" s="12">
        <v>2015</v>
      </c>
      <c r="Y45" s="9">
        <v>2016</v>
      </c>
      <c r="Z45" s="9">
        <v>2017</v>
      </c>
      <c r="AA45" s="9">
        <v>2018</v>
      </c>
      <c r="AB45" s="9">
        <v>2019</v>
      </c>
    </row>
    <row r="46" spans="2:28" ht="15.75" thickBot="1" x14ac:dyDescent="0.3">
      <c r="B46" s="200" t="s">
        <v>27</v>
      </c>
      <c r="C46" s="201"/>
      <c r="D46" s="179">
        <v>10723.004000000001</v>
      </c>
      <c r="E46" s="178">
        <v>12104.275</v>
      </c>
      <c r="F46" s="179">
        <v>13793.075999999999</v>
      </c>
      <c r="G46" s="178">
        <v>10894.145</v>
      </c>
      <c r="H46" s="179">
        <v>9571.9889999999996</v>
      </c>
      <c r="I46" s="178">
        <v>9818.3740000000016</v>
      </c>
      <c r="J46" s="179">
        <v>13580.616</v>
      </c>
      <c r="K46" s="178">
        <v>12973.532999999999</v>
      </c>
      <c r="L46" s="179">
        <v>13289.718000000001</v>
      </c>
      <c r="M46" s="178">
        <v>21134.913</v>
      </c>
      <c r="N46" s="179">
        <v>17206.332999999999</v>
      </c>
      <c r="O46" s="178">
        <v>16264.398999999999</v>
      </c>
      <c r="P46" s="179">
        <v>17109.915000000001</v>
      </c>
      <c r="Q46" s="178">
        <v>22238.333999999999</v>
      </c>
      <c r="R46" s="179">
        <v>19465.862000000001</v>
      </c>
      <c r="S46" s="178">
        <v>33671.640000000007</v>
      </c>
      <c r="T46" s="179">
        <v>37954.232000000004</v>
      </c>
      <c r="U46" s="178">
        <v>40204.65800000001</v>
      </c>
      <c r="V46" s="179">
        <v>47764.327999999987</v>
      </c>
      <c r="W46" s="178">
        <v>49593.776000000013</v>
      </c>
      <c r="X46" s="179">
        <v>47845.832000000002</v>
      </c>
      <c r="Y46" s="180">
        <v>47576.77</v>
      </c>
      <c r="Z46" s="180">
        <v>57020.659</v>
      </c>
      <c r="AA46" s="180">
        <v>56283.082999999991</v>
      </c>
      <c r="AB46" s="180">
        <v>85333.913</v>
      </c>
    </row>
    <row r="47" spans="2:28" x14ac:dyDescent="0.25">
      <c r="B47" s="202" t="s">
        <v>17</v>
      </c>
      <c r="C47" s="203"/>
      <c r="D47" s="182">
        <v>6758.7929999999997</v>
      </c>
      <c r="E47" s="181">
        <v>6072.848</v>
      </c>
      <c r="F47" s="182">
        <v>9020.7009999999991</v>
      </c>
      <c r="G47" s="181">
        <v>6602.8680000000004</v>
      </c>
      <c r="H47" s="182">
        <v>5492.1</v>
      </c>
      <c r="I47" s="181">
        <v>4146.0110000000004</v>
      </c>
      <c r="J47" s="182">
        <v>9213.0229999999992</v>
      </c>
      <c r="K47" s="181">
        <v>3338.1390000000001</v>
      </c>
      <c r="L47" s="182">
        <v>3981.067</v>
      </c>
      <c r="M47" s="181">
        <v>5055.6899999999996</v>
      </c>
      <c r="N47" s="182">
        <v>7434.4960000000001</v>
      </c>
      <c r="O47" s="181">
        <v>8755.1299999999992</v>
      </c>
      <c r="P47" s="182">
        <v>10379.778</v>
      </c>
      <c r="Q47" s="181">
        <v>11771.906000000001</v>
      </c>
      <c r="R47" s="182">
        <v>11729.546</v>
      </c>
      <c r="S47" s="181">
        <v>17414.311000000002</v>
      </c>
      <c r="T47" s="182">
        <v>24236.141</v>
      </c>
      <c r="U47" s="181">
        <v>23399.401999999998</v>
      </c>
      <c r="V47" s="182">
        <v>24814.744999999999</v>
      </c>
      <c r="W47" s="181">
        <v>30017.309000000001</v>
      </c>
      <c r="X47" s="182">
        <v>34604.525000000001</v>
      </c>
      <c r="Y47" s="183">
        <v>35406.843999999997</v>
      </c>
      <c r="Z47" s="183">
        <v>44048.94</v>
      </c>
      <c r="AA47" s="183">
        <v>41040.017999999996</v>
      </c>
      <c r="AB47" s="183">
        <v>42211.826000000001</v>
      </c>
    </row>
    <row r="48" spans="2:28" x14ac:dyDescent="0.25">
      <c r="B48" s="191" t="s">
        <v>18</v>
      </c>
      <c r="C48" s="192"/>
      <c r="D48" s="185">
        <v>19.103999999999999</v>
      </c>
      <c r="E48" s="184">
        <v>116.82</v>
      </c>
      <c r="F48" s="185">
        <v>0</v>
      </c>
      <c r="G48" s="184">
        <v>185.72300000000001</v>
      </c>
      <c r="H48" s="185">
        <v>529.91999999999996</v>
      </c>
      <c r="I48" s="184">
        <v>0</v>
      </c>
      <c r="J48" s="185">
        <v>13.972</v>
      </c>
      <c r="K48" s="184">
        <v>141.46</v>
      </c>
      <c r="L48" s="185">
        <v>14.553000000000001</v>
      </c>
      <c r="M48" s="184">
        <v>9.7750000000000004</v>
      </c>
      <c r="N48" s="185">
        <v>5.9009999999999998</v>
      </c>
      <c r="O48" s="184">
        <v>17.303999999999998</v>
      </c>
      <c r="P48" s="185">
        <v>14.885</v>
      </c>
      <c r="Q48" s="184">
        <v>38.418999999999997</v>
      </c>
      <c r="R48" s="185">
        <v>50.671999999999997</v>
      </c>
      <c r="S48" s="184">
        <v>28.628</v>
      </c>
      <c r="T48" s="185">
        <v>28.651</v>
      </c>
      <c r="U48" s="184">
        <v>83.4</v>
      </c>
      <c r="V48" s="185">
        <v>116.39700000000001</v>
      </c>
      <c r="W48" s="184">
        <v>209.40199999999999</v>
      </c>
      <c r="X48" s="185">
        <v>535.44000000000005</v>
      </c>
      <c r="Y48" s="186">
        <v>527.625</v>
      </c>
      <c r="Z48" s="186">
        <v>91.194999999999993</v>
      </c>
      <c r="AA48" s="186">
        <v>121.098</v>
      </c>
      <c r="AB48" s="186">
        <v>85.718999999999994</v>
      </c>
    </row>
    <row r="49" spans="2:28" s="1" customFormat="1" x14ac:dyDescent="0.25">
      <c r="B49" s="193" t="s">
        <v>19</v>
      </c>
      <c r="C49" s="194"/>
      <c r="D49" s="182">
        <v>34.899000000000001</v>
      </c>
      <c r="E49" s="181">
        <v>14.493</v>
      </c>
      <c r="F49" s="182">
        <v>23.199000000000002</v>
      </c>
      <c r="G49" s="181">
        <v>12.486000000000001</v>
      </c>
      <c r="H49" s="182">
        <v>4.8630000000000004</v>
      </c>
      <c r="I49" s="181">
        <v>36.773000000000003</v>
      </c>
      <c r="J49" s="182">
        <v>50.643999999999998</v>
      </c>
      <c r="K49" s="181">
        <v>51.564</v>
      </c>
      <c r="L49" s="182">
        <v>80.052999999999997</v>
      </c>
      <c r="M49" s="181">
        <v>50.962000000000003</v>
      </c>
      <c r="N49" s="182">
        <v>98.103999999999999</v>
      </c>
      <c r="O49" s="181">
        <v>280.62700000000001</v>
      </c>
      <c r="P49" s="182">
        <v>293.31299999999999</v>
      </c>
      <c r="Q49" s="181">
        <v>527.66899999999998</v>
      </c>
      <c r="R49" s="182">
        <v>731.673</v>
      </c>
      <c r="S49" s="181">
        <v>1487.3589999999999</v>
      </c>
      <c r="T49" s="182">
        <v>2528.7550000000001</v>
      </c>
      <c r="U49" s="181">
        <v>4592.6369999999997</v>
      </c>
      <c r="V49" s="182">
        <v>6387.4369999999999</v>
      </c>
      <c r="W49" s="181">
        <v>6778.1229999999996</v>
      </c>
      <c r="X49" s="182">
        <v>6450.0469999999996</v>
      </c>
      <c r="Y49" s="183">
        <v>5750.7579999999998</v>
      </c>
      <c r="Z49" s="183">
        <v>7204.5559999999996</v>
      </c>
      <c r="AA49" s="183">
        <v>6711.9679999999998</v>
      </c>
      <c r="AB49" s="183">
        <v>6518.3639999999996</v>
      </c>
    </row>
    <row r="50" spans="2:28" x14ac:dyDescent="0.25">
      <c r="B50" s="191" t="s">
        <v>20</v>
      </c>
      <c r="C50" s="192"/>
      <c r="D50" s="185">
        <v>0</v>
      </c>
      <c r="E50" s="184">
        <v>0</v>
      </c>
      <c r="F50" s="185">
        <v>0</v>
      </c>
      <c r="G50" s="184">
        <v>0</v>
      </c>
      <c r="H50" s="185">
        <v>0</v>
      </c>
      <c r="I50" s="184">
        <v>4.1669999999999998</v>
      </c>
      <c r="J50" s="185">
        <v>4.3860000000000001</v>
      </c>
      <c r="K50" s="184">
        <v>0</v>
      </c>
      <c r="L50" s="185">
        <v>0</v>
      </c>
      <c r="M50" s="184">
        <v>0</v>
      </c>
      <c r="N50" s="185">
        <v>2.5000000000000001E-2</v>
      </c>
      <c r="O50" s="184">
        <v>0</v>
      </c>
      <c r="P50" s="185">
        <v>728.04300000000001</v>
      </c>
      <c r="Q50" s="184">
        <v>600.40099999999995</v>
      </c>
      <c r="R50" s="185">
        <v>0</v>
      </c>
      <c r="S50" s="184">
        <v>436.5</v>
      </c>
      <c r="T50" s="185">
        <v>0</v>
      </c>
      <c r="U50" s="184">
        <v>0</v>
      </c>
      <c r="V50" s="185">
        <v>0</v>
      </c>
      <c r="W50" s="184">
        <v>0</v>
      </c>
      <c r="X50" s="185">
        <v>0</v>
      </c>
      <c r="Y50" s="186">
        <v>0</v>
      </c>
      <c r="Z50" s="186">
        <v>0</v>
      </c>
      <c r="AA50" s="186">
        <v>0</v>
      </c>
      <c r="AB50" s="186">
        <v>0.1</v>
      </c>
    </row>
    <row r="51" spans="2:28" s="1" customFormat="1" x14ac:dyDescent="0.25">
      <c r="B51" s="193" t="s">
        <v>21</v>
      </c>
      <c r="C51" s="194"/>
      <c r="D51" s="182">
        <v>0</v>
      </c>
      <c r="E51" s="181">
        <v>0</v>
      </c>
      <c r="F51" s="182">
        <v>0</v>
      </c>
      <c r="G51" s="181">
        <v>0</v>
      </c>
      <c r="H51" s="182">
        <v>0</v>
      </c>
      <c r="I51" s="181">
        <v>0</v>
      </c>
      <c r="J51" s="182">
        <v>0</v>
      </c>
      <c r="K51" s="181">
        <v>0</v>
      </c>
      <c r="L51" s="182">
        <v>0</v>
      </c>
      <c r="M51" s="181">
        <v>6.5940000000000003</v>
      </c>
      <c r="N51" s="182">
        <v>11.335000000000001</v>
      </c>
      <c r="O51" s="181">
        <v>50.167999999999999</v>
      </c>
      <c r="P51" s="182">
        <v>89.828999999999994</v>
      </c>
      <c r="Q51" s="181">
        <v>94.692999999999998</v>
      </c>
      <c r="R51" s="182">
        <v>104.06699999999999</v>
      </c>
      <c r="S51" s="181">
        <v>288.84399999999999</v>
      </c>
      <c r="T51" s="182">
        <v>2071.0590000000002</v>
      </c>
      <c r="U51" s="181">
        <v>2535.788</v>
      </c>
      <c r="V51" s="182">
        <v>1443.3620000000001</v>
      </c>
      <c r="W51" s="181">
        <v>1544.664</v>
      </c>
      <c r="X51" s="182">
        <v>263.46899999999999</v>
      </c>
      <c r="Y51" s="183">
        <v>254.62299999999999</v>
      </c>
      <c r="Z51" s="183">
        <v>240.624</v>
      </c>
      <c r="AA51" s="183">
        <v>105.95399999999999</v>
      </c>
      <c r="AB51" s="183">
        <v>422.18400000000003</v>
      </c>
    </row>
    <row r="52" spans="2:28" x14ac:dyDescent="0.25">
      <c r="B52" s="191" t="s">
        <v>22</v>
      </c>
      <c r="C52" s="192"/>
      <c r="D52" s="185">
        <v>948.41600000000005</v>
      </c>
      <c r="E52" s="184">
        <v>3690.5720000000001</v>
      </c>
      <c r="F52" s="185">
        <v>3047.7249999999999</v>
      </c>
      <c r="G52" s="184">
        <v>3436.6660000000002</v>
      </c>
      <c r="H52" s="185">
        <v>2281.8969999999999</v>
      </c>
      <c r="I52" s="184">
        <v>3001.87</v>
      </c>
      <c r="J52" s="185">
        <v>2073.7420000000002</v>
      </c>
      <c r="K52" s="184">
        <v>7495.2709999999997</v>
      </c>
      <c r="L52" s="185">
        <v>7099.53</v>
      </c>
      <c r="M52" s="184">
        <v>13044.959000000001</v>
      </c>
      <c r="N52" s="185">
        <v>6857.4260000000004</v>
      </c>
      <c r="O52" s="184">
        <v>3526.6849999999999</v>
      </c>
      <c r="P52" s="185">
        <v>2635.1379999999999</v>
      </c>
      <c r="Q52" s="184">
        <v>3263.8519999999999</v>
      </c>
      <c r="R52" s="185">
        <v>3688.2710000000002</v>
      </c>
      <c r="S52" s="184">
        <v>8921.5750000000007</v>
      </c>
      <c r="T52" s="185">
        <v>4659.3130000000001</v>
      </c>
      <c r="U52" s="184">
        <v>3867.4250000000002</v>
      </c>
      <c r="V52" s="185">
        <v>5704.7039999999997</v>
      </c>
      <c r="W52" s="184">
        <v>5757.0140000000001</v>
      </c>
      <c r="X52" s="185">
        <v>1202.4449999999999</v>
      </c>
      <c r="Y52" s="186">
        <v>1321.722</v>
      </c>
      <c r="Z52" s="186">
        <v>925.08500000000004</v>
      </c>
      <c r="AA52" s="186">
        <v>634.63699999999994</v>
      </c>
      <c r="AB52" s="186">
        <v>557.07299999999998</v>
      </c>
    </row>
    <row r="53" spans="2:28" s="1" customFormat="1" x14ac:dyDescent="0.25">
      <c r="B53" s="193" t="s">
        <v>23</v>
      </c>
      <c r="C53" s="194"/>
      <c r="D53" s="182">
        <v>2537.8969999999999</v>
      </c>
      <c r="E53" s="181">
        <v>1844.1859999999999</v>
      </c>
      <c r="F53" s="182">
        <v>1363.0119999999999</v>
      </c>
      <c r="G53" s="181">
        <v>374.50099999999998</v>
      </c>
      <c r="H53" s="182">
        <v>869.16800000000001</v>
      </c>
      <c r="I53" s="181">
        <v>2194.04</v>
      </c>
      <c r="J53" s="182">
        <v>2022.6759999999999</v>
      </c>
      <c r="K53" s="181">
        <v>1660.4010000000001</v>
      </c>
      <c r="L53" s="182">
        <v>1779.268</v>
      </c>
      <c r="M53" s="181">
        <v>1882.5989999999999</v>
      </c>
      <c r="N53" s="182">
        <v>2022.09</v>
      </c>
      <c r="O53" s="181">
        <v>1761.84</v>
      </c>
      <c r="P53" s="182">
        <v>1276.5429999999999</v>
      </c>
      <c r="Q53" s="181">
        <v>2156.2800000000002</v>
      </c>
      <c r="R53" s="182">
        <v>1293.7059999999999</v>
      </c>
      <c r="S53" s="181">
        <v>1879.8309999999999</v>
      </c>
      <c r="T53" s="182">
        <v>1231.8720000000001</v>
      </c>
      <c r="U53" s="181">
        <v>1124.0250000000001</v>
      </c>
      <c r="V53" s="182">
        <v>1439.096</v>
      </c>
      <c r="W53" s="181">
        <v>1555.2070000000001</v>
      </c>
      <c r="X53" s="182">
        <v>1612.365</v>
      </c>
      <c r="Y53" s="183">
        <v>1465.92</v>
      </c>
      <c r="Z53" s="183">
        <v>1048.692</v>
      </c>
      <c r="AA53" s="183">
        <v>4580.6850000000004</v>
      </c>
      <c r="AB53" s="183">
        <v>964.17200000000003</v>
      </c>
    </row>
    <row r="54" spans="2:28" x14ac:dyDescent="0.25">
      <c r="B54" s="191" t="s">
        <v>24</v>
      </c>
      <c r="C54" s="192"/>
      <c r="D54" s="185">
        <v>64.061000000000007</v>
      </c>
      <c r="E54" s="184">
        <v>149.173</v>
      </c>
      <c r="F54" s="185">
        <v>145.70699999999999</v>
      </c>
      <c r="G54" s="184">
        <v>78.207999999999998</v>
      </c>
      <c r="H54" s="185">
        <v>80.722999999999999</v>
      </c>
      <c r="I54" s="184">
        <v>117.235</v>
      </c>
      <c r="J54" s="185">
        <v>62.384999999999998</v>
      </c>
      <c r="K54" s="184">
        <v>153.92400000000001</v>
      </c>
      <c r="L54" s="185">
        <v>60.838999999999999</v>
      </c>
      <c r="M54" s="184">
        <v>593.06700000000001</v>
      </c>
      <c r="N54" s="185">
        <v>125.464</v>
      </c>
      <c r="O54" s="184">
        <v>61.881999999999998</v>
      </c>
      <c r="P54" s="185">
        <v>196.40799999999999</v>
      </c>
      <c r="Q54" s="184">
        <v>1931.9880000000001</v>
      </c>
      <c r="R54" s="185">
        <v>322.637</v>
      </c>
      <c r="S54" s="184">
        <v>1094.019</v>
      </c>
      <c r="T54" s="185">
        <v>1071.8040000000001</v>
      </c>
      <c r="U54" s="184">
        <v>1583.3910000000001</v>
      </c>
      <c r="V54" s="185">
        <v>4505.5770000000002</v>
      </c>
      <c r="W54" s="184">
        <v>554.48</v>
      </c>
      <c r="X54" s="185">
        <v>282.40300000000002</v>
      </c>
      <c r="Y54" s="186">
        <v>263.52300000000002</v>
      </c>
      <c r="Z54" s="186">
        <v>768.27200000000005</v>
      </c>
      <c r="AA54" s="186">
        <v>618.39200000000005</v>
      </c>
      <c r="AB54" s="186">
        <v>1196.25</v>
      </c>
    </row>
    <row r="55" spans="2:28" s="1" customFormat="1" x14ac:dyDescent="0.25">
      <c r="B55" s="193" t="s">
        <v>25</v>
      </c>
      <c r="C55" s="194"/>
      <c r="D55" s="182">
        <v>359.834</v>
      </c>
      <c r="E55" s="181">
        <v>216.18299999999999</v>
      </c>
      <c r="F55" s="182">
        <v>192.732</v>
      </c>
      <c r="G55" s="181">
        <v>203.69300000000001</v>
      </c>
      <c r="H55" s="182">
        <v>313.31799999999998</v>
      </c>
      <c r="I55" s="181">
        <v>318.27800000000002</v>
      </c>
      <c r="J55" s="182">
        <v>139.78800000000001</v>
      </c>
      <c r="K55" s="181">
        <v>132.774</v>
      </c>
      <c r="L55" s="182">
        <v>274.40800000000002</v>
      </c>
      <c r="M55" s="181">
        <v>489.267</v>
      </c>
      <c r="N55" s="182">
        <v>609.50300000000004</v>
      </c>
      <c r="O55" s="181">
        <v>1788.278</v>
      </c>
      <c r="P55" s="182">
        <v>1452.8019999999999</v>
      </c>
      <c r="Q55" s="181">
        <v>1766.9829999999999</v>
      </c>
      <c r="R55" s="182">
        <v>1480.49</v>
      </c>
      <c r="S55" s="181">
        <v>2089.8739999999998</v>
      </c>
      <c r="T55" s="182">
        <v>2090.6390000000001</v>
      </c>
      <c r="U55" s="181">
        <v>2956.29</v>
      </c>
      <c r="V55" s="182">
        <v>3324.011</v>
      </c>
      <c r="W55" s="181">
        <v>3119.1010000000001</v>
      </c>
      <c r="X55" s="182">
        <v>2819.9380000000001</v>
      </c>
      <c r="Y55" s="183">
        <v>2522.875</v>
      </c>
      <c r="Z55" s="183">
        <v>2644.4850000000001</v>
      </c>
      <c r="AA55" s="183">
        <v>2422.5810000000001</v>
      </c>
      <c r="AB55" s="183">
        <v>1845.05</v>
      </c>
    </row>
    <row r="56" spans="2:28" ht="15.75" thickBot="1" x14ac:dyDescent="0.3">
      <c r="B56" s="195" t="s">
        <v>26</v>
      </c>
      <c r="C56" s="196"/>
      <c r="D56" s="188">
        <v>0</v>
      </c>
      <c r="E56" s="187">
        <v>0</v>
      </c>
      <c r="F56" s="188">
        <v>0</v>
      </c>
      <c r="G56" s="187">
        <v>0</v>
      </c>
      <c r="H56" s="188">
        <v>0</v>
      </c>
      <c r="I56" s="187">
        <v>0</v>
      </c>
      <c r="J56" s="188">
        <v>0</v>
      </c>
      <c r="K56" s="187">
        <v>0</v>
      </c>
      <c r="L56" s="188">
        <v>0</v>
      </c>
      <c r="M56" s="187">
        <v>2</v>
      </c>
      <c r="N56" s="188">
        <v>41.988999999999997</v>
      </c>
      <c r="O56" s="187">
        <v>22.484999999999999</v>
      </c>
      <c r="P56" s="188">
        <v>43.176000000000002</v>
      </c>
      <c r="Q56" s="187">
        <v>86.143000000000001</v>
      </c>
      <c r="R56" s="188">
        <v>64.8</v>
      </c>
      <c r="S56" s="187">
        <v>30.699000000000002</v>
      </c>
      <c r="T56" s="188">
        <v>35.997999999999998</v>
      </c>
      <c r="U56" s="187">
        <v>62.3</v>
      </c>
      <c r="V56" s="188">
        <v>28.998999999999999</v>
      </c>
      <c r="W56" s="187">
        <v>58.475999999999999</v>
      </c>
      <c r="X56" s="188">
        <v>75.2</v>
      </c>
      <c r="Y56" s="189">
        <v>62.88</v>
      </c>
      <c r="Z56" s="189">
        <v>48.81</v>
      </c>
      <c r="AA56" s="189">
        <v>47.75</v>
      </c>
      <c r="AB56" s="189">
        <v>31533.174999999999</v>
      </c>
    </row>
    <row r="57" spans="2:28" x14ac:dyDescent="0.25">
      <c r="B57" t="s">
        <v>52</v>
      </c>
    </row>
    <row r="58" spans="2:28" x14ac:dyDescent="0.25">
      <c r="J58" t="s">
        <v>58</v>
      </c>
    </row>
  </sheetData>
  <mergeCells count="16">
    <mergeCell ref="B51:C51"/>
    <mergeCell ref="B7:E16"/>
    <mergeCell ref="C17:E17"/>
    <mergeCell ref="G8:J16"/>
    <mergeCell ref="M7:P16"/>
    <mergeCell ref="M17:O17"/>
    <mergeCell ref="B46:C46"/>
    <mergeCell ref="B47:C47"/>
    <mergeCell ref="B48:C48"/>
    <mergeCell ref="B49:C49"/>
    <mergeCell ref="B50:C50"/>
    <mergeCell ref="B52:C52"/>
    <mergeCell ref="B53:C53"/>
    <mergeCell ref="B54:C54"/>
    <mergeCell ref="B55:C55"/>
    <mergeCell ref="B56:C56"/>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7:AC57"/>
  <sheetViews>
    <sheetView showGridLines="0" topLeftCell="A36" workbookViewId="0">
      <selection activeCell="I53" sqref="I53"/>
    </sheetView>
  </sheetViews>
  <sheetFormatPr baseColWidth="10" defaultRowHeight="15" x14ac:dyDescent="0.25"/>
  <cols>
    <col min="1" max="1" width="8" customWidth="1"/>
    <col min="4" max="4" width="19.140625" customWidth="1"/>
    <col min="5" max="14" width="12.42578125" bestFit="1" customWidth="1"/>
    <col min="15" max="18" width="13.42578125" bestFit="1" customWidth="1"/>
    <col min="19" max="24" width="13.140625" bestFit="1" customWidth="1"/>
    <col min="25" max="25" width="13.140625" customWidth="1"/>
    <col min="26" max="28" width="13.42578125" bestFit="1" customWidth="1"/>
  </cols>
  <sheetData>
    <row r="7" spans="2:16" x14ac:dyDescent="0.25">
      <c r="B7" s="211" t="s">
        <v>5</v>
      </c>
      <c r="C7" s="212"/>
      <c r="D7" s="212"/>
      <c r="E7" s="212"/>
      <c r="M7" s="197" t="s">
        <v>6</v>
      </c>
      <c r="N7" s="213"/>
      <c r="O7" s="213"/>
      <c r="P7" s="213"/>
    </row>
    <row r="8" spans="2:16" x14ac:dyDescent="0.25">
      <c r="B8" s="212"/>
      <c r="C8" s="212"/>
      <c r="D8" s="212"/>
      <c r="E8" s="212"/>
      <c r="G8" s="199" t="s">
        <v>1</v>
      </c>
      <c r="H8" s="199"/>
      <c r="I8" s="199"/>
      <c r="J8" s="199"/>
      <c r="K8" s="199"/>
      <c r="M8" s="213"/>
      <c r="N8" s="213"/>
      <c r="O8" s="213"/>
      <c r="P8" s="213"/>
    </row>
    <row r="9" spans="2:16" x14ac:dyDescent="0.25">
      <c r="B9" s="212"/>
      <c r="C9" s="212"/>
      <c r="D9" s="212"/>
      <c r="E9" s="212"/>
      <c r="G9" s="199"/>
      <c r="H9" s="199"/>
      <c r="I9" s="199"/>
      <c r="J9" s="199"/>
      <c r="K9" s="199"/>
      <c r="M9" s="213"/>
      <c r="N9" s="213"/>
      <c r="O9" s="213"/>
      <c r="P9" s="213"/>
    </row>
    <row r="10" spans="2:16" x14ac:dyDescent="0.25">
      <c r="B10" s="212"/>
      <c r="C10" s="212"/>
      <c r="D10" s="212"/>
      <c r="E10" s="212"/>
      <c r="G10" s="199"/>
      <c r="H10" s="199"/>
      <c r="I10" s="199"/>
      <c r="J10" s="199"/>
      <c r="K10" s="199"/>
      <c r="M10" s="213"/>
      <c r="N10" s="213"/>
      <c r="O10" s="213"/>
      <c r="P10" s="213"/>
    </row>
    <row r="11" spans="2:16" x14ac:dyDescent="0.25">
      <c r="B11" s="212"/>
      <c r="C11" s="212"/>
      <c r="D11" s="212"/>
      <c r="E11" s="212"/>
      <c r="G11" s="199"/>
      <c r="H11" s="199"/>
      <c r="I11" s="199"/>
      <c r="J11" s="199"/>
      <c r="K11" s="199"/>
      <c r="M11" s="213"/>
      <c r="N11" s="213"/>
      <c r="O11" s="213"/>
      <c r="P11" s="213"/>
    </row>
    <row r="12" spans="2:16" x14ac:dyDescent="0.25">
      <c r="B12" s="212"/>
      <c r="C12" s="212"/>
      <c r="D12" s="212"/>
      <c r="E12" s="212"/>
      <c r="G12" s="199"/>
      <c r="H12" s="199"/>
      <c r="I12" s="199"/>
      <c r="J12" s="199"/>
      <c r="K12" s="199"/>
      <c r="M12" s="213"/>
      <c r="N12" s="213"/>
      <c r="O12" s="213"/>
      <c r="P12" s="213"/>
    </row>
    <row r="13" spans="2:16" x14ac:dyDescent="0.25">
      <c r="B13" s="212"/>
      <c r="C13" s="212"/>
      <c r="D13" s="212"/>
      <c r="E13" s="212"/>
      <c r="G13" s="199"/>
      <c r="H13" s="199"/>
      <c r="I13" s="199"/>
      <c r="J13" s="199"/>
      <c r="K13" s="199"/>
      <c r="M13" s="213"/>
      <c r="N13" s="213"/>
      <c r="O13" s="213"/>
      <c r="P13" s="213"/>
    </row>
    <row r="14" spans="2:16" x14ac:dyDescent="0.25">
      <c r="B14" s="212"/>
      <c r="C14" s="212"/>
      <c r="D14" s="212"/>
      <c r="E14" s="212"/>
      <c r="G14" s="199"/>
      <c r="H14" s="199"/>
      <c r="I14" s="199"/>
      <c r="J14" s="199"/>
      <c r="K14" s="199"/>
      <c r="M14" s="213"/>
      <c r="N14" s="213"/>
      <c r="O14" s="213"/>
      <c r="P14" s="213"/>
    </row>
    <row r="15" spans="2:16" x14ac:dyDescent="0.25">
      <c r="B15" s="212"/>
      <c r="C15" s="212"/>
      <c r="D15" s="212"/>
      <c r="E15" s="212"/>
      <c r="G15" s="199"/>
      <c r="H15" s="199"/>
      <c r="I15" s="199"/>
      <c r="J15" s="199"/>
      <c r="K15" s="199"/>
      <c r="M15" s="213"/>
      <c r="N15" s="213"/>
      <c r="O15" s="213"/>
      <c r="P15" s="213"/>
    </row>
    <row r="16" spans="2:16" x14ac:dyDescent="0.25">
      <c r="B16" s="212"/>
      <c r="C16" s="212"/>
      <c r="D16" s="212"/>
      <c r="E16" s="212"/>
      <c r="G16" s="199"/>
      <c r="H16" s="199"/>
      <c r="I16" s="199"/>
      <c r="J16" s="199"/>
      <c r="K16" s="199"/>
      <c r="M16" s="213"/>
      <c r="N16" s="213"/>
      <c r="O16" s="213"/>
      <c r="P16" s="213"/>
    </row>
    <row r="17" spans="3:15" x14ac:dyDescent="0.25">
      <c r="C17" s="198" t="s">
        <v>3</v>
      </c>
      <c r="D17" s="198"/>
      <c r="E17" s="198"/>
      <c r="M17" s="198" t="s">
        <v>3</v>
      </c>
      <c r="N17" s="198"/>
      <c r="O17" s="198"/>
    </row>
    <row r="42" spans="2:29" x14ac:dyDescent="0.25">
      <c r="C42" s="4" t="s">
        <v>56</v>
      </c>
    </row>
    <row r="44" spans="2:29" ht="15.75" thickBot="1" x14ac:dyDescent="0.3"/>
    <row r="45" spans="2:29" ht="15.75" thickBot="1" x14ac:dyDescent="0.3">
      <c r="B45" s="204" t="s">
        <v>15</v>
      </c>
      <c r="C45" s="205"/>
      <c r="D45" s="206"/>
      <c r="E45" s="8">
        <v>1995</v>
      </c>
      <c r="F45" s="12">
        <v>1996</v>
      </c>
      <c r="G45" s="8">
        <v>1997</v>
      </c>
      <c r="H45" s="12">
        <v>1998</v>
      </c>
      <c r="I45" s="8">
        <v>1999</v>
      </c>
      <c r="J45" s="12">
        <v>2000</v>
      </c>
      <c r="K45" s="8">
        <v>2001</v>
      </c>
      <c r="L45" s="12">
        <v>2002</v>
      </c>
      <c r="M45" s="8">
        <v>2003</v>
      </c>
      <c r="N45" s="12">
        <v>2004</v>
      </c>
      <c r="O45" s="8">
        <v>2005</v>
      </c>
      <c r="P45" s="12">
        <v>2006</v>
      </c>
      <c r="Q45" s="8">
        <v>2007</v>
      </c>
      <c r="R45" s="12">
        <v>2008</v>
      </c>
      <c r="S45" s="8">
        <v>2009</v>
      </c>
      <c r="T45" s="12">
        <v>2010</v>
      </c>
      <c r="U45" s="8">
        <v>2011</v>
      </c>
      <c r="V45" s="12">
        <v>2012</v>
      </c>
      <c r="W45" s="8">
        <v>2013</v>
      </c>
      <c r="X45" s="12">
        <v>2014</v>
      </c>
      <c r="Y45" s="9">
        <v>2015</v>
      </c>
      <c r="Z45" s="9">
        <v>2016</v>
      </c>
      <c r="AA45" s="9">
        <v>2017</v>
      </c>
      <c r="AB45" s="9">
        <v>2018</v>
      </c>
      <c r="AC45" s="9">
        <v>2019</v>
      </c>
    </row>
    <row r="46" spans="2:29" ht="15.75" thickBot="1" x14ac:dyDescent="0.3">
      <c r="B46" s="200" t="s">
        <v>16</v>
      </c>
      <c r="C46" s="209"/>
      <c r="D46" s="201"/>
      <c r="E46" s="178">
        <v>16166.236000000001</v>
      </c>
      <c r="F46" s="179">
        <v>29493.984</v>
      </c>
      <c r="G46" s="178">
        <v>64946.016000000003</v>
      </c>
      <c r="H46" s="179">
        <v>19354.322</v>
      </c>
      <c r="I46" s="178">
        <v>19451.662</v>
      </c>
      <c r="J46" s="179">
        <v>16097.731</v>
      </c>
      <c r="K46" s="178">
        <v>20008.952000000001</v>
      </c>
      <c r="L46" s="179">
        <v>21330.344000000001</v>
      </c>
      <c r="M46" s="178">
        <v>47997.409</v>
      </c>
      <c r="N46" s="179">
        <v>31838.026999999998</v>
      </c>
      <c r="O46" s="178">
        <v>22258.946</v>
      </c>
      <c r="P46" s="179">
        <v>24484.55</v>
      </c>
      <c r="Q46" s="178">
        <v>27261.457999999999</v>
      </c>
      <c r="R46" s="179">
        <v>51473.16</v>
      </c>
      <c r="S46" s="178">
        <v>53436.207999999999</v>
      </c>
      <c r="T46" s="179">
        <v>35918.885000000002</v>
      </c>
      <c r="U46" s="178">
        <v>53685.869000000013</v>
      </c>
      <c r="V46" s="179">
        <v>53128.053999999996</v>
      </c>
      <c r="W46" s="178">
        <v>63858.402000000002</v>
      </c>
      <c r="X46" s="179">
        <v>44341.618000000002</v>
      </c>
      <c r="Y46" s="180">
        <v>44648.391000000003</v>
      </c>
      <c r="Z46" s="180">
        <v>45476.083000000013</v>
      </c>
      <c r="AA46" s="180">
        <v>43398.091999999997</v>
      </c>
      <c r="AB46" s="180">
        <v>50233.086000000003</v>
      </c>
      <c r="AC46" s="180">
        <v>42232.637000000002</v>
      </c>
    </row>
    <row r="47" spans="2:29" x14ac:dyDescent="0.25">
      <c r="B47" s="202" t="s">
        <v>28</v>
      </c>
      <c r="C47" s="210"/>
      <c r="D47" s="203"/>
      <c r="E47" s="181">
        <v>568.93299999999999</v>
      </c>
      <c r="F47" s="182">
        <v>21285.891</v>
      </c>
      <c r="G47" s="181">
        <v>55138.063999999998</v>
      </c>
      <c r="H47" s="182">
        <v>5884.77</v>
      </c>
      <c r="I47" s="181">
        <v>11796.763999999999</v>
      </c>
      <c r="J47" s="182">
        <v>6130.6989999999996</v>
      </c>
      <c r="K47" s="181">
        <v>11893.259</v>
      </c>
      <c r="L47" s="182">
        <v>12779.393</v>
      </c>
      <c r="M47" s="181">
        <v>37834.483</v>
      </c>
      <c r="N47" s="182">
        <v>19701.177</v>
      </c>
      <c r="O47" s="181">
        <v>5850.0789999999997</v>
      </c>
      <c r="P47" s="182">
        <v>570.41</v>
      </c>
      <c r="Q47" s="181">
        <v>823.03300000000002</v>
      </c>
      <c r="R47" s="182">
        <v>15699.334999999999</v>
      </c>
      <c r="S47" s="181">
        <v>556.54</v>
      </c>
      <c r="T47" s="182">
        <v>319.90100000000001</v>
      </c>
      <c r="U47" s="181">
        <v>10183.186</v>
      </c>
      <c r="V47" s="182">
        <v>2.2759999999999998</v>
      </c>
      <c r="W47" s="181">
        <v>8549.3549999999996</v>
      </c>
      <c r="X47" s="182">
        <v>111.57299999999999</v>
      </c>
      <c r="Y47" s="183">
        <v>909.98599999999999</v>
      </c>
      <c r="Z47" s="183">
        <v>240.17599999999999</v>
      </c>
      <c r="AA47" s="183">
        <v>516.94000000000005</v>
      </c>
      <c r="AB47" s="183">
        <v>279.14800000000002</v>
      </c>
      <c r="AC47" s="183">
        <v>278.31799999999998</v>
      </c>
    </row>
    <row r="48" spans="2:29" x14ac:dyDescent="0.25">
      <c r="B48" s="191" t="s">
        <v>29</v>
      </c>
      <c r="C48" s="207"/>
      <c r="D48" s="192"/>
      <c r="E48" s="184">
        <v>0</v>
      </c>
      <c r="F48" s="185">
        <v>0</v>
      </c>
      <c r="G48" s="184">
        <v>0</v>
      </c>
      <c r="H48" s="185">
        <v>0</v>
      </c>
      <c r="I48" s="184">
        <v>12.871</v>
      </c>
      <c r="J48" s="185">
        <v>6.9989999999999997</v>
      </c>
      <c r="K48" s="184">
        <v>15.317</v>
      </c>
      <c r="L48" s="185">
        <v>65.405000000000001</v>
      </c>
      <c r="M48" s="184">
        <v>19.202000000000002</v>
      </c>
      <c r="N48" s="185">
        <v>230.08099999999999</v>
      </c>
      <c r="O48" s="184">
        <v>71.787999999999997</v>
      </c>
      <c r="P48" s="185">
        <v>144.57599999999999</v>
      </c>
      <c r="Q48" s="184">
        <v>175.13499999999999</v>
      </c>
      <c r="R48" s="185">
        <v>187</v>
      </c>
      <c r="S48" s="184">
        <v>79.725999999999999</v>
      </c>
      <c r="T48" s="185">
        <v>40.954999999999998</v>
      </c>
      <c r="U48" s="184">
        <v>149.983</v>
      </c>
      <c r="V48" s="185">
        <v>153.87799999999999</v>
      </c>
      <c r="W48" s="184">
        <v>39.798000000000002</v>
      </c>
      <c r="X48" s="185">
        <v>253.82400000000001</v>
      </c>
      <c r="Y48" s="186">
        <v>261.56599999999997</v>
      </c>
      <c r="Z48" s="186">
        <v>54.826000000000001</v>
      </c>
      <c r="AA48" s="186">
        <v>41.741</v>
      </c>
      <c r="AB48" s="186">
        <v>95.332999999999998</v>
      </c>
      <c r="AC48" s="186">
        <v>150.501</v>
      </c>
    </row>
    <row r="49" spans="2:29" x14ac:dyDescent="0.25">
      <c r="B49" s="193" t="s">
        <v>30</v>
      </c>
      <c r="C49" s="208"/>
      <c r="D49" s="194"/>
      <c r="E49" s="181">
        <v>817.577</v>
      </c>
      <c r="F49" s="182">
        <v>951.11800000000005</v>
      </c>
      <c r="G49" s="181">
        <v>1736.107</v>
      </c>
      <c r="H49" s="182">
        <v>2478.2339999999999</v>
      </c>
      <c r="I49" s="181">
        <v>2899.462</v>
      </c>
      <c r="J49" s="182">
        <v>4037.7669999999998</v>
      </c>
      <c r="K49" s="181">
        <v>1553.6769999999999</v>
      </c>
      <c r="L49" s="182">
        <v>1921.8920000000001</v>
      </c>
      <c r="M49" s="181">
        <v>3227.2750000000001</v>
      </c>
      <c r="N49" s="182">
        <v>361.178</v>
      </c>
      <c r="O49" s="181">
        <v>583.15599999999995</v>
      </c>
      <c r="P49" s="182">
        <v>2759.9430000000002</v>
      </c>
      <c r="Q49" s="181">
        <v>2449.1109999999999</v>
      </c>
      <c r="R49" s="182">
        <v>5138.8919999999998</v>
      </c>
      <c r="S49" s="181">
        <v>193.40700000000001</v>
      </c>
      <c r="T49" s="182">
        <v>652.18899999999996</v>
      </c>
      <c r="U49" s="181">
        <v>3122.9470000000001</v>
      </c>
      <c r="V49" s="182">
        <v>4926.7449999999999</v>
      </c>
      <c r="W49" s="181">
        <v>4807.47</v>
      </c>
      <c r="X49" s="182">
        <v>665.37900000000002</v>
      </c>
      <c r="Y49" s="183">
        <v>735.70899999999995</v>
      </c>
      <c r="Z49" s="183">
        <v>1154.9849999999999</v>
      </c>
      <c r="AA49" s="183">
        <v>1173.23</v>
      </c>
      <c r="AB49" s="183">
        <v>705.226</v>
      </c>
      <c r="AC49" s="183">
        <v>1258.579</v>
      </c>
    </row>
    <row r="50" spans="2:29" x14ac:dyDescent="0.25">
      <c r="B50" s="191" t="s">
        <v>31</v>
      </c>
      <c r="C50" s="207"/>
      <c r="D50" s="192"/>
      <c r="E50" s="184">
        <v>14.715999999999999</v>
      </c>
      <c r="F50" s="185">
        <v>45.033000000000001</v>
      </c>
      <c r="G50" s="184">
        <v>65.762</v>
      </c>
      <c r="H50" s="185">
        <v>118.251</v>
      </c>
      <c r="I50" s="184">
        <v>39.179000000000002</v>
      </c>
      <c r="J50" s="185">
        <v>33.241999999999997</v>
      </c>
      <c r="K50" s="184">
        <v>36.494999999999997</v>
      </c>
      <c r="L50" s="185">
        <v>23.858000000000001</v>
      </c>
      <c r="M50" s="184">
        <v>21.071000000000002</v>
      </c>
      <c r="N50" s="185">
        <v>174.923</v>
      </c>
      <c r="O50" s="184">
        <v>187.71600000000001</v>
      </c>
      <c r="P50" s="185">
        <v>12.397</v>
      </c>
      <c r="Q50" s="184">
        <v>173.578</v>
      </c>
      <c r="R50" s="185">
        <v>123.08199999999999</v>
      </c>
      <c r="S50" s="184">
        <v>72.932000000000002</v>
      </c>
      <c r="T50" s="185">
        <v>150.61500000000001</v>
      </c>
      <c r="U50" s="184">
        <v>236.03800000000001</v>
      </c>
      <c r="V50" s="185">
        <v>172.18199999999999</v>
      </c>
      <c r="W50" s="184">
        <v>129.03399999999999</v>
      </c>
      <c r="X50" s="185">
        <v>900.149</v>
      </c>
      <c r="Y50" s="186">
        <v>693.21400000000006</v>
      </c>
      <c r="Z50" s="186">
        <v>816.26499999999999</v>
      </c>
      <c r="AA50" s="186">
        <v>697.43200000000002</v>
      </c>
      <c r="AB50" s="186">
        <v>560.048</v>
      </c>
      <c r="AC50" s="186">
        <v>882.10699999999997</v>
      </c>
    </row>
    <row r="51" spans="2:29" x14ac:dyDescent="0.25">
      <c r="B51" s="193" t="s">
        <v>32</v>
      </c>
      <c r="C51" s="208"/>
      <c r="D51" s="194"/>
      <c r="E51" s="181">
        <v>9.59</v>
      </c>
      <c r="F51" s="182">
        <v>0</v>
      </c>
      <c r="G51" s="181">
        <v>0</v>
      </c>
      <c r="H51" s="182">
        <v>0</v>
      </c>
      <c r="I51" s="181">
        <v>0</v>
      </c>
      <c r="J51" s="182">
        <v>0</v>
      </c>
      <c r="K51" s="181">
        <v>0</v>
      </c>
      <c r="L51" s="182">
        <v>0</v>
      </c>
      <c r="M51" s="181">
        <v>0</v>
      </c>
      <c r="N51" s="182">
        <v>0</v>
      </c>
      <c r="O51" s="181">
        <v>1.9890000000000001</v>
      </c>
      <c r="P51" s="182">
        <v>0</v>
      </c>
      <c r="Q51" s="181">
        <v>2.169</v>
      </c>
      <c r="R51" s="182">
        <v>0</v>
      </c>
      <c r="S51" s="181">
        <v>36.628999999999998</v>
      </c>
      <c r="T51" s="182">
        <v>44.463999999999999</v>
      </c>
      <c r="U51" s="181">
        <v>300.23200000000003</v>
      </c>
      <c r="V51" s="182">
        <v>11.04</v>
      </c>
      <c r="W51" s="181">
        <v>66.375</v>
      </c>
      <c r="X51" s="182">
        <v>0</v>
      </c>
      <c r="Y51" s="183">
        <v>1.91</v>
      </c>
      <c r="Z51" s="183">
        <v>0.63400000000000001</v>
      </c>
      <c r="AA51" s="183">
        <v>3.7040000000000002</v>
      </c>
      <c r="AB51" s="183">
        <v>3.9809999999999999</v>
      </c>
      <c r="AC51" s="183">
        <v>2.2519999999999998</v>
      </c>
    </row>
    <row r="52" spans="2:29" x14ac:dyDescent="0.25">
      <c r="B52" s="191" t="s">
        <v>33</v>
      </c>
      <c r="C52" s="207"/>
      <c r="D52" s="192"/>
      <c r="E52" s="184">
        <v>1820.934</v>
      </c>
      <c r="F52" s="185">
        <v>589.55600000000004</v>
      </c>
      <c r="G52" s="184">
        <v>1171.3910000000001</v>
      </c>
      <c r="H52" s="185">
        <v>687.22400000000005</v>
      </c>
      <c r="I52" s="184">
        <v>873.36199999999997</v>
      </c>
      <c r="J52" s="185">
        <v>1398.501</v>
      </c>
      <c r="K52" s="184">
        <v>1682.441</v>
      </c>
      <c r="L52" s="185">
        <v>1208.049</v>
      </c>
      <c r="M52" s="184">
        <v>1640.893</v>
      </c>
      <c r="N52" s="185">
        <v>4930.3980000000001</v>
      </c>
      <c r="O52" s="184">
        <v>3232.2040000000002</v>
      </c>
      <c r="P52" s="185">
        <v>3974.1480000000001</v>
      </c>
      <c r="Q52" s="184">
        <v>3865.8090000000002</v>
      </c>
      <c r="R52" s="185">
        <v>5570.5150000000003</v>
      </c>
      <c r="S52" s="184">
        <v>18588.222000000002</v>
      </c>
      <c r="T52" s="185">
        <v>4536.1629999999996</v>
      </c>
      <c r="U52" s="184">
        <v>5616.5050000000001</v>
      </c>
      <c r="V52" s="185">
        <v>6190.0510000000004</v>
      </c>
      <c r="W52" s="184">
        <v>8144.174</v>
      </c>
      <c r="X52" s="185">
        <v>10621.174999999999</v>
      </c>
      <c r="Y52" s="186">
        <v>7438.52</v>
      </c>
      <c r="Z52" s="186">
        <v>7279.826</v>
      </c>
      <c r="AA52" s="186">
        <v>7273.7439999999997</v>
      </c>
      <c r="AB52" s="186">
        <v>8149.9870000000001</v>
      </c>
      <c r="AC52" s="186">
        <v>7210.7169999999996</v>
      </c>
    </row>
    <row r="53" spans="2:29" x14ac:dyDescent="0.25">
      <c r="B53" s="193" t="s">
        <v>34</v>
      </c>
      <c r="C53" s="208"/>
      <c r="D53" s="194"/>
      <c r="E53" s="181">
        <v>413.20100000000002</v>
      </c>
      <c r="F53" s="182">
        <v>1623.383</v>
      </c>
      <c r="G53" s="181">
        <v>2160.056</v>
      </c>
      <c r="H53" s="182">
        <v>730.6</v>
      </c>
      <c r="I53" s="181">
        <v>971.07799999999997</v>
      </c>
      <c r="J53" s="182">
        <v>1521.9690000000001</v>
      </c>
      <c r="K53" s="181">
        <v>1653.4590000000001</v>
      </c>
      <c r="L53" s="182">
        <v>1885.6569999999999</v>
      </c>
      <c r="M53" s="181">
        <v>1669.9159999999999</v>
      </c>
      <c r="N53" s="182">
        <v>1350.385</v>
      </c>
      <c r="O53" s="181">
        <v>3261.192</v>
      </c>
      <c r="P53" s="182">
        <v>5049.6260000000002</v>
      </c>
      <c r="Q53" s="181">
        <v>2881.3139999999999</v>
      </c>
      <c r="R53" s="182">
        <v>1679.8679999999999</v>
      </c>
      <c r="S53" s="181">
        <v>1186.9590000000001</v>
      </c>
      <c r="T53" s="182">
        <v>1652.922</v>
      </c>
      <c r="U53" s="181">
        <v>10128.437</v>
      </c>
      <c r="V53" s="182">
        <v>3430.422</v>
      </c>
      <c r="W53" s="181">
        <v>2503.9160000000002</v>
      </c>
      <c r="X53" s="182">
        <v>3451.4870000000001</v>
      </c>
      <c r="Y53" s="183">
        <v>15198.376</v>
      </c>
      <c r="Z53" s="183">
        <v>16502.057000000001</v>
      </c>
      <c r="AA53" s="183">
        <v>8583.3089999999993</v>
      </c>
      <c r="AB53" s="183">
        <v>3834.44</v>
      </c>
      <c r="AC53" s="183">
        <v>4279.8869999999997</v>
      </c>
    </row>
    <row r="54" spans="2:29" x14ac:dyDescent="0.25">
      <c r="B54" s="15" t="s">
        <v>35</v>
      </c>
      <c r="C54" s="16"/>
      <c r="D54" s="17"/>
      <c r="E54" s="184">
        <v>11718.297</v>
      </c>
      <c r="F54" s="185">
        <v>4031.683</v>
      </c>
      <c r="G54" s="184">
        <v>3667.1640000000002</v>
      </c>
      <c r="H54" s="185">
        <v>7898.3720000000003</v>
      </c>
      <c r="I54" s="184">
        <v>1962.6420000000001</v>
      </c>
      <c r="J54" s="185">
        <v>2116.13</v>
      </c>
      <c r="K54" s="184">
        <v>2343.1709999999998</v>
      </c>
      <c r="L54" s="185">
        <v>1973.55</v>
      </c>
      <c r="M54" s="184">
        <v>2305.7280000000001</v>
      </c>
      <c r="N54" s="185">
        <v>3174.6089999999999</v>
      </c>
      <c r="O54" s="184">
        <v>5183.0969999999998</v>
      </c>
      <c r="P54" s="185">
        <v>6834.9750000000004</v>
      </c>
      <c r="Q54" s="184">
        <v>9545.9449999999997</v>
      </c>
      <c r="R54" s="185">
        <v>13596.868</v>
      </c>
      <c r="S54" s="184">
        <v>26233.527999999998</v>
      </c>
      <c r="T54" s="185">
        <v>21120.606</v>
      </c>
      <c r="U54" s="184">
        <v>16029.162</v>
      </c>
      <c r="V54" s="185">
        <v>29218.115000000002</v>
      </c>
      <c r="W54" s="184">
        <v>29703.388999999999</v>
      </c>
      <c r="X54" s="185">
        <v>19655.989000000001</v>
      </c>
      <c r="Y54" s="186">
        <v>10708.517</v>
      </c>
      <c r="Z54" s="186">
        <v>10435.491</v>
      </c>
      <c r="AA54" s="186">
        <v>17154.440999999999</v>
      </c>
      <c r="AB54" s="186">
        <v>27931.758000000002</v>
      </c>
      <c r="AC54" s="186">
        <v>19727.580999999998</v>
      </c>
    </row>
    <row r="55" spans="2:29" x14ac:dyDescent="0.25">
      <c r="B55" s="18" t="s">
        <v>36</v>
      </c>
      <c r="C55" s="19"/>
      <c r="D55" s="20"/>
      <c r="E55" s="181">
        <v>802.98800000000006</v>
      </c>
      <c r="F55" s="182">
        <v>967.32</v>
      </c>
      <c r="G55" s="181">
        <v>1007.472</v>
      </c>
      <c r="H55" s="182">
        <v>1556.8710000000001</v>
      </c>
      <c r="I55" s="181">
        <v>896.30399999999997</v>
      </c>
      <c r="J55" s="182">
        <v>852.42399999999998</v>
      </c>
      <c r="K55" s="181">
        <v>831.13300000000004</v>
      </c>
      <c r="L55" s="182">
        <v>1472.54</v>
      </c>
      <c r="M55" s="181">
        <v>1258.2670000000001</v>
      </c>
      <c r="N55" s="182">
        <v>1905.7090000000001</v>
      </c>
      <c r="O55" s="181">
        <v>3847.4949999999999</v>
      </c>
      <c r="P55" s="182">
        <v>5100.5780000000004</v>
      </c>
      <c r="Q55" s="181">
        <v>7289.8919999999998</v>
      </c>
      <c r="R55" s="182">
        <v>9377.0120000000006</v>
      </c>
      <c r="S55" s="181">
        <v>6448.4759999999997</v>
      </c>
      <c r="T55" s="182">
        <v>7317.6009999999997</v>
      </c>
      <c r="U55" s="181">
        <v>7868.8940000000002</v>
      </c>
      <c r="V55" s="182">
        <v>8907.8130000000001</v>
      </c>
      <c r="W55" s="181">
        <v>9871.0349999999999</v>
      </c>
      <c r="X55" s="182">
        <v>8570.393</v>
      </c>
      <c r="Y55" s="183">
        <v>8644.8539999999994</v>
      </c>
      <c r="Z55" s="183">
        <v>8919.3410000000003</v>
      </c>
      <c r="AA55" s="183">
        <v>7882.54</v>
      </c>
      <c r="AB55" s="183">
        <v>8638.8140000000003</v>
      </c>
      <c r="AC55" s="183">
        <v>8357.1239999999998</v>
      </c>
    </row>
    <row r="56" spans="2:29" ht="15.75" thickBot="1" x14ac:dyDescent="0.3">
      <c r="B56" s="21" t="s">
        <v>37</v>
      </c>
      <c r="C56" s="22"/>
      <c r="D56" s="23"/>
      <c r="E56" s="187">
        <v>0</v>
      </c>
      <c r="F56" s="188">
        <v>0</v>
      </c>
      <c r="G56" s="187">
        <v>0</v>
      </c>
      <c r="H56" s="188">
        <v>0</v>
      </c>
      <c r="I56" s="187">
        <v>0</v>
      </c>
      <c r="J56" s="188">
        <v>0</v>
      </c>
      <c r="K56" s="187">
        <v>0</v>
      </c>
      <c r="L56" s="188">
        <v>0</v>
      </c>
      <c r="M56" s="187">
        <v>20.574000000000002</v>
      </c>
      <c r="N56" s="188">
        <v>9.5670000000000002</v>
      </c>
      <c r="O56" s="187">
        <v>40.229999999999997</v>
      </c>
      <c r="P56" s="188">
        <v>37.896999999999998</v>
      </c>
      <c r="Q56" s="187">
        <v>55.472000000000001</v>
      </c>
      <c r="R56" s="188">
        <v>100.58799999999999</v>
      </c>
      <c r="S56" s="187">
        <v>39.789000000000001</v>
      </c>
      <c r="T56" s="188">
        <v>83.468999999999994</v>
      </c>
      <c r="U56" s="187">
        <v>50.484999999999999</v>
      </c>
      <c r="V56" s="188">
        <v>115.532</v>
      </c>
      <c r="W56" s="187">
        <v>43.856000000000002</v>
      </c>
      <c r="X56" s="188">
        <v>111.649</v>
      </c>
      <c r="Y56" s="189">
        <v>55.738999999999997</v>
      </c>
      <c r="Z56" s="189">
        <v>72.481999999999999</v>
      </c>
      <c r="AA56" s="189">
        <v>71.010999999999996</v>
      </c>
      <c r="AB56" s="189">
        <v>34.350999999999999</v>
      </c>
      <c r="AC56" s="189">
        <v>85.570999999999998</v>
      </c>
    </row>
    <row r="57" spans="2:29" x14ac:dyDescent="0.25">
      <c r="B57" s="1" t="s">
        <v>52</v>
      </c>
    </row>
  </sheetData>
  <mergeCells count="14">
    <mergeCell ref="B7:E16"/>
    <mergeCell ref="C17:E17"/>
    <mergeCell ref="M17:O17"/>
    <mergeCell ref="M7:P16"/>
    <mergeCell ref="G8:K16"/>
    <mergeCell ref="B45:D45"/>
    <mergeCell ref="B52:D52"/>
    <mergeCell ref="B53:D53"/>
    <mergeCell ref="B46:D46"/>
    <mergeCell ref="B47:D47"/>
    <mergeCell ref="B48:D48"/>
    <mergeCell ref="B49:D49"/>
    <mergeCell ref="B50:D50"/>
    <mergeCell ref="B51:D51"/>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7:AB57"/>
  <sheetViews>
    <sheetView showGridLines="0" topLeftCell="A36" workbookViewId="0">
      <selection activeCell="AB47" sqref="AB47"/>
    </sheetView>
  </sheetViews>
  <sheetFormatPr baseColWidth="10" defaultRowHeight="15" x14ac:dyDescent="0.25"/>
  <cols>
    <col min="1" max="1" width="7.140625" customWidth="1"/>
    <col min="3" max="3" width="30.140625" customWidth="1"/>
    <col min="4" max="18" width="13.140625" bestFit="1" customWidth="1"/>
    <col min="19" max="22" width="13.85546875" bestFit="1" customWidth="1"/>
    <col min="23" max="27" width="14.140625" bestFit="1" customWidth="1"/>
    <col min="28" max="28" width="12.42578125" bestFit="1" customWidth="1"/>
  </cols>
  <sheetData>
    <row r="7" spans="2:16" x14ac:dyDescent="0.25">
      <c r="B7" s="211" t="s">
        <v>50</v>
      </c>
      <c r="C7" s="213"/>
      <c r="D7" s="213"/>
      <c r="E7" s="213"/>
      <c r="M7" s="214" t="s">
        <v>7</v>
      </c>
      <c r="N7" s="215"/>
      <c r="O7" s="215"/>
      <c r="P7" s="215"/>
    </row>
    <row r="8" spans="2:16" x14ac:dyDescent="0.25">
      <c r="B8" s="213"/>
      <c r="C8" s="213"/>
      <c r="D8" s="213"/>
      <c r="E8" s="213"/>
      <c r="M8" s="215"/>
      <c r="N8" s="215"/>
      <c r="O8" s="215"/>
      <c r="P8" s="215"/>
    </row>
    <row r="9" spans="2:16" x14ac:dyDescent="0.25">
      <c r="B9" s="213"/>
      <c r="C9" s="213"/>
      <c r="D9" s="213"/>
      <c r="E9" s="213"/>
      <c r="M9" s="215"/>
      <c r="N9" s="215"/>
      <c r="O9" s="215"/>
      <c r="P9" s="215"/>
    </row>
    <row r="10" spans="2:16" x14ac:dyDescent="0.25">
      <c r="B10" s="213"/>
      <c r="C10" s="213"/>
      <c r="D10" s="213"/>
      <c r="E10" s="213"/>
      <c r="M10" s="215"/>
      <c r="N10" s="215"/>
      <c r="O10" s="215"/>
      <c r="P10" s="215"/>
    </row>
    <row r="11" spans="2:16" x14ac:dyDescent="0.25">
      <c r="B11" s="213"/>
      <c r="C11" s="213"/>
      <c r="D11" s="213"/>
      <c r="E11" s="213"/>
      <c r="M11" s="215"/>
      <c r="N11" s="215"/>
      <c r="O11" s="215"/>
      <c r="P11" s="215"/>
    </row>
    <row r="12" spans="2:16" x14ac:dyDescent="0.25">
      <c r="B12" s="213"/>
      <c r="C12" s="213"/>
      <c r="D12" s="213"/>
      <c r="E12" s="213"/>
      <c r="M12" s="215"/>
      <c r="N12" s="215"/>
      <c r="O12" s="215"/>
      <c r="P12" s="215"/>
    </row>
    <row r="13" spans="2:16" x14ac:dyDescent="0.25">
      <c r="B13" s="213"/>
      <c r="C13" s="213"/>
      <c r="D13" s="213"/>
      <c r="E13" s="213"/>
      <c r="M13" s="215"/>
      <c r="N13" s="215"/>
      <c r="O13" s="215"/>
      <c r="P13" s="215"/>
    </row>
    <row r="14" spans="2:16" x14ac:dyDescent="0.25">
      <c r="B14" s="213"/>
      <c r="C14" s="213"/>
      <c r="D14" s="213"/>
      <c r="E14" s="213"/>
      <c r="M14" s="215"/>
      <c r="N14" s="215"/>
      <c r="O14" s="215"/>
      <c r="P14" s="215"/>
    </row>
    <row r="15" spans="2:16" x14ac:dyDescent="0.25">
      <c r="B15" s="213"/>
      <c r="C15" s="213"/>
      <c r="D15" s="213"/>
      <c r="E15" s="213"/>
      <c r="M15" s="215"/>
      <c r="N15" s="215"/>
      <c r="O15" s="215"/>
      <c r="P15" s="215"/>
    </row>
    <row r="16" spans="2:16" x14ac:dyDescent="0.25">
      <c r="B16" s="213"/>
      <c r="C16" s="213"/>
      <c r="D16" s="213"/>
      <c r="E16" s="213"/>
      <c r="M16" s="215"/>
      <c r="N16" s="215"/>
      <c r="O16" s="215"/>
      <c r="P16" s="215"/>
    </row>
    <row r="17" spans="3:15" x14ac:dyDescent="0.25">
      <c r="C17" s="198" t="s">
        <v>3</v>
      </c>
      <c r="D17" s="198"/>
      <c r="E17" s="198"/>
      <c r="M17" s="198" t="s">
        <v>3</v>
      </c>
      <c r="N17" s="198"/>
      <c r="O17" s="198"/>
    </row>
    <row r="44" spans="2:28" ht="15.75" thickBot="1" x14ac:dyDescent="0.3"/>
    <row r="45" spans="2:28" ht="15.75" thickBot="1" x14ac:dyDescent="0.3">
      <c r="B45" s="6" t="s">
        <v>15</v>
      </c>
      <c r="C45" s="33"/>
      <c r="D45" s="9">
        <v>1995</v>
      </c>
      <c r="E45" s="8">
        <v>1996</v>
      </c>
      <c r="F45" s="12">
        <v>1997</v>
      </c>
      <c r="G45" s="8">
        <v>1998</v>
      </c>
      <c r="H45" s="12">
        <v>1999</v>
      </c>
      <c r="I45" s="8">
        <v>2000</v>
      </c>
      <c r="J45" s="12">
        <v>2001</v>
      </c>
      <c r="K45" s="8">
        <v>2002</v>
      </c>
      <c r="L45" s="12">
        <v>2003</v>
      </c>
      <c r="M45" s="8">
        <v>2004</v>
      </c>
      <c r="N45" s="12">
        <v>2005</v>
      </c>
      <c r="O45" s="8">
        <v>2006</v>
      </c>
      <c r="P45" s="12">
        <v>2007</v>
      </c>
      <c r="Q45" s="8">
        <v>2008</v>
      </c>
      <c r="R45" s="12">
        <v>2009</v>
      </c>
      <c r="S45" s="8">
        <v>2010</v>
      </c>
      <c r="T45" s="12">
        <v>2011</v>
      </c>
      <c r="U45" s="8">
        <v>2012</v>
      </c>
      <c r="V45" s="12">
        <v>2013</v>
      </c>
      <c r="W45" s="8">
        <v>2014</v>
      </c>
      <c r="X45" s="12">
        <v>2015</v>
      </c>
      <c r="Y45" s="9">
        <v>2016</v>
      </c>
      <c r="Z45" s="9">
        <v>2017</v>
      </c>
      <c r="AA45" s="9">
        <v>2018</v>
      </c>
      <c r="AB45" s="9">
        <v>2019</v>
      </c>
    </row>
    <row r="46" spans="2:28" ht="15.75" thickBot="1" x14ac:dyDescent="0.3">
      <c r="B46" s="216" t="s">
        <v>27</v>
      </c>
      <c r="C46" s="217"/>
      <c r="D46" s="147">
        <f>+A!D46-B!E46</f>
        <v>-5443.232</v>
      </c>
      <c r="E46" s="148">
        <f>+A!E46-B!F46</f>
        <v>-17389.709000000003</v>
      </c>
      <c r="F46" s="147">
        <f>+A!F46-B!G46</f>
        <v>-51152.94</v>
      </c>
      <c r="G46" s="148">
        <f>+A!G46-B!H46</f>
        <v>-8460.1769999999997</v>
      </c>
      <c r="H46" s="147">
        <f>+A!H46-B!I46</f>
        <v>-9879.6730000000007</v>
      </c>
      <c r="I46" s="148">
        <f>+A!I46-B!J46</f>
        <v>-6279.3569999999982</v>
      </c>
      <c r="J46" s="147">
        <f>+A!J46-B!K46</f>
        <v>-6428.3360000000011</v>
      </c>
      <c r="K46" s="148">
        <f>+A!K46-B!L46</f>
        <v>-8356.8110000000015</v>
      </c>
      <c r="L46" s="147">
        <f>+A!L46-B!M46</f>
        <v>-34707.690999999999</v>
      </c>
      <c r="M46" s="148">
        <f>+A!M46-B!N46</f>
        <v>-10703.113999999998</v>
      </c>
      <c r="N46" s="147">
        <f>+A!N46-B!O46</f>
        <v>-5052.6130000000012</v>
      </c>
      <c r="O46" s="148">
        <f>+A!O46-B!P46</f>
        <v>-8220.1509999999998</v>
      </c>
      <c r="P46" s="147">
        <f>+A!P46-B!Q46</f>
        <v>-10151.542999999998</v>
      </c>
      <c r="Q46" s="148">
        <f>+A!Q46-B!R46</f>
        <v>-29234.826000000005</v>
      </c>
      <c r="R46" s="147">
        <f>+A!R46-B!S46</f>
        <v>-33970.345999999998</v>
      </c>
      <c r="S46" s="148">
        <f>+A!S46-B!T46</f>
        <v>-2247.2449999999953</v>
      </c>
      <c r="T46" s="147">
        <f>+A!T46-B!U46</f>
        <v>-15731.63700000001</v>
      </c>
      <c r="U46" s="148">
        <f>+A!U46-B!V46</f>
        <v>-12923.395999999986</v>
      </c>
      <c r="V46" s="147">
        <f>+A!V46-B!W46</f>
        <v>-16094.074000000015</v>
      </c>
      <c r="W46" s="148">
        <f>+A!W46-B!X46</f>
        <v>5252.1580000000104</v>
      </c>
      <c r="X46" s="149">
        <f>+A!X46-B!Y46</f>
        <v>3197.4409999999989</v>
      </c>
      <c r="Y46" s="149">
        <f>+A!Y46-B!Z46</f>
        <v>2100.6869999999835</v>
      </c>
      <c r="Z46" s="149">
        <f>+A!Z46-B!AA46</f>
        <v>13622.567000000003</v>
      </c>
      <c r="AA46" s="149">
        <f>+A!AA46-B!AB46</f>
        <v>6049.9969999999885</v>
      </c>
      <c r="AB46" s="149">
        <f>+A!AB46-B!AC46</f>
        <v>43101.275999999998</v>
      </c>
    </row>
    <row r="47" spans="2:28" x14ac:dyDescent="0.25">
      <c r="B47" s="193" t="s">
        <v>17</v>
      </c>
      <c r="C47" s="194"/>
      <c r="D47" s="24">
        <f>+A!D47-B!E47</f>
        <v>6189.86</v>
      </c>
      <c r="E47" s="25">
        <f>+A!E47-B!F47</f>
        <v>-15213.043</v>
      </c>
      <c r="F47" s="24">
        <f>+A!F47-B!G47</f>
        <v>-46117.362999999998</v>
      </c>
      <c r="G47" s="25">
        <f>+A!G47-B!H47</f>
        <v>718.09799999999996</v>
      </c>
      <c r="H47" s="24">
        <f>+A!H47-B!I47</f>
        <v>-6304.6639999999989</v>
      </c>
      <c r="I47" s="25">
        <f>+A!I47-B!J47</f>
        <v>-1984.6879999999992</v>
      </c>
      <c r="J47" s="24">
        <f>+A!J47-B!K47</f>
        <v>-2680.2360000000008</v>
      </c>
      <c r="K47" s="25">
        <f>+A!K47-B!L47</f>
        <v>-9441.2540000000008</v>
      </c>
      <c r="L47" s="24">
        <f>+A!L47-B!M47</f>
        <v>-33853.415999999997</v>
      </c>
      <c r="M47" s="25">
        <f>+A!M47-B!N47</f>
        <v>-14645.487000000001</v>
      </c>
      <c r="N47" s="24">
        <f>+A!N47-B!O47</f>
        <v>1584.4170000000004</v>
      </c>
      <c r="O47" s="25">
        <f>+A!O47-B!P47</f>
        <v>8184.7199999999993</v>
      </c>
      <c r="P47" s="24">
        <f>+A!P47-B!Q47</f>
        <v>9556.7450000000008</v>
      </c>
      <c r="Q47" s="25">
        <f>+A!Q47-B!R47</f>
        <v>-3927.4289999999983</v>
      </c>
      <c r="R47" s="24">
        <f>+A!R47-B!S47</f>
        <v>11173.006000000001</v>
      </c>
      <c r="S47" s="25">
        <f>+A!S47-B!T47</f>
        <v>17094.41</v>
      </c>
      <c r="T47" s="24">
        <f>+A!T47-B!U47</f>
        <v>14052.955</v>
      </c>
      <c r="U47" s="25">
        <f>+A!U47-B!V47</f>
        <v>23397.125999999997</v>
      </c>
      <c r="V47" s="24">
        <f>+A!V47-B!W47</f>
        <v>16265.39</v>
      </c>
      <c r="W47" s="25">
        <f>+A!W47-B!X47</f>
        <v>29905.736000000001</v>
      </c>
      <c r="X47" s="26">
        <f>+A!X47-B!Y47</f>
        <v>33694.539000000004</v>
      </c>
      <c r="Y47" s="26">
        <f>+A!Y47-B!Z47</f>
        <v>35166.667999999998</v>
      </c>
      <c r="Z47" s="26">
        <f>+A!Z47-B!AA47</f>
        <v>43532</v>
      </c>
      <c r="AA47" s="26">
        <f>+A!AA47-B!AB47</f>
        <v>40760.869999999995</v>
      </c>
      <c r="AB47" s="26">
        <f>+A!AB47-B!AC47</f>
        <v>41933.508000000002</v>
      </c>
    </row>
    <row r="48" spans="2:28" x14ac:dyDescent="0.25">
      <c r="B48" s="191" t="s">
        <v>18</v>
      </c>
      <c r="C48" s="192"/>
      <c r="D48" s="27">
        <f>+A!D48-B!E48</f>
        <v>19.103999999999999</v>
      </c>
      <c r="E48" s="28">
        <f>+A!E48-B!F48</f>
        <v>116.82</v>
      </c>
      <c r="F48" s="27">
        <f>+A!F48-B!G48</f>
        <v>0</v>
      </c>
      <c r="G48" s="28">
        <f>+A!G48-B!H48</f>
        <v>185.72300000000001</v>
      </c>
      <c r="H48" s="27">
        <f>+A!H48-B!I48</f>
        <v>517.04899999999998</v>
      </c>
      <c r="I48" s="28">
        <f>+A!I48-B!J48</f>
        <v>-6.9989999999999997</v>
      </c>
      <c r="J48" s="27">
        <f>+A!J48-B!K48</f>
        <v>-1.3450000000000006</v>
      </c>
      <c r="K48" s="28">
        <f>+A!K48-B!L48</f>
        <v>76.055000000000007</v>
      </c>
      <c r="L48" s="27">
        <f>+A!L48-B!M48</f>
        <v>-4.6490000000000009</v>
      </c>
      <c r="M48" s="28">
        <f>+A!M48-B!N48</f>
        <v>-220.30599999999998</v>
      </c>
      <c r="N48" s="27">
        <f>+A!N48-B!O48</f>
        <v>-65.887</v>
      </c>
      <c r="O48" s="28">
        <f>+A!O48-B!P48</f>
        <v>-127.27199999999999</v>
      </c>
      <c r="P48" s="27">
        <f>+A!P48-B!Q48</f>
        <v>-160.25</v>
      </c>
      <c r="Q48" s="28">
        <f>+A!Q48-B!R48</f>
        <v>-148.58100000000002</v>
      </c>
      <c r="R48" s="27">
        <f>+A!R48-B!S48</f>
        <v>-29.054000000000002</v>
      </c>
      <c r="S48" s="28">
        <f>+A!S48-B!T48</f>
        <v>-12.326999999999998</v>
      </c>
      <c r="T48" s="27">
        <f>+A!T48-B!U48</f>
        <v>-121.33200000000001</v>
      </c>
      <c r="U48" s="28">
        <f>+A!U48-B!V48</f>
        <v>-70.47799999999998</v>
      </c>
      <c r="V48" s="27">
        <f>+A!V48-B!W48</f>
        <v>76.599000000000004</v>
      </c>
      <c r="W48" s="28">
        <f>+A!W48-B!X48</f>
        <v>-44.422000000000025</v>
      </c>
      <c r="X48" s="29">
        <f>+A!X48-B!Y48</f>
        <v>273.87400000000008</v>
      </c>
      <c r="Y48" s="29">
        <f>+A!Y48-B!Z48</f>
        <v>472.79899999999998</v>
      </c>
      <c r="Z48" s="29">
        <f>+A!Z48-B!AA48</f>
        <v>49.453999999999994</v>
      </c>
      <c r="AA48" s="29">
        <f>+A!AA48-B!AB48</f>
        <v>25.765000000000001</v>
      </c>
      <c r="AB48" s="29">
        <f>+A!AB48-B!AC48</f>
        <v>-64.782000000000011</v>
      </c>
    </row>
    <row r="49" spans="2:28" x14ac:dyDescent="0.25">
      <c r="B49" s="193" t="s">
        <v>19</v>
      </c>
      <c r="C49" s="194"/>
      <c r="D49" s="24">
        <f>+A!D49-B!E49</f>
        <v>-782.678</v>
      </c>
      <c r="E49" s="25">
        <f>+A!E49-B!F49</f>
        <v>-936.625</v>
      </c>
      <c r="F49" s="24">
        <f>+A!F49-B!G49</f>
        <v>-1712.9079999999999</v>
      </c>
      <c r="G49" s="25">
        <f>+A!G49-B!H49</f>
        <v>-2465.748</v>
      </c>
      <c r="H49" s="24">
        <f>+A!H49-B!I49</f>
        <v>-2894.5990000000002</v>
      </c>
      <c r="I49" s="25">
        <f>+A!I49-B!J49</f>
        <v>-4000.9939999999997</v>
      </c>
      <c r="J49" s="24">
        <f>+A!J49-B!K49</f>
        <v>-1503.0329999999999</v>
      </c>
      <c r="K49" s="25">
        <f>+A!K49-B!L49</f>
        <v>-1870.328</v>
      </c>
      <c r="L49" s="24">
        <f>+A!L49-B!M49</f>
        <v>-3147.2220000000002</v>
      </c>
      <c r="M49" s="25">
        <f>+A!M49-B!N49</f>
        <v>-310.21600000000001</v>
      </c>
      <c r="N49" s="24">
        <f>+A!N49-B!O49</f>
        <v>-485.05199999999996</v>
      </c>
      <c r="O49" s="25">
        <f>+A!O49-B!P49</f>
        <v>-2479.3160000000003</v>
      </c>
      <c r="P49" s="24">
        <f>+A!P49-B!Q49</f>
        <v>-2155.7979999999998</v>
      </c>
      <c r="Q49" s="25">
        <f>+A!Q49-B!R49</f>
        <v>-4611.223</v>
      </c>
      <c r="R49" s="24">
        <f>+A!R49-B!S49</f>
        <v>538.26599999999996</v>
      </c>
      <c r="S49" s="25">
        <f>+A!S49-B!T49</f>
        <v>835.17</v>
      </c>
      <c r="T49" s="24">
        <f>+A!T49-B!U49</f>
        <v>-594.19200000000001</v>
      </c>
      <c r="U49" s="25">
        <f>+A!U49-B!V49</f>
        <v>-334.10800000000017</v>
      </c>
      <c r="V49" s="24">
        <f>+A!V49-B!W49</f>
        <v>1579.9669999999996</v>
      </c>
      <c r="W49" s="25">
        <f>+A!W49-B!X49</f>
        <v>6112.7439999999997</v>
      </c>
      <c r="X49" s="26">
        <f>+A!X49-B!Y49</f>
        <v>5714.3379999999997</v>
      </c>
      <c r="Y49" s="26">
        <f>+A!Y49-B!Z49</f>
        <v>4595.7730000000001</v>
      </c>
      <c r="Z49" s="26">
        <f>+A!Z49-B!AA49</f>
        <v>6031.3259999999991</v>
      </c>
      <c r="AA49" s="26">
        <f>+A!AA49-B!AB49</f>
        <v>6006.7420000000002</v>
      </c>
      <c r="AB49" s="26">
        <f>+A!AB49-B!AC49</f>
        <v>5259.7849999999999</v>
      </c>
    </row>
    <row r="50" spans="2:28" x14ac:dyDescent="0.25">
      <c r="B50" s="191" t="s">
        <v>20</v>
      </c>
      <c r="C50" s="192"/>
      <c r="D50" s="27">
        <f>+A!D50-B!E50</f>
        <v>-14.715999999999999</v>
      </c>
      <c r="E50" s="28">
        <f>+A!E50-B!F50</f>
        <v>-45.033000000000001</v>
      </c>
      <c r="F50" s="27">
        <f>+A!F50-B!G50</f>
        <v>-65.762</v>
      </c>
      <c r="G50" s="28">
        <f>+A!G50-B!H50</f>
        <v>-118.251</v>
      </c>
      <c r="H50" s="27">
        <f>+A!H50-B!I50</f>
        <v>-39.179000000000002</v>
      </c>
      <c r="I50" s="28">
        <f>+A!I50-B!J50</f>
        <v>-29.074999999999996</v>
      </c>
      <c r="J50" s="27">
        <f>+A!J50-B!K50</f>
        <v>-32.108999999999995</v>
      </c>
      <c r="K50" s="28">
        <f>+A!K50-B!L50</f>
        <v>-23.858000000000001</v>
      </c>
      <c r="L50" s="27">
        <f>+A!L50-B!M50</f>
        <v>-21.071000000000002</v>
      </c>
      <c r="M50" s="28">
        <f>+A!M50-B!N50</f>
        <v>-174.923</v>
      </c>
      <c r="N50" s="27">
        <f>+A!N50-B!O50</f>
        <v>-187.691</v>
      </c>
      <c r="O50" s="28">
        <f>+A!O50-B!P50</f>
        <v>-12.397</v>
      </c>
      <c r="P50" s="27">
        <f>+A!P50-B!Q50</f>
        <v>554.46500000000003</v>
      </c>
      <c r="Q50" s="28">
        <f>+A!Q50-B!R50</f>
        <v>477.31899999999996</v>
      </c>
      <c r="R50" s="27">
        <f>+A!R50-B!S50</f>
        <v>-72.932000000000002</v>
      </c>
      <c r="S50" s="28">
        <f>+A!S50-B!T50</f>
        <v>285.88499999999999</v>
      </c>
      <c r="T50" s="27">
        <f>+A!T50-B!U50</f>
        <v>-236.03800000000001</v>
      </c>
      <c r="U50" s="28">
        <f>+A!U50-B!V50</f>
        <v>-172.18199999999999</v>
      </c>
      <c r="V50" s="27">
        <f>+A!V50-B!W50</f>
        <v>-129.03399999999999</v>
      </c>
      <c r="W50" s="28">
        <f>+A!W50-B!X50</f>
        <v>-900.149</v>
      </c>
      <c r="X50" s="29">
        <f>+A!X50-B!Y50</f>
        <v>-693.21400000000006</v>
      </c>
      <c r="Y50" s="29">
        <f>+A!Y50-B!Z50</f>
        <v>-816.26499999999999</v>
      </c>
      <c r="Z50" s="29">
        <f>+A!Z50-B!AA50</f>
        <v>-697.43200000000002</v>
      </c>
      <c r="AA50" s="29">
        <f>+A!AA50-B!AB50</f>
        <v>-560.048</v>
      </c>
      <c r="AB50" s="29">
        <f>+A!AB50-B!AC50</f>
        <v>-882.00699999999995</v>
      </c>
    </row>
    <row r="51" spans="2:28" x14ac:dyDescent="0.25">
      <c r="B51" s="193" t="s">
        <v>21</v>
      </c>
      <c r="C51" s="194"/>
      <c r="D51" s="24">
        <f>+A!D51-B!E51</f>
        <v>-9.59</v>
      </c>
      <c r="E51" s="25">
        <f>+A!E51-B!F51</f>
        <v>0</v>
      </c>
      <c r="F51" s="24">
        <f>+A!F51-B!G51</f>
        <v>0</v>
      </c>
      <c r="G51" s="25">
        <f>+A!G51-B!H51</f>
        <v>0</v>
      </c>
      <c r="H51" s="24">
        <f>+A!H51-B!I51</f>
        <v>0</v>
      </c>
      <c r="I51" s="25">
        <f>+A!I51-B!J51</f>
        <v>0</v>
      </c>
      <c r="J51" s="24">
        <f>+A!J51-B!K51</f>
        <v>0</v>
      </c>
      <c r="K51" s="25">
        <f>+A!K51-B!L51</f>
        <v>0</v>
      </c>
      <c r="L51" s="24">
        <f>+A!L51-B!M51</f>
        <v>0</v>
      </c>
      <c r="M51" s="25">
        <f>+A!M51-B!N51</f>
        <v>6.5940000000000003</v>
      </c>
      <c r="N51" s="24">
        <f>+A!N51-B!O51</f>
        <v>9.3460000000000001</v>
      </c>
      <c r="O51" s="25">
        <f>+A!O51-B!P51</f>
        <v>50.167999999999999</v>
      </c>
      <c r="P51" s="24">
        <f>+A!P51-B!Q51</f>
        <v>87.66</v>
      </c>
      <c r="Q51" s="25">
        <f>+A!Q51-B!R51</f>
        <v>94.692999999999998</v>
      </c>
      <c r="R51" s="24">
        <f>+A!R51-B!S51</f>
        <v>67.437999999999988</v>
      </c>
      <c r="S51" s="25">
        <f>+A!S51-B!T51</f>
        <v>244.38</v>
      </c>
      <c r="T51" s="24">
        <f>+A!T51-B!U51</f>
        <v>1770.8270000000002</v>
      </c>
      <c r="U51" s="25">
        <f>+A!U51-B!V51</f>
        <v>2524.748</v>
      </c>
      <c r="V51" s="24">
        <f>+A!V51-B!W51</f>
        <v>1376.9870000000001</v>
      </c>
      <c r="W51" s="25">
        <f>+A!W51-B!X51</f>
        <v>1544.664</v>
      </c>
      <c r="X51" s="26">
        <f>+A!X51-B!Y51</f>
        <v>261.55899999999997</v>
      </c>
      <c r="Y51" s="26">
        <f>+A!Y51-B!Z51</f>
        <v>253.989</v>
      </c>
      <c r="Z51" s="26">
        <f>+A!Z51-B!AA51</f>
        <v>236.92</v>
      </c>
      <c r="AA51" s="26">
        <f>+A!AA51-B!AB51</f>
        <v>101.973</v>
      </c>
      <c r="AB51" s="26">
        <f>+A!AB51-B!AC51</f>
        <v>419.93200000000002</v>
      </c>
    </row>
    <row r="52" spans="2:28" x14ac:dyDescent="0.25">
      <c r="B52" s="191" t="s">
        <v>22</v>
      </c>
      <c r="C52" s="192"/>
      <c r="D52" s="27">
        <f>+A!D52-B!E52</f>
        <v>-872.51799999999992</v>
      </c>
      <c r="E52" s="28">
        <f>+A!E52-B!F52</f>
        <v>3101.0160000000001</v>
      </c>
      <c r="F52" s="27">
        <f>+A!F52-B!G52</f>
        <v>1876.3339999999998</v>
      </c>
      <c r="G52" s="28">
        <f>+A!G52-B!H52</f>
        <v>2749.442</v>
      </c>
      <c r="H52" s="27">
        <f>+A!H52-B!I52</f>
        <v>1408.5349999999999</v>
      </c>
      <c r="I52" s="28">
        <f>+A!I52-B!J52</f>
        <v>1603.3689999999999</v>
      </c>
      <c r="J52" s="27">
        <f>+A!J52-B!K52</f>
        <v>391.30100000000016</v>
      </c>
      <c r="K52" s="28">
        <f>+A!K52-B!L52</f>
        <v>6287.2219999999998</v>
      </c>
      <c r="L52" s="27">
        <f>+A!L52-B!M52</f>
        <v>5458.6369999999997</v>
      </c>
      <c r="M52" s="28">
        <f>+A!M52-B!N52</f>
        <v>8114.5610000000006</v>
      </c>
      <c r="N52" s="27">
        <f>+A!N52-B!O52</f>
        <v>3625.2220000000002</v>
      </c>
      <c r="O52" s="28">
        <f>+A!O52-B!P52</f>
        <v>-447.46300000000019</v>
      </c>
      <c r="P52" s="27">
        <f>+A!P52-B!Q52</f>
        <v>-1230.6710000000003</v>
      </c>
      <c r="Q52" s="28">
        <f>+A!Q52-B!R52</f>
        <v>-2306.6630000000005</v>
      </c>
      <c r="R52" s="27">
        <f>+A!R52-B!S52</f>
        <v>-14899.951000000001</v>
      </c>
      <c r="S52" s="28">
        <f>+A!S52-B!T52</f>
        <v>4385.4120000000012</v>
      </c>
      <c r="T52" s="27">
        <f>+A!T52-B!U52</f>
        <v>-957.19200000000001</v>
      </c>
      <c r="U52" s="28">
        <f>+A!U52-B!V52</f>
        <v>-2322.6260000000002</v>
      </c>
      <c r="V52" s="27">
        <f>+A!V52-B!W52</f>
        <v>-2439.4700000000003</v>
      </c>
      <c r="W52" s="28">
        <f>+A!W52-B!X52</f>
        <v>-4864.1609999999991</v>
      </c>
      <c r="X52" s="29">
        <f>+A!X52-B!Y52</f>
        <v>-6236.0750000000007</v>
      </c>
      <c r="Y52" s="29">
        <f>+A!Y52-B!Z52</f>
        <v>-5958.1040000000003</v>
      </c>
      <c r="Z52" s="29">
        <f>+A!Z52-B!AA52</f>
        <v>-6348.6589999999997</v>
      </c>
      <c r="AA52" s="29">
        <f>+A!AA52-B!AB52</f>
        <v>-7515.35</v>
      </c>
      <c r="AB52" s="29">
        <f>+A!AB52-B!AC52</f>
        <v>-6653.6439999999993</v>
      </c>
    </row>
    <row r="53" spans="2:28" x14ac:dyDescent="0.25">
      <c r="B53" s="193" t="s">
        <v>23</v>
      </c>
      <c r="C53" s="194"/>
      <c r="D53" s="24">
        <f>+A!D53-B!E53</f>
        <v>2124.6959999999999</v>
      </c>
      <c r="E53" s="25">
        <f>+A!E53-B!F53</f>
        <v>220.80299999999988</v>
      </c>
      <c r="F53" s="24">
        <f>+A!F53-B!G53</f>
        <v>-797.0440000000001</v>
      </c>
      <c r="G53" s="25">
        <f>+A!G53-B!H53</f>
        <v>-356.09900000000005</v>
      </c>
      <c r="H53" s="24">
        <f>+A!H53-B!I53</f>
        <v>-101.90999999999997</v>
      </c>
      <c r="I53" s="25">
        <f>+A!I53-B!J53</f>
        <v>672.07099999999991</v>
      </c>
      <c r="J53" s="24">
        <f>+A!J53-B!K53</f>
        <v>369.21699999999987</v>
      </c>
      <c r="K53" s="25">
        <f>+A!K53-B!L53</f>
        <v>-225.25599999999986</v>
      </c>
      <c r="L53" s="24">
        <f>+A!L53-B!M53</f>
        <v>109.35200000000009</v>
      </c>
      <c r="M53" s="25">
        <f>+A!M53-B!N53</f>
        <v>532.21399999999994</v>
      </c>
      <c r="N53" s="24">
        <f>+A!N53-B!O53</f>
        <v>-1239.1020000000001</v>
      </c>
      <c r="O53" s="25">
        <f>+A!O53-B!P53</f>
        <v>-3287.7860000000001</v>
      </c>
      <c r="P53" s="24">
        <f>+A!P53-B!Q53</f>
        <v>-1604.771</v>
      </c>
      <c r="Q53" s="25">
        <f>+A!Q53-B!R53</f>
        <v>476.41200000000026</v>
      </c>
      <c r="R53" s="24">
        <f>+A!R53-B!S53</f>
        <v>106.74699999999984</v>
      </c>
      <c r="S53" s="25">
        <f>+A!S53-B!T53</f>
        <v>226.90899999999988</v>
      </c>
      <c r="T53" s="24">
        <f>+A!T53-B!U53</f>
        <v>-8896.5650000000005</v>
      </c>
      <c r="U53" s="25">
        <f>+A!U53-B!V53</f>
        <v>-2306.3969999999999</v>
      </c>
      <c r="V53" s="24">
        <f>+A!V53-B!W53</f>
        <v>-1064.8200000000002</v>
      </c>
      <c r="W53" s="25">
        <f>+A!W53-B!X53</f>
        <v>-1896.28</v>
      </c>
      <c r="X53" s="26">
        <f>+A!X53-B!Y53</f>
        <v>-13586.011</v>
      </c>
      <c r="Y53" s="26">
        <f>+A!Y53-B!Z53</f>
        <v>-15036.137000000001</v>
      </c>
      <c r="Z53" s="26">
        <f>+A!Z53-B!AA53</f>
        <v>-7534.6169999999993</v>
      </c>
      <c r="AA53" s="26">
        <f>+A!AA53-B!AB53</f>
        <v>746.24500000000035</v>
      </c>
      <c r="AB53" s="26">
        <f>+A!AB53-B!AC53</f>
        <v>-3315.7149999999997</v>
      </c>
    </row>
    <row r="54" spans="2:28" x14ac:dyDescent="0.25">
      <c r="B54" s="191" t="s">
        <v>24</v>
      </c>
      <c r="C54" s="192"/>
      <c r="D54" s="27">
        <f>+A!D54-B!E54</f>
        <v>-11654.236000000001</v>
      </c>
      <c r="E54" s="28">
        <f>+A!E54-B!F54</f>
        <v>-3882.51</v>
      </c>
      <c r="F54" s="27">
        <f>+A!F54-B!G54</f>
        <v>-3521.4570000000003</v>
      </c>
      <c r="G54" s="28">
        <f>+A!G54-B!H54</f>
        <v>-7820.1640000000007</v>
      </c>
      <c r="H54" s="27">
        <f>+A!H54-B!I54</f>
        <v>-1881.9190000000001</v>
      </c>
      <c r="I54" s="28">
        <f>+A!I54-B!J54</f>
        <v>-1998.8950000000002</v>
      </c>
      <c r="J54" s="27">
        <f>+A!J54-B!K54</f>
        <v>-2280.7859999999996</v>
      </c>
      <c r="K54" s="28">
        <f>+A!K54-B!L54</f>
        <v>-1819.626</v>
      </c>
      <c r="L54" s="27">
        <f>+A!L54-B!M54</f>
        <v>-2244.8890000000001</v>
      </c>
      <c r="M54" s="28">
        <f>+A!M54-B!N54</f>
        <v>-2581.5419999999999</v>
      </c>
      <c r="N54" s="27">
        <f>+A!N54-B!O54</f>
        <v>-5057.6329999999998</v>
      </c>
      <c r="O54" s="28">
        <f>+A!O54-B!P54</f>
        <v>-6773.0930000000008</v>
      </c>
      <c r="P54" s="27">
        <f>+A!P54-B!Q54</f>
        <v>-9349.5370000000003</v>
      </c>
      <c r="Q54" s="28">
        <f>+A!Q54-B!R54</f>
        <v>-11664.880000000001</v>
      </c>
      <c r="R54" s="27">
        <f>+A!R54-B!S54</f>
        <v>-25910.891</v>
      </c>
      <c r="S54" s="28">
        <f>+A!S54-B!T54</f>
        <v>-20026.587</v>
      </c>
      <c r="T54" s="27">
        <f>+A!T54-B!U54</f>
        <v>-14957.358</v>
      </c>
      <c r="U54" s="28">
        <f>+A!U54-B!V54</f>
        <v>-27634.724000000002</v>
      </c>
      <c r="V54" s="27">
        <f>+A!V54-B!W54</f>
        <v>-25197.811999999998</v>
      </c>
      <c r="W54" s="28">
        <f>+A!W54-B!X54</f>
        <v>-19101.509000000002</v>
      </c>
      <c r="X54" s="29">
        <f>+A!X54-B!Y54</f>
        <v>-10426.114</v>
      </c>
      <c r="Y54" s="29">
        <f>+A!Y54-B!Z54</f>
        <v>-10171.968000000001</v>
      </c>
      <c r="Z54" s="29">
        <f>+A!Z54-B!AA54</f>
        <v>-16386.168999999998</v>
      </c>
      <c r="AA54" s="29">
        <f>+A!AA54-B!AB54</f>
        <v>-27313.366000000002</v>
      </c>
      <c r="AB54" s="29">
        <f>+A!AB54-B!AC54</f>
        <v>-18531.330999999998</v>
      </c>
    </row>
    <row r="55" spans="2:28" x14ac:dyDescent="0.25">
      <c r="B55" s="193" t="s">
        <v>25</v>
      </c>
      <c r="C55" s="194"/>
      <c r="D55" s="24">
        <f>+A!D55-B!E55</f>
        <v>-443.15400000000005</v>
      </c>
      <c r="E55" s="25">
        <f>+A!E55-B!F55</f>
        <v>-751.13700000000006</v>
      </c>
      <c r="F55" s="24">
        <f>+A!F55-B!G55</f>
        <v>-814.74</v>
      </c>
      <c r="G55" s="25">
        <f>+A!G55-B!H55</f>
        <v>-1353.1780000000001</v>
      </c>
      <c r="H55" s="24">
        <f>+A!H55-B!I55</f>
        <v>-582.98599999999999</v>
      </c>
      <c r="I55" s="25">
        <f>+A!I55-B!J55</f>
        <v>-534.14599999999996</v>
      </c>
      <c r="J55" s="24">
        <f>+A!J55-B!K55</f>
        <v>-691.34500000000003</v>
      </c>
      <c r="K55" s="25">
        <f>+A!K55-B!L55</f>
        <v>-1339.7660000000001</v>
      </c>
      <c r="L55" s="24">
        <f>+A!L55-B!M55</f>
        <v>-983.85900000000004</v>
      </c>
      <c r="M55" s="25">
        <f>+A!M55-B!N55</f>
        <v>-1416.442</v>
      </c>
      <c r="N55" s="24">
        <f>+A!N55-B!O55</f>
        <v>-3237.9919999999997</v>
      </c>
      <c r="O55" s="25">
        <f>+A!O55-B!P55</f>
        <v>-3312.3</v>
      </c>
      <c r="P55" s="24">
        <f>+A!P55-B!Q55</f>
        <v>-5837.09</v>
      </c>
      <c r="Q55" s="25">
        <f>+A!Q55-B!R55</f>
        <v>-7610.0290000000005</v>
      </c>
      <c r="R55" s="24">
        <f>+A!R55-B!S55</f>
        <v>-4967.9859999999999</v>
      </c>
      <c r="S55" s="25">
        <f>+A!S55-B!T55</f>
        <v>-5227.7269999999999</v>
      </c>
      <c r="T55" s="24">
        <f>+A!T55-B!U55</f>
        <v>-5778.2550000000001</v>
      </c>
      <c r="U55" s="25">
        <f>+A!U55-B!V55</f>
        <v>-5951.5230000000001</v>
      </c>
      <c r="V55" s="24">
        <f>+A!V55-B!W55</f>
        <v>-6547.0239999999994</v>
      </c>
      <c r="W55" s="25">
        <f>+A!W55-B!X55</f>
        <v>-5451.2919999999995</v>
      </c>
      <c r="X55" s="26">
        <f>+A!X55-B!Y55</f>
        <v>-5824.9159999999993</v>
      </c>
      <c r="Y55" s="26">
        <f>+A!Y55-B!Z55</f>
        <v>-6396.4660000000003</v>
      </c>
      <c r="Z55" s="26">
        <f>+A!Z55-B!AA55</f>
        <v>-5238.0550000000003</v>
      </c>
      <c r="AA55" s="26">
        <f>+A!AA55-B!AB55</f>
        <v>-6216.2330000000002</v>
      </c>
      <c r="AB55" s="26">
        <f>+A!AB55-B!AC55</f>
        <v>-6512.0739999999996</v>
      </c>
    </row>
    <row r="56" spans="2:28" ht="15.75" thickBot="1" x14ac:dyDescent="0.3">
      <c r="B56" s="195" t="s">
        <v>26</v>
      </c>
      <c r="C56" s="196"/>
      <c r="D56" s="30">
        <f>+A!D56-B!E56</f>
        <v>0</v>
      </c>
      <c r="E56" s="31">
        <f>+A!E56-B!F56</f>
        <v>0</v>
      </c>
      <c r="F56" s="30">
        <f>+A!F56-B!G56</f>
        <v>0</v>
      </c>
      <c r="G56" s="31">
        <f>+A!G56-B!H56</f>
        <v>0</v>
      </c>
      <c r="H56" s="30">
        <f>+A!H56-B!I56</f>
        <v>0</v>
      </c>
      <c r="I56" s="31">
        <f>+A!I56-B!J56</f>
        <v>0</v>
      </c>
      <c r="J56" s="30">
        <f>+A!J56-B!K56</f>
        <v>0</v>
      </c>
      <c r="K56" s="31">
        <f>+A!K56-B!L56</f>
        <v>0</v>
      </c>
      <c r="L56" s="30">
        <f>+A!L56-B!M56</f>
        <v>-20.574000000000002</v>
      </c>
      <c r="M56" s="31">
        <f>+A!M56-B!N56</f>
        <v>-7.5670000000000002</v>
      </c>
      <c r="N56" s="30">
        <f>+A!N56-B!O56</f>
        <v>1.7590000000000003</v>
      </c>
      <c r="O56" s="31">
        <f>+A!O56-B!P56</f>
        <v>-15.411999999999999</v>
      </c>
      <c r="P56" s="30">
        <f>+A!P56-B!Q56</f>
        <v>-12.295999999999999</v>
      </c>
      <c r="Q56" s="31">
        <f>+A!Q56-B!R56</f>
        <v>-14.444999999999993</v>
      </c>
      <c r="R56" s="30">
        <f>+A!R56-B!S56</f>
        <v>25.010999999999996</v>
      </c>
      <c r="S56" s="31">
        <f>+A!S56-B!T56</f>
        <v>-52.769999999999996</v>
      </c>
      <c r="T56" s="30">
        <f>+A!T56-B!U56</f>
        <v>-14.487000000000002</v>
      </c>
      <c r="U56" s="31">
        <f>+A!U56-B!V56</f>
        <v>-53.231999999999999</v>
      </c>
      <c r="V56" s="30">
        <f>+A!V56-B!W56</f>
        <v>-14.857000000000003</v>
      </c>
      <c r="W56" s="31">
        <f>+A!W56-B!X56</f>
        <v>-53.173000000000002</v>
      </c>
      <c r="X56" s="32">
        <f>+A!X56-B!Y56</f>
        <v>19.461000000000006</v>
      </c>
      <c r="Y56" s="32">
        <f>+A!Y56-B!Z56</f>
        <v>-9.6019999999999968</v>
      </c>
      <c r="Z56" s="32">
        <f>+A!Z56-B!AA56</f>
        <v>-22.200999999999993</v>
      </c>
      <c r="AA56" s="32">
        <f>+A!AA56-B!AB56</f>
        <v>13.399000000000001</v>
      </c>
      <c r="AB56" s="32">
        <f>+A!AB56-B!AC56</f>
        <v>31447.603999999999</v>
      </c>
    </row>
    <row r="57" spans="2:28" x14ac:dyDescent="0.25">
      <c r="B57" t="s">
        <v>53</v>
      </c>
    </row>
  </sheetData>
  <mergeCells count="15">
    <mergeCell ref="B47:C47"/>
    <mergeCell ref="B7:E16"/>
    <mergeCell ref="M7:P16"/>
    <mergeCell ref="C17:E17"/>
    <mergeCell ref="M17:O17"/>
    <mergeCell ref="B46:C46"/>
    <mergeCell ref="B54:C54"/>
    <mergeCell ref="B55:C55"/>
    <mergeCell ref="B56:C56"/>
    <mergeCell ref="B48:C48"/>
    <mergeCell ref="B49:C49"/>
    <mergeCell ref="B50:C50"/>
    <mergeCell ref="B51:C51"/>
    <mergeCell ref="B52:C52"/>
    <mergeCell ref="B53:C53"/>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7:AF151"/>
  <sheetViews>
    <sheetView showGridLines="0" tabSelected="1" topLeftCell="A94" workbookViewId="0">
      <selection activeCell="AH93" sqref="AH93"/>
    </sheetView>
  </sheetViews>
  <sheetFormatPr baseColWidth="10" defaultRowHeight="15" x14ac:dyDescent="0.25"/>
  <cols>
    <col min="4" max="4" width="12.85546875" customWidth="1"/>
    <col min="6" max="6" width="13.140625" customWidth="1"/>
    <col min="7" max="7" width="26.5703125" customWidth="1"/>
    <col min="8" max="8" width="15.28515625" customWidth="1"/>
    <col min="9" max="9" width="15.140625" bestFit="1" customWidth="1"/>
    <col min="10" max="10" width="16.28515625" bestFit="1" customWidth="1"/>
    <col min="11" max="11" width="17.140625" customWidth="1"/>
    <col min="12" max="13" width="15.140625" bestFit="1" customWidth="1"/>
    <col min="14" max="14" width="16.140625" customWidth="1"/>
    <col min="15" max="16" width="15.140625" bestFit="1" customWidth="1"/>
    <col min="17" max="31" width="16.28515625" bestFit="1" customWidth="1"/>
    <col min="32" max="32" width="16.28515625" customWidth="1"/>
  </cols>
  <sheetData>
    <row r="7" spans="2:16" x14ac:dyDescent="0.25">
      <c r="L7" s="197" t="s">
        <v>9</v>
      </c>
      <c r="M7" s="213"/>
      <c r="N7" s="213"/>
      <c r="O7" s="213"/>
      <c r="P7" s="213"/>
    </row>
    <row r="8" spans="2:16" x14ac:dyDescent="0.25">
      <c r="B8" s="197" t="s">
        <v>8</v>
      </c>
      <c r="C8" s="213"/>
      <c r="D8" s="213"/>
      <c r="E8" s="213"/>
      <c r="L8" s="213"/>
      <c r="M8" s="213"/>
      <c r="N8" s="213"/>
      <c r="O8" s="213"/>
      <c r="P8" s="213"/>
    </row>
    <row r="9" spans="2:16" x14ac:dyDescent="0.25">
      <c r="B9" s="213"/>
      <c r="C9" s="213"/>
      <c r="D9" s="213"/>
      <c r="E9" s="213"/>
      <c r="L9" s="213"/>
      <c r="M9" s="213"/>
      <c r="N9" s="213"/>
      <c r="O9" s="213"/>
      <c r="P9" s="213"/>
    </row>
    <row r="10" spans="2:16" x14ac:dyDescent="0.25">
      <c r="B10" s="213"/>
      <c r="C10" s="213"/>
      <c r="D10" s="213"/>
      <c r="E10" s="213"/>
      <c r="L10" s="213"/>
      <c r="M10" s="213"/>
      <c r="N10" s="213"/>
      <c r="O10" s="213"/>
      <c r="P10" s="213"/>
    </row>
    <row r="11" spans="2:16" x14ac:dyDescent="0.25">
      <c r="B11" s="213"/>
      <c r="C11" s="213"/>
      <c r="D11" s="213"/>
      <c r="E11" s="213"/>
      <c r="L11" s="213"/>
      <c r="M11" s="213"/>
      <c r="N11" s="213"/>
      <c r="O11" s="213"/>
      <c r="P11" s="213"/>
    </row>
    <row r="12" spans="2:16" x14ac:dyDescent="0.25">
      <c r="B12" s="213"/>
      <c r="C12" s="213"/>
      <c r="D12" s="213"/>
      <c r="E12" s="213"/>
      <c r="L12" s="213"/>
      <c r="M12" s="213"/>
      <c r="N12" s="213"/>
      <c r="O12" s="213"/>
      <c r="P12" s="213"/>
    </row>
    <row r="13" spans="2:16" x14ac:dyDescent="0.25">
      <c r="B13" s="213"/>
      <c r="C13" s="213"/>
      <c r="D13" s="213"/>
      <c r="E13" s="213"/>
      <c r="L13" s="213"/>
      <c r="M13" s="213"/>
      <c r="N13" s="213"/>
      <c r="O13" s="213"/>
      <c r="P13" s="213"/>
    </row>
    <row r="14" spans="2:16" x14ac:dyDescent="0.25">
      <c r="B14" s="213"/>
      <c r="C14" s="213"/>
      <c r="D14" s="213"/>
      <c r="E14" s="213"/>
      <c r="L14" s="213"/>
      <c r="M14" s="213"/>
      <c r="N14" s="213"/>
      <c r="O14" s="213"/>
      <c r="P14" s="213"/>
    </row>
    <row r="15" spans="2:16" x14ac:dyDescent="0.25">
      <c r="B15" s="213"/>
      <c r="C15" s="213"/>
      <c r="D15" s="213"/>
      <c r="E15" s="213"/>
      <c r="G15" s="218" t="s">
        <v>40</v>
      </c>
      <c r="H15" s="218"/>
      <c r="I15" s="218"/>
      <c r="J15" s="218"/>
      <c r="K15" s="218"/>
      <c r="L15" s="213"/>
      <c r="M15" s="213"/>
      <c r="N15" s="213"/>
      <c r="O15" s="213"/>
      <c r="P15" s="213"/>
    </row>
    <row r="16" spans="2:16" ht="15" customHeight="1" x14ac:dyDescent="0.25">
      <c r="B16" s="213"/>
      <c r="C16" s="213"/>
      <c r="D16" s="213"/>
      <c r="E16" s="213"/>
      <c r="G16" s="218"/>
      <c r="H16" s="218"/>
      <c r="I16" s="218"/>
      <c r="J16" s="218"/>
      <c r="K16" s="218"/>
      <c r="L16" s="213"/>
      <c r="M16" s="213"/>
      <c r="N16" s="213"/>
      <c r="O16" s="213"/>
      <c r="P16" s="213"/>
    </row>
    <row r="17" spans="3:14" x14ac:dyDescent="0.25">
      <c r="C17" s="198" t="s">
        <v>3</v>
      </c>
      <c r="D17" s="198"/>
      <c r="E17" s="198"/>
      <c r="G17" s="218"/>
      <c r="H17" s="218"/>
      <c r="I17" s="218"/>
      <c r="J17" s="218"/>
      <c r="K17" s="218"/>
      <c r="N17" s="3" t="s">
        <v>3</v>
      </c>
    </row>
    <row r="43" spans="6:32" x14ac:dyDescent="0.25">
      <c r="F43" s="4" t="s">
        <v>60</v>
      </c>
    </row>
    <row r="44" spans="6:32" ht="15.75" thickBot="1" x14ac:dyDescent="0.3"/>
    <row r="45" spans="6:32" ht="15.75" thickBot="1" x14ac:dyDescent="0.3">
      <c r="F45" s="6" t="s">
        <v>15</v>
      </c>
      <c r="G45" s="7"/>
      <c r="H45" s="12">
        <v>1995</v>
      </c>
      <c r="I45" s="8">
        <v>1996</v>
      </c>
      <c r="J45" s="12">
        <v>1997</v>
      </c>
      <c r="K45" s="8">
        <v>1998</v>
      </c>
      <c r="L45" s="12">
        <v>1999</v>
      </c>
      <c r="M45" s="8">
        <v>2000</v>
      </c>
      <c r="N45" s="12">
        <v>2001</v>
      </c>
      <c r="O45" s="8">
        <v>2002</v>
      </c>
      <c r="P45" s="12">
        <v>2003</v>
      </c>
      <c r="Q45" s="8">
        <v>2004</v>
      </c>
      <c r="R45" s="12">
        <v>2005</v>
      </c>
      <c r="S45" s="8">
        <v>2006</v>
      </c>
      <c r="T45" s="12">
        <v>2007</v>
      </c>
      <c r="U45" s="8">
        <v>2008</v>
      </c>
      <c r="V45" s="12">
        <v>2009</v>
      </c>
      <c r="W45" s="8">
        <v>2010</v>
      </c>
      <c r="X45" s="12">
        <v>2011</v>
      </c>
      <c r="Y45" s="8">
        <v>2012</v>
      </c>
      <c r="Z45" s="12">
        <v>2013</v>
      </c>
      <c r="AA45" s="8">
        <v>2014</v>
      </c>
      <c r="AB45" s="12">
        <v>2015</v>
      </c>
      <c r="AC45" s="9">
        <v>2016</v>
      </c>
      <c r="AD45" s="9">
        <v>2017</v>
      </c>
      <c r="AE45" s="9">
        <v>2018</v>
      </c>
      <c r="AF45" s="9">
        <v>2019</v>
      </c>
    </row>
    <row r="46" spans="6:32" ht="15.75" thickBot="1" x14ac:dyDescent="0.3">
      <c r="F46" s="200" t="s">
        <v>27</v>
      </c>
      <c r="G46" s="209"/>
      <c r="H46" s="116">
        <f>(A!D46/D!H60)*1000</f>
        <v>0.28602304614563884</v>
      </c>
      <c r="I46" s="127">
        <f>(A!E46/D!I60)*1000</f>
        <v>0.31769750656167978</v>
      </c>
      <c r="J46" s="116">
        <f>(A!F46/D!J60)*1000</f>
        <v>0.35733357512953368</v>
      </c>
      <c r="K46" s="127">
        <f>(A!G46/D!K60)*1000</f>
        <v>0.277911862244898</v>
      </c>
      <c r="L46" s="116">
        <f>(A!H46/D!L60)*1000</f>
        <v>0.2411080352644836</v>
      </c>
      <c r="M46" s="127">
        <f>(A!I46/D!M60)*1000</f>
        <v>0.24365629342862818</v>
      </c>
      <c r="N46" s="116">
        <f>(A!J46/D!N60)*1000</f>
        <v>0.33274405841132942</v>
      </c>
      <c r="O46" s="127">
        <f>(A!K46/D!O60)*1000</f>
        <v>0.3139087081710179</v>
      </c>
      <c r="P46" s="116">
        <f>(A!L46/D!P60)*1000</f>
        <v>0.31756357380104666</v>
      </c>
      <c r="Q46" s="127">
        <f>(A!M46/D!Q60)*1000</f>
        <v>0.49884141333081572</v>
      </c>
      <c r="R46" s="116">
        <f>(A!N46/D!R60)*1000</f>
        <v>0.40118289071789964</v>
      </c>
      <c r="S46" s="127">
        <f>(A!O46/D!S60)*1000</f>
        <v>0.37470393493987003</v>
      </c>
      <c r="T46" s="116">
        <f>(A!P46/D!T60)*1000</f>
        <v>0.38950793361713754</v>
      </c>
      <c r="U46" s="127">
        <f>(A!Q46/D!U60)*1000</f>
        <v>0.50028872241344391</v>
      </c>
      <c r="V46" s="116">
        <f>(A!R46/D!V60)*1000</f>
        <v>0.43277667355877192</v>
      </c>
      <c r="W46" s="127">
        <f>(A!S46/D!W60)*1000</f>
        <v>0.73987343441001996</v>
      </c>
      <c r="X46" s="116">
        <f>(A!T46/D!X60)*1000</f>
        <v>0.82428563361928553</v>
      </c>
      <c r="Y46" s="127">
        <f>(A!U46/D!Y60)*1000</f>
        <v>0.86309428534627142</v>
      </c>
      <c r="Z46" s="116">
        <f>(A!V46/D!Z60)*1000</f>
        <v>1.0136526813947071</v>
      </c>
      <c r="AA46" s="127">
        <f>(A!W46/D!AA60)*1000</f>
        <v>1.0405307372749784</v>
      </c>
      <c r="AB46" s="116">
        <f>(A!X46/D!AB60)*1000</f>
        <v>0.99259033670103536</v>
      </c>
      <c r="AC46" s="123">
        <f>(A!Y46/D!AC60)*1000</f>
        <v>0.97597378353983755</v>
      </c>
      <c r="AD46" s="123">
        <f>(A!Z46/D!AD60)*1000</f>
        <v>1.1567933741783658</v>
      </c>
      <c r="AE46" s="123">
        <f>(A!AA46/D!AE60)*1000</f>
        <v>1.129411305534374</v>
      </c>
      <c r="AF46" s="123">
        <f>(A!AB46/D!AF60)*1000</f>
        <v>1.6937322514109852</v>
      </c>
    </row>
    <row r="47" spans="6:32" x14ac:dyDescent="0.25">
      <c r="F47" s="220" t="s">
        <v>17</v>
      </c>
      <c r="G47" s="221"/>
      <c r="H47" s="124">
        <f>(A!D47/D!H$60)*1000</f>
        <v>0.18028255534809282</v>
      </c>
      <c r="I47" s="117">
        <f>(A!E47/D!I$60)*1000</f>
        <v>0.15939233595800523</v>
      </c>
      <c r="J47" s="124">
        <f>(A!F47/D!J$60)*1000</f>
        <v>0.23369691709844559</v>
      </c>
      <c r="K47" s="117">
        <f>(A!G47/D!K$60)*1000</f>
        <v>0.16844051020408166</v>
      </c>
      <c r="L47" s="124">
        <f>(A!H47/D!L$60)*1000</f>
        <v>0.13834005037783378</v>
      </c>
      <c r="M47" s="117">
        <f>(A!I47/D!M$60)*1000</f>
        <v>0.10288889716100855</v>
      </c>
      <c r="N47" s="124">
        <f>(A!J47/D!N$60)*1000</f>
        <v>0.22573193022002253</v>
      </c>
      <c r="O47" s="117">
        <f>(A!K47/D!O$60)*1000</f>
        <v>8.0769895230951641E-2</v>
      </c>
      <c r="P47" s="124">
        <f>(A!L47/D!P$60)*1000</f>
        <v>9.5129322086549256E-2</v>
      </c>
      <c r="Q47" s="117">
        <f>(A!M47/D!Q$60)*1000</f>
        <v>0.11932803058912385</v>
      </c>
      <c r="R47" s="124">
        <f>(A!N47/D!R$60)*1000</f>
        <v>0.17334272191004688</v>
      </c>
      <c r="S47" s="117">
        <f>(A!O47/D!S$60)*1000</f>
        <v>0.20170322075289129</v>
      </c>
      <c r="T47" s="124">
        <f>(A!P47/D!T$60)*1000</f>
        <v>0.23629608213627154</v>
      </c>
      <c r="U47" s="117">
        <f>(A!Q47/D!U$60)*1000</f>
        <v>0.26482882274864461</v>
      </c>
      <c r="V47" s="124">
        <f>(A!R47/D!V$60)*1000</f>
        <v>0.26077827430578715</v>
      </c>
      <c r="W47" s="117">
        <f>(A!S47/D!W$60)*1000</f>
        <v>0.38264801142606025</v>
      </c>
      <c r="X47" s="124">
        <f>(A!T47/D!X$60)*1000</f>
        <v>0.52635771527853192</v>
      </c>
      <c r="Y47" s="117">
        <f>(A!U47/D!Y$60)*1000</f>
        <v>0.50232712206431662</v>
      </c>
      <c r="Z47" s="124">
        <f>(A!V47/D!Z$60)*1000</f>
        <v>0.52661753782814447</v>
      </c>
      <c r="AA47" s="117">
        <f>(A!W47/D!AA$60)*1000</f>
        <v>0.62979541353698965</v>
      </c>
      <c r="AB47" s="124">
        <f>(A!X47/D!AB$60)*1000</f>
        <v>0.71789152127460953</v>
      </c>
      <c r="AC47" s="118">
        <f>(A!Y47/D!AC$60)*1000</f>
        <v>0.72632403380651511</v>
      </c>
      <c r="AD47" s="118">
        <f>(A!Z47/D!AD$60)*1000</f>
        <v>0.89363263815629312</v>
      </c>
      <c r="AE47" s="118">
        <f>(A!AA47/D!AE$60)*1000</f>
        <v>0.82353449452181238</v>
      </c>
      <c r="AF47" s="118">
        <f>(A!AB47/D!AF$60)*1000</f>
        <v>0.83783256355710267</v>
      </c>
    </row>
    <row r="48" spans="6:32" x14ac:dyDescent="0.25">
      <c r="F48" s="222" t="s">
        <v>18</v>
      </c>
      <c r="G48" s="223"/>
      <c r="H48" s="125">
        <f>(A!D48/D!H$60)*1000</f>
        <v>5.0957588690317412E-4</v>
      </c>
      <c r="I48" s="119">
        <f>(A!E48/D!I$60)*1000</f>
        <v>3.0661417322834644E-3</v>
      </c>
      <c r="J48" s="125">
        <f>(A!F48/D!J$60)*1000</f>
        <v>0</v>
      </c>
      <c r="K48" s="119">
        <f>(A!G48/D!K$60)*1000</f>
        <v>4.7378316326530615E-3</v>
      </c>
      <c r="L48" s="125">
        <f>(A!H48/D!L$60)*1000</f>
        <v>1.3348110831234255E-2</v>
      </c>
      <c r="M48" s="119">
        <f>(A!I48/D!M$60)*1000</f>
        <v>0</v>
      </c>
      <c r="N48" s="125">
        <f>(A!J48/D!N$60)*1000</f>
        <v>3.423335130102416E-4</v>
      </c>
      <c r="O48" s="119">
        <f>(A!K48/D!O$60)*1000</f>
        <v>3.4227781944881318E-3</v>
      </c>
      <c r="P48" s="125">
        <f>(A!L48/D!P$60)*1000</f>
        <v>3.4775024492819423E-4</v>
      </c>
      <c r="Q48" s="119">
        <f>(A!M48/D!Q$60)*1000</f>
        <v>2.3071657854984893E-4</v>
      </c>
      <c r="R48" s="125">
        <f>(A!N48/D!R$60)*1000</f>
        <v>1.3758772645666722E-4</v>
      </c>
      <c r="S48" s="119">
        <f>(A!O48/D!S$60)*1000</f>
        <v>3.9865456388517713E-4</v>
      </c>
      <c r="T48" s="125">
        <f>(A!P48/D!T$60)*1000</f>
        <v>3.388576501923646E-4</v>
      </c>
      <c r="U48" s="119">
        <f>(A!Q48/D!U$60)*1000</f>
        <v>8.6430001574767717E-4</v>
      </c>
      <c r="V48" s="125">
        <f>(A!R48/D!V$60)*1000</f>
        <v>1.1265701771938014E-3</v>
      </c>
      <c r="W48" s="119">
        <f>(A!S48/D!W$60)*1000</f>
        <v>6.2904856075587782E-4</v>
      </c>
      <c r="X48" s="125">
        <f>(A!T48/D!X$60)*1000</f>
        <v>6.2223911391030514E-4</v>
      </c>
      <c r="Y48" s="119">
        <f>(A!U48/D!Y$60)*1000</f>
        <v>1.7903911382078916E-3</v>
      </c>
      <c r="Z48" s="125">
        <f>(A!V48/D!Z$60)*1000</f>
        <v>2.4701725345387406E-3</v>
      </c>
      <c r="AA48" s="119">
        <f>(A!W48/D!AA$60)*1000</f>
        <v>4.3934790818681551E-3</v>
      </c>
      <c r="AB48" s="125">
        <f>(A!X48/D!AB$60)*1000</f>
        <v>1.1108022322262101E-2</v>
      </c>
      <c r="AC48" s="120">
        <f>(A!Y48/D!AC$60)*1000</f>
        <v>1.0823520964962665E-2</v>
      </c>
      <c r="AD48" s="120">
        <f>(A!Z48/D!AD$60)*1000</f>
        <v>1.8500973788850117E-3</v>
      </c>
      <c r="AE48" s="120">
        <f>(A!AA48/D!AE$60)*1000</f>
        <v>2.4300276919372314E-3</v>
      </c>
      <c r="AF48" s="120">
        <f>(A!AB48/D!AF$60)*1000</f>
        <v>1.7013755698592917E-3</v>
      </c>
    </row>
    <row r="49" spans="6:32" x14ac:dyDescent="0.25">
      <c r="F49" s="220" t="s">
        <v>19</v>
      </c>
      <c r="G49" s="221"/>
      <c r="H49" s="125">
        <f>(A!D49/D!H$60)*1000</f>
        <v>9.3088823686316357E-4</v>
      </c>
      <c r="I49" s="119">
        <f>(A!E49/D!I$60)*1000</f>
        <v>3.8039370078740155E-4</v>
      </c>
      <c r="J49" s="125">
        <f>(A!F49/D!J$60)*1000</f>
        <v>6.0101036269430061E-4</v>
      </c>
      <c r="K49" s="119">
        <f>(A!G49/D!K$60)*1000</f>
        <v>3.1852040816326532E-4</v>
      </c>
      <c r="L49" s="125">
        <f>(A!H49/D!L$60)*1000</f>
        <v>1.2249370277078085E-4</v>
      </c>
      <c r="M49" s="119">
        <f>(A!I49/D!M$60)*1000</f>
        <v>9.1257196744093708E-4</v>
      </c>
      <c r="N49" s="125">
        <f>(A!J49/D!N$60)*1000</f>
        <v>1.2408487283775175E-3</v>
      </c>
      <c r="O49" s="119">
        <f>(A!K49/D!O$60)*1000</f>
        <v>1.2476469307266085E-3</v>
      </c>
      <c r="P49" s="125">
        <f>(A!L49/D!P$60)*1000</f>
        <v>1.9129011445912687E-3</v>
      </c>
      <c r="Q49" s="119">
        <f>(A!M49/D!Q$60)*1000</f>
        <v>1.2028417673716014E-3</v>
      </c>
      <c r="R49" s="125">
        <f>(A!N49/D!R$60)*1000</f>
        <v>2.2873930378418707E-3</v>
      </c>
      <c r="S49" s="119">
        <f>(A!O49/D!S$60)*1000</f>
        <v>6.4651661060682857E-3</v>
      </c>
      <c r="T49" s="125">
        <f>(A!P49/D!T$60)*1000</f>
        <v>6.6772827645867E-3</v>
      </c>
      <c r="U49" s="119">
        <f>(A!Q49/D!U$60)*1000</f>
        <v>1.1870801556770377E-2</v>
      </c>
      <c r="V49" s="125">
        <f>(A!R49/D!V$60)*1000</f>
        <v>1.6266991262589209E-2</v>
      </c>
      <c r="W49" s="119">
        <f>(A!S49/D!W$60)*1000</f>
        <v>3.2682025928367386E-2</v>
      </c>
      <c r="X49" s="125">
        <f>(A!T49/D!X$60)*1000</f>
        <v>5.4919209468997726E-2</v>
      </c>
      <c r="Y49" s="119">
        <f>(A!U49/D!Y$60)*1000</f>
        <v>9.859252500966037E-2</v>
      </c>
      <c r="Z49" s="125">
        <f>(A!V49/D!Z$60)*1000</f>
        <v>0.13555393561257187</v>
      </c>
      <c r="AA49" s="119">
        <f>(A!W49/D!AA$60)*1000</f>
        <v>0.14221230749863623</v>
      </c>
      <c r="AB49" s="125">
        <f>(A!X49/D!AB$60)*1000</f>
        <v>0.13381007406178039</v>
      </c>
      <c r="AC49" s="120">
        <f>(A!Y49/D!AC$60)*1000</f>
        <v>0.11796910642487897</v>
      </c>
      <c r="AD49" s="120">
        <f>(A!Z49/D!AD$60)*1000</f>
        <v>0.14616075630934025</v>
      </c>
      <c r="AE49" s="120">
        <f>(A!AA49/D!AE$60)*1000</f>
        <v>0.13468651924388972</v>
      </c>
      <c r="AF49" s="120">
        <f>(A!AB49/D!AF$60)*1000</f>
        <v>0.12937837894807794</v>
      </c>
    </row>
    <row r="50" spans="6:32" x14ac:dyDescent="0.25">
      <c r="F50" s="222" t="s">
        <v>20</v>
      </c>
      <c r="G50" s="223"/>
      <c r="H50" s="125">
        <f>(A!D50/D!H$60)*1000</f>
        <v>0</v>
      </c>
      <c r="I50" s="119">
        <f>(A!E50/D!I$60)*1000</f>
        <v>0</v>
      </c>
      <c r="J50" s="125">
        <f>(A!F50/D!J$60)*1000</f>
        <v>0</v>
      </c>
      <c r="K50" s="119">
        <f>(A!G50/D!K$60)*1000</f>
        <v>0</v>
      </c>
      <c r="L50" s="125">
        <f>(A!H50/D!L$60)*1000</f>
        <v>0</v>
      </c>
      <c r="M50" s="119">
        <f>(A!I50/D!M$60)*1000</f>
        <v>1.0340976771888027E-4</v>
      </c>
      <c r="N50" s="125">
        <f>(A!J50/D!N$60)*1000</f>
        <v>1.074631253981477E-4</v>
      </c>
      <c r="O50" s="119">
        <f>(A!K50/D!O$60)*1000</f>
        <v>0</v>
      </c>
      <c r="P50" s="125">
        <f>(A!L50/D!P$60)*1000</f>
        <v>0</v>
      </c>
      <c r="Q50" s="119">
        <f>(A!M50/D!Q$60)*1000</f>
        <v>0</v>
      </c>
      <c r="R50" s="125">
        <f>(A!N50/D!R$60)*1000</f>
        <v>5.8290004430040342E-7</v>
      </c>
      <c r="S50" s="119">
        <f>(A!O50/D!S$60)*1000</f>
        <v>0</v>
      </c>
      <c r="T50" s="125">
        <f>(A!P50/D!T$60)*1000</f>
        <v>1.6573929473899879E-2</v>
      </c>
      <c r="U50" s="119">
        <f>(A!Q50/D!U$60)*1000</f>
        <v>1.3507030213043576E-2</v>
      </c>
      <c r="V50" s="125">
        <f>(A!R50/D!V$60)*1000</f>
        <v>0</v>
      </c>
      <c r="W50" s="119">
        <f>(A!S50/D!W$60)*1000</f>
        <v>9.5912986156888591E-3</v>
      </c>
      <c r="X50" s="125">
        <f>(A!T50/D!X$60)*1000</f>
        <v>0</v>
      </c>
      <c r="Y50" s="119">
        <f>(A!U50/D!Y$60)*1000</f>
        <v>0</v>
      </c>
      <c r="Z50" s="125">
        <f>(A!V50/D!Z$60)*1000</f>
        <v>0</v>
      </c>
      <c r="AA50" s="119">
        <f>(A!W50/D!AA$60)*1000</f>
        <v>0</v>
      </c>
      <c r="AB50" s="125">
        <f>(A!X50/D!AB$60)*1000</f>
        <v>0</v>
      </c>
      <c r="AC50" s="120">
        <f>(A!Y50/D!AC$60)*1000</f>
        <v>0</v>
      </c>
      <c r="AD50" s="120">
        <f>(A!Z50/D!AD$60)*1000</f>
        <v>0</v>
      </c>
      <c r="AE50" s="120">
        <f>(A!AA50/D!AE$60)*1000</f>
        <v>0</v>
      </c>
      <c r="AF50" s="120">
        <f>(A!AB50/D!AF$60)*1000</f>
        <v>1.9848289992408825E-6</v>
      </c>
    </row>
    <row r="51" spans="6:32" x14ac:dyDescent="0.25">
      <c r="F51" s="220" t="s">
        <v>21</v>
      </c>
      <c r="G51" s="221"/>
      <c r="H51" s="125">
        <f>(A!D51/D!H$60)*1000</f>
        <v>0</v>
      </c>
      <c r="I51" s="119">
        <f>(A!E51/D!I$60)*1000</f>
        <v>0</v>
      </c>
      <c r="J51" s="125">
        <f>(A!F51/D!J$60)*1000</f>
        <v>0</v>
      </c>
      <c r="K51" s="119">
        <f>(A!G51/D!K$60)*1000</f>
        <v>0</v>
      </c>
      <c r="L51" s="125">
        <f>(A!H51/D!L$60)*1000</f>
        <v>0</v>
      </c>
      <c r="M51" s="119">
        <f>(A!I51/D!M$60)*1000</f>
        <v>0</v>
      </c>
      <c r="N51" s="125">
        <f>(A!J51/D!N$60)*1000</f>
        <v>0</v>
      </c>
      <c r="O51" s="119">
        <f>(A!K51/D!O$60)*1000</f>
        <v>0</v>
      </c>
      <c r="P51" s="125">
        <f>(A!L51/D!P$60)*1000</f>
        <v>0</v>
      </c>
      <c r="Q51" s="119">
        <f>(A!M51/D!Q$60)*1000</f>
        <v>1.5563632930513596E-4</v>
      </c>
      <c r="R51" s="125">
        <f>(A!N51/D!R$60)*1000</f>
        <v>2.6428688008580292E-4</v>
      </c>
      <c r="S51" s="119">
        <f>(A!O51/D!S$60)*1000</f>
        <v>1.1557849145279453E-3</v>
      </c>
      <c r="T51" s="125">
        <f>(A!P51/D!T$60)*1000</f>
        <v>2.0449609579529671E-3</v>
      </c>
      <c r="U51" s="119">
        <f>(A!Q51/D!U$60)*1000</f>
        <v>2.1302782839531169E-3</v>
      </c>
      <c r="V51" s="125">
        <f>(A!R51/D!V$60)*1000</f>
        <v>2.3136797172013603E-3</v>
      </c>
      <c r="W51" s="119">
        <f>(A!S51/D!W$60)*1000</f>
        <v>6.3468248736541421E-3</v>
      </c>
      <c r="X51" s="125">
        <f>(A!T51/D!X$60)*1000</f>
        <v>4.4979020523401025E-2</v>
      </c>
      <c r="Y51" s="119">
        <f>(A!U51/D!Y$60)*1000</f>
        <v>5.4437078699927005E-2</v>
      </c>
      <c r="Z51" s="125">
        <f>(A!V51/D!Z$60)*1000</f>
        <v>3.0630971329131389E-2</v>
      </c>
      <c r="AA51" s="119">
        <f>(A!W51/D!AA$60)*1000</f>
        <v>3.2408711342369181E-2</v>
      </c>
      <c r="AB51" s="125">
        <f>(A!X51/D!AB$60)*1000</f>
        <v>5.4658216293591681E-3</v>
      </c>
      <c r="AC51" s="120">
        <f>(A!Y51/D!AC$60)*1000</f>
        <v>5.2232501846229589E-3</v>
      </c>
      <c r="AD51" s="120">
        <f>(A!Z51/D!AD$60)*1000</f>
        <v>4.8816035056398598E-3</v>
      </c>
      <c r="AE51" s="120">
        <f>(A!AA51/D!AE$60)*1000</f>
        <v>2.1261387807520972E-3</v>
      </c>
      <c r="AF51" s="120">
        <f>(A!AB51/D!AF$60)*1000</f>
        <v>8.3796304621551274E-3</v>
      </c>
    </row>
    <row r="52" spans="6:32" x14ac:dyDescent="0.25">
      <c r="F52" s="222" t="s">
        <v>22</v>
      </c>
      <c r="G52" s="223"/>
      <c r="H52" s="125">
        <f>(A!D52/D!H$60)*1000</f>
        <v>2.529783942384636E-2</v>
      </c>
      <c r="I52" s="119">
        <f>(A!E52/D!I$60)*1000</f>
        <v>9.6865406824146988E-2</v>
      </c>
      <c r="J52" s="125">
        <f>(A!F52/D!J$60)*1000</f>
        <v>7.8956606217616576E-2</v>
      </c>
      <c r="K52" s="119">
        <f>(A!G52/D!K$60)*1000</f>
        <v>8.7670051020408174E-2</v>
      </c>
      <c r="L52" s="125">
        <f>(A!H52/D!L$60)*1000</f>
        <v>5.7478513853904283E-2</v>
      </c>
      <c r="M52" s="119">
        <f>(A!I52/D!M$60)*1000</f>
        <v>7.4495483422672218E-2</v>
      </c>
      <c r="N52" s="125">
        <f>(A!J52/D!N$60)*1000</f>
        <v>5.0809575145783319E-2</v>
      </c>
      <c r="O52" s="119">
        <f>(A!K52/D!O$60)*1000</f>
        <v>0.1813562147644511</v>
      </c>
      <c r="P52" s="125">
        <f>(A!L52/D!P$60)*1000</f>
        <v>0.16964634758297689</v>
      </c>
      <c r="Q52" s="119">
        <f>(A!M52/D!Q$60)*1000</f>
        <v>0.30789650207703928</v>
      </c>
      <c r="R52" s="125">
        <f>(A!N52/D!R$60)*1000</f>
        <v>0.15988775676746952</v>
      </c>
      <c r="S52" s="119">
        <f>(A!O52/D!S$60)*1000</f>
        <v>8.1248790489794026E-2</v>
      </c>
      <c r="T52" s="125">
        <f>(A!P52/D!T$60)*1000</f>
        <v>5.9989027249755272E-2</v>
      </c>
      <c r="U52" s="119">
        <f>(A!Q52/D!U$60)*1000</f>
        <v>7.3425839688645925E-2</v>
      </c>
      <c r="V52" s="125">
        <f>(A!R52/D!V$60)*1000</f>
        <v>8.1999844371817968E-2</v>
      </c>
      <c r="W52" s="119">
        <f>(A!S52/D!W$60)*1000</f>
        <v>0.19603548670621843</v>
      </c>
      <c r="X52" s="125">
        <f>(A!T52/D!X$60)*1000</f>
        <v>0.10119042241285699</v>
      </c>
      <c r="Y52" s="119">
        <f>(A!U52/D!Y$60)*1000</f>
        <v>8.3024022154480279E-2</v>
      </c>
      <c r="Z52" s="125">
        <f>(A!V52/D!Z$60)*1000</f>
        <v>0.12106500286496466</v>
      </c>
      <c r="AA52" s="119">
        <f>(A!W52/D!AA$60)*1000</f>
        <v>0.12078834291469095</v>
      </c>
      <c r="AB52" s="125">
        <f>(A!X52/D!AB$60)*1000</f>
        <v>2.4945439080555149E-2</v>
      </c>
      <c r="AC52" s="120">
        <f>(A!Y52/D!AC$60)*1000</f>
        <v>2.7113358496758843E-2</v>
      </c>
      <c r="AD52" s="120">
        <f>(A!Z52/D!AD$60)*1000</f>
        <v>1.8767447050231274E-2</v>
      </c>
      <c r="AE52" s="120">
        <f>(A!AA52/D!AE$60)*1000</f>
        <v>1.2735020267287393E-2</v>
      </c>
      <c r="AF52" s="120">
        <f>(A!AB52/D!AF$60)*1000</f>
        <v>1.1056946450941159E-2</v>
      </c>
    </row>
    <row r="53" spans="6:32" x14ac:dyDescent="0.25">
      <c r="F53" s="220" t="s">
        <v>23</v>
      </c>
      <c r="G53" s="221"/>
      <c r="H53" s="125">
        <f>(A!D53/D!H$60)*1000</f>
        <v>6.7695305414777265E-2</v>
      </c>
      <c r="I53" s="119">
        <f>(A!E53/D!I$60)*1000</f>
        <v>4.8403832020997371E-2</v>
      </c>
      <c r="J53" s="125">
        <f>(A!F53/D!J$60)*1000</f>
        <v>3.5311191709844564E-2</v>
      </c>
      <c r="K53" s="119">
        <f>(A!G53/D!K$60)*1000</f>
        <v>9.5535969387755097E-3</v>
      </c>
      <c r="L53" s="125">
        <f>(A!H53/D!L$60)*1000</f>
        <v>2.1893400503778335E-2</v>
      </c>
      <c r="M53" s="119">
        <f>(A!I53/D!M$60)*1000</f>
        <v>5.4448084177089538E-2</v>
      </c>
      <c r="N53" s="125">
        <f>(A!J53/D!N$60)*1000</f>
        <v>4.9558386828049195E-2</v>
      </c>
      <c r="O53" s="119">
        <f>(A!K53/D!O$60)*1000</f>
        <v>4.0175203852016741E-2</v>
      </c>
      <c r="P53" s="125">
        <f>(A!L53/D!P$60)*1000</f>
        <v>4.2516380319720902E-2</v>
      </c>
      <c r="Q53" s="119">
        <f>(A!M53/D!Q$60)*1000</f>
        <v>4.4434455249244713E-2</v>
      </c>
      <c r="R53" s="125">
        <f>(A!N53/D!R$60)*1000</f>
        <v>4.7147054023176108E-2</v>
      </c>
      <c r="S53" s="119">
        <f>(A!O53/D!S$60)*1000</f>
        <v>4.0589780214716854E-2</v>
      </c>
      <c r="T53" s="125">
        <f>(A!P53/D!T$60)*1000</f>
        <v>2.9060555011723995E-2</v>
      </c>
      <c r="U53" s="119">
        <f>(A!Q53/D!U$60)*1000</f>
        <v>4.8509144901127087E-2</v>
      </c>
      <c r="V53" s="125">
        <f>(A!R53/D!V$60)*1000</f>
        <v>2.876244469641388E-2</v>
      </c>
      <c r="W53" s="119">
        <f>(A!S53/D!W$60)*1000</f>
        <v>4.1305888815644912E-2</v>
      </c>
      <c r="X53" s="125">
        <f>(A!T53/D!X$60)*1000</f>
        <v>2.6753654034097081E-2</v>
      </c>
      <c r="Y53" s="119">
        <f>(A!U53/D!Y$60)*1000</f>
        <v>2.4130028766476325E-2</v>
      </c>
      <c r="Z53" s="125">
        <f>(A!V53/D!Z$60)*1000</f>
        <v>3.0540438445703616E-2</v>
      </c>
      <c r="AA53" s="119">
        <f>(A!W53/D!AA$60)*1000</f>
        <v>3.2629914816835213E-2</v>
      </c>
      <c r="AB53" s="125">
        <f>(A!X53/D!AB$60)*1000</f>
        <v>3.344947409912246E-2</v>
      </c>
      <c r="AC53" s="120">
        <f>(A!Y53/D!AC$60)*1000</f>
        <v>3.0071387544104378E-2</v>
      </c>
      <c r="AD53" s="120">
        <f>(A!Z53/D!AD$60)*1000</f>
        <v>2.1275095350158243E-2</v>
      </c>
      <c r="AE53" s="120">
        <f>(A!AA53/D!AE$60)*1000</f>
        <v>9.191887065055987E-2</v>
      </c>
      <c r="AF53" s="120">
        <f>(A!AB53/D!AF$60)*1000</f>
        <v>1.9137165458560798E-2</v>
      </c>
    </row>
    <row r="54" spans="6:32" x14ac:dyDescent="0.25">
      <c r="F54" s="222" t="s">
        <v>24</v>
      </c>
      <c r="G54" s="223"/>
      <c r="H54" s="125">
        <f>(A!D54/D!H$60)*1000</f>
        <v>1.7087489997332625E-3</v>
      </c>
      <c r="I54" s="119">
        <f>(A!E54/D!I$60)*1000</f>
        <v>3.9153018372703411E-3</v>
      </c>
      <c r="J54" s="125">
        <f>(A!F54/D!J$60)*1000</f>
        <v>3.7747927461139895E-3</v>
      </c>
      <c r="K54" s="119">
        <f>(A!G54/D!K$60)*1000</f>
        <v>1.9951020408163268E-3</v>
      </c>
      <c r="L54" s="125">
        <f>(A!H54/D!L$60)*1000</f>
        <v>2.033324937027708E-3</v>
      </c>
      <c r="M54" s="119">
        <f>(A!I54/D!M$60)*1000</f>
        <v>2.9093458407782407E-3</v>
      </c>
      <c r="N54" s="125">
        <f>(A!J54/D!N$60)*1000</f>
        <v>1.5285196256186601E-3</v>
      </c>
      <c r="O54" s="119">
        <f>(A!K54/D!O$60)*1000</f>
        <v>3.7243581988434271E-3</v>
      </c>
      <c r="P54" s="125">
        <f>(A!L54/D!P$60)*1000</f>
        <v>1.4537742837343783E-3</v>
      </c>
      <c r="Q54" s="119">
        <f>(A!M54/D!Q$60)*1000</f>
        <v>1.3997993768882175E-2</v>
      </c>
      <c r="R54" s="125">
        <f>(A!N54/D!R$60)*1000</f>
        <v>2.9253188463242322E-3</v>
      </c>
      <c r="S54" s="119">
        <f>(A!O54/D!S$60)*1000</f>
        <v>1.4256554393401832E-3</v>
      </c>
      <c r="T54" s="125">
        <f>(A!P54/D!T$60)*1000</f>
        <v>4.4712363694311011E-3</v>
      </c>
      <c r="U54" s="119">
        <f>(A!Q54/D!U$60)*1000</f>
        <v>4.3463319160423841E-2</v>
      </c>
      <c r="V54" s="125">
        <f>(A!R54/D!V$60)*1000</f>
        <v>7.1730585384290439E-3</v>
      </c>
      <c r="W54" s="119">
        <f>(A!S54/D!W$60)*1000</f>
        <v>2.4039090309822018E-2</v>
      </c>
      <c r="X54" s="125">
        <f>(A!T54/D!X$60)*1000</f>
        <v>2.3277315669453798E-2</v>
      </c>
      <c r="Y54" s="119">
        <f>(A!U54/D!Y$60)*1000</f>
        <v>3.3991477394701819E-2</v>
      </c>
      <c r="Z54" s="125">
        <f>(A!V54/D!Z$60)*1000</f>
        <v>9.561717705481633E-2</v>
      </c>
      <c r="AA54" s="119">
        <f>(A!W54/D!AA$60)*1000</f>
        <v>1.1633586504972515E-2</v>
      </c>
      <c r="AB54" s="125">
        <f>(A!X54/D!AB$60)*1000</f>
        <v>5.8586187581685786E-3</v>
      </c>
      <c r="AC54" s="120">
        <f>(A!Y54/D!AC$60)*1000</f>
        <v>5.4058217773036848E-3</v>
      </c>
      <c r="AD54" s="120">
        <f>(A!Z54/D!AD$60)*1000</f>
        <v>1.5586139738699994E-2</v>
      </c>
      <c r="AE54" s="120">
        <f>(A!AA54/D!AE$60)*1000</f>
        <v>1.240903800618052E-2</v>
      </c>
      <c r="AF54" s="120">
        <f>(A!AB54/D!AF$60)*1000</f>
        <v>2.3743516903419054E-2</v>
      </c>
    </row>
    <row r="55" spans="6:32" x14ac:dyDescent="0.25">
      <c r="F55" s="220" t="s">
        <v>25</v>
      </c>
      <c r="G55" s="221"/>
      <c r="H55" s="125">
        <f>(A!D55/D!H$60)*1000</f>
        <v>9.5981328354227801E-3</v>
      </c>
      <c r="I55" s="119">
        <f>(A!E55/D!I$60)*1000</f>
        <v>5.6740944881889764E-3</v>
      </c>
      <c r="J55" s="125">
        <f>(A!F55/D!J$60)*1000</f>
        <v>4.993056994818652E-3</v>
      </c>
      <c r="K55" s="119">
        <f>(A!G55/D!K$60)*1000</f>
        <v>5.1962500000000003E-3</v>
      </c>
      <c r="L55" s="125">
        <f>(A!H55/D!L$60)*1000</f>
        <v>7.892141057934508E-3</v>
      </c>
      <c r="M55" s="119">
        <f>(A!I55/D!M$60)*1000</f>
        <v>7.8985010919197934E-3</v>
      </c>
      <c r="N55" s="125">
        <f>(A!J55/D!N$60)*1000</f>
        <v>3.4250012250698295E-3</v>
      </c>
      <c r="O55" s="119">
        <f>(A!K55/D!O$60)*1000</f>
        <v>3.2126109995402746E-3</v>
      </c>
      <c r="P55" s="125">
        <f>(A!L55/D!P$60)*1000</f>
        <v>6.5570981385457243E-3</v>
      </c>
      <c r="Q55" s="119">
        <f>(A!M55/D!Q$60)*1000</f>
        <v>1.1548031533232628E-2</v>
      </c>
      <c r="R55" s="125">
        <f>(A!N55/D!R$60)*1000</f>
        <v>1.421117302804915E-2</v>
      </c>
      <c r="S55" s="119">
        <f>(A!O55/D!S$60)*1000</f>
        <v>4.1198866516149846E-2</v>
      </c>
      <c r="T55" s="125">
        <f>(A!P55/D!T$60)*1000</f>
        <v>3.3073098549866821E-2</v>
      </c>
      <c r="U55" s="119">
        <f>(A!Q55/D!U$60)*1000</f>
        <v>3.9751254190006975E-2</v>
      </c>
      <c r="V55" s="125">
        <f>(A!R55/D!V$60)*1000</f>
        <v>3.2915138175593057E-2</v>
      </c>
      <c r="W55" s="119">
        <f>(A!S55/D!W$60)*1000</f>
        <v>4.5921204130960229E-2</v>
      </c>
      <c r="X55" s="125">
        <f>(A!T55/D!X$60)*1000</f>
        <v>4.5404256705396898E-2</v>
      </c>
      <c r="Y55" s="119">
        <f>(A!U55/D!Y$60)*1000</f>
        <v>6.3464213644755477E-2</v>
      </c>
      <c r="Z55" s="125">
        <f>(A!V55/D!Z$60)*1000</f>
        <v>7.054203009273996E-2</v>
      </c>
      <c r="AA55" s="119">
        <f>(A!W55/D!AA$60)*1000</f>
        <v>6.5442092232806018E-2</v>
      </c>
      <c r="AB55" s="125">
        <f>(A!X55/D!AB$60)*1000</f>
        <v>5.8501296599796693E-2</v>
      </c>
      <c r="AC55" s="120">
        <f>(A!Y55/D!AC$60)*1000</f>
        <v>5.1753405267908427E-2</v>
      </c>
      <c r="AD55" s="120">
        <f>(A!Z55/D!AD$60)*1000</f>
        <v>5.364937515215451E-2</v>
      </c>
      <c r="AE55" s="120">
        <f>(A!AA55/D!AE$60)*1000</f>
        <v>4.8613015210498857E-2</v>
      </c>
      <c r="AF55" s="120">
        <f>(A!AB55/D!AF$60)*1000</f>
        <v>3.6621087450493896E-2</v>
      </c>
    </row>
    <row r="56" spans="6:32" ht="15.75" thickBot="1" x14ac:dyDescent="0.3">
      <c r="F56" s="224" t="s">
        <v>26</v>
      </c>
      <c r="G56" s="225"/>
      <c r="H56" s="126">
        <f>(A!D56/D!H$60)*1000</f>
        <v>0</v>
      </c>
      <c r="I56" s="121">
        <f>(A!E56/D!I$60)*1000</f>
        <v>0</v>
      </c>
      <c r="J56" s="126">
        <f>(A!F56/D!J$60)*1000</f>
        <v>0</v>
      </c>
      <c r="K56" s="121">
        <f>(A!G56/D!K$60)*1000</f>
        <v>0</v>
      </c>
      <c r="L56" s="126">
        <f>(A!H56/D!L$60)*1000</f>
        <v>0</v>
      </c>
      <c r="M56" s="121">
        <f>(A!I56/D!M$60)*1000</f>
        <v>0</v>
      </c>
      <c r="N56" s="126">
        <f>(A!J56/D!N$60)*1000</f>
        <v>0</v>
      </c>
      <c r="O56" s="121">
        <f>(A!K56/D!O$60)*1000</f>
        <v>0</v>
      </c>
      <c r="P56" s="126">
        <f>(A!L56/D!P$60)*1000</f>
        <v>0</v>
      </c>
      <c r="Q56" s="121">
        <f>(A!M56/D!Q$60)*1000</f>
        <v>4.7205438066465257E-5</v>
      </c>
      <c r="R56" s="126">
        <f>(A!N56/D!R$60)*1000</f>
        <v>9.7901559840518539E-4</v>
      </c>
      <c r="S56" s="121">
        <f>(A!O56/D!S$60)*1000</f>
        <v>5.1801594249642903E-4</v>
      </c>
      <c r="T56" s="126">
        <f>(A!P56/D!T$60)*1000</f>
        <v>9.8290345345687169E-4</v>
      </c>
      <c r="U56" s="121">
        <f>(A!Q56/D!U$60)*1000</f>
        <v>1.9379316550808753E-3</v>
      </c>
      <c r="V56" s="126">
        <f>(A!R56/D!V$60)*1000</f>
        <v>1.4406723137464147E-3</v>
      </c>
      <c r="W56" s="121">
        <f>(A!S56/D!W$60)*1000</f>
        <v>6.7455504284772588E-4</v>
      </c>
      <c r="X56" s="126">
        <f>(A!T56/D!X$60)*1000</f>
        <v>7.8180041263980885E-4</v>
      </c>
      <c r="Y56" s="121">
        <f>(A!U56/D!Y$60)*1000</f>
        <v>1.3374264737452235E-3</v>
      </c>
      <c r="Z56" s="126">
        <f>(A!V56/D!Z$60)*1000</f>
        <v>6.1541563209609304E-4</v>
      </c>
      <c r="AA56" s="121">
        <f>(A!W56/D!AA$60)*1000</f>
        <v>1.2268893458100792E-3</v>
      </c>
      <c r="AB56" s="126">
        <f>(A!X56/D!AB$60)*1000</f>
        <v>1.5600688753812004E-3</v>
      </c>
      <c r="AC56" s="122">
        <f>(A!Y56/D!AC$60)*1000</f>
        <v>1.2898990727824731E-3</v>
      </c>
      <c r="AD56" s="122">
        <f>(A!Z56/D!AD$60)*1000</f>
        <v>9.9022153696340181E-4</v>
      </c>
      <c r="AE56" s="122">
        <f>(A!AA56/D!AE$60)*1000</f>
        <v>9.5818116145603399E-4</v>
      </c>
      <c r="AF56" s="122">
        <f>(A!AB56/D!AF$60)*1000</f>
        <v>0.62587960178137614</v>
      </c>
    </row>
    <row r="57" spans="6:32" x14ac:dyDescent="0.25">
      <c r="F57" s="1" t="s">
        <v>53</v>
      </c>
    </row>
    <row r="58" spans="6:32" s="1" customFormat="1" ht="19.5" thickBot="1" x14ac:dyDescent="0.3">
      <c r="G58" s="219" t="s">
        <v>62</v>
      </c>
      <c r="H58" s="219"/>
      <c r="I58" s="219"/>
      <c r="J58" s="219"/>
      <c r="K58" s="219"/>
      <c r="L58" s="219"/>
      <c r="M58" s="219"/>
      <c r="N58" s="219"/>
      <c r="O58" s="219"/>
      <c r="P58" s="219"/>
      <c r="Q58" s="219"/>
      <c r="R58" s="219"/>
      <c r="S58" s="219"/>
      <c r="T58" s="219"/>
      <c r="U58" s="219"/>
      <c r="V58" s="219"/>
      <c r="W58" s="219"/>
      <c r="X58" s="219"/>
      <c r="Y58" s="219"/>
      <c r="Z58" s="219"/>
      <c r="AA58" s="219"/>
      <c r="AB58" s="219"/>
      <c r="AC58" s="219"/>
    </row>
    <row r="59" spans="6:32" ht="15.75" thickBot="1" x14ac:dyDescent="0.3">
      <c r="G59" s="47" t="s">
        <v>39</v>
      </c>
      <c r="H59" s="48">
        <v>1995</v>
      </c>
      <c r="I59" s="150">
        <v>1996</v>
      </c>
      <c r="J59" s="48">
        <v>1997</v>
      </c>
      <c r="K59" s="150">
        <v>1998</v>
      </c>
      <c r="L59" s="48">
        <v>1999</v>
      </c>
      <c r="M59" s="150">
        <v>2000</v>
      </c>
      <c r="N59" s="48">
        <v>2001</v>
      </c>
      <c r="O59" s="150">
        <v>2002</v>
      </c>
      <c r="P59" s="48">
        <v>2003</v>
      </c>
      <c r="Q59" s="150">
        <v>2004</v>
      </c>
      <c r="R59" s="48">
        <v>2005</v>
      </c>
      <c r="S59" s="150">
        <v>2006</v>
      </c>
      <c r="T59" s="48">
        <v>2007</v>
      </c>
      <c r="U59" s="150">
        <v>2008</v>
      </c>
      <c r="V59" s="48">
        <v>2009</v>
      </c>
      <c r="W59" s="150">
        <v>2010</v>
      </c>
      <c r="X59" s="48">
        <v>2011</v>
      </c>
      <c r="Y59" s="150">
        <v>2012</v>
      </c>
      <c r="Z59" s="48">
        <v>2013</v>
      </c>
      <c r="AA59" s="150">
        <v>2014</v>
      </c>
      <c r="AB59" s="48">
        <v>2015</v>
      </c>
      <c r="AC59" s="151">
        <v>2016</v>
      </c>
      <c r="AD59" s="151">
        <v>2017</v>
      </c>
      <c r="AE59" s="167">
        <v>2018</v>
      </c>
      <c r="AF59" s="177">
        <v>2019</v>
      </c>
    </row>
    <row r="60" spans="6:32" x14ac:dyDescent="0.25">
      <c r="G60" s="14" t="s">
        <v>38</v>
      </c>
      <c r="H60" s="38">
        <v>37490000</v>
      </c>
      <c r="I60" s="34">
        <v>38100000</v>
      </c>
      <c r="J60" s="38">
        <v>38600000</v>
      </c>
      <c r="K60" s="34">
        <v>39200000</v>
      </c>
      <c r="L60" s="38">
        <v>39700000</v>
      </c>
      <c r="M60" s="34">
        <v>40296000</v>
      </c>
      <c r="N60" s="38">
        <v>40814000</v>
      </c>
      <c r="O60" s="34">
        <v>41329000</v>
      </c>
      <c r="P60" s="38">
        <v>41849000</v>
      </c>
      <c r="Q60" s="34">
        <v>42368000</v>
      </c>
      <c r="R60" s="38">
        <v>42889000</v>
      </c>
      <c r="S60" s="34">
        <v>43406000</v>
      </c>
      <c r="T60" s="38">
        <v>43927000</v>
      </c>
      <c r="U60" s="34">
        <v>44451000</v>
      </c>
      <c r="V60" s="38">
        <v>44979000</v>
      </c>
      <c r="W60" s="34">
        <v>45510000</v>
      </c>
      <c r="X60" s="38">
        <v>46045000</v>
      </c>
      <c r="Y60" s="34">
        <v>46582000</v>
      </c>
      <c r="Z60" s="38">
        <v>47121000</v>
      </c>
      <c r="AA60" s="34">
        <v>47662000</v>
      </c>
      <c r="AB60" s="38">
        <v>48203000</v>
      </c>
      <c r="AC60" s="35">
        <v>48748000</v>
      </c>
      <c r="AD60" s="35">
        <v>49292000</v>
      </c>
      <c r="AE60" s="35">
        <v>49834000</v>
      </c>
      <c r="AF60" s="35">
        <f>+AE60+(AE60*(1.1%))</f>
        <v>50382174</v>
      </c>
    </row>
    <row r="61" spans="6:32" ht="15.75" thickBot="1" x14ac:dyDescent="0.3">
      <c r="G61" s="46" t="s">
        <v>61</v>
      </c>
      <c r="H61" s="39">
        <v>18120000</v>
      </c>
      <c r="I61" s="36">
        <v>18330000</v>
      </c>
      <c r="J61" s="39">
        <v>18510000</v>
      </c>
      <c r="K61" s="36">
        <v>18706000</v>
      </c>
      <c r="L61" s="39">
        <v>18919000</v>
      </c>
      <c r="M61" s="36">
        <v>19141000</v>
      </c>
      <c r="N61" s="39">
        <v>19386000</v>
      </c>
      <c r="O61" s="36">
        <v>19605000</v>
      </c>
      <c r="P61" s="39">
        <v>19827000</v>
      </c>
      <c r="Q61" s="36">
        <v>20046000</v>
      </c>
      <c r="R61" s="39">
        <v>20312000</v>
      </c>
      <c r="S61" s="36">
        <v>20628000</v>
      </c>
      <c r="T61" s="39">
        <v>21016000</v>
      </c>
      <c r="U61" s="36">
        <v>21476000</v>
      </c>
      <c r="V61" s="39">
        <v>21866000</v>
      </c>
      <c r="W61" s="36">
        <v>22172000</v>
      </c>
      <c r="X61" s="39">
        <v>22522000</v>
      </c>
      <c r="Y61" s="36">
        <v>22928000</v>
      </c>
      <c r="Z61" s="39">
        <v>23298000</v>
      </c>
      <c r="AA61" s="36">
        <v>23640000</v>
      </c>
      <c r="AB61" s="39">
        <v>23985000</v>
      </c>
      <c r="AC61" s="37">
        <v>24390000</v>
      </c>
      <c r="AD61" s="37">
        <v>24775000</v>
      </c>
      <c r="AE61" s="37">
        <v>25169000</v>
      </c>
      <c r="AF61" s="37">
        <f>+AE61+(AE61*(1.1%))</f>
        <v>25445859</v>
      </c>
    </row>
    <row r="62" spans="6:32" x14ac:dyDescent="0.25">
      <c r="G62" s="1" t="s">
        <v>59</v>
      </c>
      <c r="K62" s="1" t="s">
        <v>54</v>
      </c>
      <c r="W62" s="2"/>
      <c r="X62" s="228"/>
      <c r="Y62" s="228"/>
      <c r="Z62" s="2"/>
      <c r="AA62" s="55"/>
    </row>
    <row r="63" spans="6:32" s="1" customFormat="1" x14ac:dyDescent="0.25">
      <c r="W63" s="114"/>
      <c r="X63" s="128"/>
      <c r="Y63" s="128"/>
      <c r="Z63" s="114"/>
      <c r="AA63" s="55"/>
    </row>
    <row r="64" spans="6:32" ht="15.75" thickBot="1" x14ac:dyDescent="0.3"/>
    <row r="65" spans="6:32" ht="15.75" thickBot="1" x14ac:dyDescent="0.3">
      <c r="F65" s="6" t="s">
        <v>15</v>
      </c>
      <c r="G65" s="7"/>
      <c r="H65" s="12">
        <v>1995</v>
      </c>
      <c r="I65" s="8">
        <v>1996</v>
      </c>
      <c r="J65" s="12">
        <v>1997</v>
      </c>
      <c r="K65" s="8">
        <v>1998</v>
      </c>
      <c r="L65" s="12">
        <v>1999</v>
      </c>
      <c r="M65" s="8">
        <v>2000</v>
      </c>
      <c r="N65" s="12">
        <v>2001</v>
      </c>
      <c r="O65" s="8">
        <v>2002</v>
      </c>
      <c r="P65" s="12">
        <v>2003</v>
      </c>
      <c r="Q65" s="8">
        <v>2004</v>
      </c>
      <c r="R65" s="12">
        <v>2005</v>
      </c>
      <c r="S65" s="8">
        <v>2006</v>
      </c>
      <c r="T65" s="12">
        <v>2007</v>
      </c>
      <c r="U65" s="8">
        <v>2008</v>
      </c>
      <c r="V65" s="12">
        <v>2009</v>
      </c>
      <c r="W65" s="8">
        <v>2010</v>
      </c>
      <c r="X65" s="12">
        <v>2011</v>
      </c>
      <c r="Y65" s="8">
        <v>2012</v>
      </c>
      <c r="Z65" s="12">
        <v>2013</v>
      </c>
      <c r="AA65" s="8">
        <v>2014</v>
      </c>
      <c r="AB65" s="12">
        <v>2015</v>
      </c>
      <c r="AC65" s="9">
        <v>2016</v>
      </c>
      <c r="AD65" s="9">
        <v>2017</v>
      </c>
      <c r="AE65" s="9">
        <v>2018</v>
      </c>
      <c r="AF65" s="9">
        <v>2019</v>
      </c>
    </row>
    <row r="66" spans="6:32" ht="15.75" thickBot="1" x14ac:dyDescent="0.3">
      <c r="F66" s="200" t="s">
        <v>27</v>
      </c>
      <c r="G66" s="209"/>
      <c r="H66" s="131">
        <f>+(B!E46/D!H$60)*1000</f>
        <v>0.4312146172312617</v>
      </c>
      <c r="I66" s="132">
        <f>+(B!F46/D!I$60)*1000</f>
        <v>0.77412031496062994</v>
      </c>
      <c r="J66" s="131">
        <f>+(B!G46/D!J$60)*1000</f>
        <v>1.682539274611399</v>
      </c>
      <c r="K66" s="132">
        <f>+(B!H46/D!K$60)*1000</f>
        <v>0.49373270408163261</v>
      </c>
      <c r="L66" s="131">
        <f>+(B!I46/D!L$60)*1000</f>
        <v>0.48996629722921919</v>
      </c>
      <c r="M66" s="132">
        <f>+(B!J46/D!M$60)*1000</f>
        <v>0.39948707067699024</v>
      </c>
      <c r="N66" s="131">
        <f>+(B!K46/D!N$60)*1000</f>
        <v>0.49024726809428143</v>
      </c>
      <c r="O66" s="132">
        <f>+(B!L46/D!O$60)*1000</f>
        <v>0.51611081806963643</v>
      </c>
      <c r="P66" s="131">
        <f>+(B!M46/D!P$60)*1000</f>
        <v>1.1469188988984205</v>
      </c>
      <c r="Q66" s="132">
        <f>+(B!N46/D!Q$60)*1000</f>
        <v>0.75146400585347428</v>
      </c>
      <c r="R66" s="131">
        <f>+(B!O46/D!R$60)*1000</f>
        <v>0.51898962437921148</v>
      </c>
      <c r="S66" s="132">
        <f>+(B!P46/D!S$60)*1000</f>
        <v>0.56408215454084687</v>
      </c>
      <c r="T66" s="131">
        <f>+(B!Q46/D!T$60)*1000</f>
        <v>0.62060823639219609</v>
      </c>
      <c r="U66" s="132">
        <f>+(B!R46/D!U$60)*1000</f>
        <v>1.1579752986434502</v>
      </c>
      <c r="V66" s="131">
        <f>+(B!S46/D!V$60)*1000</f>
        <v>1.1880257008826343</v>
      </c>
      <c r="W66" s="132">
        <f>+(B!T46/D!W$60)*1000</f>
        <v>0.78925258185014291</v>
      </c>
      <c r="X66" s="131">
        <f>+(B!U46/D!X$60)*1000</f>
        <v>1.1659435117819528</v>
      </c>
      <c r="Y66" s="132">
        <f>+(B!V46/D!Y$60)*1000</f>
        <v>1.1405275428277015</v>
      </c>
      <c r="Z66" s="131">
        <f>+(B!W46/D!Z$60)*1000</f>
        <v>1.355200483860699</v>
      </c>
      <c r="AA66" s="132">
        <f>+(B!X46/D!AA$60)*1000</f>
        <v>0.93033481599597168</v>
      </c>
      <c r="AB66" s="131">
        <f>+(B!Y46/D!AB$60)*1000</f>
        <v>0.92625751509242171</v>
      </c>
      <c r="AC66" s="133">
        <f>+(B!Z46/D!AC$60)*1000</f>
        <v>0.93288100024616416</v>
      </c>
      <c r="AD66" s="133">
        <f>+(B!AA46/D!AD$60)*1000</f>
        <v>0.88042871054126426</v>
      </c>
      <c r="AE66" s="133">
        <f>+(B!AB46/D!AE$60)*1000</f>
        <v>1.0080083075811697</v>
      </c>
      <c r="AF66" s="133">
        <f>+(B!AC46/D!AF$60)*1000</f>
        <v>0.83824562632013455</v>
      </c>
    </row>
    <row r="67" spans="6:32" x14ac:dyDescent="0.25">
      <c r="F67" s="220" t="s">
        <v>17</v>
      </c>
      <c r="G67" s="221"/>
      <c r="H67" s="134">
        <f>+(B!E47/D!H$60)*1000</f>
        <v>1.517559349159776E-2</v>
      </c>
      <c r="I67" s="135">
        <f>+(B!F47/D!I$60)*1000</f>
        <v>0.55868480314960633</v>
      </c>
      <c r="J67" s="134">
        <f>+(B!G47/D!J$60)*1000</f>
        <v>1.4284472538860102</v>
      </c>
      <c r="K67" s="135">
        <f>+(B!H47/D!K$60)*1000</f>
        <v>0.1501216836734694</v>
      </c>
      <c r="L67" s="134">
        <f>+(B!I47/D!L$60)*1000</f>
        <v>0.2971477078085642</v>
      </c>
      <c r="M67" s="135">
        <f>+(B!J47/D!M$60)*1000</f>
        <v>0.15214162696049235</v>
      </c>
      <c r="N67" s="134">
        <f>+(B!K47/D!N$60)*1000</f>
        <v>0.29140145538295681</v>
      </c>
      <c r="O67" s="135">
        <f>+(B!L47/D!O$60)*1000</f>
        <v>0.30921128021486122</v>
      </c>
      <c r="P67" s="134">
        <f>+(B!M47/D!P$60)*1000</f>
        <v>0.90407137566011131</v>
      </c>
      <c r="Q67" s="135">
        <f>+(B!N47/D!Q$60)*1000</f>
        <v>0.46500134535498489</v>
      </c>
      <c r="R67" s="134">
        <f>+(B!O47/D!R$60)*1000</f>
        <v>0.13640045233043438</v>
      </c>
      <c r="S67" s="135">
        <f>+(B!P47/D!S$60)*1000</f>
        <v>1.3141270792056398E-2</v>
      </c>
      <c r="T67" s="134">
        <f>+(B!Q47/D!T$60)*1000</f>
        <v>1.87363808136226E-2</v>
      </c>
      <c r="U67" s="135">
        <f>+(B!R47/D!U$60)*1000</f>
        <v>0.35318294301590514</v>
      </c>
      <c r="V67" s="134">
        <f>+(B!S47/D!V$60)*1000</f>
        <v>1.2373329776117744E-2</v>
      </c>
      <c r="W67" s="135">
        <f>+(B!T47/D!W$60)*1000</f>
        <v>7.0292463194902228E-3</v>
      </c>
      <c r="X67" s="134">
        <f>+(B!U47/D!X$60)*1000</f>
        <v>0.22115725920295362</v>
      </c>
      <c r="Y67" s="135">
        <f>+(B!V47/D!Y$60)*1000</f>
        <v>4.886007470696835E-5</v>
      </c>
      <c r="Z67" s="134">
        <f>+(B!W47/D!Z$60)*1000</f>
        <v>0.18143407397975425</v>
      </c>
      <c r="AA67" s="135">
        <f>+(B!X47/D!AA$60)*1000</f>
        <v>2.3409214888170868E-3</v>
      </c>
      <c r="AB67" s="134">
        <f>+(B!Y47/D!AB$60)*1000</f>
        <v>1.8878202601497831E-2</v>
      </c>
      <c r="AC67" s="136">
        <f>+(B!Z47/D!AC$60)*1000</f>
        <v>4.9268893082793138E-3</v>
      </c>
      <c r="AD67" s="136">
        <f>+(B!AA47/D!AD$60)*1000</f>
        <v>1.048730017041305E-2</v>
      </c>
      <c r="AE67" s="136">
        <f>+(B!AB47/D!AE$60)*1000</f>
        <v>5.6015571698037484E-3</v>
      </c>
      <c r="AF67" s="136">
        <f>+(B!AC47/D!AF$60)*1000</f>
        <v>5.5241363741072389E-3</v>
      </c>
    </row>
    <row r="68" spans="6:32" x14ac:dyDescent="0.25">
      <c r="F68" s="222" t="s">
        <v>18</v>
      </c>
      <c r="G68" s="223"/>
      <c r="H68" s="13">
        <f>+(B!E48/D!H$60)*1000</f>
        <v>0</v>
      </c>
      <c r="I68" s="10">
        <f>+(B!F48/D!I$60)*1000</f>
        <v>0</v>
      </c>
      <c r="J68" s="13">
        <f>+(B!G48/D!J$60)*1000</f>
        <v>0</v>
      </c>
      <c r="K68" s="10">
        <f>+(B!H48/D!K$60)*1000</f>
        <v>0</v>
      </c>
      <c r="L68" s="13">
        <f>+(B!I48/D!L$60)*1000</f>
        <v>3.2420654911838792E-4</v>
      </c>
      <c r="M68" s="10">
        <f>+(B!J48/D!M$60)*1000</f>
        <v>1.7368969624776654E-4</v>
      </c>
      <c r="N68" s="13">
        <f>+(B!K48/D!N$60)*1000</f>
        <v>3.7528789140981036E-4</v>
      </c>
      <c r="O68" s="10">
        <f>+(B!L48/D!O$60)*1000</f>
        <v>1.5825449442280239E-3</v>
      </c>
      <c r="P68" s="13">
        <f>+(B!M48/D!P$60)*1000</f>
        <v>4.5884011565389859E-4</v>
      </c>
      <c r="Q68" s="10">
        <f>+(B!N48/D!Q$60)*1000</f>
        <v>5.4305371978851961E-3</v>
      </c>
      <c r="R68" s="13">
        <f>+(B!O48/D!R$60)*1000</f>
        <v>1.6738091352094943E-3</v>
      </c>
      <c r="S68" s="10">
        <f>+(B!P48/D!S$60)*1000</f>
        <v>3.3307837626134632E-3</v>
      </c>
      <c r="T68" s="13">
        <f>+(B!Q48/D!T$60)*1000</f>
        <v>3.9869556309331394E-3</v>
      </c>
      <c r="U68" s="10">
        <f>+(B!R48/D!U$60)*1000</f>
        <v>4.2068794852759221E-3</v>
      </c>
      <c r="V68" s="13">
        <f>+(B!S48/D!V$60)*1000</f>
        <v>1.7725160630516462E-3</v>
      </c>
      <c r="W68" s="10">
        <f>+(B!T48/D!W$60)*1000</f>
        <v>8.999121072291804E-4</v>
      </c>
      <c r="X68" s="13">
        <f>+(B!U48/D!X$60)*1000</f>
        <v>3.2573134976653273E-3</v>
      </c>
      <c r="Y68" s="10">
        <f>+(B!V48/D!Y$60)*1000</f>
        <v>3.3033789875917732E-3</v>
      </c>
      <c r="Z68" s="13">
        <f>+(B!W48/D!Z$60)*1000</f>
        <v>8.4459158337047173E-4</v>
      </c>
      <c r="AA68" s="10">
        <f>+(B!X48/D!AA$60)*1000</f>
        <v>5.3255003986404266E-3</v>
      </c>
      <c r="AB68" s="13">
        <f>+(B!Y48/D!AB$60)*1000</f>
        <v>5.4263427587494554E-3</v>
      </c>
      <c r="AC68" s="11">
        <f>+(B!Z48/D!AC$60)*1000</f>
        <v>1.1246820382374663E-3</v>
      </c>
      <c r="AD68" s="11">
        <f>+(B!AA48/D!AD$60)*1000</f>
        <v>8.4681084151586462E-4</v>
      </c>
      <c r="AE68" s="11">
        <f>+(B!AB48/D!AE$60)*1000</f>
        <v>1.9130111971746196E-3</v>
      </c>
      <c r="AF68" s="11">
        <f>+(B!AC48/D!AF$60)*1000</f>
        <v>2.9871874921475203E-3</v>
      </c>
    </row>
    <row r="69" spans="6:32" x14ac:dyDescent="0.25">
      <c r="F69" s="220" t="s">
        <v>19</v>
      </c>
      <c r="G69" s="221"/>
      <c r="H69" s="13">
        <f>+(B!E49/D!H$60)*1000</f>
        <v>2.1807868765004002E-2</v>
      </c>
      <c r="I69" s="10">
        <f>+(B!F49/D!I$60)*1000</f>
        <v>2.4963727034120736E-2</v>
      </c>
      <c r="J69" s="13">
        <f>+(B!G49/D!J$60)*1000</f>
        <v>4.4976865284974098E-2</v>
      </c>
      <c r="K69" s="10">
        <f>+(B!H49/D!K$60)*1000</f>
        <v>6.3220255102040823E-2</v>
      </c>
      <c r="L69" s="13">
        <f>+(B!I49/D!L$60)*1000</f>
        <v>7.3034307304785898E-2</v>
      </c>
      <c r="M69" s="10">
        <f>+(B!J49/D!M$60)*1000</f>
        <v>0.10020267520349414</v>
      </c>
      <c r="N69" s="13">
        <f>+(B!K49/D!N$60)*1000</f>
        <v>3.8067256333611015E-2</v>
      </c>
      <c r="O69" s="10">
        <f>+(B!L49/D!O$60)*1000</f>
        <v>4.6502262333954367E-2</v>
      </c>
      <c r="P69" s="13">
        <f>+(B!M49/D!P$60)*1000</f>
        <v>7.7117135415422117E-2</v>
      </c>
      <c r="Q69" s="10">
        <f>+(B!N49/D!Q$60)*1000</f>
        <v>8.5247828549848935E-3</v>
      </c>
      <c r="R69" s="13">
        <f>+(B!O49/D!R$60)*1000</f>
        <v>1.3596866329361841E-2</v>
      </c>
      <c r="S69" s="10">
        <f>+(B!P49/D!S$60)*1000</f>
        <v>6.3584366216652075E-2</v>
      </c>
      <c r="T69" s="13">
        <f>+(B!Q49/D!T$60)*1000</f>
        <v>5.575411478134177E-2</v>
      </c>
      <c r="U69" s="10">
        <f>+(B!R49/D!U$60)*1000</f>
        <v>0.11560801781737194</v>
      </c>
      <c r="V69" s="13">
        <f>+(B!S49/D!V$60)*1000</f>
        <v>4.2999399719869276E-3</v>
      </c>
      <c r="W69" s="10">
        <f>+(B!T49/D!W$60)*1000</f>
        <v>1.4330674577016039E-2</v>
      </c>
      <c r="X69" s="13">
        <f>+(B!U49/D!X$60)*1000</f>
        <v>6.782380280160713E-2</v>
      </c>
      <c r="Y69" s="10">
        <f>+(B!V49/D!Y$60)*1000</f>
        <v>0.10576499506247047</v>
      </c>
      <c r="Z69" s="13">
        <f>+(B!W49/D!Z$60)*1000</f>
        <v>0.10202393837142676</v>
      </c>
      <c r="AA69" s="10">
        <f>+(B!X49/D!AA$60)*1000</f>
        <v>1.3960366749192229E-2</v>
      </c>
      <c r="AB69" s="13">
        <f>+(B!Y49/D!AB$60)*1000</f>
        <v>1.5262722237205152E-2</v>
      </c>
      <c r="AC69" s="11">
        <f>+(B!Z49/D!AC$60)*1000</f>
        <v>2.3692972019364895E-2</v>
      </c>
      <c r="AD69" s="11">
        <f>+(B!AA49/D!AD$60)*1000</f>
        <v>2.3801631096323946E-2</v>
      </c>
      <c r="AE69" s="11">
        <f>+(B!AB49/D!AE$60)*1000</f>
        <v>1.4151502989926555E-2</v>
      </c>
      <c r="AF69" s="11">
        <f>+(B!AC49/D!AF$60)*1000</f>
        <v>2.4980640970355902E-2</v>
      </c>
    </row>
    <row r="70" spans="6:32" x14ac:dyDescent="0.25">
      <c r="F70" s="222" t="s">
        <v>20</v>
      </c>
      <c r="G70" s="223"/>
      <c r="H70" s="13">
        <f>+(B!E50/D!H$60)*1000</f>
        <v>3.9253134169111762E-4</v>
      </c>
      <c r="I70" s="10">
        <f>+(B!F50/D!I$60)*1000</f>
        <v>1.1819685039370078E-3</v>
      </c>
      <c r="J70" s="13">
        <f>+(B!G50/D!J$60)*1000</f>
        <v>1.7036787564766839E-3</v>
      </c>
      <c r="K70" s="10">
        <f>+(B!H50/D!K$60)*1000</f>
        <v>3.0166071428571429E-3</v>
      </c>
      <c r="L70" s="13">
        <f>+(B!I50/D!L$60)*1000</f>
        <v>9.8687657430730487E-4</v>
      </c>
      <c r="M70" s="10">
        <f>+(B!J50/D!M$60)*1000</f>
        <v>8.2494540401032357E-4</v>
      </c>
      <c r="N70" s="13">
        <f>+(B!K50/D!N$60)*1000</f>
        <v>8.9417846817268576E-4</v>
      </c>
      <c r="O70" s="10">
        <f>+(B!L50/D!O$60)*1000</f>
        <v>5.7727019768201513E-4</v>
      </c>
      <c r="P70" s="13">
        <f>+(B!M50/D!P$60)*1000</f>
        <v>5.0350068101985719E-4</v>
      </c>
      <c r="Q70" s="10">
        <f>+(B!N50/D!Q$60)*1000</f>
        <v>4.1286584214501511E-3</v>
      </c>
      <c r="R70" s="13">
        <f>+(B!O50/D!R$60)*1000</f>
        <v>4.3767865886357804E-3</v>
      </c>
      <c r="S70" s="10">
        <f>+(B!P50/D!S$60)*1000</f>
        <v>2.8560567663456666E-4</v>
      </c>
      <c r="T70" s="13">
        <f>+(B!Q50/D!T$60)*1000</f>
        <v>3.9515104605367998E-3</v>
      </c>
      <c r="U70" s="10">
        <f>+(B!R50/D!U$60)*1000</f>
        <v>2.7689365818541764E-3</v>
      </c>
      <c r="V70" s="13">
        <f>+(B!S50/D!V$60)*1000</f>
        <v>1.6214677960826164E-3</v>
      </c>
      <c r="W70" s="10">
        <f>+(B!T50/D!W$60)*1000</f>
        <v>3.3094924192485168E-3</v>
      </c>
      <c r="X70" s="13">
        <f>+(B!U50/D!X$60)*1000</f>
        <v>5.1262460636334016E-3</v>
      </c>
      <c r="Y70" s="10">
        <f>+(B!V50/D!Y$60)*1000</f>
        <v>3.696320467133227E-3</v>
      </c>
      <c r="Z70" s="13">
        <f>+(B!W50/D!Z$60)*1000</f>
        <v>2.7383544491840156E-3</v>
      </c>
      <c r="AA70" s="10">
        <f>+(B!X50/D!AA$60)*1000</f>
        <v>1.8886093743443414E-2</v>
      </c>
      <c r="AB70" s="13">
        <f>+(B!Y50/D!AB$60)*1000</f>
        <v>1.4381138103437547E-2</v>
      </c>
      <c r="AC70" s="11">
        <f>+(B!Z50/D!AC$60)*1000</f>
        <v>1.6744584393205877E-2</v>
      </c>
      <c r="AD70" s="11">
        <f>+(B!AA50/D!AD$60)*1000</f>
        <v>1.4148989694068003E-2</v>
      </c>
      <c r="AE70" s="11">
        <f>+(B!AB50/D!AE$60)*1000</f>
        <v>1.123827105991893E-2</v>
      </c>
      <c r="AF70" s="11">
        <f>+(B!AC50/D!AF$60)*1000</f>
        <v>1.7508315540333771E-2</v>
      </c>
    </row>
    <row r="71" spans="6:32" x14ac:dyDescent="0.25">
      <c r="F71" s="220" t="s">
        <v>21</v>
      </c>
      <c r="G71" s="221"/>
      <c r="H71" s="13">
        <f>+(B!E51/D!H$60)*1000</f>
        <v>2.5580154707922112E-4</v>
      </c>
      <c r="I71" s="10">
        <f>+(B!F51/D!I$60)*1000</f>
        <v>0</v>
      </c>
      <c r="J71" s="13">
        <f>+(B!G51/D!J$60)*1000</f>
        <v>0</v>
      </c>
      <c r="K71" s="10">
        <f>+(B!H51/D!K$60)*1000</f>
        <v>0</v>
      </c>
      <c r="L71" s="13">
        <f>+(B!I51/D!L$60)*1000</f>
        <v>0</v>
      </c>
      <c r="M71" s="10">
        <f>+(B!J51/D!M$60)*1000</f>
        <v>0</v>
      </c>
      <c r="N71" s="13">
        <f>+(B!K51/D!N$60)*1000</f>
        <v>0</v>
      </c>
      <c r="O71" s="10">
        <f>+(B!L51/D!O$60)*1000</f>
        <v>0</v>
      </c>
      <c r="P71" s="13">
        <f>+(B!M51/D!P$60)*1000</f>
        <v>0</v>
      </c>
      <c r="Q71" s="10">
        <f>+(B!N51/D!Q$60)*1000</f>
        <v>0</v>
      </c>
      <c r="R71" s="13">
        <f>+(B!O51/D!R$60)*1000</f>
        <v>4.6375527524540098E-5</v>
      </c>
      <c r="S71" s="10">
        <f>+(B!P51/D!S$60)*1000</f>
        <v>0</v>
      </c>
      <c r="T71" s="13">
        <f>+(B!Q51/D!T$60)*1000</f>
        <v>4.9377376101258906E-5</v>
      </c>
      <c r="U71" s="10">
        <f>+(B!R51/D!U$60)*1000</f>
        <v>0</v>
      </c>
      <c r="V71" s="13">
        <f>+(B!S51/D!V$60)*1000</f>
        <v>8.1435781142310843E-4</v>
      </c>
      <c r="W71" s="10">
        <f>+(B!T51/D!W$60)*1000</f>
        <v>9.7701604043067469E-4</v>
      </c>
      <c r="X71" s="13">
        <f>+(B!U51/D!X$60)*1000</f>
        <v>6.5204039526550114E-3</v>
      </c>
      <c r="Y71" s="10">
        <f>+(B!V51/D!Y$60)*1000</f>
        <v>2.3700141685629642E-4</v>
      </c>
      <c r="Z71" s="13">
        <f>+(B!W51/D!Z$60)*1000</f>
        <v>1.4086076271725982E-3</v>
      </c>
      <c r="AA71" s="10">
        <f>+(B!X51/D!AA$60)*1000</f>
        <v>0</v>
      </c>
      <c r="AB71" s="13">
        <f>+(B!Y51/D!AB$60)*1000</f>
        <v>3.9624089786942718E-5</v>
      </c>
      <c r="AC71" s="11">
        <f>+(B!Z51/D!AC$60)*1000</f>
        <v>1.3005661770739312E-5</v>
      </c>
      <c r="AD71" s="11">
        <f>+(B!AA51/D!AD$60)*1000</f>
        <v>7.5144039600746575E-5</v>
      </c>
      <c r="AE71" s="11">
        <f>+(B!AB51/D!AE$60)*1000</f>
        <v>7.9885218926837093E-5</v>
      </c>
      <c r="AF71" s="11">
        <f>+(B!AC51/D!AF$60)*1000</f>
        <v>4.4698349062904664E-5</v>
      </c>
    </row>
    <row r="72" spans="6:32" x14ac:dyDescent="0.25">
      <c r="F72" s="222" t="s">
        <v>22</v>
      </c>
      <c r="G72" s="223"/>
      <c r="H72" s="13">
        <f>+(B!E52/D!H$60)*1000</f>
        <v>4.8571192317951456E-2</v>
      </c>
      <c r="I72" s="10">
        <f>+(B!F52/D!I$60)*1000</f>
        <v>1.5473910761154857E-2</v>
      </c>
      <c r="J72" s="13">
        <f>+(B!G52/D!J$60)*1000</f>
        <v>3.0346917098445596E-2</v>
      </c>
      <c r="K72" s="10">
        <f>+(B!H52/D!K$60)*1000</f>
        <v>1.7531224489795921E-2</v>
      </c>
      <c r="L72" s="13">
        <f>+(B!I52/D!L$60)*1000</f>
        <v>2.199904282115869E-2</v>
      </c>
      <c r="M72" s="10">
        <f>+(B!J52/D!M$60)*1000</f>
        <v>3.4705702799285289E-2</v>
      </c>
      <c r="N72" s="13">
        <f>+(B!K52/D!N$60)*1000</f>
        <v>4.1222154162787281E-2</v>
      </c>
      <c r="O72" s="10">
        <f>+(B!L52/D!O$60)*1000</f>
        <v>2.923005637687822E-2</v>
      </c>
      <c r="P72" s="13">
        <f>+(B!M52/D!P$60)*1000</f>
        <v>3.920984969772276E-2</v>
      </c>
      <c r="Q72" s="10">
        <f>+(B!N52/D!Q$60)*1000</f>
        <v>0.11637079871601208</v>
      </c>
      <c r="R72" s="13">
        <f>+(B!O52/D!R$60)*1000</f>
        <v>7.5362074191517636E-2</v>
      </c>
      <c r="S72" s="10">
        <f>+(B!P52/D!S$60)*1000</f>
        <v>9.1557572685803806E-2</v>
      </c>
      <c r="T72" s="13">
        <f>+(B!Q52/D!T$60)*1000</f>
        <v>8.8005304254786365E-2</v>
      </c>
      <c r="U72" s="10">
        <f>+(B!R52/D!U$60)*1000</f>
        <v>0.12531810307979571</v>
      </c>
      <c r="V72" s="13">
        <f>+(B!S52/D!V$60)*1000</f>
        <v>0.41326445674648171</v>
      </c>
      <c r="W72" s="10">
        <f>+(B!T52/D!W$60)*1000</f>
        <v>9.967398373983738E-2</v>
      </c>
      <c r="X72" s="13">
        <f>+(B!U52/D!X$60)*1000</f>
        <v>0.12197860788359215</v>
      </c>
      <c r="Y72" s="10">
        <f>+(B!V52/D!Y$60)*1000</f>
        <v>0.13288504143231292</v>
      </c>
      <c r="Z72" s="13">
        <f>+(B!W52/D!Z$60)*1000</f>
        <v>0.17283533880859914</v>
      </c>
      <c r="AA72" s="10">
        <f>+(B!X52/D!AA$60)*1000</f>
        <v>0.22284367000965127</v>
      </c>
      <c r="AB72" s="13">
        <f>+(B!Y52/D!AB$60)*1000</f>
        <v>0.15431653631516712</v>
      </c>
      <c r="AC72" s="11">
        <f>+(B!Z52/D!AC$60)*1000</f>
        <v>0.14933589070320832</v>
      </c>
      <c r="AD72" s="11">
        <f>+(B!AA52/D!AD$60)*1000</f>
        <v>0.14756439178771402</v>
      </c>
      <c r="AE72" s="11">
        <f>+(B!AB52/D!AE$60)*1000</f>
        <v>0.16354270176987598</v>
      </c>
      <c r="AF72" s="11">
        <f>+(B!AC52/D!AF$60)*1000</f>
        <v>0.14312040206919219</v>
      </c>
    </row>
    <row r="73" spans="6:32" x14ac:dyDescent="0.25">
      <c r="F73" s="220" t="s">
        <v>23</v>
      </c>
      <c r="G73" s="221"/>
      <c r="H73" s="13">
        <f>+(B!E53/D!H$60)*1000</f>
        <v>1.1021632435316085E-2</v>
      </c>
      <c r="I73" s="10">
        <f>+(B!F53/D!I$60)*1000</f>
        <v>4.2608477690288714E-2</v>
      </c>
      <c r="J73" s="13">
        <f>+(B!G53/D!J$60)*1000</f>
        <v>5.5960000000000003E-2</v>
      </c>
      <c r="K73" s="10">
        <f>+(B!H53/D!K$60)*1000</f>
        <v>1.8637755102040816E-2</v>
      </c>
      <c r="L73" s="13">
        <f>+(B!I53/D!L$60)*1000</f>
        <v>2.4460403022670024E-2</v>
      </c>
      <c r="M73" s="10">
        <f>+(B!J53/D!M$60)*1000</f>
        <v>3.7769729005360332E-2</v>
      </c>
      <c r="N73" s="13">
        <f>+(B!K53/D!N$60)*1000</f>
        <v>4.0512054687117167E-2</v>
      </c>
      <c r="O73" s="10">
        <f>+(B!L53/D!O$60)*1000</f>
        <v>4.5625517191318445E-2</v>
      </c>
      <c r="P73" s="13">
        <f>+(B!M53/D!P$60)*1000</f>
        <v>3.9903366866591794E-2</v>
      </c>
      <c r="Q73" s="10">
        <f>+(B!N53/D!Q$60)*1000</f>
        <v>3.1872757741691841E-2</v>
      </c>
      <c r="R73" s="13">
        <f>+(B!O53/D!R$60)*1000</f>
        <v>7.6037958450884832E-2</v>
      </c>
      <c r="S73" s="10">
        <f>+(B!P53/D!S$60)*1000</f>
        <v>0.11633474634843109</v>
      </c>
      <c r="T73" s="13">
        <f>+(B!Q53/D!T$60)*1000</f>
        <v>6.5593234229517156E-2</v>
      </c>
      <c r="U73" s="10">
        <f>+(B!R53/D!U$60)*1000</f>
        <v>3.7791455760275358E-2</v>
      </c>
      <c r="V73" s="13">
        <f>+(B!S53/D!V$60)*1000</f>
        <v>2.6389181618088443E-2</v>
      </c>
      <c r="W73" s="10">
        <f>+(B!T53/D!W$60)*1000</f>
        <v>3.6319973632168753E-2</v>
      </c>
      <c r="X73" s="13">
        <f>+(B!U53/D!X$60)*1000</f>
        <v>0.21996822673471603</v>
      </c>
      <c r="Y73" s="10">
        <f>+(B!V53/D!Y$60)*1000</f>
        <v>7.3642651668026277E-2</v>
      </c>
      <c r="Z73" s="13">
        <f>+(B!W53/D!Z$60)*1000</f>
        <v>5.3138006409032067E-2</v>
      </c>
      <c r="AA73" s="10">
        <f>+(B!X53/D!AA$60)*1000</f>
        <v>7.2415907851118289E-2</v>
      </c>
      <c r="AB73" s="13">
        <f>+(B!Y53/D!AB$60)*1000</f>
        <v>0.31529937970665728</v>
      </c>
      <c r="AC73" s="11">
        <f>+(B!Z53/D!AC$60)*1000</f>
        <v>0.33851762123574303</v>
      </c>
      <c r="AD73" s="11">
        <f>+(B!AA53/D!AD$60)*1000</f>
        <v>0.17413188752738779</v>
      </c>
      <c r="AE73" s="11">
        <f>+(B!AB53/D!AE$60)*1000</f>
        <v>7.6944254926355496E-2</v>
      </c>
      <c r="AF73" s="11">
        <f>+(B!AC53/D!AF$60)*1000</f>
        <v>8.4948438310740615E-2</v>
      </c>
    </row>
    <row r="74" spans="6:32" x14ac:dyDescent="0.25">
      <c r="F74" s="222" t="s">
        <v>24</v>
      </c>
      <c r="G74" s="223"/>
      <c r="H74" s="13">
        <f>+(B!E54/D!H$60)*1000</f>
        <v>0.3125712723392905</v>
      </c>
      <c r="I74" s="10">
        <f>+(B!F54/D!I$60)*1000</f>
        <v>0.10581845144356955</v>
      </c>
      <c r="J74" s="13">
        <f>+(B!G54/D!J$60)*1000</f>
        <v>9.5004248704663216E-2</v>
      </c>
      <c r="K74" s="10">
        <f>+(B!H54/D!K$60)*1000</f>
        <v>0.20148908163265306</v>
      </c>
      <c r="L74" s="13">
        <f>+(B!I54/D!L$60)*1000</f>
        <v>4.9436826196473556E-2</v>
      </c>
      <c r="M74" s="10">
        <f>+(B!J54/D!M$60)*1000</f>
        <v>5.2514641651776856E-2</v>
      </c>
      <c r="N74" s="13">
        <f>+(B!K54/D!N$60)*1000</f>
        <v>5.7410961924829709E-2</v>
      </c>
      <c r="O74" s="10">
        <f>+(B!L54/D!O$60)*1000</f>
        <v>4.7752183696677879E-2</v>
      </c>
      <c r="P74" s="13">
        <f>+(B!M54/D!P$60)*1000</f>
        <v>5.5096370283638799E-2</v>
      </c>
      <c r="Q74" s="10">
        <f>+(B!N54/D!Q$60)*1000</f>
        <v>7.4929404267371602E-2</v>
      </c>
      <c r="R74" s="13">
        <f>+(B!O54/D!R$60)*1000</f>
        <v>0.12084909883653151</v>
      </c>
      <c r="S74" s="10">
        <f>+(B!P54/D!S$60)*1000</f>
        <v>0.15746613371423307</v>
      </c>
      <c r="T74" s="13">
        <f>+(B!Q54/D!T$60)*1000</f>
        <v>0.21731383886903272</v>
      </c>
      <c r="U74" s="10">
        <f>+(B!R54/D!U$60)*1000</f>
        <v>0.30588441204922273</v>
      </c>
      <c r="V74" s="13">
        <f>+(B!S54/D!V$60)*1000</f>
        <v>0.58323946730696541</v>
      </c>
      <c r="W74" s="10">
        <f>+(B!T54/D!W$60)*1000</f>
        <v>0.46408714568226767</v>
      </c>
      <c r="X74" s="13">
        <f>+(B!U54/D!X$60)*1000</f>
        <v>0.34811949180149854</v>
      </c>
      <c r="Y74" s="10">
        <f>+(B!V54/D!Y$60)*1000</f>
        <v>0.62724045768751879</v>
      </c>
      <c r="Z74" s="13">
        <f>+(B!W54/D!Z$60)*1000</f>
        <v>0.63036414761995707</v>
      </c>
      <c r="AA74" s="10">
        <f>+(B!X54/D!AA$60)*1000</f>
        <v>0.41240378078972767</v>
      </c>
      <c r="AB74" s="13">
        <f>+(B!Y54/D!AB$60)*1000</f>
        <v>0.22215457544136258</v>
      </c>
      <c r="AC74" s="11">
        <f>+(B!Z54/D!AC$60)*1000</f>
        <v>0.21407013621071633</v>
      </c>
      <c r="AD74" s="11">
        <f>+(B!AA54/D!AD$60)*1000</f>
        <v>0.34801673699586133</v>
      </c>
      <c r="AE74" s="11">
        <f>+(B!AB54/D!AE$60)*1000</f>
        <v>0.56049600674238476</v>
      </c>
      <c r="AF74" s="11">
        <f>+(B!AC54/D!AF$60)*1000</f>
        <v>0.39155874853673439</v>
      </c>
    </row>
    <row r="75" spans="6:32" x14ac:dyDescent="0.25">
      <c r="F75" s="220" t="s">
        <v>25</v>
      </c>
      <c r="G75" s="221"/>
      <c r="H75" s="13">
        <f>+(B!E55/D!H$60)*1000</f>
        <v>2.1418724993331556E-2</v>
      </c>
      <c r="I75" s="10">
        <f>+(B!F55/D!I$60)*1000</f>
        <v>2.5388976377952756E-2</v>
      </c>
      <c r="J75" s="13">
        <f>+(B!G55/D!J$60)*1000</f>
        <v>2.6100310880829015E-2</v>
      </c>
      <c r="K75" s="10">
        <f>+(B!H55/D!K$60)*1000</f>
        <v>3.9716096938775515E-2</v>
      </c>
      <c r="L75" s="13">
        <f>+(B!I55/D!L$60)*1000</f>
        <v>2.2576926952141058E-2</v>
      </c>
      <c r="M75" s="10">
        <f>+(B!J55/D!M$60)*1000</f>
        <v>2.1154059956323207E-2</v>
      </c>
      <c r="N75" s="13">
        <f>+(B!K55/D!N$60)*1000</f>
        <v>2.0363919243396873E-2</v>
      </c>
      <c r="O75" s="10">
        <f>+(B!L55/D!O$60)*1000</f>
        <v>3.5629703114036154E-2</v>
      </c>
      <c r="P75" s="13">
        <f>+(B!M55/D!P$60)*1000</f>
        <v>3.0066835527730651E-2</v>
      </c>
      <c r="Q75" s="10">
        <f>+(B!N55/D!Q$60)*1000</f>
        <v>4.4979914086102718E-2</v>
      </c>
      <c r="R75" s="13">
        <f>+(B!O55/D!R$60)*1000</f>
        <v>8.9708200237823221E-2</v>
      </c>
      <c r="S75" s="10">
        <f>+(B!P55/D!S$60)*1000</f>
        <v>0.11750859328203475</v>
      </c>
      <c r="T75" s="13">
        <f>+(B!Q55/D!T$60)*1000</f>
        <v>0.16595469756641701</v>
      </c>
      <c r="U75" s="10">
        <f>+(B!R55/D!U$60)*1000</f>
        <v>0.21095165463094195</v>
      </c>
      <c r="V75" s="13">
        <f>+(B!S55/D!V$60)*1000</f>
        <v>0.1433663709731208</v>
      </c>
      <c r="W75" s="10">
        <f>+(B!T55/D!W$60)*1000</f>
        <v>0.16079105691056911</v>
      </c>
      <c r="X75" s="13">
        <f>+(B!U55/D!X$60)*1000</f>
        <v>0.17089573243566078</v>
      </c>
      <c r="Y75" s="10">
        <f>+(B!V55/D!Y$60)*1000</f>
        <v>0.19122865055171526</v>
      </c>
      <c r="Z75" s="13">
        <f>+(B!W55/D!Z$60)*1000</f>
        <v>0.20948271471318522</v>
      </c>
      <c r="AA75" s="10">
        <f>+(B!X55/D!AA$60)*1000</f>
        <v>0.1798160589148588</v>
      </c>
      <c r="AB75" s="13">
        <f>+(B!Y55/D!AB$60)*1000</f>
        <v>0.1793426550214717</v>
      </c>
      <c r="AC75" s="11">
        <f>+(B!Z55/D!AC$60)*1000</f>
        <v>0.18296834741938131</v>
      </c>
      <c r="AD75" s="11">
        <f>+(B!AA55/D!AD$60)*1000</f>
        <v>0.15991519922096892</v>
      </c>
      <c r="AE75" s="11">
        <f>+(B!AB55/D!AE$60)*1000</f>
        <v>0.17335180800256852</v>
      </c>
      <c r="AF75" s="11">
        <f>+(B!AC55/D!AF$60)*1000</f>
        <v>0.16587462065451958</v>
      </c>
    </row>
    <row r="76" spans="6:32" ht="15.75" thickBot="1" x14ac:dyDescent="0.3">
      <c r="F76" s="224" t="s">
        <v>26</v>
      </c>
      <c r="G76" s="225"/>
      <c r="H76" s="137">
        <f>+(B!E56/D!H$60)*1000</f>
        <v>0</v>
      </c>
      <c r="I76" s="138">
        <f>+(B!F56/D!I$60)*1000</f>
        <v>0</v>
      </c>
      <c r="J76" s="137">
        <f>+(B!G56/D!J$60)*1000</f>
        <v>0</v>
      </c>
      <c r="K76" s="138">
        <f>+(B!H56/D!K$60)*1000</f>
        <v>0</v>
      </c>
      <c r="L76" s="137">
        <f>+(B!I56/D!L$60)*1000</f>
        <v>0</v>
      </c>
      <c r="M76" s="138">
        <f>+(B!J56/D!M$60)*1000</f>
        <v>0</v>
      </c>
      <c r="N76" s="137">
        <f>+(B!K56/D!N$60)*1000</f>
        <v>0</v>
      </c>
      <c r="O76" s="138">
        <f>+(B!L56/D!O$60)*1000</f>
        <v>0</v>
      </c>
      <c r="P76" s="137">
        <f>+(B!M56/D!P$60)*1000</f>
        <v>4.9162465052928395E-4</v>
      </c>
      <c r="Q76" s="138">
        <f>+(B!N56/D!Q$60)*1000</f>
        <v>2.2580721299093656E-4</v>
      </c>
      <c r="R76" s="137">
        <f>+(B!O56/D!R$60)*1000</f>
        <v>9.3800275128820901E-4</v>
      </c>
      <c r="S76" s="138">
        <f>+(B!P56/D!S$60)*1000</f>
        <v>8.730820623876884E-4</v>
      </c>
      <c r="T76" s="137">
        <f>+(B!Q56/D!T$60)*1000</f>
        <v>1.2628224099073462E-3</v>
      </c>
      <c r="U76" s="138">
        <f>+(B!R56/D!U$60)*1000</f>
        <v>2.2628962228071355E-3</v>
      </c>
      <c r="V76" s="137">
        <f>+(B!S56/D!V$60)*1000</f>
        <v>8.8461281931568074E-4</v>
      </c>
      <c r="W76" s="138">
        <f>+(B!T56/D!W$60)*1000</f>
        <v>1.8340804218852998E-3</v>
      </c>
      <c r="X76" s="137">
        <f>+(B!U56/D!X$60)*1000</f>
        <v>1.0964274079704637E-3</v>
      </c>
      <c r="Y76" s="138">
        <f>+(B!V56/D!Y$60)*1000</f>
        <v>2.4801854793697138E-3</v>
      </c>
      <c r="Z76" s="137">
        <f>+(B!W56/D!Z$60)*1000</f>
        <v>9.307102990174233E-4</v>
      </c>
      <c r="AA76" s="138">
        <f>+(B!X56/D!AA$60)*1000</f>
        <v>2.3425160505224289E-3</v>
      </c>
      <c r="AB76" s="137">
        <f>+(B!Y56/D!AB$60)*1000</f>
        <v>1.1563388170860735E-3</v>
      </c>
      <c r="AC76" s="139">
        <f>+(B!Z56/D!AC$60)*1000</f>
        <v>1.486871256256667E-3</v>
      </c>
      <c r="AD76" s="139">
        <f>+(B!AA56/D!AD$60)*1000</f>
        <v>1.4406191674105331E-3</v>
      </c>
      <c r="AE76" s="139">
        <f>+(B!AB56/D!AE$60)*1000</f>
        <v>6.8930850423405709E-4</v>
      </c>
      <c r="AF76" s="139">
        <f>+(B!AC56/D!AF$60)*1000</f>
        <v>1.6984380229404154E-3</v>
      </c>
    </row>
    <row r="77" spans="6:32" x14ac:dyDescent="0.25">
      <c r="F77" s="1" t="s">
        <v>53</v>
      </c>
      <c r="AD77" s="1"/>
    </row>
    <row r="78" spans="6:32" ht="15.75" thickBot="1" x14ac:dyDescent="0.3"/>
    <row r="79" spans="6:32" ht="15.75" thickBot="1" x14ac:dyDescent="0.3">
      <c r="F79" s="6" t="s">
        <v>15</v>
      </c>
      <c r="G79" s="7"/>
      <c r="H79" s="12">
        <v>1995</v>
      </c>
      <c r="I79" s="8">
        <v>1996</v>
      </c>
      <c r="J79" s="12">
        <v>1997</v>
      </c>
      <c r="K79" s="8">
        <v>1998</v>
      </c>
      <c r="L79" s="12">
        <v>1999</v>
      </c>
      <c r="M79" s="8">
        <v>2000</v>
      </c>
      <c r="N79" s="12">
        <v>2001</v>
      </c>
      <c r="O79" s="8">
        <v>2002</v>
      </c>
      <c r="P79" s="12">
        <v>2003</v>
      </c>
      <c r="Q79" s="8">
        <v>2004</v>
      </c>
      <c r="R79" s="12">
        <v>2005</v>
      </c>
      <c r="S79" s="8">
        <v>2006</v>
      </c>
      <c r="T79" s="12">
        <v>2007</v>
      </c>
      <c r="U79" s="8">
        <v>2008</v>
      </c>
      <c r="V79" s="12">
        <v>2009</v>
      </c>
      <c r="W79" s="8">
        <v>2010</v>
      </c>
      <c r="X79" s="12">
        <v>2011</v>
      </c>
      <c r="Y79" s="8">
        <v>2012</v>
      </c>
      <c r="Z79" s="12">
        <v>2013</v>
      </c>
      <c r="AA79" s="8">
        <v>2014</v>
      </c>
      <c r="AB79" s="12">
        <v>2015</v>
      </c>
      <c r="AC79" s="9">
        <v>2016</v>
      </c>
      <c r="AD79" s="9">
        <v>2017</v>
      </c>
      <c r="AE79" s="9">
        <v>2018</v>
      </c>
      <c r="AF79" s="9">
        <v>2019</v>
      </c>
    </row>
    <row r="80" spans="6:32" ht="15.75" thickBot="1" x14ac:dyDescent="0.3">
      <c r="F80" s="226" t="s">
        <v>27</v>
      </c>
      <c r="G80" s="227"/>
      <c r="H80" s="152">
        <f>+('C'!D46/D!H$60)*1000</f>
        <v>-0.14519157108562283</v>
      </c>
      <c r="I80" s="152">
        <f>+('C'!E46/D!I$60)*1000</f>
        <v>-0.45642280839895022</v>
      </c>
      <c r="J80" s="152">
        <f>+('C'!F46/D!J$60)*1000</f>
        <v>-1.3252056994818653</v>
      </c>
      <c r="K80" s="152">
        <f>+('C'!G46/D!K$60)*1000</f>
        <v>-0.21582084183673469</v>
      </c>
      <c r="L80" s="152">
        <f>+('C'!H46/D!L$60)*1000</f>
        <v>-0.24885826196473551</v>
      </c>
      <c r="M80" s="152">
        <f>+('C'!I46/D!M$60)*1000</f>
        <v>-0.15583077724836208</v>
      </c>
      <c r="N80" s="152">
        <f>+('C'!J46/D!N$60)*1000</f>
        <v>-0.15750320968295195</v>
      </c>
      <c r="O80" s="152">
        <f>+('C'!K46/D!O$60)*1000</f>
        <v>-0.20220210989861842</v>
      </c>
      <c r="P80" s="152">
        <f>+('C'!L46/D!P$60)*1000</f>
        <v>-0.82935532509737386</v>
      </c>
      <c r="Q80" s="152">
        <f>+('C'!M46/D!Q$60)*1000</f>
        <v>-0.25262259252265856</v>
      </c>
      <c r="R80" s="152">
        <f>+('C'!N46/D!R$60)*1000</f>
        <v>-0.11780673366131178</v>
      </c>
      <c r="S80" s="152">
        <f>+('C'!O46/D!S$60)*1000</f>
        <v>-0.18937821960097681</v>
      </c>
      <c r="T80" s="152">
        <f>+('C'!P46/D!T$60)*1000</f>
        <v>-0.23110030277505855</v>
      </c>
      <c r="U80" s="152">
        <f>+('C'!Q46/D!U$60)*1000</f>
        <v>-0.65768657623000615</v>
      </c>
      <c r="V80" s="152">
        <f>+('C'!R46/D!V$60)*1000</f>
        <v>-0.75524902732386223</v>
      </c>
      <c r="W80" s="152">
        <f>+('C'!S46/D!W$60)*1000</f>
        <v>-4.9379147440122943E-2</v>
      </c>
      <c r="X80" s="152">
        <f>+('C'!T46/D!X$60)*1000</f>
        <v>-0.34165787816266718</v>
      </c>
      <c r="Y80" s="152">
        <f>+('C'!U46/D!Y$60)*1000</f>
        <v>-0.27743325748143027</v>
      </c>
      <c r="Z80" s="152">
        <f>+('C'!V46/D!Z$60)*1000</f>
        <v>-0.34154780246599215</v>
      </c>
      <c r="AA80" s="152">
        <f>+('C'!W46/D!AA$60)*1000</f>
        <v>0.11019592127900656</v>
      </c>
      <c r="AB80" s="152">
        <f>+('C'!X46/D!AB$60)*1000</f>
        <v>6.6332821608613549E-2</v>
      </c>
      <c r="AC80" s="152">
        <f>+('C'!Y46/D!AC$60)*1000</f>
        <v>4.3092783293673248E-2</v>
      </c>
      <c r="AD80" s="152">
        <f>+('C'!Z46/D!AD$60)*1000</f>
        <v>0.27636466363710138</v>
      </c>
      <c r="AE80" s="152">
        <f>+('C'!AA46/D!AE$60)*1000</f>
        <v>0.1214029979532044</v>
      </c>
      <c r="AF80" s="152">
        <f>+('C'!AB46/D!AF$60)*1000</f>
        <v>0.85548662509085049</v>
      </c>
    </row>
    <row r="81" spans="6:32" x14ac:dyDescent="0.25">
      <c r="F81" s="220" t="s">
        <v>17</v>
      </c>
      <c r="G81" s="221"/>
      <c r="H81" s="129">
        <f>+('C'!D47/D!H$60)*1000</f>
        <v>0.16510696185649504</v>
      </c>
      <c r="I81" s="129">
        <f>+('C'!E47/D!I$60)*1000</f>
        <v>-0.39929246719160105</v>
      </c>
      <c r="J81" s="129">
        <f>+('C'!F47/D!J$60)*1000</f>
        <v>-1.1947503367875647</v>
      </c>
      <c r="K81" s="129">
        <f>+('C'!G47/D!K$60)*1000</f>
        <v>1.8318826530612242E-2</v>
      </c>
      <c r="L81" s="129">
        <f>+('C'!H47/D!L$60)*1000</f>
        <v>-0.15880765743073044</v>
      </c>
      <c r="M81" s="129">
        <f>+('C'!I47/D!M$60)*1000</f>
        <v>-4.9252729799483801E-2</v>
      </c>
      <c r="N81" s="129">
        <f>+('C'!J47/D!N$60)*1000</f>
        <v>-6.5669525162934311E-2</v>
      </c>
      <c r="O81" s="129">
        <f>+('C'!K47/D!O$60)*1000</f>
        <v>-0.22844138498390962</v>
      </c>
      <c r="P81" s="129">
        <f>+('C'!L47/D!P$60)*1000</f>
        <v>-0.80894205357356208</v>
      </c>
      <c r="Q81" s="129">
        <f>+('C'!M47/D!Q$60)*1000</f>
        <v>-0.34567331476586105</v>
      </c>
      <c r="R81" s="129">
        <f>+('C'!N47/D!R$60)*1000</f>
        <v>3.6942269579612497E-2</v>
      </c>
      <c r="S81" s="129">
        <f>+('C'!O47/D!S$60)*1000</f>
        <v>0.18856194996083489</v>
      </c>
      <c r="T81" s="129">
        <f>+('C'!P47/D!T$60)*1000</f>
        <v>0.21755970132264896</v>
      </c>
      <c r="U81" s="129">
        <f>+('C'!Q47/D!U$60)*1000</f>
        <v>-8.8354120267260541E-2</v>
      </c>
      <c r="V81" s="129">
        <f>+('C'!R47/D!V$60)*1000</f>
        <v>0.24840494452966941</v>
      </c>
      <c r="W81" s="129">
        <f>+('C'!S47/D!W$60)*1000</f>
        <v>0.37561876510657</v>
      </c>
      <c r="X81" s="129">
        <f>+('C'!T47/D!X$60)*1000</f>
        <v>0.30520045607557822</v>
      </c>
      <c r="Y81" s="129">
        <f>+('C'!U47/D!Y$60)*1000</f>
        <v>0.50227826198960968</v>
      </c>
      <c r="Z81" s="129">
        <f>+('C'!V47/D!Z$60)*1000</f>
        <v>0.34518346384839033</v>
      </c>
      <c r="AA81" s="129">
        <f>+('C'!W47/D!AA$60)*1000</f>
        <v>0.62745449204817261</v>
      </c>
      <c r="AB81" s="129">
        <f>+('C'!X47/D!AB$60)*1000</f>
        <v>0.69901331867311167</v>
      </c>
      <c r="AC81" s="129">
        <f>+('C'!Y47/D!AC$60)*1000</f>
        <v>0.72139714449823578</v>
      </c>
      <c r="AD81" s="129">
        <f>+('C'!Z47/D!AD$60)*1000</f>
        <v>0.88314533798588002</v>
      </c>
      <c r="AE81" s="129">
        <f>+('C'!AA47/D!AE$60)*1000</f>
        <v>0.81793293735200856</v>
      </c>
      <c r="AF81" s="129">
        <f>+('C'!AB47/D!AF$60)*1000</f>
        <v>0.83230842718299536</v>
      </c>
    </row>
    <row r="82" spans="6:32" x14ac:dyDescent="0.25">
      <c r="F82" s="222" t="s">
        <v>18</v>
      </c>
      <c r="G82" s="223"/>
      <c r="H82" s="25">
        <f>+('C'!D48/D!H$60)*1000</f>
        <v>5.0957588690317412E-4</v>
      </c>
      <c r="I82" s="25">
        <f>+('C'!E48/D!I$60)*1000</f>
        <v>3.0661417322834644E-3</v>
      </c>
      <c r="J82" s="25">
        <f>+('C'!F48/D!J$60)*1000</f>
        <v>0</v>
      </c>
      <c r="K82" s="25">
        <f>+('C'!G48/D!K$60)*1000</f>
        <v>4.7378316326530615E-3</v>
      </c>
      <c r="L82" s="25">
        <f>+('C'!H48/D!L$60)*1000</f>
        <v>1.3023904282115868E-2</v>
      </c>
      <c r="M82" s="25">
        <f>+('C'!I48/D!M$60)*1000</f>
        <v>-1.7368969624776654E-4</v>
      </c>
      <c r="N82" s="25">
        <f>+('C'!J48/D!N$60)*1000</f>
        <v>-3.2954378399568796E-5</v>
      </c>
      <c r="O82" s="25">
        <f>+('C'!K48/D!O$60)*1000</f>
        <v>1.8402332502601081E-3</v>
      </c>
      <c r="P82" s="25">
        <f>+('C'!L48/D!P$60)*1000</f>
        <v>-1.1108987072570434E-4</v>
      </c>
      <c r="Q82" s="25">
        <f>+('C'!M48/D!Q$60)*1000</f>
        <v>-5.1998206193353469E-3</v>
      </c>
      <c r="R82" s="25">
        <f>+('C'!N48/D!R$60)*1000</f>
        <v>-1.5362214087528271E-3</v>
      </c>
      <c r="S82" s="25">
        <f>+('C'!O48/D!S$60)*1000</f>
        <v>-2.9321291987282863E-3</v>
      </c>
      <c r="T82" s="25">
        <f>+('C'!P48/D!T$60)*1000</f>
        <v>-3.6480979807407745E-3</v>
      </c>
      <c r="U82" s="25">
        <f>+('C'!Q48/D!U$60)*1000</f>
        <v>-3.3425794695282449E-3</v>
      </c>
      <c r="V82" s="25">
        <f>+('C'!R48/D!V$60)*1000</f>
        <v>-6.4594588585784485E-4</v>
      </c>
      <c r="W82" s="25">
        <f>+('C'!S48/D!W$60)*1000</f>
        <v>-2.7086354647330252E-4</v>
      </c>
      <c r="X82" s="25">
        <f>+('C'!T48/D!X$60)*1000</f>
        <v>-2.6350743837550228E-3</v>
      </c>
      <c r="Y82" s="25">
        <f>+('C'!U48/D!Y$60)*1000</f>
        <v>-1.5129878493838817E-3</v>
      </c>
      <c r="Z82" s="25">
        <f>+('C'!V48/D!Z$60)*1000</f>
        <v>1.6255809511682691E-3</v>
      </c>
      <c r="AA82" s="25">
        <f>+('C'!W48/D!AA$60)*1000</f>
        <v>-9.3202131677227193E-4</v>
      </c>
      <c r="AB82" s="25">
        <f>+('C'!X48/D!AB$60)*1000</f>
        <v>5.6816795635126465E-3</v>
      </c>
      <c r="AC82" s="25">
        <f>+('C'!Y48/D!AC$60)*1000</f>
        <v>9.6988389267251979E-3</v>
      </c>
      <c r="AD82" s="25">
        <f>+('C'!Z48/D!AD$60)*1000</f>
        <v>1.0032865373691472E-3</v>
      </c>
      <c r="AE82" s="25">
        <f>+('C'!AA48/D!AE$60)*1000</f>
        <v>5.1701649476261187E-4</v>
      </c>
      <c r="AF82" s="25">
        <f>+('C'!AB48/D!AF$60)*1000</f>
        <v>-1.2858119222882286E-3</v>
      </c>
    </row>
    <row r="83" spans="6:32" x14ac:dyDescent="0.25">
      <c r="F83" s="220" t="s">
        <v>19</v>
      </c>
      <c r="G83" s="221"/>
      <c r="H83" s="25">
        <f>+('C'!D49/D!H$60)*1000</f>
        <v>-2.0876980528140836E-2</v>
      </c>
      <c r="I83" s="25">
        <f>+('C'!E49/D!I$60)*1000</f>
        <v>-2.4583333333333332E-2</v>
      </c>
      <c r="J83" s="25">
        <f>+('C'!F49/D!J$60)*1000</f>
        <v>-4.4375854922279787E-2</v>
      </c>
      <c r="K83" s="25">
        <f>+('C'!G49/D!K$60)*1000</f>
        <v>-6.2901734693877553E-2</v>
      </c>
      <c r="L83" s="25">
        <f>+('C'!H49/D!L$60)*1000</f>
        <v>-7.291181360201511E-2</v>
      </c>
      <c r="M83" s="25">
        <f>+('C'!I49/D!M$60)*1000</f>
        <v>-9.9290103236053209E-2</v>
      </c>
      <c r="N83" s="25">
        <f>+('C'!J49/D!N$60)*1000</f>
        <v>-3.6826407605233494E-2</v>
      </c>
      <c r="O83" s="25">
        <f>+('C'!K49/D!O$60)*1000</f>
        <v>-4.5254615403227755E-2</v>
      </c>
      <c r="P83" s="25">
        <f>+('C'!L49/D!P$60)*1000</f>
        <v>-7.5204234270830853E-2</v>
      </c>
      <c r="Q83" s="25">
        <f>+('C'!M49/D!Q$60)*1000</f>
        <v>-7.3219410876132936E-3</v>
      </c>
      <c r="R83" s="25">
        <f>+('C'!N49/D!R$60)*1000</f>
        <v>-1.1309473291519968E-2</v>
      </c>
      <c r="S83" s="25">
        <f>+('C'!O49/D!S$60)*1000</f>
        <v>-5.7119200110583794E-2</v>
      </c>
      <c r="T83" s="25">
        <f>+('C'!P49/D!T$60)*1000</f>
        <v>-4.907683201675507E-2</v>
      </c>
      <c r="U83" s="25">
        <f>+('C'!Q49/D!U$60)*1000</f>
        <v>-0.10373721626060156</v>
      </c>
      <c r="V83" s="25">
        <f>+('C'!R49/D!V$60)*1000</f>
        <v>1.1967051290602279E-2</v>
      </c>
      <c r="W83" s="25">
        <f>+('C'!S49/D!W$60)*1000</f>
        <v>1.8351351351351353E-2</v>
      </c>
      <c r="X83" s="25">
        <f>+('C'!T49/D!X$60)*1000</f>
        <v>-1.2904593332609404E-2</v>
      </c>
      <c r="Y83" s="25">
        <f>+('C'!U49/D!Y$60)*1000</f>
        <v>-7.172470052810102E-3</v>
      </c>
      <c r="Z83" s="25">
        <f>+('C'!V49/D!Z$60)*1000</f>
        <v>3.3529997241145131E-2</v>
      </c>
      <c r="AA83" s="25">
        <f>+('C'!W49/D!AA$60)*1000</f>
        <v>0.12825194074944399</v>
      </c>
      <c r="AB83" s="25">
        <f>+('C'!X49/D!AB$60)*1000</f>
        <v>0.11854735182457522</v>
      </c>
      <c r="AC83" s="25">
        <f>+('C'!Y49/D!AC$60)*1000</f>
        <v>9.4276134405514078E-2</v>
      </c>
      <c r="AD83" s="25">
        <f>+('C'!Z49/D!AD$60)*1000</f>
        <v>0.1223591252130163</v>
      </c>
      <c r="AE83" s="25">
        <f>+('C'!AA49/D!AE$60)*1000</f>
        <v>0.12053501625396316</v>
      </c>
      <c r="AF83" s="25">
        <f>+('C'!AB49/D!AF$60)*1000</f>
        <v>0.10439773797772203</v>
      </c>
    </row>
    <row r="84" spans="6:32" x14ac:dyDescent="0.25">
      <c r="F84" s="222" t="s">
        <v>20</v>
      </c>
      <c r="G84" s="223"/>
      <c r="H84" s="25">
        <f>+('C'!D50/D!H$60)*1000</f>
        <v>-3.9253134169111762E-4</v>
      </c>
      <c r="I84" s="25">
        <f>+('C'!E50/D!I$60)*1000</f>
        <v>-1.1819685039370078E-3</v>
      </c>
      <c r="J84" s="25">
        <f>+('C'!F50/D!J$60)*1000</f>
        <v>-1.7036787564766839E-3</v>
      </c>
      <c r="K84" s="25">
        <f>+('C'!G50/D!K$60)*1000</f>
        <v>-3.0166071428571429E-3</v>
      </c>
      <c r="L84" s="25">
        <f>+('C'!H50/D!L$60)*1000</f>
        <v>-9.8687657430730487E-4</v>
      </c>
      <c r="M84" s="25">
        <f>+('C'!I50/D!M$60)*1000</f>
        <v>-7.2153563629144318E-4</v>
      </c>
      <c r="N84" s="25">
        <f>+('C'!J50/D!N$60)*1000</f>
        <v>-7.8671534277453803E-4</v>
      </c>
      <c r="O84" s="25">
        <f>+('C'!K50/D!O$60)*1000</f>
        <v>-5.7727019768201513E-4</v>
      </c>
      <c r="P84" s="25">
        <f>+('C'!L50/D!P$60)*1000</f>
        <v>-5.0350068101985719E-4</v>
      </c>
      <c r="Q84" s="25">
        <f>+('C'!M50/D!Q$60)*1000</f>
        <v>-4.1286584214501511E-3</v>
      </c>
      <c r="R84" s="25">
        <f>+('C'!N50/D!R$60)*1000</f>
        <v>-4.3762036885914802E-3</v>
      </c>
      <c r="S84" s="25">
        <f>+('C'!O50/D!S$60)*1000</f>
        <v>-2.8560567663456666E-4</v>
      </c>
      <c r="T84" s="25">
        <f>+('C'!P50/D!T$60)*1000</f>
        <v>1.2622419013363079E-2</v>
      </c>
      <c r="U84" s="25">
        <f>+('C'!Q50/D!U$60)*1000</f>
        <v>1.0738093631189398E-2</v>
      </c>
      <c r="V84" s="25">
        <f>+('C'!R50/D!V$60)*1000</f>
        <v>-1.6214677960826164E-3</v>
      </c>
      <c r="W84" s="25">
        <f>+('C'!S50/D!W$60)*1000</f>
        <v>6.2818061964403423E-3</v>
      </c>
      <c r="X84" s="25">
        <f>+('C'!T50/D!X$60)*1000</f>
        <v>-5.1262460636334016E-3</v>
      </c>
      <c r="Y84" s="25">
        <f>+('C'!U50/D!Y$60)*1000</f>
        <v>-3.696320467133227E-3</v>
      </c>
      <c r="Z84" s="25">
        <f>+('C'!V50/D!Z$60)*1000</f>
        <v>-2.7383544491840156E-3</v>
      </c>
      <c r="AA84" s="25">
        <f>+('C'!W50/D!AA$60)*1000</f>
        <v>-1.8886093743443414E-2</v>
      </c>
      <c r="AB84" s="25">
        <f>+('C'!X50/D!AB$60)*1000</f>
        <v>-1.4381138103437547E-2</v>
      </c>
      <c r="AC84" s="25">
        <f>+('C'!Y50/D!AC$60)*1000</f>
        <v>-1.6744584393205877E-2</v>
      </c>
      <c r="AD84" s="25">
        <f>+('C'!Z50/D!AD$60)*1000</f>
        <v>-1.4148989694068003E-2</v>
      </c>
      <c r="AE84" s="25">
        <f>+('C'!AA50/D!AE$60)*1000</f>
        <v>-1.123827105991893E-2</v>
      </c>
      <c r="AF84" s="25">
        <f>+('C'!AB50/D!AF$60)*1000</f>
        <v>-1.7506330711334527E-2</v>
      </c>
    </row>
    <row r="85" spans="6:32" x14ac:dyDescent="0.25">
      <c r="F85" s="220" t="s">
        <v>21</v>
      </c>
      <c r="G85" s="221"/>
      <c r="H85" s="25">
        <f>+('C'!D51/D!H$60)*1000</f>
        <v>-2.5580154707922112E-4</v>
      </c>
      <c r="I85" s="25">
        <f>+('C'!E51/D!I$60)*1000</f>
        <v>0</v>
      </c>
      <c r="J85" s="25">
        <f>+('C'!F51/D!J$60)*1000</f>
        <v>0</v>
      </c>
      <c r="K85" s="25">
        <f>+('C'!G51/D!K$60)*1000</f>
        <v>0</v>
      </c>
      <c r="L85" s="25">
        <f>+('C'!H51/D!L$60)*1000</f>
        <v>0</v>
      </c>
      <c r="M85" s="25">
        <f>+('C'!I51/D!M$60)*1000</f>
        <v>0</v>
      </c>
      <c r="N85" s="25">
        <f>+('C'!J51/D!N$60)*1000</f>
        <v>0</v>
      </c>
      <c r="O85" s="25">
        <f>+('C'!K51/D!O$60)*1000</f>
        <v>0</v>
      </c>
      <c r="P85" s="25">
        <f>+('C'!L51/D!P$60)*1000</f>
        <v>0</v>
      </c>
      <c r="Q85" s="25">
        <f>+('C'!M51/D!Q$60)*1000</f>
        <v>1.5563632930513596E-4</v>
      </c>
      <c r="R85" s="25">
        <f>+('C'!N51/D!R$60)*1000</f>
        <v>2.1791135256126281E-4</v>
      </c>
      <c r="S85" s="25">
        <f>+('C'!O51/D!S$60)*1000</f>
        <v>1.1557849145279453E-3</v>
      </c>
      <c r="T85" s="25">
        <f>+('C'!P51/D!T$60)*1000</f>
        <v>1.9955835818517087E-3</v>
      </c>
      <c r="U85" s="25">
        <f>+('C'!Q51/D!U$60)*1000</f>
        <v>2.1302782839531169E-3</v>
      </c>
      <c r="V85" s="25">
        <f>+('C'!R51/D!V$60)*1000</f>
        <v>1.499321905778252E-3</v>
      </c>
      <c r="W85" s="25">
        <f>+('C'!S51/D!W$60)*1000</f>
        <v>5.3698088332234679E-3</v>
      </c>
      <c r="X85" s="25">
        <f>+('C'!T51/D!X$60)*1000</f>
        <v>3.8458616570746014E-2</v>
      </c>
      <c r="Y85" s="25">
        <f>+('C'!U51/D!Y$60)*1000</f>
        <v>5.4200077283070712E-2</v>
      </c>
      <c r="Z85" s="25">
        <f>+('C'!V51/D!Z$60)*1000</f>
        <v>2.9222363701958787E-2</v>
      </c>
      <c r="AA85" s="25">
        <f>+('C'!W51/D!AA$60)*1000</f>
        <v>3.2408711342369181E-2</v>
      </c>
      <c r="AB85" s="25">
        <f>+('C'!X51/D!AB$60)*1000</f>
        <v>5.4261975395722252E-3</v>
      </c>
      <c r="AC85" s="25">
        <f>+('C'!Y51/D!AC$60)*1000</f>
        <v>5.2102445228522191E-3</v>
      </c>
      <c r="AD85" s="25">
        <f>+('C'!Z51/D!AD$60)*1000</f>
        <v>4.8064594660391135E-3</v>
      </c>
      <c r="AE85" s="25">
        <f>+('C'!AA51/D!AE$60)*1000</f>
        <v>2.0462535618252595E-3</v>
      </c>
      <c r="AF85" s="25">
        <f>+('C'!AB51/D!AF$60)*1000</f>
        <v>8.3349321130922211E-3</v>
      </c>
    </row>
    <row r="86" spans="6:32" x14ac:dyDescent="0.25">
      <c r="F86" s="222" t="s">
        <v>22</v>
      </c>
      <c r="G86" s="223"/>
      <c r="H86" s="25">
        <f>+('C'!D52/D!H$60)*1000</f>
        <v>-2.3273352894105089E-2</v>
      </c>
      <c r="I86" s="25">
        <f>+('C'!E52/D!I$60)*1000</f>
        <v>8.1391496062992119E-2</v>
      </c>
      <c r="J86" s="25">
        <f>+('C'!F52/D!J$60)*1000</f>
        <v>4.8609689119170983E-2</v>
      </c>
      <c r="K86" s="25">
        <f>+('C'!G52/D!K$60)*1000</f>
        <v>7.013882653061225E-2</v>
      </c>
      <c r="L86" s="25">
        <f>+('C'!H52/D!L$60)*1000</f>
        <v>3.5479471032745589E-2</v>
      </c>
      <c r="M86" s="25">
        <f>+('C'!I52/D!M$60)*1000</f>
        <v>3.9789780623386936E-2</v>
      </c>
      <c r="N86" s="25">
        <f>+('C'!J52/D!N$60)*1000</f>
        <v>9.5874209829960345E-3</v>
      </c>
      <c r="O86" s="25">
        <f>+('C'!K52/D!O$60)*1000</f>
        <v>0.15212615838757287</v>
      </c>
      <c r="P86" s="25">
        <f>+('C'!L52/D!P$60)*1000</f>
        <v>0.13043649788525413</v>
      </c>
      <c r="Q86" s="25">
        <f>+('C'!M52/D!Q$60)*1000</f>
        <v>0.1915257033610272</v>
      </c>
      <c r="R86" s="25">
        <f>+('C'!N52/D!R$60)*1000</f>
        <v>8.4525682575951874E-2</v>
      </c>
      <c r="S86" s="25">
        <f>+('C'!O52/D!S$60)*1000</f>
        <v>-1.0308782196009773E-2</v>
      </c>
      <c r="T86" s="25">
        <f>+('C'!P52/D!T$60)*1000</f>
        <v>-2.8016277005031079E-2</v>
      </c>
      <c r="U86" s="25">
        <f>+('C'!Q52/D!U$60)*1000</f>
        <v>-5.1892263391149815E-2</v>
      </c>
      <c r="V86" s="25">
        <f>+('C'!R52/D!V$60)*1000</f>
        <v>-0.33126461237466376</v>
      </c>
      <c r="W86" s="25">
        <f>+('C'!S52/D!W$60)*1000</f>
        <v>9.6361502966381032E-2</v>
      </c>
      <c r="X86" s="25">
        <f>+('C'!T52/D!X$60)*1000</f>
        <v>-2.0788185470735149E-2</v>
      </c>
      <c r="Y86" s="25">
        <f>+('C'!U52/D!Y$60)*1000</f>
        <v>-4.9861019277832645E-2</v>
      </c>
      <c r="Z86" s="25">
        <f>+('C'!V52/D!Z$60)*1000</f>
        <v>-5.1770335943634477E-2</v>
      </c>
      <c r="AA86" s="25">
        <f>+('C'!W52/D!AA$60)*1000</f>
        <v>-0.10205532709496033</v>
      </c>
      <c r="AB86" s="25">
        <f>+('C'!X52/D!AB$60)*1000</f>
        <v>-0.12937109723461196</v>
      </c>
      <c r="AC86" s="25">
        <f>+('C'!Y52/D!AC$60)*1000</f>
        <v>-0.12222253220644949</v>
      </c>
      <c r="AD86" s="25">
        <f>+('C'!Z52/D!AD$60)*1000</f>
        <v>-0.12879694473748274</v>
      </c>
      <c r="AE86" s="25">
        <f>+('C'!AA52/D!AE$60)*1000</f>
        <v>-0.15080768150258861</v>
      </c>
      <c r="AF86" s="25">
        <f>+('C'!AB52/D!AF$60)*1000</f>
        <v>-0.132063455618251</v>
      </c>
    </row>
    <row r="87" spans="6:32" x14ac:dyDescent="0.25">
      <c r="F87" s="220" t="s">
        <v>23</v>
      </c>
      <c r="G87" s="221"/>
      <c r="H87" s="25">
        <f>+('C'!D53/D!H$60)*1000</f>
        <v>5.6673672979461187E-2</v>
      </c>
      <c r="I87" s="25">
        <f>+('C'!E53/D!I$60)*1000</f>
        <v>5.7953543307086583E-3</v>
      </c>
      <c r="J87" s="25">
        <f>+('C'!F53/D!J$60)*1000</f>
        <v>-2.0648808290155442E-2</v>
      </c>
      <c r="K87" s="25">
        <f>+('C'!G53/D!K$60)*1000</f>
        <v>-9.0841581632653077E-3</v>
      </c>
      <c r="L87" s="25">
        <f>+('C'!H53/D!L$60)*1000</f>
        <v>-2.5670025188916871E-3</v>
      </c>
      <c r="M87" s="25">
        <f>+('C'!I53/D!M$60)*1000</f>
        <v>1.6678355171729199E-2</v>
      </c>
      <c r="N87" s="25">
        <f>+('C'!J53/D!N$60)*1000</f>
        <v>9.0463321409320289E-3</v>
      </c>
      <c r="O87" s="25">
        <f>+('C'!K53/D!O$60)*1000</f>
        <v>-5.450313339301697E-3</v>
      </c>
      <c r="P87" s="25">
        <f>+('C'!L53/D!P$60)*1000</f>
        <v>2.6130134531291093E-3</v>
      </c>
      <c r="Q87" s="25">
        <f>+('C'!M53/D!Q$60)*1000</f>
        <v>1.256169750755287E-2</v>
      </c>
      <c r="R87" s="25">
        <f>+('C'!N53/D!R$60)*1000</f>
        <v>-2.8890904427708738E-2</v>
      </c>
      <c r="S87" s="25">
        <f>+('C'!O53/D!S$60)*1000</f>
        <v>-7.5744966133714231E-2</v>
      </c>
      <c r="T87" s="25">
        <f>+('C'!P53/D!T$60)*1000</f>
        <v>-3.6532679217793157E-2</v>
      </c>
      <c r="U87" s="25">
        <f>+('C'!Q53/D!U$60)*1000</f>
        <v>1.071768914085173E-2</v>
      </c>
      <c r="V87" s="25">
        <f>+('C'!R53/D!V$60)*1000</f>
        <v>2.3732630783254373E-3</v>
      </c>
      <c r="W87" s="25">
        <f>+('C'!S53/D!W$60)*1000</f>
        <v>4.9859151834761566E-3</v>
      </c>
      <c r="X87" s="25">
        <f>+('C'!T53/D!X$60)*1000</f>
        <v>-0.19321457270061898</v>
      </c>
      <c r="Y87" s="25">
        <f>+('C'!U53/D!Y$60)*1000</f>
        <v>-4.9512622901549952E-2</v>
      </c>
      <c r="Z87" s="25">
        <f>+('C'!V53/D!Z$60)*1000</f>
        <v>-2.2597567963328454E-2</v>
      </c>
      <c r="AA87" s="25">
        <f>+('C'!W53/D!AA$60)*1000</f>
        <v>-3.9785993034283075E-2</v>
      </c>
      <c r="AB87" s="25">
        <f>+('C'!X53/D!AB$60)*1000</f>
        <v>-0.28184990560753481</v>
      </c>
      <c r="AC87" s="25">
        <f>+('C'!Y53/D!AC$60)*1000</f>
        <v>-0.30844623369163865</v>
      </c>
      <c r="AD87" s="25">
        <f>+('C'!Z53/D!AD$60)*1000</f>
        <v>-0.15285679217722956</v>
      </c>
      <c r="AE87" s="25">
        <f>+('C'!AA53/D!AE$60)*1000</f>
        <v>1.4974615724204365E-2</v>
      </c>
      <c r="AF87" s="25">
        <f>+('C'!AB53/D!AF$60)*1000</f>
        <v>-6.5811272852179817E-2</v>
      </c>
    </row>
    <row r="88" spans="6:32" x14ac:dyDescent="0.25">
      <c r="F88" s="222" t="s">
        <v>24</v>
      </c>
      <c r="G88" s="223"/>
      <c r="H88" s="25">
        <f>+('C'!D54/D!H$60)*1000</f>
        <v>-0.31086252333955727</v>
      </c>
      <c r="I88" s="25">
        <f>+('C'!E54/D!I$60)*1000</f>
        <v>-0.10190314960629922</v>
      </c>
      <c r="J88" s="25">
        <f>+('C'!F54/D!J$60)*1000</f>
        <v>-9.1229455958549227E-2</v>
      </c>
      <c r="K88" s="25">
        <f>+('C'!G54/D!K$60)*1000</f>
        <v>-0.19949397959183676</v>
      </c>
      <c r="L88" s="25">
        <f>+('C'!H54/D!L$60)*1000</f>
        <v>-4.740350125944584E-2</v>
      </c>
      <c r="M88" s="25">
        <f>+('C'!I54/D!M$60)*1000</f>
        <v>-4.9605295810998616E-2</v>
      </c>
      <c r="N88" s="25">
        <f>+('C'!J54/D!N$60)*1000</f>
        <v>-5.5882442299211049E-2</v>
      </c>
      <c r="O88" s="25">
        <f>+('C'!K54/D!O$60)*1000</f>
        <v>-4.4027825497834447E-2</v>
      </c>
      <c r="P88" s="25">
        <f>+('C'!L54/D!P$60)*1000</f>
        <v>-5.3642595999904424E-2</v>
      </c>
      <c r="Q88" s="25">
        <f>+('C'!M54/D!Q$60)*1000</f>
        <v>-6.0931410498489422E-2</v>
      </c>
      <c r="R88" s="25">
        <f>+('C'!N54/D!R$60)*1000</f>
        <v>-0.11792377999020727</v>
      </c>
      <c r="S88" s="25">
        <f>+('C'!O54/D!S$60)*1000</f>
        <v>-0.1560404782748929</v>
      </c>
      <c r="T88" s="25">
        <f>+('C'!P54/D!T$60)*1000</f>
        <v>-0.21284260249960163</v>
      </c>
      <c r="U88" s="25">
        <f>+('C'!Q54/D!U$60)*1000</f>
        <v>-0.26242109288879889</v>
      </c>
      <c r="V88" s="25">
        <f>+('C'!R54/D!V$60)*1000</f>
        <v>-0.57606640876853643</v>
      </c>
      <c r="W88" s="25">
        <f>+('C'!S54/D!W$60)*1000</f>
        <v>-0.44004805537244562</v>
      </c>
      <c r="X88" s="25">
        <f>+('C'!T54/D!X$60)*1000</f>
        <v>-0.32484217613204475</v>
      </c>
      <c r="Y88" s="25">
        <f>+('C'!U54/D!Y$60)*1000</f>
        <v>-0.59324898029281692</v>
      </c>
      <c r="Z88" s="25">
        <f>+('C'!V54/D!Z$60)*1000</f>
        <v>-0.53474697056514076</v>
      </c>
      <c r="AA88" s="25">
        <f>+('C'!W54/D!AA$60)*1000</f>
        <v>-0.40077019428475519</v>
      </c>
      <c r="AB88" s="25">
        <f>+('C'!X54/D!AB$60)*1000</f>
        <v>-0.21629595668319399</v>
      </c>
      <c r="AC88" s="25">
        <f>+('C'!Y54/D!AC$60)*1000</f>
        <v>-0.20866431443341266</v>
      </c>
      <c r="AD88" s="25">
        <f>+('C'!Z54/D!AD$60)*1000</f>
        <v>-0.33243059725716134</v>
      </c>
      <c r="AE88" s="25">
        <f>+('C'!AA54/D!AE$60)*1000</f>
        <v>-0.54808696873620422</v>
      </c>
      <c r="AF88" s="25">
        <f>+('C'!AB54/D!AF$60)*1000</f>
        <v>-0.36781523163331536</v>
      </c>
    </row>
    <row r="89" spans="6:32" x14ac:dyDescent="0.25">
      <c r="F89" s="220" t="s">
        <v>25</v>
      </c>
      <c r="G89" s="221"/>
      <c r="H89" s="25">
        <f>+('C'!D55/D!H$60)*1000</f>
        <v>-1.1820592157908778E-2</v>
      </c>
      <c r="I89" s="25">
        <f>+('C'!E55/D!I$60)*1000</f>
        <v>-1.9714881889763784E-2</v>
      </c>
      <c r="J89" s="25">
        <f>+('C'!F55/D!J$60)*1000</f>
        <v>-2.1107253886010362E-2</v>
      </c>
      <c r="K89" s="25">
        <f>+('C'!G55/D!K$60)*1000</f>
        <v>-3.4519846938775516E-2</v>
      </c>
      <c r="L89" s="25">
        <f>+('C'!H55/D!L$60)*1000</f>
        <v>-1.468478589420655E-2</v>
      </c>
      <c r="M89" s="25">
        <f>+('C'!I55/D!M$60)*1000</f>
        <v>-1.3255558864403414E-2</v>
      </c>
      <c r="N89" s="25">
        <f>+('C'!J55/D!N$60)*1000</f>
        <v>-1.6938918018327045E-2</v>
      </c>
      <c r="O89" s="25">
        <f>+('C'!K55/D!O$60)*1000</f>
        <v>-3.241709211449588E-2</v>
      </c>
      <c r="P89" s="25">
        <f>+('C'!L55/D!P$60)*1000</f>
        <v>-2.3509737389184927E-2</v>
      </c>
      <c r="Q89" s="25">
        <f>+('C'!M55/D!Q$60)*1000</f>
        <v>-3.3431882552870093E-2</v>
      </c>
      <c r="R89" s="25">
        <f>+('C'!N55/D!R$60)*1000</f>
        <v>-7.5497027209774067E-2</v>
      </c>
      <c r="S89" s="25">
        <f>+('C'!O55/D!S$60)*1000</f>
        <v>-7.6309726765884905E-2</v>
      </c>
      <c r="T89" s="25">
        <f>+('C'!P55/D!T$60)*1000</f>
        <v>-0.13288159901655017</v>
      </c>
      <c r="U89" s="25">
        <f>+('C'!Q55/D!U$60)*1000</f>
        <v>-0.17120040044093499</v>
      </c>
      <c r="V89" s="25">
        <f>+('C'!R55/D!V$60)*1000</f>
        <v>-0.11045123279752773</v>
      </c>
      <c r="W89" s="25">
        <f>+('C'!S55/D!W$60)*1000</f>
        <v>-0.11486985277960887</v>
      </c>
      <c r="X89" s="25">
        <f>+('C'!T55/D!X$60)*1000</f>
        <v>-0.12549147573026387</v>
      </c>
      <c r="Y89" s="25">
        <f>+('C'!U55/D!Y$60)*1000</f>
        <v>-0.12776443690695977</v>
      </c>
      <c r="Z89" s="25">
        <f>+('C'!V55/D!Z$60)*1000</f>
        <v>-0.13894068462044523</v>
      </c>
      <c r="AA89" s="25">
        <f>+('C'!W55/D!AA$60)*1000</f>
        <v>-0.11437396668205277</v>
      </c>
      <c r="AB89" s="25">
        <f>+('C'!X55/D!AB$60)*1000</f>
        <v>-0.12084135842167498</v>
      </c>
      <c r="AC89" s="25">
        <f>+('C'!Y55/D!AC$60)*1000</f>
        <v>-0.13121494215147289</v>
      </c>
      <c r="AD89" s="25">
        <f>+('C'!Z55/D!AD$60)*1000</f>
        <v>-0.10626582406881442</v>
      </c>
      <c r="AE89" s="25">
        <f>+('C'!AA55/D!AE$60)*1000</f>
        <v>-0.12473879279206967</v>
      </c>
      <c r="AF89" s="25">
        <f>+('C'!AB55/D!AF$60)*1000</f>
        <v>-0.12925353320402569</v>
      </c>
    </row>
    <row r="90" spans="6:32" ht="15.75" thickBot="1" x14ac:dyDescent="0.3">
      <c r="F90" s="224" t="s">
        <v>26</v>
      </c>
      <c r="G90" s="225"/>
      <c r="H90" s="130">
        <f>+('C'!D56/D!H$60)*1000</f>
        <v>0</v>
      </c>
      <c r="I90" s="130">
        <f>+('C'!E56/D!I$60)*1000</f>
        <v>0</v>
      </c>
      <c r="J90" s="130">
        <f>+('C'!F56/D!J$60)*1000</f>
        <v>0</v>
      </c>
      <c r="K90" s="130">
        <f>+('C'!G56/D!K$60)*1000</f>
        <v>0</v>
      </c>
      <c r="L90" s="130">
        <f>+('C'!H56/D!L$60)*1000</f>
        <v>0</v>
      </c>
      <c r="M90" s="130">
        <f>+('C'!I56/D!M$60)*1000</f>
        <v>0</v>
      </c>
      <c r="N90" s="130">
        <f>+('C'!J56/D!N$60)*1000</f>
        <v>0</v>
      </c>
      <c r="O90" s="130">
        <f>+('C'!K56/D!O$60)*1000</f>
        <v>0</v>
      </c>
      <c r="P90" s="130">
        <f>+('C'!L56/D!P$60)*1000</f>
        <v>-4.9162465052928395E-4</v>
      </c>
      <c r="Q90" s="130">
        <f>+('C'!M56/D!Q$60)*1000</f>
        <v>-1.7860177492447129E-4</v>
      </c>
      <c r="R90" s="130">
        <f>+('C'!N56/D!R$60)*1000</f>
        <v>4.1012847116976385E-5</v>
      </c>
      <c r="S90" s="130">
        <f>+('C'!O56/D!S$60)*1000</f>
        <v>-3.5506611989125927E-4</v>
      </c>
      <c r="T90" s="130">
        <f>+('C'!P56/D!T$60)*1000</f>
        <v>-2.7991895645047463E-4</v>
      </c>
      <c r="U90" s="130">
        <f>+('C'!Q56/D!U$60)*1000</f>
        <v>-3.2496456772626022E-4</v>
      </c>
      <c r="V90" s="130">
        <f>+('C'!R56/D!V$60)*1000</f>
        <v>5.5605949443073423E-4</v>
      </c>
      <c r="W90" s="130">
        <f>+('C'!S56/D!W$60)*1000</f>
        <v>-1.1595253790375741E-3</v>
      </c>
      <c r="X90" s="130">
        <f>+('C'!T56/D!X$60)*1000</f>
        <v>-3.1462699533065484E-4</v>
      </c>
      <c r="Y90" s="130">
        <f>+('C'!U56/D!Y$60)*1000</f>
        <v>-1.1427590056244902E-3</v>
      </c>
      <c r="Z90" s="130">
        <f>+('C'!V56/D!Z$60)*1000</f>
        <v>-3.1529466692133021E-4</v>
      </c>
      <c r="AA90" s="130">
        <f>+('C'!W56/D!AA$60)*1000</f>
        <v>-1.1156267047123494E-3</v>
      </c>
      <c r="AB90" s="130">
        <f>+('C'!X56/D!AB$60)*1000</f>
        <v>4.0373005829512696E-4</v>
      </c>
      <c r="AC90" s="130">
        <f>+('C'!Y56/D!AC$60)*1000</f>
        <v>-1.9697218347419375E-4</v>
      </c>
      <c r="AD90" s="130">
        <f>+('C'!Z56/D!AD$60)*1000</f>
        <v>-4.5039763044713124E-4</v>
      </c>
      <c r="AE90" s="130">
        <f>+('C'!AA56/D!AE$60)*1000</f>
        <v>2.6887265722197701E-4</v>
      </c>
      <c r="AF90" s="130">
        <f>+('C'!AB56/D!AF$60)*1000</f>
        <v>0.62418116375843569</v>
      </c>
    </row>
    <row r="91" spans="6:32" x14ac:dyDescent="0.25">
      <c r="F91" s="1" t="s">
        <v>53</v>
      </c>
    </row>
    <row r="92" spans="6:32" ht="19.5" thickBot="1" x14ac:dyDescent="0.3">
      <c r="G92" s="229" t="s">
        <v>63</v>
      </c>
      <c r="H92" s="229"/>
      <c r="I92" s="229"/>
      <c r="J92" s="229"/>
      <c r="K92" s="229"/>
      <c r="L92" s="229"/>
      <c r="M92" s="229"/>
      <c r="N92" s="229"/>
      <c r="O92" s="229"/>
      <c r="P92" s="229"/>
      <c r="Q92" s="229"/>
      <c r="R92" s="229"/>
      <c r="S92" s="229"/>
      <c r="T92" s="229"/>
      <c r="U92" s="229"/>
      <c r="V92" s="229"/>
      <c r="W92" s="229"/>
      <c r="X92" s="229"/>
      <c r="Y92" s="229"/>
      <c r="Z92" s="229"/>
      <c r="AA92" s="229"/>
      <c r="AB92" s="229"/>
      <c r="AC92" s="229"/>
    </row>
    <row r="93" spans="6:32" x14ac:dyDescent="0.25">
      <c r="G93" s="163" t="s">
        <v>39</v>
      </c>
      <c r="H93" s="164">
        <v>1995</v>
      </c>
      <c r="I93" s="164">
        <v>1996</v>
      </c>
      <c r="J93" s="164">
        <v>1997</v>
      </c>
      <c r="K93" s="164">
        <v>1998</v>
      </c>
      <c r="L93" s="164">
        <v>1999</v>
      </c>
      <c r="M93" s="164">
        <v>2000</v>
      </c>
      <c r="N93" s="164">
        <v>2001</v>
      </c>
      <c r="O93" s="164">
        <v>2002</v>
      </c>
      <c r="P93" s="164">
        <v>2003</v>
      </c>
      <c r="Q93" s="164">
        <v>2004</v>
      </c>
      <c r="R93" s="164">
        <v>2005</v>
      </c>
      <c r="S93" s="164">
        <v>2006</v>
      </c>
      <c r="T93" s="164">
        <v>2007</v>
      </c>
      <c r="U93" s="164">
        <v>2008</v>
      </c>
      <c r="V93" s="164">
        <v>2009</v>
      </c>
      <c r="W93" s="164">
        <v>2010</v>
      </c>
      <c r="X93" s="164">
        <v>2011</v>
      </c>
      <c r="Y93" s="164">
        <v>2012</v>
      </c>
      <c r="Z93" s="164">
        <v>2013</v>
      </c>
      <c r="AA93" s="164">
        <v>2014</v>
      </c>
      <c r="AB93" s="164">
        <v>2015</v>
      </c>
      <c r="AC93" s="164">
        <v>2016</v>
      </c>
      <c r="AD93" s="164">
        <v>2017</v>
      </c>
      <c r="AE93" s="164">
        <v>2018</v>
      </c>
      <c r="AF93" s="164">
        <v>2019</v>
      </c>
    </row>
    <row r="94" spans="6:32" ht="15.75" thickBot="1" x14ac:dyDescent="0.3">
      <c r="G94" s="165" t="s">
        <v>38</v>
      </c>
      <c r="H94" s="166">
        <v>92507279383.038727</v>
      </c>
      <c r="I94" s="166">
        <v>97160109277.80867</v>
      </c>
      <c r="J94" s="166">
        <v>106659508271.25496</v>
      </c>
      <c r="K94" s="166">
        <v>98443739941.166397</v>
      </c>
      <c r="L94" s="166">
        <v>86186158684.768494</v>
      </c>
      <c r="M94" s="166">
        <v>99886577330.727112</v>
      </c>
      <c r="N94" s="166">
        <v>98211751481.796738</v>
      </c>
      <c r="O94" s="166">
        <v>97963002598.62233</v>
      </c>
      <c r="P94" s="166">
        <v>94641380063.574036</v>
      </c>
      <c r="Q94" s="166">
        <v>117081522238.32433</v>
      </c>
      <c r="R94" s="166">
        <v>145619193046.09366</v>
      </c>
      <c r="S94" s="166">
        <v>161618580752.94522</v>
      </c>
      <c r="T94" s="166">
        <v>206181823187.6741</v>
      </c>
      <c r="U94" s="166">
        <v>242186949772.53262</v>
      </c>
      <c r="V94" s="166">
        <v>232397835356.34525</v>
      </c>
      <c r="W94" s="166">
        <v>286563099757.48126</v>
      </c>
      <c r="X94" s="166">
        <v>334943877377.47107</v>
      </c>
      <c r="Y94" s="166">
        <v>370921317942.56293</v>
      </c>
      <c r="Z94" s="166">
        <v>382116120909.21759</v>
      </c>
      <c r="AA94" s="166">
        <v>381112110485.38422</v>
      </c>
      <c r="AB94" s="166">
        <v>293481753078.86761</v>
      </c>
      <c r="AC94" s="166">
        <v>282825012368.255</v>
      </c>
      <c r="AD94" s="166">
        <v>311883730442.04504</v>
      </c>
      <c r="AE94" s="166">
        <v>333568926392.5863</v>
      </c>
      <c r="AF94" s="166">
        <v>323802808108.24597</v>
      </c>
    </row>
    <row r="95" spans="6:32" x14ac:dyDescent="0.25">
      <c r="G95" s="2" t="s">
        <v>42</v>
      </c>
      <c r="H95" s="162" t="s">
        <v>41</v>
      </c>
      <c r="Y95" s="55"/>
      <c r="Z95" s="55"/>
      <c r="AA95" s="55"/>
      <c r="AB95" s="55"/>
    </row>
    <row r="96" spans="6:32" ht="15.75" thickBot="1" x14ac:dyDescent="0.3"/>
    <row r="97" spans="6:32" ht="15.75" thickBot="1" x14ac:dyDescent="0.3">
      <c r="F97" s="6" t="s">
        <v>15</v>
      </c>
      <c r="G97" s="7"/>
      <c r="H97" s="12">
        <v>1995</v>
      </c>
      <c r="I97" s="8">
        <v>1996</v>
      </c>
      <c r="J97" s="12">
        <v>1997</v>
      </c>
      <c r="K97" s="8">
        <v>1998</v>
      </c>
      <c r="L97" s="12">
        <v>1999</v>
      </c>
      <c r="M97" s="8">
        <v>2000</v>
      </c>
      <c r="N97" s="12">
        <v>2001</v>
      </c>
      <c r="O97" s="8">
        <v>2002</v>
      </c>
      <c r="P97" s="12">
        <v>2003</v>
      </c>
      <c r="Q97" s="8">
        <v>2004</v>
      </c>
      <c r="R97" s="12">
        <v>2005</v>
      </c>
      <c r="S97" s="8">
        <v>2006</v>
      </c>
      <c r="T97" s="12">
        <v>2007</v>
      </c>
      <c r="U97" s="8">
        <v>2008</v>
      </c>
      <c r="V97" s="12">
        <v>2009</v>
      </c>
      <c r="W97" s="8">
        <v>2010</v>
      </c>
      <c r="X97" s="12">
        <v>2011</v>
      </c>
      <c r="Y97" s="8">
        <v>2012</v>
      </c>
      <c r="Z97" s="12">
        <v>2013</v>
      </c>
      <c r="AA97" s="8">
        <v>2014</v>
      </c>
      <c r="AB97" s="12">
        <v>2015</v>
      </c>
      <c r="AC97" s="9">
        <v>2016</v>
      </c>
      <c r="AD97" s="9">
        <v>2017</v>
      </c>
      <c r="AE97" s="9">
        <v>2018</v>
      </c>
      <c r="AF97" s="9">
        <v>2019</v>
      </c>
    </row>
    <row r="98" spans="6:32" ht="15.75" thickBot="1" x14ac:dyDescent="0.3">
      <c r="F98" s="200" t="s">
        <v>27</v>
      </c>
      <c r="G98" s="209"/>
      <c r="H98" s="171">
        <f>+A!D46/(D!H$94)</f>
        <v>1.1591524549759995E-7</v>
      </c>
      <c r="I98" s="171">
        <f>+A!E46/(D!I$94)</f>
        <v>1.2458070590874286E-7</v>
      </c>
      <c r="J98" s="171">
        <f>+A!F46/(D!J$94)</f>
        <v>1.2931876607682874E-7</v>
      </c>
      <c r="K98" s="171">
        <f>+A!G46/(D!K$94)</f>
        <v>1.1066366440883638E-7</v>
      </c>
      <c r="L98" s="171">
        <f>+A!H46/(D!L$94)</f>
        <v>1.1106178934149014E-7</v>
      </c>
      <c r="M98" s="171">
        <f>+A!I46/(D!M$94)</f>
        <v>9.8295229072582033E-8</v>
      </c>
      <c r="N98" s="171">
        <f>+A!J46/(D!N$94)</f>
        <v>1.3827893093340392E-7</v>
      </c>
      <c r="O98" s="171">
        <f>+A!K46/(D!O$94)</f>
        <v>1.3243298649343818E-7</v>
      </c>
      <c r="P98" s="171">
        <f>+A!L46/(D!P$94)</f>
        <v>1.4042185343316863E-7</v>
      </c>
      <c r="Q98" s="171">
        <f>+A!M46/(D!Q$94)</f>
        <v>1.8051450473097712E-7</v>
      </c>
      <c r="R98" s="171">
        <f>+A!N46/(D!R$94)</f>
        <v>1.1815978814381688E-7</v>
      </c>
      <c r="S98" s="171">
        <f>+A!O46/(D!S$94)</f>
        <v>1.0063446247472142E-7</v>
      </c>
      <c r="T98" s="171">
        <f>+A!P46/(D!T$94)</f>
        <v>8.2984594546076656E-8</v>
      </c>
      <c r="U98" s="171">
        <f>+A!Q46/(D!U$94)</f>
        <v>9.1823007064941923E-8</v>
      </c>
      <c r="V98" s="171">
        <f>+A!R46/(D!V$94)</f>
        <v>8.3760943685866039E-8</v>
      </c>
      <c r="W98" s="171">
        <f>+A!S46/(D!W$94)</f>
        <v>1.1750166029225801E-7</v>
      </c>
      <c r="X98" s="171">
        <f>+A!T46/(D!X$94)</f>
        <v>1.1331519864513539E-7</v>
      </c>
      <c r="Y98" s="171">
        <f>+A!U46/(D!Y$94)</f>
        <v>1.0839133814957946E-7</v>
      </c>
      <c r="Z98" s="171">
        <f>+A!V46/(D!Z$94)</f>
        <v>1.2499951032253817E-7</v>
      </c>
      <c r="AA98" s="171">
        <f>+A!W46/(D!AA$94)</f>
        <v>1.3012910016645077E-7</v>
      </c>
      <c r="AB98" s="171">
        <f>+A!X46/(D!AB$94)</f>
        <v>1.6302830243467418E-7</v>
      </c>
      <c r="AC98" s="171">
        <f>+A!Y46/(D!AC$94)</f>
        <v>1.682198105521594E-7</v>
      </c>
      <c r="AD98" s="171">
        <f>+A!Z46/(D!AD$94)</f>
        <v>1.8282665440477573E-7</v>
      </c>
      <c r="AE98" s="171">
        <f>+A!AA46/(D!AE$94)</f>
        <v>1.6872999415346893E-7</v>
      </c>
      <c r="AF98" s="171">
        <f>+A!AB46/(D!AF$94)</f>
        <v>2.6353666757415278E-7</v>
      </c>
    </row>
    <row r="99" spans="6:32" x14ac:dyDescent="0.25">
      <c r="F99" s="220" t="s">
        <v>17</v>
      </c>
      <c r="G99" s="221"/>
      <c r="H99" s="168">
        <f>+A!D47/(D!H$94)</f>
        <v>7.3062282720631266E-8</v>
      </c>
      <c r="I99" s="168">
        <f>+A!E47/(D!I$94)</f>
        <v>6.2503511421914749E-8</v>
      </c>
      <c r="J99" s="168">
        <f>+A!F47/(D!J$94)</f>
        <v>8.4574747682678972E-8</v>
      </c>
      <c r="K99" s="168">
        <f>+A!G47/(D!K$94)</f>
        <v>6.7072502567924766E-8</v>
      </c>
      <c r="L99" s="168">
        <f>+A!H47/(D!L$94)</f>
        <v>6.3723689323336887E-8</v>
      </c>
      <c r="M99" s="168">
        <f>+A!I47/(D!M$94)</f>
        <v>4.1507188561206255E-8</v>
      </c>
      <c r="N99" s="168">
        <f>+A!J47/(D!N$94)</f>
        <v>9.3807745621027911E-8</v>
      </c>
      <c r="O99" s="168">
        <f>+A!K47/(D!O$94)</f>
        <v>3.4075507196090627E-8</v>
      </c>
      <c r="P99" s="168">
        <f>+A!L47/(D!P$94)</f>
        <v>4.2064760650423454E-8</v>
      </c>
      <c r="Q99" s="168">
        <f>+A!M47/(D!Q$94)</f>
        <v>4.3180938403832257E-8</v>
      </c>
      <c r="R99" s="168">
        <f>+A!N47/(D!R$94)</f>
        <v>5.1054368895223292E-8</v>
      </c>
      <c r="S99" s="168">
        <f>+A!O47/(D!S$94)</f>
        <v>5.4171556013001633E-8</v>
      </c>
      <c r="T99" s="168">
        <f>+A!P47/(D!T$94)</f>
        <v>5.0342837402072796E-8</v>
      </c>
      <c r="U99" s="168">
        <f>+A!Q47/(D!U$94)</f>
        <v>4.8606690042780743E-8</v>
      </c>
      <c r="V99" s="168">
        <f>+A!R47/(D!V$94)</f>
        <v>5.0471838440382201E-8</v>
      </c>
      <c r="W99" s="168">
        <f>+A!S47/(D!W$94)</f>
        <v>6.0769551330013373E-8</v>
      </c>
      <c r="X99" s="168">
        <f>+A!T47/(D!X$94)</f>
        <v>7.2358811839652295E-8</v>
      </c>
      <c r="Y99" s="168">
        <f>+A!U47/(D!Y$94)</f>
        <v>6.3084543454640126E-8</v>
      </c>
      <c r="Z99" s="168">
        <f>+A!V47/(D!Z$94)</f>
        <v>6.4940324791728533E-8</v>
      </c>
      <c r="AA99" s="168">
        <f>+A!W47/(D!AA$94)</f>
        <v>7.8762411831442376E-8</v>
      </c>
      <c r="AB99" s="168">
        <f>+A!X47/(D!AB$94)</f>
        <v>1.1791031175522758E-7</v>
      </c>
      <c r="AC99" s="168">
        <f>+A!Y47/(D!AC$94)</f>
        <v>1.2518993176564659E-7</v>
      </c>
      <c r="AD99" s="168">
        <f>+A!Z47/(D!AD$94)</f>
        <v>1.4123513252059578E-7</v>
      </c>
      <c r="AE99" s="168">
        <f>+A!AA47/(D!AE$94)</f>
        <v>1.2303309676902843E-7</v>
      </c>
      <c r="AF99" s="168">
        <f>+A!AB47/(D!AF$94)</f>
        <v>1.3036275456230372E-7</v>
      </c>
    </row>
    <row r="100" spans="6:32" x14ac:dyDescent="0.25">
      <c r="F100" s="222" t="s">
        <v>18</v>
      </c>
      <c r="G100" s="223"/>
      <c r="H100" s="169">
        <f>+A!D48/(D!H$94)</f>
        <v>2.0651347793828571E-10</v>
      </c>
      <c r="I100" s="169">
        <f>+A!E48/(D!I$94)</f>
        <v>1.2023452924077931E-9</v>
      </c>
      <c r="J100" s="169">
        <f>+A!F48/(D!J$94)</f>
        <v>0</v>
      </c>
      <c r="K100" s="169">
        <f>+A!G48/(D!K$94)</f>
        <v>1.8865902505430506E-9</v>
      </c>
      <c r="L100" s="169">
        <f>+A!H48/(D!L$94)</f>
        <v>6.1485510908801139E-9</v>
      </c>
      <c r="M100" s="169">
        <f>+A!I48/(D!M$94)</f>
        <v>0</v>
      </c>
      <c r="N100" s="169">
        <f>+A!J48/(D!N$94)</f>
        <v>1.4226403448868E-10</v>
      </c>
      <c r="O100" s="169">
        <f>+A!K48/(D!O$94)</f>
        <v>1.444014538627355E-9</v>
      </c>
      <c r="P100" s="169">
        <f>+A!L48/(D!P$94)</f>
        <v>1.537699470382218E-10</v>
      </c>
      <c r="Q100" s="169">
        <f>+A!M48/(D!Q$94)</f>
        <v>8.3488835924959869E-11</v>
      </c>
      <c r="R100" s="169">
        <f>+A!N48/(D!R$94)</f>
        <v>4.0523504330449924E-11</v>
      </c>
      <c r="S100" s="169">
        <f>+A!O48/(D!S$94)</f>
        <v>1.0706689737890587E-10</v>
      </c>
      <c r="T100" s="169">
        <f>+A!P48/(D!T$94)</f>
        <v>7.2193560857453172E-11</v>
      </c>
      <c r="U100" s="169">
        <f>+A!Q48/(D!U$94)</f>
        <v>1.5863365072347613E-10</v>
      </c>
      <c r="V100" s="169">
        <f>+A!R48/(D!V$94)</f>
        <v>2.1803989663803242E-10</v>
      </c>
      <c r="W100" s="169">
        <f>+A!S48/(D!W$94)</f>
        <v>9.9901208579289923E-11</v>
      </c>
      <c r="X100" s="169">
        <f>+A!T48/(D!X$94)</f>
        <v>8.5539703619395427E-11</v>
      </c>
      <c r="Y100" s="169">
        <f>+A!U48/(D!Y$94)</f>
        <v>2.2484552913433375E-10</v>
      </c>
      <c r="Z100" s="169">
        <f>+A!V48/(D!Z$94)</f>
        <v>3.0461159221192185E-10</v>
      </c>
      <c r="AA100" s="169">
        <f>+A!W48/(D!AA$94)</f>
        <v>5.494498711502652E-10</v>
      </c>
      <c r="AB100" s="169">
        <f>+A!X48/(D!AB$94)</f>
        <v>1.8244405125115591E-9</v>
      </c>
      <c r="AC100" s="169">
        <f>+A!Y48/(D!AC$94)</f>
        <v>1.8655528221563405E-9</v>
      </c>
      <c r="AD100" s="169">
        <f>+A!Z48/(D!AD$94)</f>
        <v>2.9240063234701514E-10</v>
      </c>
      <c r="AE100" s="169">
        <f>+A!AA48/(D!AE$94)</f>
        <v>3.6303741271594488E-10</v>
      </c>
      <c r="AF100" s="169">
        <f>+A!AB48/(D!AF$94)</f>
        <v>2.6472593150379501E-10</v>
      </c>
    </row>
    <row r="101" spans="6:32" x14ac:dyDescent="0.25">
      <c r="F101" s="220" t="s">
        <v>19</v>
      </c>
      <c r="G101" s="221"/>
      <c r="H101" s="169">
        <f>+A!D49/(D!H$94)</f>
        <v>3.7725679787312779E-10</v>
      </c>
      <c r="I101" s="169">
        <f>+A!E49/(D!I$94)</f>
        <v>1.4916615581977528E-10</v>
      </c>
      <c r="J101" s="169">
        <f>+A!F49/(D!J$94)</f>
        <v>2.1750522176607668E-10</v>
      </c>
      <c r="K101" s="169">
        <f>+A!G49/(D!K$94)</f>
        <v>1.2683386477862477E-10</v>
      </c>
      <c r="L101" s="169">
        <f>+A!H49/(D!L$94)</f>
        <v>5.6424373405325332E-11</v>
      </c>
      <c r="M101" s="169">
        <f>+A!I49/(D!M$94)</f>
        <v>3.6814756279258248E-10</v>
      </c>
      <c r="N101" s="169">
        <f>+A!J49/(D!N$94)</f>
        <v>5.1566130565736537E-10</v>
      </c>
      <c r="O101" s="169">
        <f>+A!K49/(D!O$94)</f>
        <v>5.263619798514133E-10</v>
      </c>
      <c r="P101" s="169">
        <f>+A!L49/(D!P$94)</f>
        <v>8.4585622004059433E-10</v>
      </c>
      <c r="Q101" s="169">
        <f>+A!M49/(D!Q$94)</f>
        <v>4.3526936638443022E-10</v>
      </c>
      <c r="R101" s="169">
        <f>+A!N49/(D!R$94)</f>
        <v>6.7370240109040158E-10</v>
      </c>
      <c r="S101" s="169">
        <f>+A!O49/(D!S$94)</f>
        <v>1.7363535720498279E-9</v>
      </c>
      <c r="T101" s="169">
        <f>+A!P49/(D!T$94)</f>
        <v>1.4225938808049823E-9</v>
      </c>
      <c r="U101" s="169">
        <f>+A!Q49/(D!U$94)</f>
        <v>2.1787672725371804E-9</v>
      </c>
      <c r="V101" s="169">
        <f>+A!R49/(D!V$94)</f>
        <v>3.148364092454198E-9</v>
      </c>
      <c r="W101" s="169">
        <f>+A!S49/(D!W$94)</f>
        <v>5.1903367923460973E-9</v>
      </c>
      <c r="X101" s="169">
        <f>+A!T49/(D!X$94)</f>
        <v>7.5497872055448081E-9</v>
      </c>
      <c r="Y101" s="169">
        <f>+A!U49/(D!Y$94)</f>
        <v>1.2381701395526608E-8</v>
      </c>
      <c r="Z101" s="169">
        <f>+A!V49/(D!Z$94)</f>
        <v>1.6715957926092093E-8</v>
      </c>
      <c r="AA101" s="169">
        <f>+A!W49/(D!AA$94)</f>
        <v>1.7785115753386543E-8</v>
      </c>
      <c r="AB101" s="169">
        <f>+A!X49/(D!AB$94)</f>
        <v>2.1977676405206264E-8</v>
      </c>
      <c r="AC101" s="169">
        <f>+A!Y49/(D!AC$94)</f>
        <v>2.0333272336295951E-8</v>
      </c>
      <c r="AD101" s="169">
        <f>+A!Z49/(D!AD$94)</f>
        <v>2.3100134110197734E-8</v>
      </c>
      <c r="AE101" s="169">
        <f>+A!AA49/(D!AE$94)</f>
        <v>2.0121682413848414E-8</v>
      </c>
      <c r="AF101" s="169">
        <f>+A!AB49/(D!AF$94)</f>
        <v>2.0130659267849639E-8</v>
      </c>
    </row>
    <row r="102" spans="6:32" x14ac:dyDescent="0.25">
      <c r="F102" s="222" t="s">
        <v>20</v>
      </c>
      <c r="G102" s="223"/>
      <c r="H102" s="169">
        <f>+A!D50/(D!H$94)</f>
        <v>0</v>
      </c>
      <c r="I102" s="169">
        <f>+A!E50/(D!I$94)</f>
        <v>0</v>
      </c>
      <c r="J102" s="169">
        <f>+A!F50/(D!J$94)</f>
        <v>0</v>
      </c>
      <c r="K102" s="169">
        <f>+A!G50/(D!K$94)</f>
        <v>0</v>
      </c>
      <c r="L102" s="169">
        <f>+A!H50/(D!L$94)</f>
        <v>0</v>
      </c>
      <c r="M102" s="169">
        <f>+A!I50/(D!M$94)</f>
        <v>4.171731689437062E-11</v>
      </c>
      <c r="N102" s="169">
        <f>+A!J50/(D!N$94)</f>
        <v>4.4658606875705018E-11</v>
      </c>
      <c r="O102" s="169">
        <f>+A!K50/(D!O$94)</f>
        <v>0</v>
      </c>
      <c r="P102" s="169">
        <f>+A!L50/(D!P$94)</f>
        <v>0</v>
      </c>
      <c r="Q102" s="169">
        <f>+A!M50/(D!Q$94)</f>
        <v>0</v>
      </c>
      <c r="R102" s="169">
        <f>+A!N50/(D!R$94)</f>
        <v>1.7168066569416171E-13</v>
      </c>
      <c r="S102" s="169">
        <f>+A!O50/(D!S$94)</f>
        <v>0</v>
      </c>
      <c r="T102" s="169">
        <f>+A!P50/(D!T$94)</f>
        <v>3.5310726655923937E-9</v>
      </c>
      <c r="U102" s="169">
        <f>+A!Q50/(D!U$94)</f>
        <v>2.4790807290149613E-9</v>
      </c>
      <c r="V102" s="169">
        <f>+A!R50/(D!V$94)</f>
        <v>0</v>
      </c>
      <c r="W102" s="169">
        <f>+A!S50/(D!W$94)</f>
        <v>1.5232247291064708E-9</v>
      </c>
      <c r="X102" s="169">
        <f>+A!T50/(D!X$94)</f>
        <v>0</v>
      </c>
      <c r="Y102" s="169">
        <f>+A!U50/(D!Y$94)</f>
        <v>0</v>
      </c>
      <c r="Z102" s="169">
        <f>+A!V50/(D!Z$94)</f>
        <v>0</v>
      </c>
      <c r="AA102" s="169">
        <f>+A!W50/(D!AA$94)</f>
        <v>0</v>
      </c>
      <c r="AB102" s="169">
        <f>+A!X50/(D!AB$94)</f>
        <v>0</v>
      </c>
      <c r="AC102" s="169">
        <f>+A!Y50/(D!AC$94)</f>
        <v>0</v>
      </c>
      <c r="AD102" s="169">
        <f>+A!Z50/(D!AD$94)</f>
        <v>0</v>
      </c>
      <c r="AE102" s="169">
        <f>+A!AA50/(D!AE$94)</f>
        <v>0</v>
      </c>
      <c r="AF102" s="169">
        <f>+A!AB50/(D!AF$94)</f>
        <v>3.0882993444136657E-13</v>
      </c>
    </row>
    <row r="103" spans="6:32" x14ac:dyDescent="0.25">
      <c r="F103" s="220" t="s">
        <v>21</v>
      </c>
      <c r="G103" s="221"/>
      <c r="H103" s="169">
        <f>+A!D51/(D!H$94)</f>
        <v>0</v>
      </c>
      <c r="I103" s="169">
        <f>+A!E51/(D!I$94)</f>
        <v>0</v>
      </c>
      <c r="J103" s="169">
        <f>+A!F51/(D!J$94)</f>
        <v>0</v>
      </c>
      <c r="K103" s="169">
        <f>+A!G51/(D!K$94)</f>
        <v>0</v>
      </c>
      <c r="L103" s="169">
        <f>+A!H51/(D!L$94)</f>
        <v>0</v>
      </c>
      <c r="M103" s="169">
        <f>+A!I51/(D!M$94)</f>
        <v>0</v>
      </c>
      <c r="N103" s="169">
        <f>+A!J51/(D!N$94)</f>
        <v>0</v>
      </c>
      <c r="O103" s="169">
        <f>+A!K51/(D!O$94)</f>
        <v>0</v>
      </c>
      <c r="P103" s="169">
        <f>+A!L51/(D!P$94)</f>
        <v>0</v>
      </c>
      <c r="Q103" s="169">
        <f>+A!M51/(D!Q$94)</f>
        <v>5.6319732387640454E-11</v>
      </c>
      <c r="R103" s="169">
        <f>+A!N51/(D!R$94)</f>
        <v>7.7840013825732918E-11</v>
      </c>
      <c r="S103" s="169">
        <f>+A!O51/(D!S$94)</f>
        <v>3.1040985365839984E-10</v>
      </c>
      <c r="T103" s="169">
        <f>+A!P51/(D!T$94)</f>
        <v>4.3567856085080017E-10</v>
      </c>
      <c r="U103" s="169">
        <f>+A!Q51/(D!U$94)</f>
        <v>3.9099133990885047E-10</v>
      </c>
      <c r="V103" s="169">
        <f>+A!R51/(D!V$94)</f>
        <v>4.4779676988139644E-10</v>
      </c>
      <c r="W103" s="169">
        <f>+A!S51/(D!W$94)</f>
        <v>1.0079595043620379E-9</v>
      </c>
      <c r="X103" s="169">
        <f>+A!T51/(D!X$94)</f>
        <v>6.1833015614910996E-9</v>
      </c>
      <c r="Y103" s="169">
        <f>+A!U51/(D!Y$94)</f>
        <v>6.8364579692145548E-9</v>
      </c>
      <c r="Z103" s="169">
        <f>+A!V51/(D!Z$94)</f>
        <v>3.7772863300444505E-9</v>
      </c>
      <c r="AA103" s="169">
        <f>+A!W51/(D!AA$94)</f>
        <v>4.0530435992514551E-9</v>
      </c>
      <c r="AB103" s="169">
        <f>+A!X51/(D!AB$94)</f>
        <v>8.977355397260345E-10</v>
      </c>
      <c r="AC103" s="169">
        <f>+A!Y51/(D!AC$94)</f>
        <v>9.0028458893326477E-10</v>
      </c>
      <c r="AD103" s="169">
        <f>+A!Z51/(D!AD$94)</f>
        <v>7.7151828233859513E-10</v>
      </c>
      <c r="AE103" s="169">
        <f>+A!AA51/(D!AE$94)</f>
        <v>3.1763750042862166E-10</v>
      </c>
      <c r="AF103" s="169">
        <f>+A!AB51/(D!AF$94)</f>
        <v>1.3038305704219391E-9</v>
      </c>
    </row>
    <row r="104" spans="6:32" x14ac:dyDescent="0.25">
      <c r="F104" s="222" t="s">
        <v>22</v>
      </c>
      <c r="G104" s="223"/>
      <c r="H104" s="169">
        <f>+A!D52/(D!H$94)</f>
        <v>1.0252339127529167E-8</v>
      </c>
      <c r="I104" s="169">
        <f>+A!E52/(D!I$94)</f>
        <v>3.7984436487690586E-8</v>
      </c>
      <c r="J104" s="169">
        <f>+A!F52/(D!J$94)</f>
        <v>2.8574339497694557E-8</v>
      </c>
      <c r="K104" s="169">
        <f>+A!G52/(D!K$94)</f>
        <v>3.4909949602218264E-8</v>
      </c>
      <c r="L104" s="169">
        <f>+A!H52/(D!L$94)</f>
        <v>2.6476374336930216E-8</v>
      </c>
      <c r="M104" s="169">
        <f>+A!I52/(D!M$94)</f>
        <v>3.0052786672835218E-8</v>
      </c>
      <c r="N104" s="169">
        <f>+A!J52/(D!N$94)</f>
        <v>2.1115008832566865E-8</v>
      </c>
      <c r="O104" s="169">
        <f>+A!K52/(D!O$94)</f>
        <v>7.6511242011536781E-8</v>
      </c>
      <c r="P104" s="169">
        <f>+A!L52/(D!P$94)</f>
        <v>7.5015072637687547E-8</v>
      </c>
      <c r="Q104" s="169">
        <f>+A!M52/(D!Q$94)</f>
        <v>1.1141774338606943E-7</v>
      </c>
      <c r="R104" s="169">
        <f>+A!N52/(D!R$94)</f>
        <v>4.70914984251381E-8</v>
      </c>
      <c r="S104" s="169">
        <f>+A!O52/(D!S$94)</f>
        <v>2.1821036811299508E-8</v>
      </c>
      <c r="T104" s="169">
        <f>+A!P52/(D!T$94)</f>
        <v>1.2780651365185584E-8</v>
      </c>
      <c r="U104" s="169">
        <f>+A!Q52/(D!U$94)</f>
        <v>1.3476580811086157E-8</v>
      </c>
      <c r="V104" s="169">
        <f>+A!R52/(D!V$94)</f>
        <v>1.5870504965524404E-8</v>
      </c>
      <c r="W104" s="169">
        <f>+A!S52/(D!W$94)</f>
        <v>3.113302099101504E-8</v>
      </c>
      <c r="X104" s="169">
        <f>+A!T52/(D!X$94)</f>
        <v>1.3910727482112183E-8</v>
      </c>
      <c r="Y104" s="169">
        <f>+A!U52/(D!Y$94)</f>
        <v>1.0426537416215236E-8</v>
      </c>
      <c r="Z104" s="169">
        <f>+A!V52/(D!Z$94)</f>
        <v>1.4929241892297218E-8</v>
      </c>
      <c r="AA104" s="169">
        <f>+A!W52/(D!AA$94)</f>
        <v>1.5105828027002002E-8</v>
      </c>
      <c r="AB104" s="169">
        <f>+A!X52/(D!AB$94)</f>
        <v>4.0971712462030501E-9</v>
      </c>
      <c r="AC104" s="169">
        <f>+A!Y52/(D!AC$94)</f>
        <v>4.6732853962684153E-9</v>
      </c>
      <c r="AD104" s="169">
        <f>+A!Z52/(D!AD$94)</f>
        <v>2.9661213769914858E-9</v>
      </c>
      <c r="AE104" s="169">
        <f>+A!AA52/(D!AE$94)</f>
        <v>1.9025663057507896E-9</v>
      </c>
      <c r="AF104" s="169">
        <f>+A!AB52/(D!AF$94)</f>
        <v>1.720408180690554E-9</v>
      </c>
    </row>
    <row r="105" spans="6:32" x14ac:dyDescent="0.25">
      <c r="F105" s="220" t="s">
        <v>23</v>
      </c>
      <c r="G105" s="221"/>
      <c r="H105" s="169">
        <f>+A!D53/(D!H$94)</f>
        <v>2.7434565332869632E-8</v>
      </c>
      <c r="I105" s="169">
        <f>+A!E53/(D!I$94)</f>
        <v>1.8980896725084389E-8</v>
      </c>
      <c r="J105" s="169">
        <f>+A!F53/(D!J$94)</f>
        <v>1.2779095104522768E-8</v>
      </c>
      <c r="K105" s="169">
        <f>+A!G53/(D!K$94)</f>
        <v>3.804213454545871E-9</v>
      </c>
      <c r="L105" s="169">
        <f>+A!H53/(D!L$94)</f>
        <v>1.0084774785926342E-8</v>
      </c>
      <c r="M105" s="169">
        <f>+A!I53/(D!M$94)</f>
        <v>2.1965313645050376E-8</v>
      </c>
      <c r="N105" s="169">
        <f>+A!J53/(D!N$94)</f>
        <v>2.0595050688765052E-8</v>
      </c>
      <c r="O105" s="169">
        <f>+A!K53/(D!O$94)</f>
        <v>1.6949266110217721E-8</v>
      </c>
      <c r="P105" s="169">
        <f>+A!L53/(D!P$94)</f>
        <v>1.8800106241105123E-8</v>
      </c>
      <c r="Q105" s="169">
        <f>+A!M53/(D!Q$94)</f>
        <v>1.607938608935995E-8</v>
      </c>
      <c r="R105" s="169">
        <f>+A!N53/(D!R$94)</f>
        <v>1.3886150291740297E-8</v>
      </c>
      <c r="S105" s="169">
        <f>+A!O53/(D!S$94)</f>
        <v>1.0901221826054759E-8</v>
      </c>
      <c r="T105" s="169">
        <f>+A!P53/(D!T$94)</f>
        <v>6.1913459696107385E-9</v>
      </c>
      <c r="U105" s="169">
        <f>+A!Q53/(D!U$94)</f>
        <v>8.9033699050474288E-9</v>
      </c>
      <c r="V105" s="169">
        <f>+A!R53/(D!V$94)</f>
        <v>5.5667730209978367E-9</v>
      </c>
      <c r="W105" s="169">
        <f>+A!S53/(D!W$94)</f>
        <v>6.5599199673332097E-9</v>
      </c>
      <c r="X105" s="169">
        <f>+A!T53/(D!X$94)</f>
        <v>3.6778460010830996E-9</v>
      </c>
      <c r="Y105" s="169">
        <f>+A!U53/(D!Y$94)</f>
        <v>3.0303596628923201E-9</v>
      </c>
      <c r="Z105" s="169">
        <f>+A!V53/(D!Z$94)</f>
        <v>3.7661221844704571E-9</v>
      </c>
      <c r="AA105" s="169">
        <f>+A!W53/(D!AA$94)</f>
        <v>4.08070737510621E-9</v>
      </c>
      <c r="AB105" s="169">
        <f>+A!X53/(D!AB$94)</f>
        <v>5.4939190702145894E-9</v>
      </c>
      <c r="AC105" s="169">
        <f>+A!Y53/(D!AC$94)</f>
        <v>5.1831342204319788E-9</v>
      </c>
      <c r="AD105" s="169">
        <f>+A!Z53/(D!AD$94)</f>
        <v>3.3624453526756516E-9</v>
      </c>
      <c r="AE105" s="169">
        <f>+A!AA53/(D!AE$94)</f>
        <v>1.3732349261480274E-8</v>
      </c>
      <c r="AF105" s="169">
        <f>+A!AB53/(D!AF$94)</f>
        <v>2.977651755502013E-9</v>
      </c>
    </row>
    <row r="106" spans="6:32" x14ac:dyDescent="0.25">
      <c r="F106" s="222" t="s">
        <v>24</v>
      </c>
      <c r="G106" s="223"/>
      <c r="H106" s="169">
        <f>+A!D54/(D!H$94)</f>
        <v>6.9249685459613288E-10</v>
      </c>
      <c r="I106" s="169">
        <f>+A!E54/(D!I$94)</f>
        <v>1.5353317437454864E-9</v>
      </c>
      <c r="J106" s="169">
        <f>+A!F54/(D!J$94)</f>
        <v>1.3660948035635043E-9</v>
      </c>
      <c r="K106" s="169">
        <f>+A!G54/(D!K$94)</f>
        <v>7.9444360857013337E-10</v>
      </c>
      <c r="L106" s="169">
        <f>+A!H54/(D!L$94)</f>
        <v>9.3661211071315586E-10</v>
      </c>
      <c r="M106" s="169">
        <f>+A!I54/(D!M$94)</f>
        <v>1.1736812205691241E-9</v>
      </c>
      <c r="N106" s="169">
        <f>+A!J54/(D!N$94)</f>
        <v>6.3520911763357444E-10</v>
      </c>
      <c r="O106" s="169">
        <f>+A!K54/(D!O$94)</f>
        <v>1.571246245183635E-9</v>
      </c>
      <c r="P106" s="169">
        <f>+A!L54/(D!P$94)</f>
        <v>6.4283720249147086E-10</v>
      </c>
      <c r="Q106" s="169">
        <f>+A!M54/(D!Q$94)</f>
        <v>5.0654192793358751E-9</v>
      </c>
      <c r="R106" s="169">
        <f>+A!N54/(D!R$94)</f>
        <v>8.6158972162609203E-10</v>
      </c>
      <c r="S106" s="169">
        <f>+A!O54/(D!S$94)</f>
        <v>3.8288914375875255E-10</v>
      </c>
      <c r="T106" s="169">
        <f>+A!P54/(D!T$94)</f>
        <v>9.5259609680152252E-10</v>
      </c>
      <c r="U106" s="169">
        <f>+A!Q54/(D!U$94)</f>
        <v>7.9772588977835769E-9</v>
      </c>
      <c r="V106" s="169">
        <f>+A!R54/(D!V$94)</f>
        <v>1.3882960635381448E-9</v>
      </c>
      <c r="W106" s="169">
        <f>+A!S54/(D!W$94)</f>
        <v>3.8177246160649077E-9</v>
      </c>
      <c r="X106" s="169">
        <f>+A!T54/(D!X$94)</f>
        <v>3.1999510138592894E-9</v>
      </c>
      <c r="Y106" s="169">
        <f>+A!U54/(D!Y$94)</f>
        <v>4.2688056021767606E-9</v>
      </c>
      <c r="Z106" s="169">
        <f>+A!V54/(D!Z$94)</f>
        <v>1.1791119906899784E-8</v>
      </c>
      <c r="AA106" s="169">
        <f>+A!W54/(D!AA$94)</f>
        <v>1.4548999749543895E-9</v>
      </c>
      <c r="AB106" s="169">
        <f>+A!X54/(D!AB$94)</f>
        <v>9.6225062388839422E-10</v>
      </c>
      <c r="AC106" s="169">
        <f>+A!Y54/(D!AC$94)</f>
        <v>9.3175280995613432E-10</v>
      </c>
      <c r="AD106" s="169">
        <f>+A!Z54/(D!AD$94)</f>
        <v>2.4633282374527776E-9</v>
      </c>
      <c r="AE106" s="169">
        <f>+A!AA54/(D!AE$94)</f>
        <v>1.8538657263062859E-9</v>
      </c>
      <c r="AF106" s="169">
        <f>+A!AB54/(D!AF$94)</f>
        <v>3.6943780907548476E-9</v>
      </c>
    </row>
    <row r="107" spans="6:32" x14ac:dyDescent="0.25">
      <c r="F107" s="220" t="s">
        <v>25</v>
      </c>
      <c r="G107" s="221"/>
      <c r="H107" s="169">
        <f>+A!D55/(D!H$94)</f>
        <v>3.8897911861623272E-9</v>
      </c>
      <c r="I107" s="169">
        <f>+A!E55/(D!I$94)</f>
        <v>2.2250180820800713E-9</v>
      </c>
      <c r="J107" s="169">
        <f>+A!F55/(D!J$94)</f>
        <v>1.8069837666028488E-9</v>
      </c>
      <c r="K107" s="169">
        <f>+A!G55/(D!K$94)</f>
        <v>2.0691310602556795E-9</v>
      </c>
      <c r="L107" s="169">
        <f>+A!H55/(D!L$94)</f>
        <v>3.6353633202981122E-9</v>
      </c>
      <c r="M107" s="169">
        <f>+A!I55/(D!M$94)</f>
        <v>3.1863940932341E-9</v>
      </c>
      <c r="N107" s="169">
        <f>+A!J55/(D!N$94)</f>
        <v>1.4233327263887491E-9</v>
      </c>
      <c r="O107" s="169">
        <f>+A!K55/(D!O$94)</f>
        <v>1.3553484119306406E-9</v>
      </c>
      <c r="P107" s="169">
        <f>+A!L55/(D!P$94)</f>
        <v>2.8994505343822147E-9</v>
      </c>
      <c r="Q107" s="169">
        <f>+A!M55/(D!Q$94)</f>
        <v>4.1788575229153289E-9</v>
      </c>
      <c r="R107" s="169">
        <f>+A!N55/(D!R$94)</f>
        <v>4.1855952313035454E-9</v>
      </c>
      <c r="S107" s="169">
        <f>+A!O55/(D!S$94)</f>
        <v>1.1064804502482378E-8</v>
      </c>
      <c r="T107" s="169">
        <f>+A!P55/(D!T$94)</f>
        <v>7.0462176419771361E-9</v>
      </c>
      <c r="U107" s="169">
        <f>+A!Q55/(D!U$94)</f>
        <v>7.2959463821629932E-9</v>
      </c>
      <c r="V107" s="169">
        <f>+A!R55/(D!V$94)</f>
        <v>6.3704982351918351E-9</v>
      </c>
      <c r="W107" s="169">
        <f>+A!S55/(D!W$94)</f>
        <v>7.2928929152729819E-9</v>
      </c>
      <c r="X107" s="169">
        <f>+A!T55/(D!X$94)</f>
        <v>6.2417591160919078E-9</v>
      </c>
      <c r="Y107" s="169">
        <f>+A!U55/(D!Y$94)</f>
        <v>7.9701269703182189E-9</v>
      </c>
      <c r="Z107" s="169">
        <f>+A!V55/(D!Z$94)</f>
        <v>8.6989551555447509E-9</v>
      </c>
      <c r="AA107" s="169">
        <f>+A!W55/(D!AA$94)</f>
        <v>8.1842085679920123E-9</v>
      </c>
      <c r="AB107" s="169">
        <f>+A!X55/(D!AB$94)</f>
        <v>9.608563293685232E-9</v>
      </c>
      <c r="AC107" s="169">
        <f>+A!Y55/(D!AC$94)</f>
        <v>8.9202683273114004E-9</v>
      </c>
      <c r="AD107" s="169">
        <f>+A!Z55/(D!AD$94)</f>
        <v>8.4790732631415809E-9</v>
      </c>
      <c r="AE107" s="169">
        <f>+A!AA55/(D!AE$94)</f>
        <v>7.2626099385192699E-9</v>
      </c>
      <c r="AF107" s="169">
        <f>+A!AB55/(D!AF$94)</f>
        <v>5.6980667054104334E-9</v>
      </c>
    </row>
    <row r="108" spans="6:32" ht="15.75" thickBot="1" x14ac:dyDescent="0.3">
      <c r="F108" s="224" t="s">
        <v>26</v>
      </c>
      <c r="G108" s="225"/>
      <c r="H108" s="170">
        <f>+A!D56/(D!H$94)</f>
        <v>0</v>
      </c>
      <c r="I108" s="170">
        <f>+A!E56/(D!I$94)</f>
        <v>0</v>
      </c>
      <c r="J108" s="170">
        <f>+A!F56/(D!J$94)</f>
        <v>0</v>
      </c>
      <c r="K108" s="170">
        <f>+A!G56/(D!K$94)</f>
        <v>0</v>
      </c>
      <c r="L108" s="170">
        <f>+A!H56/(D!L$94)</f>
        <v>0</v>
      </c>
      <c r="M108" s="170">
        <f>+A!I56/(D!M$94)</f>
        <v>0</v>
      </c>
      <c r="N108" s="170">
        <f>+A!J56/(D!N$94)</f>
        <v>0</v>
      </c>
      <c r="O108" s="170">
        <f>+A!K56/(D!O$94)</f>
        <v>0</v>
      </c>
      <c r="P108" s="170">
        <f>+A!L56/(D!P$94)</f>
        <v>0</v>
      </c>
      <c r="Q108" s="170">
        <f>+A!M56/(D!Q$94)</f>
        <v>1.7082114767255215E-11</v>
      </c>
      <c r="R108" s="170">
        <f>+A!N56/(D!R$94)</f>
        <v>2.8834797887328621E-10</v>
      </c>
      <c r="S108" s="170">
        <f>+A!O56/(D!S$94)</f>
        <v>1.3912385503725721E-10</v>
      </c>
      <c r="T108" s="170">
        <f>+A!P56/(D!T$94)</f>
        <v>2.0940740232323806E-10</v>
      </c>
      <c r="U108" s="170">
        <f>+A!Q56/(D!U$94)</f>
        <v>3.5568803389657216E-10</v>
      </c>
      <c r="V108" s="170">
        <f>+A!R56/(D!V$94)</f>
        <v>2.7883220125798278E-10</v>
      </c>
      <c r="W108" s="170">
        <f>+A!S56/(D!W$94)</f>
        <v>1.0712823816458088E-10</v>
      </c>
      <c r="X108" s="170">
        <f>+A!T56/(D!X$94)</f>
        <v>1.0747472168130245E-10</v>
      </c>
      <c r="Y108" s="170">
        <f>+A!U56/(D!Y$94)</f>
        <v>1.679601494612589E-10</v>
      </c>
      <c r="Z108" s="170">
        <f>+A!V56/(D!Z$94)</f>
        <v>7.5890543248997138E-11</v>
      </c>
      <c r="AA108" s="170">
        <f>+A!W56/(D!AA$94)</f>
        <v>1.5343516616547555E-10</v>
      </c>
      <c r="AB108" s="170">
        <f>+A!X56/(D!AB$94)</f>
        <v>2.5623398801148443E-10</v>
      </c>
      <c r="AC108" s="170">
        <f>+A!Y56/(D!AC$94)</f>
        <v>2.2232828515932849E-10</v>
      </c>
      <c r="AD108" s="170">
        <f>+A!Z56/(D!AD$94)</f>
        <v>1.5650062903512048E-10</v>
      </c>
      <c r="AE108" s="170">
        <f>+A!AA56/(D!AE$94)</f>
        <v>1.4314882539089307E-10</v>
      </c>
      <c r="AF108" s="170">
        <f>+A!AB56/(D!AF$94)</f>
        <v>9.7383883679781388E-8</v>
      </c>
    </row>
    <row r="109" spans="6:32" x14ac:dyDescent="0.25">
      <c r="F109" s="1" t="s">
        <v>53</v>
      </c>
      <c r="I109" s="56"/>
    </row>
    <row r="110" spans="6:32" ht="15.75" thickBot="1" x14ac:dyDescent="0.3"/>
    <row r="111" spans="6:32" ht="15.75" thickBot="1" x14ac:dyDescent="0.3">
      <c r="F111" s="6" t="s">
        <v>15</v>
      </c>
      <c r="G111" s="7"/>
      <c r="H111" s="12">
        <v>1995</v>
      </c>
      <c r="I111" s="8">
        <v>1996</v>
      </c>
      <c r="J111" s="12">
        <v>1997</v>
      </c>
      <c r="K111" s="8">
        <v>1998</v>
      </c>
      <c r="L111" s="12">
        <v>1999</v>
      </c>
      <c r="M111" s="8">
        <v>2000</v>
      </c>
      <c r="N111" s="12">
        <v>2001</v>
      </c>
      <c r="O111" s="8">
        <v>2002</v>
      </c>
      <c r="P111" s="12">
        <v>2003</v>
      </c>
      <c r="Q111" s="8">
        <v>2004</v>
      </c>
      <c r="R111" s="12">
        <v>2005</v>
      </c>
      <c r="S111" s="8">
        <v>2006</v>
      </c>
      <c r="T111" s="12">
        <v>2007</v>
      </c>
      <c r="U111" s="8">
        <v>2008</v>
      </c>
      <c r="V111" s="12">
        <v>2009</v>
      </c>
      <c r="W111" s="8">
        <v>2010</v>
      </c>
      <c r="X111" s="12">
        <v>2011</v>
      </c>
      <c r="Y111" s="8">
        <v>2012</v>
      </c>
      <c r="Z111" s="12">
        <v>2013</v>
      </c>
      <c r="AA111" s="8">
        <v>2014</v>
      </c>
      <c r="AB111" s="12">
        <v>2015</v>
      </c>
      <c r="AC111" s="9">
        <v>2016</v>
      </c>
      <c r="AD111" s="9">
        <v>2017</v>
      </c>
      <c r="AE111" s="9">
        <v>2018</v>
      </c>
      <c r="AF111" s="9">
        <v>2019</v>
      </c>
    </row>
    <row r="112" spans="6:32" ht="15.75" thickBot="1" x14ac:dyDescent="0.3">
      <c r="F112" s="200" t="s">
        <v>27</v>
      </c>
      <c r="G112" s="209"/>
      <c r="H112" s="51">
        <f>+B!E46/(D!H$94)</f>
        <v>1.7475636628617674E-7</v>
      </c>
      <c r="I112" s="51">
        <f>+B!F46/(D!I$94)</f>
        <v>3.0356063017249419E-7</v>
      </c>
      <c r="J112" s="51">
        <f>+B!G46/(D!J$94)</f>
        <v>6.0890976390806353E-7</v>
      </c>
      <c r="K112" s="51">
        <f>+B!H46/(D!K$94)</f>
        <v>1.9660287197100452E-7</v>
      </c>
      <c r="L112" s="51">
        <f>+B!I46/(D!L$94)</f>
        <v>2.2569357187788963E-7</v>
      </c>
      <c r="M112" s="51">
        <f>+B!J46/(D!M$94)</f>
        <v>1.6116010208959292E-7</v>
      </c>
      <c r="N112" s="51">
        <f>+B!K46/(D!N$94)</f>
        <v>2.037327682085845E-7</v>
      </c>
      <c r="O112" s="51">
        <f>+B!L46/(D!O$94)</f>
        <v>2.1773877315087495E-7</v>
      </c>
      <c r="P112" s="51">
        <f>+B!M46/(D!P$94)</f>
        <v>5.0715034974932111E-7</v>
      </c>
      <c r="Q112" s="51">
        <f>+B!N46/(D!Q$94)</f>
        <v>2.7193041558848514E-7</v>
      </c>
      <c r="R112" s="51">
        <f>+B!O46/(D!R$94)</f>
        <v>1.5285722667721589E-7</v>
      </c>
      <c r="S112" s="51">
        <f>+B!P46/(D!S$94)</f>
        <v>1.5149588547264738E-7</v>
      </c>
      <c r="T112" s="51">
        <f>+B!Q46/(D!T$94)</f>
        <v>1.3222047209848192E-7</v>
      </c>
      <c r="U112" s="51">
        <f>+B!R46/(D!U$94)</f>
        <v>2.1253482092385547E-7</v>
      </c>
      <c r="V112" s="51">
        <f>+B!S46/(D!V$94)</f>
        <v>2.2993418986912698E-7</v>
      </c>
      <c r="W112" s="51">
        <f>+B!T46/(D!W$94)</f>
        <v>1.253437202151924E-7</v>
      </c>
      <c r="X112" s="51">
        <f>+B!U46/(D!X$94)</f>
        <v>1.6028317764858783E-7</v>
      </c>
      <c r="Y112" s="51">
        <f>+B!V46/(D!Y$94)</f>
        <v>1.4323267881903424E-7</v>
      </c>
      <c r="Z112" s="51">
        <f>+B!W46/(D!Z$94)</f>
        <v>1.6711779091668148E-7</v>
      </c>
      <c r="AA112" s="51">
        <f>+B!X46/(D!AA$94)</f>
        <v>1.1634796370948836E-7</v>
      </c>
      <c r="AB112" s="51">
        <f>+B!Y46/(D!AB$94)</f>
        <v>1.5213344792853817E-7</v>
      </c>
      <c r="AC112" s="51">
        <f>+B!Z46/(D!AC$94)</f>
        <v>1.607922956290282E-7</v>
      </c>
      <c r="AD112" s="51">
        <f>+B!AA46/(D!AD$94)</f>
        <v>1.3914830356328679E-7</v>
      </c>
      <c r="AE112" s="51">
        <f>+B!AB46/(D!AE$94)</f>
        <v>1.5059282212899927E-7</v>
      </c>
      <c r="AF112" s="51">
        <f>+B!AC46/(D!AF$94)</f>
        <v>1.3042702515996034E-7</v>
      </c>
    </row>
    <row r="113" spans="6:32" x14ac:dyDescent="0.25">
      <c r="F113" s="220" t="s">
        <v>17</v>
      </c>
      <c r="G113" s="221"/>
      <c r="H113" s="52">
        <f>+B!E47/(D!H$94)</f>
        <v>6.1501430351686927E-9</v>
      </c>
      <c r="I113" s="52">
        <f>+B!F47/(D!I$94)</f>
        <v>2.1908055845365016E-7</v>
      </c>
      <c r="J113" s="52">
        <f>+B!G47/(D!J$94)</f>
        <v>5.1695404276357292E-7</v>
      </c>
      <c r="K113" s="52">
        <f>+B!H47/(D!K$94)</f>
        <v>5.9778001155959291E-8</v>
      </c>
      <c r="L113" s="52">
        <f>+B!I47/(D!L$94)</f>
        <v>1.3687538904184644E-7</v>
      </c>
      <c r="M113" s="52">
        <f>+B!J47/(D!M$94)</f>
        <v>6.137660498368157E-8</v>
      </c>
      <c r="N113" s="52">
        <f>+B!K47/(D!N$94)</f>
        <v>1.2109812543363899E-7</v>
      </c>
      <c r="O113" s="52">
        <f>+B!L47/(D!O$94)</f>
        <v>1.3045121791907712E-7</v>
      </c>
      <c r="P113" s="52">
        <f>+B!M47/(D!P$94)</f>
        <v>3.9976681420521562E-7</v>
      </c>
      <c r="Q113" s="52">
        <f>+B!N47/(D!Q$94)</f>
        <v>1.6826888328200441E-7</v>
      </c>
      <c r="R113" s="52">
        <f>+B!O47/(D!R$94)</f>
        <v>4.0173818283337426E-8</v>
      </c>
      <c r="S113" s="52">
        <f>+B!P47/(D!S$94)</f>
        <v>3.5293590461108242E-9</v>
      </c>
      <c r="T113" s="52">
        <f>+B!Q47/(D!T$94)</f>
        <v>3.9917825309501012E-9</v>
      </c>
      <c r="U113" s="52">
        <f>+B!R47/(D!U$94)</f>
        <v>6.4823207917458662E-8</v>
      </c>
      <c r="V113" s="52">
        <f>+B!S47/(D!V$94)</f>
        <v>2.3947727359277425E-9</v>
      </c>
      <c r="W113" s="52">
        <f>+B!T47/(D!W$94)</f>
        <v>1.1163370310787838E-9</v>
      </c>
      <c r="X113" s="52">
        <f>+B!U47/(D!X$94)</f>
        <v>3.0402663514054548E-8</v>
      </c>
      <c r="Y113" s="52">
        <f>+B!V47/(D!Y$94)</f>
        <v>6.1360722339297784E-12</v>
      </c>
      <c r="Z113" s="52">
        <f>+B!W47/(D!Z$94)</f>
        <v>2.2373709278889961E-8</v>
      </c>
      <c r="AA113" s="52">
        <f>+B!X47/(D!AA$94)</f>
        <v>2.9275637517238869E-10</v>
      </c>
      <c r="AB113" s="52">
        <f>+B!Y47/(D!AB$94)</f>
        <v>3.1006561411518441E-9</v>
      </c>
      <c r="AC113" s="52">
        <f>+B!Z47/(D!AC$94)</f>
        <v>8.4920353397625434E-10</v>
      </c>
      <c r="AD113" s="52">
        <f>+B!AA47/(D!AD$94)</f>
        <v>1.657476647683163E-9</v>
      </c>
      <c r="AE113" s="52">
        <f>+B!AB47/(D!AE$94)</f>
        <v>8.3685253005690099E-10</v>
      </c>
      <c r="AF113" s="52">
        <f>+B!AC47/(D!AF$94)</f>
        <v>8.5952929693852257E-10</v>
      </c>
    </row>
    <row r="114" spans="6:32" x14ac:dyDescent="0.25">
      <c r="F114" s="222" t="s">
        <v>18</v>
      </c>
      <c r="G114" s="223"/>
      <c r="H114" s="53">
        <f>+B!E48/(D!H$94)</f>
        <v>0</v>
      </c>
      <c r="I114" s="53">
        <f>+B!F48/(D!I$94)</f>
        <v>0</v>
      </c>
      <c r="J114" s="53">
        <f>+B!G48/(D!J$94)</f>
        <v>0</v>
      </c>
      <c r="K114" s="53">
        <f>+B!H48/(D!K$94)</f>
        <v>0</v>
      </c>
      <c r="L114" s="53">
        <f>+B!I48/(D!L$94)</f>
        <v>1.4933952500512901E-10</v>
      </c>
      <c r="M114" s="53">
        <f>+B!J48/(D!M$94)</f>
        <v>7.0069474668514514E-11</v>
      </c>
      <c r="N114" s="53">
        <f>+B!K48/(D!N$94)</f>
        <v>1.559589333139931E-10</v>
      </c>
      <c r="O114" s="53">
        <f>+B!L48/(D!O$94)</f>
        <v>6.6765001342373923E-10</v>
      </c>
      <c r="P114" s="53">
        <f>+B!M48/(D!P$94)</f>
        <v>2.0289222311742838E-10</v>
      </c>
      <c r="Q114" s="53">
        <f>+B!N48/(D!Q$94)</f>
        <v>1.9651350238824237E-9</v>
      </c>
      <c r="R114" s="53">
        <f>+B!O48/(D!R$94)</f>
        <v>4.9298446515409912E-10</v>
      </c>
      <c r="S114" s="53">
        <f>+B!P48/(D!S$94)</f>
        <v>8.9455061000073371E-10</v>
      </c>
      <c r="T114" s="53">
        <f>+B!Q48/(D!T$94)</f>
        <v>8.4942017338058861E-10</v>
      </c>
      <c r="U114" s="53">
        <f>+B!R48/(D!U$94)</f>
        <v>7.7213078646737393E-10</v>
      </c>
      <c r="V114" s="53">
        <f>+B!S48/(D!V$94)</f>
        <v>3.4305827280083231E-10</v>
      </c>
      <c r="W114" s="53">
        <f>+B!T48/(D!W$94)</f>
        <v>1.4291791244113521E-10</v>
      </c>
      <c r="X114" s="53">
        <f>+B!U48/(D!X$94)</f>
        <v>4.4778546535715278E-10</v>
      </c>
      <c r="Y114" s="53">
        <f>+B!V48/(D!Y$94)</f>
        <v>4.1485348120063556E-10</v>
      </c>
      <c r="Z114" s="53">
        <f>+B!W48/(D!Z$94)</f>
        <v>1.0415158592446597E-10</v>
      </c>
      <c r="AA114" s="53">
        <f>+B!X48/(D!AA$94)</f>
        <v>6.6600874917548505E-10</v>
      </c>
      <c r="AB114" s="53">
        <f>+B!Y48/(D!AB$94)</f>
        <v>8.912513205879246E-10</v>
      </c>
      <c r="AC114" s="53">
        <f>+B!Z48/(D!AC$94)</f>
        <v>1.9385131301121728E-10</v>
      </c>
      <c r="AD114" s="53">
        <f>+B!AA48/(D!AD$94)</f>
        <v>1.338351312549675E-10</v>
      </c>
      <c r="AE114" s="53">
        <f>+B!AB48/(D!AE$94)</f>
        <v>2.8579700462806303E-10</v>
      </c>
      <c r="AF114" s="53">
        <f>+B!AC48/(D!AF$94)</f>
        <v>4.647921396336011E-10</v>
      </c>
    </row>
    <row r="115" spans="6:32" x14ac:dyDescent="0.25">
      <c r="F115" s="220" t="s">
        <v>19</v>
      </c>
      <c r="G115" s="221"/>
      <c r="H115" s="53">
        <f>+B!E49/(D!H$94)</f>
        <v>8.8379747567184789E-9</v>
      </c>
      <c r="I115" s="53">
        <f>+B!F49/(D!I$94)</f>
        <v>9.789182073483269E-9</v>
      </c>
      <c r="J115" s="53">
        <f>+B!G49/(D!J$94)</f>
        <v>1.627709548017751E-8</v>
      </c>
      <c r="K115" s="53">
        <f>+B!H49/(D!K$94)</f>
        <v>2.5174114692118401E-8</v>
      </c>
      <c r="L115" s="53">
        <f>+B!I49/(D!L$94)</f>
        <v>3.3641852058924817E-8</v>
      </c>
      <c r="M115" s="53">
        <f>+B!J49/(D!M$94)</f>
        <v>4.0423519434756946E-8</v>
      </c>
      <c r="N115" s="53">
        <f>+B!K49/(D!N$94)</f>
        <v>1.5819664923580652E-8</v>
      </c>
      <c r="O115" s="53">
        <f>+B!L49/(D!O$94)</f>
        <v>1.9618549340248867E-8</v>
      </c>
      <c r="P115" s="53">
        <f>+B!M49/(D!P$94)</f>
        <v>3.4100041629064613E-8</v>
      </c>
      <c r="Q115" s="53">
        <f>+B!N49/(D!Q$94)</f>
        <v>3.0848420237038523E-9</v>
      </c>
      <c r="R115" s="53">
        <f>+B!O49/(D!R$94)</f>
        <v>4.0046644113417818E-9</v>
      </c>
      <c r="S115" s="53">
        <f>+B!P49/(D!S$94)</f>
        <v>1.7076891698603195E-8</v>
      </c>
      <c r="T115" s="53">
        <f>+B!Q49/(D!T$94)</f>
        <v>1.1878404032593752E-8</v>
      </c>
      <c r="U115" s="53">
        <f>+B!R49/(D!U$94)</f>
        <v>2.1218699045619765E-8</v>
      </c>
      <c r="V115" s="53">
        <f>+B!S49/(D!V$94)</f>
        <v>8.322237584676339E-10</v>
      </c>
      <c r="W115" s="53">
        <f>+B!T49/(D!W$94)</f>
        <v>2.2759001439890493E-9</v>
      </c>
      <c r="X115" s="53">
        <f>+B!U49/(D!X$94)</f>
        <v>9.3237918676164923E-9</v>
      </c>
      <c r="Y115" s="53">
        <f>+B!V49/(D!Y$94)</f>
        <v>1.3282453074759389E-8</v>
      </c>
      <c r="Z115" s="53">
        <f>+B!W49/(D!Z$94)</f>
        <v>1.2581175556165947E-8</v>
      </c>
      <c r="AA115" s="53">
        <f>+B!X49/(D!AA$94)</f>
        <v>1.7458878416447423E-9</v>
      </c>
      <c r="AB115" s="53">
        <f>+B!Y49/(D!AB$94)</f>
        <v>2.5068304665683667E-9</v>
      </c>
      <c r="AC115" s="53">
        <f>+B!Z49/(D!AC$94)</f>
        <v>4.0837441863032282E-9</v>
      </c>
      <c r="AD115" s="53">
        <f>+B!AA49/(D!AD$94)</f>
        <v>3.761754415137767E-9</v>
      </c>
      <c r="AE115" s="53">
        <f>+B!AB49/(D!AE$94)</f>
        <v>2.1141837389553498E-9</v>
      </c>
      <c r="AF115" s="53">
        <f>+B!AC49/(D!AF$94)</f>
        <v>3.8868687005928071E-9</v>
      </c>
    </row>
    <row r="116" spans="6:32" x14ac:dyDescent="0.25">
      <c r="F116" s="222" t="s">
        <v>20</v>
      </c>
      <c r="G116" s="223"/>
      <c r="H116" s="53">
        <f>+B!E50/(D!H$94)</f>
        <v>1.590793729763302E-10</v>
      </c>
      <c r="I116" s="53">
        <f>+B!F50/(D!I$94)</f>
        <v>4.6349268578154556E-10</v>
      </c>
      <c r="J116" s="53">
        <f>+B!G50/(D!J$94)</f>
        <v>6.1656012732362316E-10</v>
      </c>
      <c r="K116" s="53">
        <f>+B!H50/(D!K$94)</f>
        <v>1.2012038558335061E-9</v>
      </c>
      <c r="L116" s="53">
        <f>+B!I50/(D!L$94)</f>
        <v>4.5458575481127723E-10</v>
      </c>
      <c r="M116" s="53">
        <f>+B!J50/(D!M$94)</f>
        <v>3.3279746777121869E-10</v>
      </c>
      <c r="N116" s="53">
        <f>+B!K50/(D!N$94)</f>
        <v>3.7159504284743605E-10</v>
      </c>
      <c r="O116" s="53">
        <f>+B!L50/(D!O$94)</f>
        <v>2.4354092225768017E-10</v>
      </c>
      <c r="P116" s="53">
        <f>+B!M50/(D!P$94)</f>
        <v>2.2264045585393882E-10</v>
      </c>
      <c r="Q116" s="53">
        <f>+B!N50/(D!Q$94)</f>
        <v>1.4940273807162921E-9</v>
      </c>
      <c r="R116" s="53">
        <f>+B!O50/(D!R$94)</f>
        <v>1.2890883136578103E-9</v>
      </c>
      <c r="S116" s="53">
        <f>+B!P50/(D!S$94)</f>
        <v>7.6705289343868261E-11</v>
      </c>
      <c r="T116" s="53">
        <f>+B!Q50/(D!T$94)</f>
        <v>8.4186858626234515E-10</v>
      </c>
      <c r="U116" s="53">
        <f>+B!R50/(D!U$94)</f>
        <v>5.0821070299453109E-10</v>
      </c>
      <c r="V116" s="53">
        <f>+B!S50/(D!V$94)</f>
        <v>3.1382392132943211E-10</v>
      </c>
      <c r="W116" s="53">
        <f>+B!T50/(D!W$94)</f>
        <v>5.2559104828034627E-10</v>
      </c>
      <c r="X116" s="53">
        <f>+B!U50/(D!X$94)</f>
        <v>7.0470910484502666E-10</v>
      </c>
      <c r="Y116" s="53">
        <f>+B!V50/(D!Y$94)</f>
        <v>4.6420087406963846E-10</v>
      </c>
      <c r="Z116" s="53">
        <f>+B!W50/(D!Z$94)</f>
        <v>3.3768269104421177E-10</v>
      </c>
      <c r="AA116" s="53">
        <f>+B!X50/(D!AA$94)</f>
        <v>2.3619008035550764E-9</v>
      </c>
      <c r="AB116" s="53">
        <f>+B!Y50/(D!AB$94)</f>
        <v>2.3620344117738458E-9</v>
      </c>
      <c r="AC116" s="53">
        <f>+B!Z50/(D!AC$94)</f>
        <v>2.8861131947452171E-9</v>
      </c>
      <c r="AD116" s="53">
        <f>+B!AA50/(D!AD$94)</f>
        <v>2.2361923111907836E-9</v>
      </c>
      <c r="AE116" s="53">
        <f>+B!AB50/(D!AE$94)</f>
        <v>1.6789573479061546E-9</v>
      </c>
      <c r="AF116" s="53">
        <f>+B!AC50/(D!AF$94)</f>
        <v>2.7242104698027053E-9</v>
      </c>
    </row>
    <row r="117" spans="6:32" x14ac:dyDescent="0.25">
      <c r="F117" s="220" t="s">
        <v>21</v>
      </c>
      <c r="G117" s="221"/>
      <c r="H117" s="53">
        <f>+B!E51/(D!H$94)</f>
        <v>1.0366751745331657E-10</v>
      </c>
      <c r="I117" s="53">
        <f>+B!F51/(D!I$94)</f>
        <v>0</v>
      </c>
      <c r="J117" s="53">
        <f>+B!G51/(D!J$94)</f>
        <v>0</v>
      </c>
      <c r="K117" s="53">
        <f>+B!H51/(D!K$94)</f>
        <v>0</v>
      </c>
      <c r="L117" s="53">
        <f>+B!I51/(D!L$94)</f>
        <v>0</v>
      </c>
      <c r="M117" s="53">
        <f>+B!J51/(D!M$94)</f>
        <v>0</v>
      </c>
      <c r="N117" s="53">
        <f>+B!K51/(D!N$94)</f>
        <v>0</v>
      </c>
      <c r="O117" s="53">
        <f>+B!L51/(D!O$94)</f>
        <v>0</v>
      </c>
      <c r="P117" s="53">
        <f>+B!M51/(D!P$94)</f>
        <v>0</v>
      </c>
      <c r="Q117" s="53">
        <f>+B!N51/(D!Q$94)</f>
        <v>0</v>
      </c>
      <c r="R117" s="53">
        <f>+B!O51/(D!R$94)</f>
        <v>1.3658913762627504E-11</v>
      </c>
      <c r="S117" s="53">
        <f>+B!P51/(D!S$94)</f>
        <v>0</v>
      </c>
      <c r="T117" s="53">
        <f>+B!Q51/(D!T$94)</f>
        <v>1.0519841014431705E-11</v>
      </c>
      <c r="U117" s="53">
        <f>+B!R51/(D!U$94)</f>
        <v>0</v>
      </c>
      <c r="V117" s="53">
        <f>+B!S51/(D!V$94)</f>
        <v>1.5761334413392977E-10</v>
      </c>
      <c r="W117" s="53">
        <f>+B!T51/(D!W$94)</f>
        <v>1.5516303403205068E-10</v>
      </c>
      <c r="X117" s="53">
        <f>+B!U51/(D!X$94)</f>
        <v>8.9636509361133399E-10</v>
      </c>
      <c r="Y117" s="53">
        <f>+B!V51/(D!Y$94)</f>
        <v>2.9763724719940582E-11</v>
      </c>
      <c r="Z117" s="53">
        <f>+B!W51/(D!Z$94)</f>
        <v>1.7370374178944741E-10</v>
      </c>
      <c r="AA117" s="53">
        <f>+B!X51/(D!AA$94)</f>
        <v>0</v>
      </c>
      <c r="AB117" s="53">
        <f>+B!Y51/(D!AB$94)</f>
        <v>6.5080707061427561E-12</v>
      </c>
      <c r="AC117" s="53">
        <f>+B!Z51/(D!AC$94)</f>
        <v>2.2416687784830509E-12</v>
      </c>
      <c r="AD117" s="53">
        <f>+B!AA51/(D!AD$94)</f>
        <v>1.1876220650401276E-11</v>
      </c>
      <c r="AE117" s="53">
        <f>+B!AB51/(D!AE$94)</f>
        <v>1.1934564898034457E-11</v>
      </c>
      <c r="AF117" s="53">
        <f>+B!AC51/(D!AF$94)</f>
        <v>6.9548501236195746E-12</v>
      </c>
    </row>
    <row r="118" spans="6:32" x14ac:dyDescent="0.25">
      <c r="F118" s="222" t="s">
        <v>22</v>
      </c>
      <c r="G118" s="223"/>
      <c r="H118" s="53">
        <f>+B!E52/(D!H$94)</f>
        <v>1.9684223902642081E-8</v>
      </c>
      <c r="I118" s="53">
        <f>+B!F52/(D!I$94)</f>
        <v>6.06788119509304E-9</v>
      </c>
      <c r="J118" s="53">
        <f>+B!G52/(D!J$94)</f>
        <v>1.0982527661958979E-8</v>
      </c>
      <c r="K118" s="53">
        <f>+B!H52/(D!K$94)</f>
        <v>6.9808806574263678E-9</v>
      </c>
      <c r="L118" s="53">
        <f>+B!I52/(D!L$94)</f>
        <v>1.0133436892046419E-8</v>
      </c>
      <c r="M118" s="53">
        <f>+B!J52/(D!M$94)</f>
        <v>1.4000890183367941E-8</v>
      </c>
      <c r="N118" s="53">
        <f>+B!K52/(D!N$94)</f>
        <v>1.713075039000639E-8</v>
      </c>
      <c r="O118" s="53">
        <f>+B!L52/(D!O$94)</f>
        <v>1.233168612593127E-8</v>
      </c>
      <c r="P118" s="53">
        <f>+B!M52/(D!P$94)</f>
        <v>1.7338007950621101E-8</v>
      </c>
      <c r="Q118" s="53">
        <f>+B!N52/(D!Q$94)</f>
        <v>4.2110812242122792E-8</v>
      </c>
      <c r="R118" s="53">
        <f>+B!O52/(D!R$94)</f>
        <v>2.219627737517329E-8</v>
      </c>
      <c r="S118" s="53">
        <f>+B!P52/(D!S$94)</f>
        <v>2.458967268172585E-8</v>
      </c>
      <c r="T118" s="53">
        <f>+B!Q52/(D!T$94)</f>
        <v>1.8749514095048048E-8</v>
      </c>
      <c r="U118" s="53">
        <f>+B!R52/(D!U$94)</f>
        <v>2.3000888384910716E-8</v>
      </c>
      <c r="V118" s="53">
        <f>+B!S52/(D!V$94)</f>
        <v>7.9984488545247887E-8</v>
      </c>
      <c r="W118" s="53">
        <f>+B!T52/(D!W$94)</f>
        <v>1.5829543314679943E-8</v>
      </c>
      <c r="X118" s="53">
        <f>+B!U52/(D!X$94)</f>
        <v>1.6768495796895483E-8</v>
      </c>
      <c r="Y118" s="53">
        <f>+B!V52/(D!Y$94)</f>
        <v>1.6688312859274721E-8</v>
      </c>
      <c r="Z118" s="53">
        <f>+B!W52/(D!Z$94)</f>
        <v>2.1313348362852446E-8</v>
      </c>
      <c r="AA118" s="53">
        <f>+B!X52/(D!AA$94)</f>
        <v>2.7868899223571971E-8</v>
      </c>
      <c r="AB118" s="53">
        <f>+B!Y52/(D!AB$94)</f>
        <v>2.5345766549244511E-8</v>
      </c>
      <c r="AC118" s="53">
        <f>+B!Z52/(D!AC$94)</f>
        <v>2.5739682424273118E-8</v>
      </c>
      <c r="AD118" s="53">
        <f>+B!AA52/(D!AD$94)</f>
        <v>2.3321973190748478E-8</v>
      </c>
      <c r="AE118" s="53">
        <f>+B!AB52/(D!AE$94)</f>
        <v>2.4432692481697349E-8</v>
      </c>
      <c r="AF118" s="53">
        <f>+B!AC52/(D!AF$94)</f>
        <v>2.2268852583852473E-8</v>
      </c>
    </row>
    <row r="119" spans="6:32" x14ac:dyDescent="0.25">
      <c r="F119" s="220" t="s">
        <v>23</v>
      </c>
      <c r="G119" s="221"/>
      <c r="H119" s="53">
        <f>+B!E53/(D!H$94)</f>
        <v>4.4666863273438858E-9</v>
      </c>
      <c r="I119" s="53">
        <f>+B!F53/(D!I$94)</f>
        <v>1.670832826420853E-8</v>
      </c>
      <c r="J119" s="53">
        <f>+B!G53/(D!J$94)</f>
        <v>2.0251884103071017E-8</v>
      </c>
      <c r="K119" s="53">
        <f>+B!H53/(D!K$94)</f>
        <v>7.4214978061239189E-9</v>
      </c>
      <c r="L119" s="53">
        <f>+B!I53/(D!L$94)</f>
        <v>1.1267215232921347E-8</v>
      </c>
      <c r="M119" s="53">
        <f>+B!J53/(D!M$94)</f>
        <v>1.5236972180563562E-8</v>
      </c>
      <c r="N119" s="53">
        <f>+B!K53/(D!N$94)</f>
        <v>1.6835653321043398E-8</v>
      </c>
      <c r="O119" s="53">
        <f>+B!L53/(D!O$94)</f>
        <v>1.9248664801812824E-8</v>
      </c>
      <c r="P119" s="53">
        <f>+B!M53/(D!P$94)</f>
        <v>1.764467084987832E-8</v>
      </c>
      <c r="Q119" s="53">
        <f>+B!N53/(D!Q$94)</f>
        <v>1.1533715774989967E-8</v>
      </c>
      <c r="R119" s="53">
        <f>+B!O53/(D!R$94)</f>
        <v>2.2395344540658983E-8</v>
      </c>
      <c r="S119" s="53">
        <f>+B!P53/(D!S$94)</f>
        <v>3.124409320063887E-8</v>
      </c>
      <c r="T119" s="53">
        <f>+B!Q53/(D!T$94)</f>
        <v>1.3974626644839222E-8</v>
      </c>
      <c r="U119" s="53">
        <f>+B!R53/(D!U$94)</f>
        <v>6.9362449197934464E-9</v>
      </c>
      <c r="V119" s="53">
        <f>+B!S53/(D!V$94)</f>
        <v>5.1074443020520672E-9</v>
      </c>
      <c r="W119" s="53">
        <f>+B!T53/(D!W$94)</f>
        <v>5.7680908721285827E-9</v>
      </c>
      <c r="X119" s="53">
        <f>+B!U53/(D!X$94)</f>
        <v>3.023920627928235E-8</v>
      </c>
      <c r="Y119" s="53">
        <f>+B!V53/(D!Y$94)</f>
        <v>9.2483818914155813E-9</v>
      </c>
      <c r="Z119" s="53">
        <f>+B!W53/(D!Z$94)</f>
        <v>6.5527620086849872E-9</v>
      </c>
      <c r="AA119" s="53">
        <f>+B!X53/(D!AA$94)</f>
        <v>9.056356135217502E-9</v>
      </c>
      <c r="AB119" s="53">
        <f>+B!Y53/(D!AB$94)</f>
        <v>5.1786442736410014E-8</v>
      </c>
      <c r="AC119" s="53">
        <f>+B!Z53/(D!AC$94)</f>
        <v>5.8347233371684044E-8</v>
      </c>
      <c r="AD119" s="53">
        <f>+B!AA53/(D!AD$94)</f>
        <v>2.7520861661602351E-8</v>
      </c>
      <c r="AE119" s="53">
        <f>+B!AB53/(D!AE$94)</f>
        <v>1.1495195435222116E-8</v>
      </c>
      <c r="AF119" s="53">
        <f>+B!AC53/(D!AF$94)</f>
        <v>1.3217572216264568E-8</v>
      </c>
    </row>
    <row r="120" spans="6:32" x14ac:dyDescent="0.25">
      <c r="F120" s="222" t="s">
        <v>24</v>
      </c>
      <c r="G120" s="223"/>
      <c r="H120" s="53">
        <f>+B!E54/(D!H$94)</f>
        <v>1.2667432312519784E-7</v>
      </c>
      <c r="I120" s="53">
        <f>+B!F54/(D!I$94)</f>
        <v>4.1495249747736081E-8</v>
      </c>
      <c r="J120" s="53">
        <f>+B!G54/(D!J$94)</f>
        <v>3.4381969872519199E-8</v>
      </c>
      <c r="K120" s="53">
        <f>+B!H54/(D!K$94)</f>
        <v>8.0232343922735551E-8</v>
      </c>
      <c r="L120" s="53">
        <f>+B!I54/(D!L$94)</f>
        <v>2.2772125245522211E-8</v>
      </c>
      <c r="M120" s="53">
        <f>+B!J54/(D!M$94)</f>
        <v>2.1185328965607034E-8</v>
      </c>
      <c r="N120" s="53">
        <f>+B!K54/(D!N$94)</f>
        <v>2.3858356710340307E-8</v>
      </c>
      <c r="O120" s="53">
        <f>+B!L54/(D!O$94)</f>
        <v>2.0145870866025847E-8</v>
      </c>
      <c r="P120" s="53">
        <f>+B!M54/(D!P$94)</f>
        <v>2.4362789283621597E-8</v>
      </c>
      <c r="Q120" s="53">
        <f>+B!N54/(D!Q$94)</f>
        <v>2.7114517639580659E-8</v>
      </c>
      <c r="R120" s="53">
        <f>+B!O54/(D!R$94)</f>
        <v>3.5593501732696493E-8</v>
      </c>
      <c r="S120" s="53">
        <f>+B!P54/(D!S$94)</f>
        <v>4.2290774786892469E-8</v>
      </c>
      <c r="T120" s="53">
        <f>+B!Q54/(D!T$94)</f>
        <v>4.6298673920013493E-8</v>
      </c>
      <c r="U120" s="53">
        <f>+B!R54/(D!U$94)</f>
        <v>5.614203413012337E-8</v>
      </c>
      <c r="V120" s="53">
        <f>+B!S54/(D!V$94)</f>
        <v>1.1288198084881058E-7</v>
      </c>
      <c r="W120" s="53">
        <f>+B!T54/(D!W$94)</f>
        <v>7.3703160029586497E-8</v>
      </c>
      <c r="X120" s="53">
        <f>+B!U54/(D!X$94)</f>
        <v>4.7856262146077819E-8</v>
      </c>
      <c r="Y120" s="53">
        <f>+B!V54/(D!Y$94)</f>
        <v>7.8771732943439014E-8</v>
      </c>
      <c r="Z120" s="53">
        <f>+B!W54/(D!Z$94)</f>
        <v>7.7733933154463467E-8</v>
      </c>
      <c r="AA120" s="53">
        <f>+B!X54/(D!AA$94)</f>
        <v>5.157534609689034E-8</v>
      </c>
      <c r="AB120" s="53">
        <f>+B!Y54/(D!AB$94)</f>
        <v>3.6487845965409272E-8</v>
      </c>
      <c r="AC120" s="53">
        <f>+B!Z54/(D!AC$94)</f>
        <v>3.6897341266310523E-8</v>
      </c>
      <c r="AD120" s="53">
        <f>+B!AA54/(D!AD$94)</f>
        <v>5.5002679927184201E-8</v>
      </c>
      <c r="AE120" s="53">
        <f>+B!AB54/(D!AE$94)</f>
        <v>8.3736091074401695E-8</v>
      </c>
      <c r="AF120" s="53">
        <f>+B!AC54/(D!AF$94)</f>
        <v>6.0924675469167483E-8</v>
      </c>
    </row>
    <row r="121" spans="6:32" x14ac:dyDescent="0.25">
      <c r="F121" s="220" t="s">
        <v>25</v>
      </c>
      <c r="G121" s="221"/>
      <c r="H121" s="53">
        <f>+B!E55/(D!H$94)</f>
        <v>8.6802682486760984E-9</v>
      </c>
      <c r="I121" s="53">
        <f>+B!F55/(D!I$94)</f>
        <v>9.9559377525415728E-9</v>
      </c>
      <c r="J121" s="53">
        <f>+B!G55/(D!J$94)</f>
        <v>9.4456838994401832E-9</v>
      </c>
      <c r="K121" s="53">
        <f>+B!H55/(D!K$94)</f>
        <v>1.5814829880807491E-8</v>
      </c>
      <c r="L121" s="53">
        <f>+B!I55/(D!L$94)</f>
        <v>1.039962812681199E-8</v>
      </c>
      <c r="M121" s="53">
        <f>+B!J55/(D!M$94)</f>
        <v>8.5339193991761426E-9</v>
      </c>
      <c r="N121" s="53">
        <f>+B!K55/(D!N$94)</f>
        <v>8.4626634538133461E-9</v>
      </c>
      <c r="O121" s="53">
        <f>+B!L55/(D!O$94)</f>
        <v>1.503159316209759E-8</v>
      </c>
      <c r="P121" s="53">
        <f>+B!M55/(D!P$94)</f>
        <v>1.3295104098807273E-8</v>
      </c>
      <c r="Q121" s="53">
        <f>+B!N55/(D!Q$94)</f>
        <v>1.6276769925495588E-8</v>
      </c>
      <c r="R121" s="53">
        <f>+B!O55/(D!R$94)</f>
        <v>2.6421620114198343E-8</v>
      </c>
      <c r="S121" s="53">
        <f>+B!P55/(D!S$94)</f>
        <v>3.155935398168661E-8</v>
      </c>
      <c r="T121" s="53">
        <f>+B!Q55/(D!T$94)</f>
        <v>3.5356618189201274E-8</v>
      </c>
      <c r="U121" s="53">
        <f>+B!R55/(D!U$94)</f>
        <v>3.8718072996117667E-8</v>
      </c>
      <c r="V121" s="53">
        <f>+B!S55/(D!V$94)</f>
        <v>2.7747573423445549E-8</v>
      </c>
      <c r="W121" s="53">
        <f>+B!T55/(D!W$94)</f>
        <v>2.5535740666516013E-8</v>
      </c>
      <c r="X121" s="53">
        <f>+B!U55/(D!X$94)</f>
        <v>2.3493171637026244E-8</v>
      </c>
      <c r="Y121" s="53">
        <f>+B!V55/(D!Y$94)</f>
        <v>2.4015370832310515E-8</v>
      </c>
      <c r="Z121" s="53">
        <f>+B!W55/(D!Z$94)</f>
        <v>2.5832553142517486E-8</v>
      </c>
      <c r="AA121" s="53">
        <f>+B!X55/(D!AA$94)</f>
        <v>2.2487852692701766E-8</v>
      </c>
      <c r="AB121" s="53">
        <f>+B!Y55/(D!AB$94)</f>
        <v>2.9456189045173313E-8</v>
      </c>
      <c r="AC121" s="53">
        <f>+B!Z55/(D!AC$94)</f>
        <v>3.1536606063633747E-8</v>
      </c>
      <c r="AD121" s="53">
        <f>+B!AA55/(D!AD$94)</f>
        <v>2.5273969850327772E-8</v>
      </c>
      <c r="AE121" s="53">
        <f>+B!AB55/(D!AE$94)</f>
        <v>2.5898137735505812E-8</v>
      </c>
      <c r="AF121" s="53">
        <f>+B!AC55/(D!AF$94)</f>
        <v>2.5809300570383711E-8</v>
      </c>
    </row>
    <row r="122" spans="6:32" ht="15.75" thickBot="1" x14ac:dyDescent="0.3">
      <c r="F122" s="224" t="s">
        <v>26</v>
      </c>
      <c r="G122" s="225"/>
      <c r="H122" s="54">
        <f>+B!E56/(D!H$94)</f>
        <v>0</v>
      </c>
      <c r="I122" s="54">
        <f>+B!F56/(D!I$94)</f>
        <v>0</v>
      </c>
      <c r="J122" s="54">
        <f>+B!G56/(D!J$94)</f>
        <v>0</v>
      </c>
      <c r="K122" s="54">
        <f>+B!H56/(D!K$94)</f>
        <v>0</v>
      </c>
      <c r="L122" s="54">
        <f>+B!I56/(D!L$94)</f>
        <v>0</v>
      </c>
      <c r="M122" s="54">
        <f>+B!J56/(D!M$94)</f>
        <v>0</v>
      </c>
      <c r="N122" s="54">
        <f>+B!K56/(D!N$94)</f>
        <v>0</v>
      </c>
      <c r="O122" s="54">
        <f>+B!L56/(D!O$94)</f>
        <v>0</v>
      </c>
      <c r="P122" s="54">
        <f>+B!M56/(D!P$94)</f>
        <v>2.173890531412338E-10</v>
      </c>
      <c r="Q122" s="54">
        <f>+B!N56/(D!Q$94)</f>
        <v>8.1712295989165332E-11</v>
      </c>
      <c r="R122" s="54">
        <f>+B!O56/(D!R$94)</f>
        <v>2.7626852723504498E-10</v>
      </c>
      <c r="S122" s="54">
        <f>+B!P56/(D!S$94)</f>
        <v>2.3448417764496051E-10</v>
      </c>
      <c r="T122" s="54">
        <f>+B!Q56/(D!T$94)</f>
        <v>2.6904408517867937E-10</v>
      </c>
      <c r="U122" s="54">
        <f>+B!R56/(D!U$94)</f>
        <v>4.1533204036994763E-10</v>
      </c>
      <c r="V122" s="54">
        <f>+B!S56/(D!V$94)</f>
        <v>1.7121071691132525E-10</v>
      </c>
      <c r="W122" s="54">
        <f>+B!T56/(D!W$94)</f>
        <v>2.9127616245999544E-10</v>
      </c>
      <c r="X122" s="54">
        <f>+B!U56/(D!X$94)</f>
        <v>1.507267438213388E-10</v>
      </c>
      <c r="Y122" s="54">
        <f>+B!V56/(D!Y$94)</f>
        <v>3.1147306561088541E-10</v>
      </c>
      <c r="Z122" s="54">
        <f>+B!W56/(D!Z$94)</f>
        <v>1.1477139434904717E-10</v>
      </c>
      <c r="AA122" s="54">
        <f>+B!X56/(D!AA$94)</f>
        <v>2.9295579155908713E-10</v>
      </c>
      <c r="AB122" s="54">
        <f>+B!Y56/(D!AB$94)</f>
        <v>1.8992322151292727E-10</v>
      </c>
      <c r="AC122" s="54">
        <f>+B!Z56/(D!AC$94)</f>
        <v>2.5627860631231626E-10</v>
      </c>
      <c r="AD122" s="54">
        <f>+B!AA56/(D!AD$94)</f>
        <v>2.2768420750692356E-10</v>
      </c>
      <c r="AE122" s="54">
        <f>+B!AB56/(D!AE$94)</f>
        <v>1.0298021572780247E-10</v>
      </c>
      <c r="AF122" s="54">
        <f>+B!AC56/(D!AF$94)</f>
        <v>2.6426886320082175E-10</v>
      </c>
    </row>
    <row r="123" spans="6:32" x14ac:dyDescent="0.25">
      <c r="F123" s="1" t="s">
        <v>53</v>
      </c>
      <c r="AD123" s="1"/>
    </row>
    <row r="124" spans="6:32" ht="15.75" thickBot="1" x14ac:dyDescent="0.3"/>
    <row r="125" spans="6:32" ht="15.75" thickBot="1" x14ac:dyDescent="0.3">
      <c r="F125" s="6" t="s">
        <v>15</v>
      </c>
      <c r="G125" s="7"/>
      <c r="H125" s="12">
        <v>1995</v>
      </c>
      <c r="I125" s="8">
        <v>1996</v>
      </c>
      <c r="J125" s="12">
        <v>1997</v>
      </c>
      <c r="K125" s="8">
        <v>1998</v>
      </c>
      <c r="L125" s="12">
        <v>1999</v>
      </c>
      <c r="M125" s="8">
        <v>2000</v>
      </c>
      <c r="N125" s="12">
        <v>2001</v>
      </c>
      <c r="O125" s="8">
        <v>2002</v>
      </c>
      <c r="P125" s="12">
        <v>2003</v>
      </c>
      <c r="Q125" s="8">
        <v>2004</v>
      </c>
      <c r="R125" s="12">
        <v>2005</v>
      </c>
      <c r="S125" s="8">
        <v>2006</v>
      </c>
      <c r="T125" s="12">
        <v>2007</v>
      </c>
      <c r="U125" s="8">
        <v>2008</v>
      </c>
      <c r="V125" s="12">
        <v>2009</v>
      </c>
      <c r="W125" s="8">
        <v>2010</v>
      </c>
      <c r="X125" s="12">
        <v>2011</v>
      </c>
      <c r="Y125" s="8">
        <v>2012</v>
      </c>
      <c r="Z125" s="12">
        <v>2013</v>
      </c>
      <c r="AA125" s="8">
        <v>2014</v>
      </c>
      <c r="AB125" s="12">
        <v>2015</v>
      </c>
      <c r="AC125" s="9">
        <v>2016</v>
      </c>
      <c r="AD125" s="9">
        <v>2017</v>
      </c>
      <c r="AE125" s="9">
        <v>2018</v>
      </c>
      <c r="AF125" s="9">
        <v>2019</v>
      </c>
    </row>
    <row r="126" spans="6:32" ht="15.75" thickBot="1" x14ac:dyDescent="0.3">
      <c r="F126" s="200" t="s">
        <v>27</v>
      </c>
      <c r="G126" s="209"/>
      <c r="H126" s="172">
        <f>+'C'!D46/(D!H$94)</f>
        <v>-5.8841120788576777E-8</v>
      </c>
      <c r="I126" s="172">
        <f>+'C'!E46/(D!I$94)</f>
        <v>-1.7897992426375136E-7</v>
      </c>
      <c r="J126" s="172">
        <f>+'C'!F46/(D!J$94)</f>
        <v>-4.7959099783123471E-7</v>
      </c>
      <c r="K126" s="172">
        <f>+'C'!G46/(D!K$94)</f>
        <v>-8.5939207562168127E-8</v>
      </c>
      <c r="L126" s="172">
        <f>+'C'!H46/(D!L$94)</f>
        <v>-1.1463178253639949E-7</v>
      </c>
      <c r="M126" s="172">
        <f>+'C'!I46/(D!M$94)</f>
        <v>-6.2864873017010887E-8</v>
      </c>
      <c r="N126" s="172">
        <f>+'C'!J46/(D!N$94)</f>
        <v>-6.5453837275180599E-8</v>
      </c>
      <c r="O126" s="172">
        <f>+'C'!K46/(D!O$94)</f>
        <v>-8.5305786657436786E-8</v>
      </c>
      <c r="P126" s="172">
        <f>+'C'!L46/(D!P$94)</f>
        <v>-3.6672849631615251E-7</v>
      </c>
      <c r="Q126" s="172">
        <f>+'C'!M46/(D!Q$94)</f>
        <v>-9.1415910857508012E-8</v>
      </c>
      <c r="R126" s="172">
        <f>+'C'!N46/(D!R$94)</f>
        <v>-3.4697438533399024E-8</v>
      </c>
      <c r="S126" s="172">
        <f>+'C'!O46/(D!S$94)</f>
        <v>-5.0861422997925948E-8</v>
      </c>
      <c r="T126" s="172">
        <f>+'C'!P46/(D!T$94)</f>
        <v>-4.9235877552405277E-8</v>
      </c>
      <c r="U126" s="172">
        <f>+'C'!Q46/(D!U$94)</f>
        <v>-1.2071181385891355E-7</v>
      </c>
      <c r="V126" s="172">
        <f>+'C'!R46/(D!V$94)</f>
        <v>-1.4617324618326094E-7</v>
      </c>
      <c r="W126" s="172">
        <f>+'C'!S46/(D!W$94)</f>
        <v>-7.8420599229343973E-9</v>
      </c>
      <c r="X126" s="172">
        <f>+'C'!T46/(D!X$94)</f>
        <v>-4.6967979003452437E-8</v>
      </c>
      <c r="Y126" s="172">
        <f>+'C'!U46/(D!Y$94)</f>
        <v>-3.4841340669454783E-8</v>
      </c>
      <c r="Z126" s="172">
        <f>+'C'!V46/(D!Z$94)</f>
        <v>-4.2118280594143304E-8</v>
      </c>
      <c r="AA126" s="172">
        <f>+'C'!W46/(D!AA$94)</f>
        <v>1.37811364569624E-8</v>
      </c>
      <c r="AB126" s="172">
        <f>+'C'!X46/(D!AB$94)</f>
        <v>1.0894854506136018E-8</v>
      </c>
      <c r="AC126" s="172">
        <f>+'C'!Y46/(D!AC$94)</f>
        <v>7.4275149231312113E-9</v>
      </c>
      <c r="AD126" s="172">
        <f>+'C'!Z46/(D!AD$94)</f>
        <v>4.3678350841488926E-8</v>
      </c>
      <c r="AE126" s="172">
        <f>+'C'!AA46/(D!AE$94)</f>
        <v>1.8137172024469638E-8</v>
      </c>
      <c r="AF126" s="172">
        <f>+'C'!AB46/(D!AF$94)</f>
        <v>1.3310964241419244E-7</v>
      </c>
    </row>
    <row r="127" spans="6:32" x14ac:dyDescent="0.25">
      <c r="F127" s="220" t="s">
        <v>17</v>
      </c>
      <c r="G127" s="221"/>
      <c r="H127" s="168">
        <f>+'C'!D47/(D!H$94)</f>
        <v>6.6912139685462576E-8</v>
      </c>
      <c r="I127" s="168">
        <f>+'C'!E47/(D!I$94)</f>
        <v>-1.5657704703173541E-7</v>
      </c>
      <c r="J127" s="168">
        <f>+'C'!F47/(D!J$94)</f>
        <v>-4.3237929508089397E-7</v>
      </c>
      <c r="K127" s="168">
        <f>+'C'!G47/(D!K$94)</f>
        <v>7.2945014119654712E-9</v>
      </c>
      <c r="L127" s="168">
        <f>+'C'!H47/(D!L$94)</f>
        <v>-7.3151699718509553E-8</v>
      </c>
      <c r="M127" s="168">
        <f>+'C'!I47/(D!M$94)</f>
        <v>-1.9869416422475309E-8</v>
      </c>
      <c r="N127" s="168">
        <f>+'C'!J47/(D!N$94)</f>
        <v>-2.7290379812611067E-8</v>
      </c>
      <c r="O127" s="168">
        <f>+'C'!K47/(D!O$94)</f>
        <v>-9.6375710722986503E-8</v>
      </c>
      <c r="P127" s="168">
        <f>+'C'!L47/(D!P$94)</f>
        <v>-3.5770205355479214E-7</v>
      </c>
      <c r="Q127" s="168">
        <f>+'C'!M47/(D!Q$94)</f>
        <v>-1.2508794487817215E-7</v>
      </c>
      <c r="R127" s="168">
        <f>+'C'!N47/(D!R$94)</f>
        <v>1.0880550611885866E-8</v>
      </c>
      <c r="S127" s="168">
        <f>+'C'!O47/(D!S$94)</f>
        <v>5.0642196966890803E-8</v>
      </c>
      <c r="T127" s="168">
        <f>+'C'!P47/(D!T$94)</f>
        <v>4.6351054871122697E-8</v>
      </c>
      <c r="U127" s="168">
        <f>+'C'!Q47/(D!U$94)</f>
        <v>-1.6216517874677916E-8</v>
      </c>
      <c r="V127" s="168">
        <f>+'C'!R47/(D!V$94)</f>
        <v>4.8077065704454464E-8</v>
      </c>
      <c r="W127" s="168">
        <f>+'C'!S47/(D!W$94)</f>
        <v>5.9653214298934583E-8</v>
      </c>
      <c r="X127" s="168">
        <f>+'C'!T47/(D!X$94)</f>
        <v>4.1956148325597747E-8</v>
      </c>
      <c r="Y127" s="168">
        <f>+'C'!U47/(D!Y$94)</f>
        <v>6.3078407382406191E-8</v>
      </c>
      <c r="Z127" s="168">
        <f>+'C'!V47/(D!Z$94)</f>
        <v>4.2566615512838566E-8</v>
      </c>
      <c r="AA127" s="168">
        <f>+'C'!W47/(D!AA$94)</f>
        <v>7.8469655456269987E-8</v>
      </c>
      <c r="AB127" s="168">
        <f>+'C'!X47/(D!AB$94)</f>
        <v>1.1480965561407574E-7</v>
      </c>
      <c r="AC127" s="168">
        <f>+'C'!Y47/(D!AC$94)</f>
        <v>1.2434072823167035E-7</v>
      </c>
      <c r="AD127" s="168">
        <f>+'C'!Z47/(D!AD$94)</f>
        <v>1.3957765587291261E-7</v>
      </c>
      <c r="AE127" s="168">
        <f>+'C'!AA47/(D!AE$94)</f>
        <v>1.2219624423897153E-7</v>
      </c>
      <c r="AF127" s="168">
        <f>+'C'!AB47/(D!AF$94)</f>
        <v>1.2950322526536522E-7</v>
      </c>
    </row>
    <row r="128" spans="6:32" x14ac:dyDescent="0.25">
      <c r="F128" s="222" t="s">
        <v>18</v>
      </c>
      <c r="G128" s="223"/>
      <c r="H128" s="169">
        <f>+'C'!D48/(D!H$94)</f>
        <v>2.0651347793828571E-10</v>
      </c>
      <c r="I128" s="169">
        <f>+'C'!E48/(D!I$94)</f>
        <v>1.2023452924077931E-9</v>
      </c>
      <c r="J128" s="169">
        <f>+'C'!F48/(D!J$94)</f>
        <v>0</v>
      </c>
      <c r="K128" s="169">
        <f>+'C'!G48/(D!K$94)</f>
        <v>1.8865902505430506E-9</v>
      </c>
      <c r="L128" s="169">
        <f>+'C'!H48/(D!L$94)</f>
        <v>5.9992115658749857E-9</v>
      </c>
      <c r="M128" s="169">
        <f>+'C'!I48/(D!M$94)</f>
        <v>-7.0069474668514514E-11</v>
      </c>
      <c r="N128" s="169">
        <f>+'C'!J48/(D!N$94)</f>
        <v>-1.3694898825313104E-11</v>
      </c>
      <c r="O128" s="169">
        <f>+'C'!K48/(D!O$94)</f>
        <v>7.7636452520361577E-10</v>
      </c>
      <c r="P128" s="169">
        <f>+'C'!L48/(D!P$94)</f>
        <v>-4.9122276079206572E-11</v>
      </c>
      <c r="Q128" s="169">
        <f>+'C'!M48/(D!Q$94)</f>
        <v>-1.8816461879574638E-9</v>
      </c>
      <c r="R128" s="169">
        <f>+'C'!N48/(D!R$94)</f>
        <v>-4.5246096082364927E-10</v>
      </c>
      <c r="S128" s="169">
        <f>+'C'!O48/(D!S$94)</f>
        <v>-7.8748371262182788E-10</v>
      </c>
      <c r="T128" s="169">
        <f>+'C'!P48/(D!T$94)</f>
        <v>-7.7722661252313538E-10</v>
      </c>
      <c r="U128" s="169">
        <f>+'C'!Q48/(D!U$94)</f>
        <v>-6.1349713574389785E-10</v>
      </c>
      <c r="V128" s="169">
        <f>+'C'!R48/(D!V$94)</f>
        <v>-1.2501837616279986E-10</v>
      </c>
      <c r="W128" s="169">
        <f>+'C'!S48/(D!W$94)</f>
        <v>-4.3016703861845277E-11</v>
      </c>
      <c r="X128" s="169">
        <f>+'C'!T48/(D!X$94)</f>
        <v>-3.6224576173775737E-10</v>
      </c>
      <c r="Y128" s="169">
        <f>+'C'!U48/(D!Y$94)</f>
        <v>-1.9000795206630179E-10</v>
      </c>
      <c r="Z128" s="169">
        <f>+'C'!V48/(D!Z$94)</f>
        <v>2.0046000628745588E-10</v>
      </c>
      <c r="AA128" s="169">
        <f>+'C'!W48/(D!AA$94)</f>
        <v>-1.1655887802521988E-10</v>
      </c>
      <c r="AB128" s="169">
        <f>+'C'!X48/(D!AB$94)</f>
        <v>9.3318919192363444E-10</v>
      </c>
      <c r="AC128" s="169">
        <f>+'C'!Y48/(D!AC$94)</f>
        <v>1.6717015091451229E-9</v>
      </c>
      <c r="AD128" s="169">
        <f>+'C'!Z48/(D!AD$94)</f>
        <v>1.5856550109204766E-10</v>
      </c>
      <c r="AE128" s="169">
        <f>+'C'!AA48/(D!AE$94)</f>
        <v>7.7240408087881891E-11</v>
      </c>
      <c r="AF128" s="169">
        <f>+'C'!AB48/(D!AF$94)</f>
        <v>-2.0006620812980611E-10</v>
      </c>
    </row>
    <row r="129" spans="6:32" x14ac:dyDescent="0.25">
      <c r="F129" s="220" t="s">
        <v>19</v>
      </c>
      <c r="G129" s="221"/>
      <c r="H129" s="169">
        <f>+'C'!D49/(D!H$94)</f>
        <v>-8.4607179588453507E-9</v>
      </c>
      <c r="I129" s="169">
        <f>+'C'!E49/(D!I$94)</f>
        <v>-9.6400159176634931E-9</v>
      </c>
      <c r="J129" s="169">
        <f>+'C'!F49/(D!J$94)</f>
        <v>-1.6059590258411433E-8</v>
      </c>
      <c r="K129" s="169">
        <f>+'C'!G49/(D!K$94)</f>
        <v>-2.5047280827339778E-8</v>
      </c>
      <c r="L129" s="169">
        <f>+'C'!H49/(D!L$94)</f>
        <v>-3.3585427685519494E-8</v>
      </c>
      <c r="M129" s="169">
        <f>+'C'!I49/(D!M$94)</f>
        <v>-4.0055371871964362E-8</v>
      </c>
      <c r="N129" s="169">
        <f>+'C'!J49/(D!N$94)</f>
        <v>-1.5304003617923287E-8</v>
      </c>
      <c r="O129" s="169">
        <f>+'C'!K49/(D!O$94)</f>
        <v>-1.9092187360397451E-8</v>
      </c>
      <c r="P129" s="169">
        <f>+'C'!L49/(D!P$94)</f>
        <v>-3.3254185409024015E-8</v>
      </c>
      <c r="Q129" s="169">
        <f>+'C'!M49/(D!Q$94)</f>
        <v>-2.6495726573194222E-9</v>
      </c>
      <c r="R129" s="169">
        <f>+'C'!N49/(D!R$94)</f>
        <v>-3.3309620102513805E-9</v>
      </c>
      <c r="S129" s="169">
        <f>+'C'!O49/(D!S$94)</f>
        <v>-1.5340538126553366E-8</v>
      </c>
      <c r="T129" s="169">
        <f>+'C'!P49/(D!T$94)</f>
        <v>-1.0455810151788769E-8</v>
      </c>
      <c r="U129" s="169">
        <f>+'C'!Q49/(D!U$94)</f>
        <v>-1.9039931773082585E-8</v>
      </c>
      <c r="V129" s="169">
        <f>+'C'!R49/(D!V$94)</f>
        <v>2.3161403339865637E-9</v>
      </c>
      <c r="W129" s="169">
        <f>+'C'!S49/(D!W$94)</f>
        <v>2.9144366483570475E-9</v>
      </c>
      <c r="X129" s="169">
        <f>+'C'!T49/(D!X$94)</f>
        <v>-1.7740046620716837E-9</v>
      </c>
      <c r="Y129" s="169">
        <f>+'C'!U49/(D!Y$94)</f>
        <v>-9.0075167923278197E-10</v>
      </c>
      <c r="Z129" s="169">
        <f>+'C'!V49/(D!Z$94)</f>
        <v>4.1347823699261436E-9</v>
      </c>
      <c r="AA129" s="169">
        <f>+'C'!W49/(D!AA$94)</f>
        <v>1.6039227911741803E-8</v>
      </c>
      <c r="AB129" s="169">
        <f>+'C'!X49/(D!AB$94)</f>
        <v>1.9470845938637896E-8</v>
      </c>
      <c r="AC129" s="169">
        <f>+'C'!Y49/(D!AC$94)</f>
        <v>1.6249528149992725E-8</v>
      </c>
      <c r="AD129" s="169">
        <f>+'C'!Z49/(D!AD$94)</f>
        <v>1.9338379695059963E-8</v>
      </c>
      <c r="AE129" s="169">
        <f>+'C'!AA49/(D!AE$94)</f>
        <v>1.8007498674893066E-8</v>
      </c>
      <c r="AF129" s="169">
        <f>+'C'!AB49/(D!AF$94)</f>
        <v>1.6243790567256832E-8</v>
      </c>
    </row>
    <row r="130" spans="6:32" x14ac:dyDescent="0.25">
      <c r="F130" s="222" t="s">
        <v>20</v>
      </c>
      <c r="G130" s="223"/>
      <c r="H130" s="169">
        <f>+'C'!D50/(D!H$94)</f>
        <v>-1.590793729763302E-10</v>
      </c>
      <c r="I130" s="169">
        <f>+'C'!E50/(D!I$94)</f>
        <v>-4.6349268578154556E-10</v>
      </c>
      <c r="J130" s="169">
        <f>+'C'!F50/(D!J$94)</f>
        <v>-6.1656012732362316E-10</v>
      </c>
      <c r="K130" s="169">
        <f>+'C'!G50/(D!K$94)</f>
        <v>-1.2012038558335061E-9</v>
      </c>
      <c r="L130" s="169">
        <f>+'C'!H50/(D!L$94)</f>
        <v>-4.5458575481127723E-10</v>
      </c>
      <c r="M130" s="169">
        <f>+'C'!I50/(D!M$94)</f>
        <v>-2.9108015087684804E-10</v>
      </c>
      <c r="N130" s="169">
        <f>+'C'!J50/(D!N$94)</f>
        <v>-3.2693643597173099E-10</v>
      </c>
      <c r="O130" s="169">
        <f>+'C'!K50/(D!O$94)</f>
        <v>-2.4354092225768017E-10</v>
      </c>
      <c r="P130" s="169">
        <f>+'C'!L50/(D!P$94)</f>
        <v>-2.2264045585393882E-10</v>
      </c>
      <c r="Q130" s="169">
        <f>+'C'!M50/(D!Q$94)</f>
        <v>-1.4940273807162921E-9</v>
      </c>
      <c r="R130" s="169">
        <f>+'C'!N50/(D!R$94)</f>
        <v>-1.288916632992116E-9</v>
      </c>
      <c r="S130" s="169">
        <f>+'C'!O50/(D!S$94)</f>
        <v>-7.6705289343868261E-11</v>
      </c>
      <c r="T130" s="169">
        <f>+'C'!P50/(D!T$94)</f>
        <v>2.6892040793300488E-9</v>
      </c>
      <c r="U130" s="169">
        <f>+'C'!Q50/(D!U$94)</f>
        <v>1.9708700260204301E-9</v>
      </c>
      <c r="V130" s="169">
        <f>+'C'!R50/(D!V$94)</f>
        <v>-3.1382392132943211E-10</v>
      </c>
      <c r="W130" s="169">
        <f>+'C'!S50/(D!W$94)</f>
        <v>9.9763368082612477E-10</v>
      </c>
      <c r="X130" s="169">
        <f>+'C'!T50/(D!X$94)</f>
        <v>-7.0470910484502666E-10</v>
      </c>
      <c r="Y130" s="169">
        <f>+'C'!U50/(D!Y$94)</f>
        <v>-4.6420087406963846E-10</v>
      </c>
      <c r="Z130" s="169">
        <f>+'C'!V50/(D!Z$94)</f>
        <v>-3.3768269104421177E-10</v>
      </c>
      <c r="AA130" s="169">
        <f>+'C'!W50/(D!AA$94)</f>
        <v>-2.3619008035550764E-9</v>
      </c>
      <c r="AB130" s="169">
        <f>+'C'!X50/(D!AB$94)</f>
        <v>-2.3620344117738458E-9</v>
      </c>
      <c r="AC130" s="169">
        <f>+'C'!Y50/(D!AC$94)</f>
        <v>-2.8861131947452171E-9</v>
      </c>
      <c r="AD130" s="169">
        <f>+'C'!Z50/(D!AD$94)</f>
        <v>-2.2361923111907836E-9</v>
      </c>
      <c r="AE130" s="169">
        <f>+'C'!AA50/(D!AE$94)</f>
        <v>-1.6789573479061546E-9</v>
      </c>
      <c r="AF130" s="169">
        <f>+'C'!AB50/(D!AF$94)</f>
        <v>-2.723901639868264E-9</v>
      </c>
    </row>
    <row r="131" spans="6:32" x14ac:dyDescent="0.25">
      <c r="F131" s="220" t="s">
        <v>21</v>
      </c>
      <c r="G131" s="221"/>
      <c r="H131" s="169">
        <f>+'C'!D51/(D!H$94)</f>
        <v>-1.0366751745331657E-10</v>
      </c>
      <c r="I131" s="169">
        <f>+'C'!E51/(D!I$94)</f>
        <v>0</v>
      </c>
      <c r="J131" s="169">
        <f>+'C'!F51/(D!J$94)</f>
        <v>0</v>
      </c>
      <c r="K131" s="169">
        <f>+'C'!G51/(D!K$94)</f>
        <v>0</v>
      </c>
      <c r="L131" s="169">
        <f>+'C'!H51/(D!L$94)</f>
        <v>0</v>
      </c>
      <c r="M131" s="169">
        <f>+'C'!I51/(D!M$94)</f>
        <v>0</v>
      </c>
      <c r="N131" s="169">
        <f>+'C'!J51/(D!N$94)</f>
        <v>0</v>
      </c>
      <c r="O131" s="169">
        <f>+'C'!K51/(D!O$94)</f>
        <v>0</v>
      </c>
      <c r="P131" s="169">
        <f>+'C'!L51/(D!P$94)</f>
        <v>0</v>
      </c>
      <c r="Q131" s="169">
        <f>+'C'!M51/(D!Q$94)</f>
        <v>5.6319732387640454E-11</v>
      </c>
      <c r="R131" s="169">
        <f>+'C'!N51/(D!R$94)</f>
        <v>6.4181100063105409E-11</v>
      </c>
      <c r="S131" s="169">
        <f>+'C'!O51/(D!S$94)</f>
        <v>3.1040985365839984E-10</v>
      </c>
      <c r="T131" s="169">
        <f>+'C'!P51/(D!T$94)</f>
        <v>4.2515871983636847E-10</v>
      </c>
      <c r="U131" s="169">
        <f>+'C'!Q51/(D!U$94)</f>
        <v>3.9099133990885047E-10</v>
      </c>
      <c r="V131" s="169">
        <f>+'C'!R51/(D!V$94)</f>
        <v>2.9018342574746664E-10</v>
      </c>
      <c r="W131" s="169">
        <f>+'C'!S51/(D!W$94)</f>
        <v>8.5279647032998704E-10</v>
      </c>
      <c r="X131" s="169">
        <f>+'C'!T51/(D!X$94)</f>
        <v>5.2869364678797654E-9</v>
      </c>
      <c r="Y131" s="169">
        <f>+'C'!U51/(D!Y$94)</f>
        <v>6.8066942444946145E-9</v>
      </c>
      <c r="Z131" s="169">
        <f>+'C'!V51/(D!Z$94)</f>
        <v>3.6035825882550032E-9</v>
      </c>
      <c r="AA131" s="169">
        <f>+'C'!W51/(D!AA$94)</f>
        <v>4.0530435992514551E-9</v>
      </c>
      <c r="AB131" s="169">
        <f>+'C'!X51/(D!AB$94)</f>
        <v>8.9122746901989161E-10</v>
      </c>
      <c r="AC131" s="169">
        <f>+'C'!Y51/(D!AC$94)</f>
        <v>8.9804292015478184E-10</v>
      </c>
      <c r="AD131" s="169">
        <f>+'C'!Z51/(D!AD$94)</f>
        <v>7.5964206168819379E-10</v>
      </c>
      <c r="AE131" s="169">
        <f>+'C'!AA51/(D!AE$94)</f>
        <v>3.0570293553058718E-10</v>
      </c>
      <c r="AF131" s="169">
        <f>+'C'!AB51/(D!AF$94)</f>
        <v>1.2968757202983195E-9</v>
      </c>
    </row>
    <row r="132" spans="6:32" x14ac:dyDescent="0.25">
      <c r="F132" s="222" t="s">
        <v>22</v>
      </c>
      <c r="G132" s="223"/>
      <c r="H132" s="169">
        <f>+'C'!D52/(D!H$94)</f>
        <v>-9.4318847751129157E-9</v>
      </c>
      <c r="I132" s="169">
        <f>+'C'!E52/(D!I$94)</f>
        <v>3.1916555292597547E-8</v>
      </c>
      <c r="J132" s="169">
        <f>+'C'!F52/(D!J$94)</f>
        <v>1.7591811835735578E-8</v>
      </c>
      <c r="K132" s="169">
        <f>+'C'!G52/(D!K$94)</f>
        <v>2.7929068944791895E-8</v>
      </c>
      <c r="L132" s="169">
        <f>+'C'!H52/(D!L$94)</f>
        <v>1.6342937444883796E-8</v>
      </c>
      <c r="M132" s="169">
        <f>+'C'!I52/(D!M$94)</f>
        <v>1.6051896489467273E-8</v>
      </c>
      <c r="N132" s="169">
        <f>+'C'!J52/(D!N$94)</f>
        <v>3.9842584425604773E-9</v>
      </c>
      <c r="O132" s="169">
        <f>+'C'!K52/(D!O$94)</f>
        <v>6.4179555885605514E-8</v>
      </c>
      <c r="P132" s="169">
        <f>+'C'!L52/(D!P$94)</f>
        <v>5.7677064687066442E-8</v>
      </c>
      <c r="Q132" s="169">
        <f>+'C'!M52/(D!Q$94)</f>
        <v>6.9306931143946633E-8</v>
      </c>
      <c r="R132" s="169">
        <f>+'C'!N52/(D!R$94)</f>
        <v>2.4895221049964809E-8</v>
      </c>
      <c r="S132" s="169">
        <f>+'C'!O52/(D!S$94)</f>
        <v>-2.7686358704263397E-9</v>
      </c>
      <c r="T132" s="169">
        <f>+'C'!P52/(D!T$94)</f>
        <v>-5.9688627298624638E-9</v>
      </c>
      <c r="U132" s="169">
        <f>+'C'!Q52/(D!U$94)</f>
        <v>-9.524307573824558E-9</v>
      </c>
      <c r="V132" s="169">
        <f>+'C'!R52/(D!V$94)</f>
        <v>-6.4113983579723489E-8</v>
      </c>
      <c r="W132" s="169">
        <f>+'C'!S52/(D!W$94)</f>
        <v>1.5303477676335094E-8</v>
      </c>
      <c r="X132" s="169">
        <f>+'C'!T52/(D!X$94)</f>
        <v>-2.8577683147833008E-9</v>
      </c>
      <c r="Y132" s="169">
        <f>+'C'!U52/(D!Y$94)</f>
        <v>-6.2617754430594853E-9</v>
      </c>
      <c r="Z132" s="169">
        <f>+'C'!V52/(D!Z$94)</f>
        <v>-6.3841064705552293E-9</v>
      </c>
      <c r="AA132" s="169">
        <f>+'C'!W52/(D!AA$94)</f>
        <v>-1.2763071196569969E-8</v>
      </c>
      <c r="AB132" s="169">
        <f>+'C'!X52/(D!AB$94)</f>
        <v>-2.1248595303041463E-8</v>
      </c>
      <c r="AC132" s="169">
        <f>+'C'!Y52/(D!AC$94)</f>
        <v>-2.1066397028004702E-8</v>
      </c>
      <c r="AD132" s="169">
        <f>+'C'!Z52/(D!AD$94)</f>
        <v>-2.0355851813756992E-8</v>
      </c>
      <c r="AE132" s="169">
        <f>+'C'!AA52/(D!AE$94)</f>
        <v>-2.2530126175946562E-8</v>
      </c>
      <c r="AF132" s="169">
        <f>+'C'!AB52/(D!AF$94)</f>
        <v>-2.0548444403161917E-8</v>
      </c>
    </row>
    <row r="133" spans="6:32" x14ac:dyDescent="0.25">
      <c r="F133" s="220" t="s">
        <v>23</v>
      </c>
      <c r="G133" s="221"/>
      <c r="H133" s="169">
        <f>+'C'!D53/(D!H$94)</f>
        <v>2.2967879005525747E-8</v>
      </c>
      <c r="I133" s="169">
        <f>+'C'!E53/(D!I$94)</f>
        <v>2.2725684608758589E-9</v>
      </c>
      <c r="J133" s="169">
        <f>+'C'!F53/(D!J$94)</f>
        <v>-7.4727889985482491E-9</v>
      </c>
      <c r="K133" s="169">
        <f>+'C'!G53/(D!K$94)</f>
        <v>-3.6172843515780479E-9</v>
      </c>
      <c r="L133" s="169">
        <f>+'C'!H53/(D!L$94)</f>
        <v>-1.1824404469950036E-9</v>
      </c>
      <c r="M133" s="169">
        <f>+'C'!I53/(D!M$94)</f>
        <v>6.7283414644868148E-9</v>
      </c>
      <c r="N133" s="169">
        <f>+'C'!J53/(D!N$94)</f>
        <v>3.759397367721654E-9</v>
      </c>
      <c r="O133" s="169">
        <f>+'C'!K53/(D!O$94)</f>
        <v>-2.2993986915951031E-9</v>
      </c>
      <c r="P133" s="169">
        <f>+'C'!L53/(D!P$94)</f>
        <v>1.1554353912268015E-9</v>
      </c>
      <c r="Q133" s="169">
        <f>+'C'!M53/(D!Q$94)</f>
        <v>4.5456703143699832E-9</v>
      </c>
      <c r="R133" s="169">
        <f>+'C'!N53/(D!R$94)</f>
        <v>-8.5091942489186865E-9</v>
      </c>
      <c r="S133" s="169">
        <f>+'C'!O53/(D!S$94)</f>
        <v>-2.0342871374584112E-8</v>
      </c>
      <c r="T133" s="169">
        <f>+'C'!P53/(D!T$94)</f>
        <v>-7.7832806752284845E-9</v>
      </c>
      <c r="U133" s="169">
        <f>+'C'!Q53/(D!U$94)</f>
        <v>1.9671249852539824E-9</v>
      </c>
      <c r="V133" s="169">
        <f>+'C'!R53/(D!V$94)</f>
        <v>4.5932871894576916E-10</v>
      </c>
      <c r="W133" s="169">
        <f>+'C'!S53/(D!W$94)</f>
        <v>7.9182909520462778E-10</v>
      </c>
      <c r="X133" s="169">
        <f>+'C'!T53/(D!X$94)</f>
        <v>-2.6561360278199251E-8</v>
      </c>
      <c r="Y133" s="169">
        <f>+'C'!U53/(D!Y$94)</f>
        <v>-6.2180222285232607E-9</v>
      </c>
      <c r="Z133" s="169">
        <f>+'C'!V53/(D!Z$94)</f>
        <v>-2.7866398242145297E-9</v>
      </c>
      <c r="AA133" s="169">
        <f>+'C'!W53/(D!AA$94)</f>
        <v>-4.9756487601112927E-9</v>
      </c>
      <c r="AB133" s="169">
        <f>+'C'!X53/(D!AB$94)</f>
        <v>-4.6292523666195423E-8</v>
      </c>
      <c r="AC133" s="169">
        <f>+'C'!Y53/(D!AC$94)</f>
        <v>-5.3164099151252067E-8</v>
      </c>
      <c r="AD133" s="169">
        <f>+'C'!Z53/(D!AD$94)</f>
        <v>-2.4158416308926697E-8</v>
      </c>
      <c r="AE133" s="169">
        <f>+'C'!AA53/(D!AE$94)</f>
        <v>2.2371538262581581E-9</v>
      </c>
      <c r="AF133" s="169">
        <f>+'C'!AB53/(D!AF$94)</f>
        <v>-1.0239920460762556E-8</v>
      </c>
    </row>
    <row r="134" spans="6:32" x14ac:dyDescent="0.25">
      <c r="F134" s="222" t="s">
        <v>24</v>
      </c>
      <c r="G134" s="223"/>
      <c r="H134" s="169">
        <f>+'C'!D54/(D!H$94)</f>
        <v>-1.2598182627060172E-7</v>
      </c>
      <c r="I134" s="169">
        <f>+'C'!E54/(D!I$94)</f>
        <v>-3.9959918003990593E-8</v>
      </c>
      <c r="J134" s="169">
        <f>+'C'!F54/(D!J$94)</f>
        <v>-3.3015875068955694E-8</v>
      </c>
      <c r="K134" s="169">
        <f>+'C'!G54/(D!K$94)</f>
        <v>-7.9437900314165414E-8</v>
      </c>
      <c r="L134" s="169">
        <f>+'C'!H54/(D!L$94)</f>
        <v>-2.1835513134809057E-8</v>
      </c>
      <c r="M134" s="169">
        <f>+'C'!I54/(D!M$94)</f>
        <v>-2.0011647745037912E-8</v>
      </c>
      <c r="N134" s="169">
        <f>+'C'!J54/(D!N$94)</f>
        <v>-2.3223147592706732E-8</v>
      </c>
      <c r="O134" s="169">
        <f>+'C'!K54/(D!O$94)</f>
        <v>-1.8574624620842214E-8</v>
      </c>
      <c r="P134" s="169">
        <f>+'C'!L54/(D!P$94)</f>
        <v>-2.3719952081130127E-8</v>
      </c>
      <c r="Q134" s="169">
        <f>+'C'!M54/(D!Q$94)</f>
        <v>-2.2049098360244783E-8</v>
      </c>
      <c r="R134" s="169">
        <f>+'C'!N54/(D!R$94)</f>
        <v>-3.4731912011070404E-8</v>
      </c>
      <c r="S134" s="169">
        <f>+'C'!O54/(D!S$94)</f>
        <v>-4.1907885643133721E-8</v>
      </c>
      <c r="T134" s="169">
        <f>+'C'!P54/(D!T$94)</f>
        <v>-4.5346077823211968E-8</v>
      </c>
      <c r="U134" s="169">
        <f>+'C'!Q54/(D!U$94)</f>
        <v>-4.8164775232339793E-8</v>
      </c>
      <c r="V134" s="169">
        <f>+'C'!R54/(D!V$94)</f>
        <v>-1.1149368478527244E-7</v>
      </c>
      <c r="W134" s="169">
        <f>+'C'!S54/(D!W$94)</f>
        <v>-6.9885435413521587E-8</v>
      </c>
      <c r="X134" s="169">
        <f>+'C'!T54/(D!X$94)</f>
        <v>-4.4656311132218531E-8</v>
      </c>
      <c r="Y134" s="169">
        <f>+'C'!U54/(D!Y$94)</f>
        <v>-7.4502927341262258E-8</v>
      </c>
      <c r="Z134" s="169">
        <f>+'C'!V54/(D!Z$94)</f>
        <v>-6.5942813247563676E-8</v>
      </c>
      <c r="AA134" s="169">
        <f>+'C'!W54/(D!AA$94)</f>
        <v>-5.0120446121935956E-8</v>
      </c>
      <c r="AB134" s="169">
        <f>+'C'!X54/(D!AB$94)</f>
        <v>-3.5525595341520875E-8</v>
      </c>
      <c r="AC134" s="169">
        <f>+'C'!Y54/(D!AC$94)</f>
        <v>-3.5965588456354393E-8</v>
      </c>
      <c r="AD134" s="169">
        <f>+'C'!Z54/(D!AD$94)</f>
        <v>-5.2539351689731419E-8</v>
      </c>
      <c r="AE134" s="169">
        <f>+'C'!AA54/(D!AE$94)</f>
        <v>-8.1882225348095403E-8</v>
      </c>
      <c r="AF134" s="169">
        <f>+'C'!AB54/(D!AF$94)</f>
        <v>-5.7230297378412633E-8</v>
      </c>
    </row>
    <row r="135" spans="6:32" x14ac:dyDescent="0.25">
      <c r="F135" s="220" t="s">
        <v>25</v>
      </c>
      <c r="G135" s="221"/>
      <c r="H135" s="169">
        <f>+'C'!D55/(D!H$94)</f>
        <v>-4.7904770625137704E-9</v>
      </c>
      <c r="I135" s="169">
        <f>+'C'!E55/(D!I$94)</f>
        <v>-7.7309196704615018E-9</v>
      </c>
      <c r="J135" s="169">
        <f>+'C'!F55/(D!J$94)</f>
        <v>-7.638700132837335E-9</v>
      </c>
      <c r="K135" s="169">
        <f>+'C'!G55/(D!K$94)</f>
        <v>-1.3745698820551811E-8</v>
      </c>
      <c r="L135" s="169">
        <f>+'C'!H55/(D!L$94)</f>
        <v>-6.7642648065138788E-9</v>
      </c>
      <c r="M135" s="169">
        <f>+'C'!I55/(D!M$94)</f>
        <v>-5.3475253059420422E-9</v>
      </c>
      <c r="N135" s="169">
        <f>+'C'!J55/(D!N$94)</f>
        <v>-7.0393307274245972E-9</v>
      </c>
      <c r="O135" s="169">
        <f>+'C'!K55/(D!O$94)</f>
        <v>-1.3676244750166952E-8</v>
      </c>
      <c r="P135" s="169">
        <f>+'C'!L55/(D!P$94)</f>
        <v>-1.0395653564425058E-8</v>
      </c>
      <c r="Q135" s="169">
        <f>+'C'!M55/(D!Q$94)</f>
        <v>-1.2097912402580256E-8</v>
      </c>
      <c r="R135" s="169">
        <f>+'C'!N55/(D!R$94)</f>
        <v>-2.2236024882894799E-8</v>
      </c>
      <c r="S135" s="169">
        <f>+'C'!O55/(D!S$94)</f>
        <v>-2.0494549479204229E-8</v>
      </c>
      <c r="T135" s="169">
        <f>+'C'!P55/(D!T$94)</f>
        <v>-2.8310400547224142E-8</v>
      </c>
      <c r="U135" s="169">
        <f>+'C'!Q55/(D!U$94)</f>
        <v>-3.1422126613954668E-8</v>
      </c>
      <c r="V135" s="169">
        <f>+'C'!R55/(D!V$94)</f>
        <v>-2.1377075188253715E-8</v>
      </c>
      <c r="W135" s="169">
        <f>+'C'!S55/(D!W$94)</f>
        <v>-1.8242847751243031E-8</v>
      </c>
      <c r="X135" s="169">
        <f>+'C'!T55/(D!X$94)</f>
        <v>-1.7251412520934337E-8</v>
      </c>
      <c r="Y135" s="169">
        <f>+'C'!U55/(D!Y$94)</f>
        <v>-1.6045243861992294E-8</v>
      </c>
      <c r="Z135" s="169">
        <f>+'C'!V55/(D!Z$94)</f>
        <v>-1.7133597986972733E-8</v>
      </c>
      <c r="AA135" s="169">
        <f>+'C'!W55/(D!AA$94)</f>
        <v>-1.430364412470975E-8</v>
      </c>
      <c r="AB135" s="169">
        <f>+'C'!X55/(D!AB$94)</f>
        <v>-1.984762575148808E-8</v>
      </c>
      <c r="AC135" s="169">
        <f>+'C'!Y55/(D!AC$94)</f>
        <v>-2.2616337736322347E-8</v>
      </c>
      <c r="AD135" s="169">
        <f>+'C'!Z55/(D!AD$94)</f>
        <v>-1.6794896587186191E-8</v>
      </c>
      <c r="AE135" s="169">
        <f>+'C'!AA55/(D!AE$94)</f>
        <v>-1.8635527796986542E-8</v>
      </c>
      <c r="AF135" s="169">
        <f>+'C'!AB55/(D!AF$94)</f>
        <v>-2.0111233864973276E-8</v>
      </c>
    </row>
    <row r="136" spans="6:32" ht="15.75" thickBot="1" x14ac:dyDescent="0.3">
      <c r="F136" s="224" t="s">
        <v>26</v>
      </c>
      <c r="G136" s="225"/>
      <c r="H136" s="170">
        <f>+'C'!D56/(D!H$94)</f>
        <v>0</v>
      </c>
      <c r="I136" s="170">
        <f>+'C'!E56/(D!I$94)</f>
        <v>0</v>
      </c>
      <c r="J136" s="170">
        <f>+'C'!F56/(D!J$94)</f>
        <v>0</v>
      </c>
      <c r="K136" s="170">
        <f>+'C'!G56/(D!K$94)</f>
        <v>0</v>
      </c>
      <c r="L136" s="170">
        <f>+'C'!H56/(D!L$94)</f>
        <v>0</v>
      </c>
      <c r="M136" s="170">
        <f>+'C'!I56/(D!M$94)</f>
        <v>0</v>
      </c>
      <c r="N136" s="170">
        <f>+'C'!J56/(D!N$94)</f>
        <v>0</v>
      </c>
      <c r="O136" s="170">
        <f>+'C'!K56/(D!O$94)</f>
        <v>0</v>
      </c>
      <c r="P136" s="170">
        <f>+'C'!L56/(D!P$94)</f>
        <v>-2.173890531412338E-10</v>
      </c>
      <c r="Q136" s="170">
        <f>+'C'!M56/(D!Q$94)</f>
        <v>-6.4630181221910116E-11</v>
      </c>
      <c r="R136" s="170">
        <f>+'C'!N56/(D!R$94)</f>
        <v>1.2079451638241219E-11</v>
      </c>
      <c r="S136" s="170">
        <f>+'C'!O56/(D!S$94)</f>
        <v>-9.5360322607703268E-11</v>
      </c>
      <c r="T136" s="170">
        <f>+'C'!P56/(D!T$94)</f>
        <v>-5.9636682855441326E-11</v>
      </c>
      <c r="U136" s="170">
        <f>+'C'!Q56/(D!U$94)</f>
        <v>-5.9644006473375456E-11</v>
      </c>
      <c r="V136" s="170">
        <f>+'C'!R56/(D!V$94)</f>
        <v>1.0762148434665749E-10</v>
      </c>
      <c r="W136" s="170">
        <f>+'C'!S56/(D!W$94)</f>
        <v>-1.8414792429541458E-10</v>
      </c>
      <c r="X136" s="170">
        <f>+'C'!T56/(D!X$94)</f>
        <v>-4.3252022140036356E-11</v>
      </c>
      <c r="Y136" s="170">
        <f>+'C'!U56/(D!Y$94)</f>
        <v>-1.4351291614962654E-10</v>
      </c>
      <c r="Z136" s="170">
        <f>+'C'!V56/(D!Z$94)</f>
        <v>-3.8880851100050028E-11</v>
      </c>
      <c r="AA136" s="170">
        <f>+'C'!W56/(D!AA$94)</f>
        <v>-1.3952062539361159E-10</v>
      </c>
      <c r="AB136" s="170">
        <f>+'C'!X56/(D!AB$94)</f>
        <v>6.6310766498557179E-11</v>
      </c>
      <c r="AC136" s="170">
        <f>+'C'!Y56/(D!AC$94)</f>
        <v>-3.3950321152987772E-11</v>
      </c>
      <c r="AD136" s="170">
        <f>+'C'!Z56/(D!AD$94)</f>
        <v>-7.1183578471803081E-11</v>
      </c>
      <c r="AE136" s="170">
        <f>+'C'!AA56/(D!AE$94)</f>
        <v>4.0168609663090604E-11</v>
      </c>
      <c r="AF136" s="170">
        <f>+'C'!AB56/(D!AF$94)</f>
        <v>9.7119614816580566E-8</v>
      </c>
    </row>
    <row r="137" spans="6:32" x14ac:dyDescent="0.25">
      <c r="F137" s="1" t="s">
        <v>53</v>
      </c>
    </row>
    <row r="138" spans="6:32" ht="15.75" thickBot="1" x14ac:dyDescent="0.3"/>
    <row r="139" spans="6:32" ht="15.75" thickBot="1" x14ac:dyDescent="0.3">
      <c r="F139" s="6" t="s">
        <v>15</v>
      </c>
      <c r="G139" s="7"/>
      <c r="H139" s="12">
        <v>1995</v>
      </c>
      <c r="I139" s="8">
        <v>1996</v>
      </c>
      <c r="J139" s="12">
        <v>1997</v>
      </c>
      <c r="K139" s="8">
        <v>1998</v>
      </c>
      <c r="L139" s="12">
        <v>1999</v>
      </c>
      <c r="M139" s="8">
        <v>2000</v>
      </c>
      <c r="N139" s="12">
        <v>2001</v>
      </c>
      <c r="O139" s="8">
        <v>2002</v>
      </c>
      <c r="P139" s="12">
        <v>2003</v>
      </c>
      <c r="Q139" s="8">
        <v>2004</v>
      </c>
      <c r="R139" s="12">
        <v>2005</v>
      </c>
      <c r="S139" s="8">
        <v>2006</v>
      </c>
      <c r="T139" s="12">
        <v>2007</v>
      </c>
      <c r="U139" s="8">
        <v>2008</v>
      </c>
      <c r="V139" s="12">
        <v>2009</v>
      </c>
      <c r="W139" s="8">
        <v>2010</v>
      </c>
      <c r="X139" s="12">
        <v>2011</v>
      </c>
      <c r="Y139" s="8">
        <v>2012</v>
      </c>
      <c r="Z139" s="12">
        <v>2013</v>
      </c>
      <c r="AA139" s="8">
        <v>2014</v>
      </c>
      <c r="AB139" s="12">
        <v>2015</v>
      </c>
      <c r="AC139" s="9">
        <v>2016</v>
      </c>
      <c r="AD139" s="9">
        <v>2017</v>
      </c>
      <c r="AE139" s="9">
        <v>2018</v>
      </c>
      <c r="AF139" s="9">
        <v>2019</v>
      </c>
    </row>
    <row r="140" spans="6:32" ht="15.75" thickBot="1" x14ac:dyDescent="0.3">
      <c r="F140" s="200" t="s">
        <v>27</v>
      </c>
      <c r="G140" s="209"/>
      <c r="H140" s="172">
        <f>('C'!D46/2)/(D!H$94)</f>
        <v>-2.9420560394288389E-8</v>
      </c>
      <c r="I140" s="172">
        <f>('C'!E46/2)/(D!I$94)</f>
        <v>-8.9489962131875682E-8</v>
      </c>
      <c r="J140" s="172">
        <f>('C'!F46/2)/(D!J$94)</f>
        <v>-2.3979549891561735E-7</v>
      </c>
      <c r="K140" s="172">
        <f>('C'!G46/2)/(D!K$94)</f>
        <v>-4.2969603781084063E-8</v>
      </c>
      <c r="L140" s="172">
        <f>('C'!H46/2)/(D!L$94)</f>
        <v>-5.7315891268199745E-8</v>
      </c>
      <c r="M140" s="172">
        <f>('C'!I46/2)/(D!M$94)</f>
        <v>-3.1432436508505443E-8</v>
      </c>
      <c r="N140" s="172">
        <f>('C'!J46/2)/(D!N$94)</f>
        <v>-3.2726918637590299E-8</v>
      </c>
      <c r="O140" s="172">
        <f>('C'!K46/2)/(D!O$94)</f>
        <v>-4.2652893328718393E-8</v>
      </c>
      <c r="P140" s="172">
        <f>('C'!L46/2)/(D!P$94)</f>
        <v>-1.8336424815807625E-7</v>
      </c>
      <c r="Q140" s="172">
        <f>('C'!M46/2)/(D!Q$94)</f>
        <v>-4.5707955428754006E-8</v>
      </c>
      <c r="R140" s="172">
        <f>('C'!N46/2)/(D!R$94)</f>
        <v>-1.7348719266699512E-8</v>
      </c>
      <c r="S140" s="172">
        <f>('C'!O46/2)/(D!S$94)</f>
        <v>-2.5430711498962974E-8</v>
      </c>
      <c r="T140" s="172">
        <f>('C'!P46/2)/(D!T$94)</f>
        <v>-2.4617938776202639E-8</v>
      </c>
      <c r="U140" s="172">
        <f>('C'!Q46/2)/(D!U$94)</f>
        <v>-6.0355906929456775E-8</v>
      </c>
      <c r="V140" s="172">
        <f>('C'!R46/2)/(D!V$94)</f>
        <v>-7.3086623091630469E-8</v>
      </c>
      <c r="W140" s="172">
        <f>('C'!S46/2)/(D!W$94)</f>
        <v>-3.9210299614671987E-9</v>
      </c>
      <c r="X140" s="172">
        <f>('C'!T46/2)/(D!X$94)</f>
        <v>-2.3483989501726219E-8</v>
      </c>
      <c r="Y140" s="172">
        <f>('C'!U46/2)/(D!Y$94)</f>
        <v>-1.7420670334727391E-8</v>
      </c>
      <c r="Z140" s="172">
        <f>('C'!V46/2)/(D!Z$94)</f>
        <v>-2.1059140297071652E-8</v>
      </c>
      <c r="AA140" s="172">
        <f>('C'!W46/2)/(D!AA$94)</f>
        <v>6.8905682284811999E-9</v>
      </c>
      <c r="AB140" s="172">
        <f>('C'!X46/2)/(D!AB$94)</f>
        <v>5.4474272530680092E-9</v>
      </c>
      <c r="AC140" s="172">
        <f>('C'!Y46/2)/(D!AC$94)</f>
        <v>3.7137574615656056E-9</v>
      </c>
      <c r="AD140" s="172">
        <f>('C'!Z46/2)/(D!AD$94)</f>
        <v>2.1839175420744463E-8</v>
      </c>
      <c r="AE140" s="172">
        <f>('C'!AA46/2)/(D!AE$94)</f>
        <v>9.0685860122348189E-9</v>
      </c>
      <c r="AF140" s="172">
        <f>('C'!AB46/2)/(D!AF$94)</f>
        <v>6.6554821207096222E-8</v>
      </c>
    </row>
    <row r="141" spans="6:32" x14ac:dyDescent="0.25">
      <c r="F141" s="220" t="s">
        <v>17</v>
      </c>
      <c r="G141" s="221"/>
      <c r="H141" s="168">
        <f>('C'!D47/2)/(D!H$94)</f>
        <v>3.3456069842731288E-8</v>
      </c>
      <c r="I141" s="168">
        <f>('C'!E47/2)/(D!I$94)</f>
        <v>-7.8288523515867706E-8</v>
      </c>
      <c r="J141" s="168">
        <f>('C'!F47/2)/(D!J$94)</f>
        <v>-2.1618964754044699E-7</v>
      </c>
      <c r="K141" s="168">
        <f>('C'!G47/2)/(D!K$94)</f>
        <v>3.6472507059827356E-9</v>
      </c>
      <c r="L141" s="168">
        <f>('C'!H47/2)/(D!L$94)</f>
        <v>-3.6575849859254777E-8</v>
      </c>
      <c r="M141" s="168">
        <f>('C'!I47/2)/(D!M$94)</f>
        <v>-9.9347082112376545E-9</v>
      </c>
      <c r="N141" s="168">
        <f>('C'!J47/2)/(D!N$94)</f>
        <v>-1.3645189906305533E-8</v>
      </c>
      <c r="O141" s="168">
        <f>('C'!K47/2)/(D!O$94)</f>
        <v>-4.8187855361493252E-8</v>
      </c>
      <c r="P141" s="168">
        <f>('C'!L47/2)/(D!P$94)</f>
        <v>-1.7885102677739607E-7</v>
      </c>
      <c r="Q141" s="168">
        <f>('C'!M47/2)/(D!Q$94)</f>
        <v>-6.2543972439086076E-8</v>
      </c>
      <c r="R141" s="168">
        <f>('C'!N47/2)/(D!R$94)</f>
        <v>5.4402753059429332E-9</v>
      </c>
      <c r="S141" s="168">
        <f>('C'!O47/2)/(D!S$94)</f>
        <v>2.5321098483445402E-8</v>
      </c>
      <c r="T141" s="168">
        <f>('C'!P47/2)/(D!T$94)</f>
        <v>2.3175527435561348E-8</v>
      </c>
      <c r="U141" s="168">
        <f>('C'!Q47/2)/(D!U$94)</f>
        <v>-8.108258937338958E-9</v>
      </c>
      <c r="V141" s="168">
        <f>('C'!R47/2)/(D!V$94)</f>
        <v>2.4038532852227232E-8</v>
      </c>
      <c r="W141" s="168">
        <f>('C'!S47/2)/(D!W$94)</f>
        <v>2.9826607149467292E-8</v>
      </c>
      <c r="X141" s="168">
        <f>('C'!T47/2)/(D!X$94)</f>
        <v>2.0978074162798874E-8</v>
      </c>
      <c r="Y141" s="168">
        <f>('C'!U47/2)/(D!Y$94)</f>
        <v>3.1539203691203095E-8</v>
      </c>
      <c r="Z141" s="168">
        <f>('C'!V47/2)/(D!Z$94)</f>
        <v>2.1283307756419283E-8</v>
      </c>
      <c r="AA141" s="168">
        <f>('C'!W47/2)/(D!AA$94)</f>
        <v>3.9234827728134993E-8</v>
      </c>
      <c r="AB141" s="168">
        <f>('C'!X47/2)/(D!AB$94)</f>
        <v>5.7404827807037869E-8</v>
      </c>
      <c r="AC141" s="168">
        <f>('C'!Y47/2)/(D!AC$94)</f>
        <v>6.2170364115835174E-8</v>
      </c>
      <c r="AD141" s="168">
        <f>('C'!Z47/2)/(D!AD$94)</f>
        <v>6.9788827936456305E-8</v>
      </c>
      <c r="AE141" s="168">
        <f>('C'!AA47/2)/(D!AE$94)</f>
        <v>6.1098122119485764E-8</v>
      </c>
      <c r="AF141" s="168">
        <f>('C'!AB47/2)/(D!AF$94)</f>
        <v>6.4751612632682609E-8</v>
      </c>
    </row>
    <row r="142" spans="6:32" x14ac:dyDescent="0.25">
      <c r="F142" s="222" t="s">
        <v>18</v>
      </c>
      <c r="G142" s="223"/>
      <c r="H142" s="169">
        <f>('C'!D48/2)/(D!H$94)</f>
        <v>1.0325673896914285E-10</v>
      </c>
      <c r="I142" s="169">
        <f>('C'!E48/2)/(D!I$94)</f>
        <v>6.0117264620389655E-10</v>
      </c>
      <c r="J142" s="169">
        <f>('C'!F48/2)/(D!J$94)</f>
        <v>0</v>
      </c>
      <c r="K142" s="169">
        <f>('C'!G48/2)/(D!K$94)</f>
        <v>9.4329512527152528E-10</v>
      </c>
      <c r="L142" s="169">
        <f>('C'!H48/2)/(D!L$94)</f>
        <v>2.9996057829374929E-9</v>
      </c>
      <c r="M142" s="169">
        <f>('C'!I48/2)/(D!M$94)</f>
        <v>-3.5034737334257257E-11</v>
      </c>
      <c r="N142" s="169">
        <f>('C'!J48/2)/(D!N$94)</f>
        <v>-6.8474494126565519E-12</v>
      </c>
      <c r="O142" s="169">
        <f>('C'!K48/2)/(D!O$94)</f>
        <v>3.8818226260180789E-10</v>
      </c>
      <c r="P142" s="169">
        <f>('C'!L48/2)/(D!P$94)</f>
        <v>-2.4561138039603286E-11</v>
      </c>
      <c r="Q142" s="169">
        <f>('C'!M48/2)/(D!Q$94)</f>
        <v>-9.408230939787319E-10</v>
      </c>
      <c r="R142" s="169">
        <f>('C'!N48/2)/(D!R$94)</f>
        <v>-2.2623048041182463E-10</v>
      </c>
      <c r="S142" s="169">
        <f>('C'!O48/2)/(D!S$94)</f>
        <v>-3.9374185631091394E-10</v>
      </c>
      <c r="T142" s="169">
        <f>('C'!P48/2)/(D!T$94)</f>
        <v>-3.8861330626156769E-10</v>
      </c>
      <c r="U142" s="169">
        <f>('C'!Q48/2)/(D!U$94)</f>
        <v>-3.0674856787194893E-10</v>
      </c>
      <c r="V142" s="169">
        <f>('C'!R48/2)/(D!V$94)</f>
        <v>-6.2509188081399932E-11</v>
      </c>
      <c r="W142" s="169">
        <f>('C'!S48/2)/(D!W$94)</f>
        <v>-2.1508351930922639E-11</v>
      </c>
      <c r="X142" s="169">
        <f>('C'!T48/2)/(D!X$94)</f>
        <v>-1.8112288086887868E-10</v>
      </c>
      <c r="Y142" s="169">
        <f>('C'!U48/2)/(D!Y$94)</f>
        <v>-9.5003976033150894E-11</v>
      </c>
      <c r="Z142" s="169">
        <f>('C'!V48/2)/(D!Z$94)</f>
        <v>1.0023000314372794E-10</v>
      </c>
      <c r="AA142" s="169">
        <f>('C'!W48/2)/(D!AA$94)</f>
        <v>-5.8279439012609939E-11</v>
      </c>
      <c r="AB142" s="169">
        <f>('C'!X48/2)/(D!AB$94)</f>
        <v>4.6659459596181722E-10</v>
      </c>
      <c r="AC142" s="169">
        <f>('C'!Y48/2)/(D!AC$94)</f>
        <v>8.3585075457256147E-10</v>
      </c>
      <c r="AD142" s="169">
        <f>('C'!Z48/2)/(D!AD$94)</f>
        <v>7.928275054602383E-11</v>
      </c>
      <c r="AE142" s="169">
        <f>('C'!AA48/2)/(D!AE$94)</f>
        <v>3.8620204043940945E-11</v>
      </c>
      <c r="AF142" s="169">
        <f>('C'!AB48/2)/(D!AF$94)</f>
        <v>-1.0003310406490306E-10</v>
      </c>
    </row>
    <row r="143" spans="6:32" x14ac:dyDescent="0.25">
      <c r="F143" s="220" t="s">
        <v>19</v>
      </c>
      <c r="G143" s="221"/>
      <c r="H143" s="169">
        <f>('C'!D49/2)/(D!H$94)</f>
        <v>-4.2303589794226754E-9</v>
      </c>
      <c r="I143" s="169">
        <f>('C'!E49/2)/(D!I$94)</f>
        <v>-4.8200079588317466E-9</v>
      </c>
      <c r="J143" s="169">
        <f>('C'!F49/2)/(D!J$94)</f>
        <v>-8.0297951292057165E-9</v>
      </c>
      <c r="K143" s="169">
        <f>('C'!G49/2)/(D!K$94)</f>
        <v>-1.2523640413669889E-8</v>
      </c>
      <c r="L143" s="169">
        <f>('C'!H49/2)/(D!L$94)</f>
        <v>-1.6792713842759747E-8</v>
      </c>
      <c r="M143" s="169">
        <f>('C'!I49/2)/(D!M$94)</f>
        <v>-2.0027685935982181E-8</v>
      </c>
      <c r="N143" s="169">
        <f>('C'!J49/2)/(D!N$94)</f>
        <v>-7.6520018089616435E-9</v>
      </c>
      <c r="O143" s="169">
        <f>('C'!K49/2)/(D!O$94)</f>
        <v>-9.5460936801987255E-9</v>
      </c>
      <c r="P143" s="169">
        <f>('C'!L49/2)/(D!P$94)</f>
        <v>-1.6627092704512008E-8</v>
      </c>
      <c r="Q143" s="169">
        <f>('C'!M49/2)/(D!Q$94)</f>
        <v>-1.3247863286597111E-9</v>
      </c>
      <c r="R143" s="169">
        <f>('C'!N49/2)/(D!R$94)</f>
        <v>-1.6654810051256903E-9</v>
      </c>
      <c r="S143" s="169">
        <f>('C'!O49/2)/(D!S$94)</f>
        <v>-7.670269063276683E-9</v>
      </c>
      <c r="T143" s="169">
        <f>('C'!P49/2)/(D!T$94)</f>
        <v>-5.2279050758943846E-9</v>
      </c>
      <c r="U143" s="169">
        <f>('C'!Q49/2)/(D!U$94)</f>
        <v>-9.5199658865412926E-9</v>
      </c>
      <c r="V143" s="169">
        <f>('C'!R49/2)/(D!V$94)</f>
        <v>1.1580701669932819E-9</v>
      </c>
      <c r="W143" s="169">
        <f>('C'!S49/2)/(D!W$94)</f>
        <v>1.4572183241785238E-9</v>
      </c>
      <c r="X143" s="169">
        <f>('C'!T49/2)/(D!X$94)</f>
        <v>-8.8700233103584186E-10</v>
      </c>
      <c r="Y143" s="169">
        <f>('C'!U49/2)/(D!Y$94)</f>
        <v>-4.5037583961639099E-10</v>
      </c>
      <c r="Z143" s="169">
        <f>('C'!V49/2)/(D!Z$94)</f>
        <v>2.0673911849630718E-9</v>
      </c>
      <c r="AA143" s="169">
        <f>('C'!W49/2)/(D!AA$94)</f>
        <v>8.0196139558709014E-9</v>
      </c>
      <c r="AB143" s="169">
        <f>('C'!X49/2)/(D!AB$94)</f>
        <v>9.7354229693189479E-9</v>
      </c>
      <c r="AC143" s="169">
        <f>('C'!Y49/2)/(D!AC$94)</f>
        <v>8.1247640749963625E-9</v>
      </c>
      <c r="AD143" s="169">
        <f>('C'!Z49/2)/(D!AD$94)</f>
        <v>9.6691898475299813E-9</v>
      </c>
      <c r="AE143" s="169">
        <f>('C'!AA49/2)/(D!AE$94)</f>
        <v>9.0037493374465328E-9</v>
      </c>
      <c r="AF143" s="169">
        <f>('C'!AB49/2)/(D!AF$94)</f>
        <v>8.1218952836284161E-9</v>
      </c>
    </row>
    <row r="144" spans="6:32" x14ac:dyDescent="0.25">
      <c r="F144" s="222" t="s">
        <v>20</v>
      </c>
      <c r="G144" s="223"/>
      <c r="H144" s="169">
        <f>('C'!D50/2)/(D!H$94)</f>
        <v>-7.9539686488165101E-11</v>
      </c>
      <c r="I144" s="169">
        <f>('C'!E50/2)/(D!I$94)</f>
        <v>-2.3174634289077278E-10</v>
      </c>
      <c r="J144" s="169">
        <f>('C'!F50/2)/(D!J$94)</f>
        <v>-3.0828006366181158E-10</v>
      </c>
      <c r="K144" s="169">
        <f>('C'!G50/2)/(D!K$94)</f>
        <v>-6.0060192791675306E-10</v>
      </c>
      <c r="L144" s="169">
        <f>('C'!H50/2)/(D!L$94)</f>
        <v>-2.2729287740563862E-10</v>
      </c>
      <c r="M144" s="169">
        <f>('C'!I50/2)/(D!M$94)</f>
        <v>-1.4554007543842402E-10</v>
      </c>
      <c r="N144" s="169">
        <f>('C'!J50/2)/(D!N$94)</f>
        <v>-1.634682179858655E-10</v>
      </c>
      <c r="O144" s="169">
        <f>('C'!K50/2)/(D!O$94)</f>
        <v>-1.2177046112884009E-10</v>
      </c>
      <c r="P144" s="169">
        <f>('C'!L50/2)/(D!P$94)</f>
        <v>-1.1132022792696941E-10</v>
      </c>
      <c r="Q144" s="169">
        <f>('C'!M50/2)/(D!Q$94)</f>
        <v>-7.4701369035814603E-10</v>
      </c>
      <c r="R144" s="169">
        <f>('C'!N50/2)/(D!R$94)</f>
        <v>-6.4445831649605799E-10</v>
      </c>
      <c r="S144" s="169">
        <f>('C'!O50/2)/(D!S$94)</f>
        <v>-3.8352644671934131E-11</v>
      </c>
      <c r="T144" s="169">
        <f>('C'!P50/2)/(D!T$94)</f>
        <v>1.3446020396650244E-9</v>
      </c>
      <c r="U144" s="169">
        <f>('C'!Q50/2)/(D!U$94)</f>
        <v>9.8543501301021506E-10</v>
      </c>
      <c r="V144" s="169">
        <f>('C'!R50/2)/(D!V$94)</f>
        <v>-1.5691196066471606E-10</v>
      </c>
      <c r="W144" s="169">
        <f>('C'!S50/2)/(D!W$94)</f>
        <v>4.9881684041306238E-10</v>
      </c>
      <c r="X144" s="169">
        <f>('C'!T50/2)/(D!X$94)</f>
        <v>-3.5235455242251333E-10</v>
      </c>
      <c r="Y144" s="169">
        <f>('C'!U50/2)/(D!Y$94)</f>
        <v>-2.3210043703481923E-10</v>
      </c>
      <c r="Z144" s="169">
        <f>('C'!V50/2)/(D!Z$94)</f>
        <v>-1.6884134552210588E-10</v>
      </c>
      <c r="AA144" s="169">
        <f>('C'!W50/2)/(D!AA$94)</f>
        <v>-1.1809504017775382E-9</v>
      </c>
      <c r="AB144" s="169">
        <f>('C'!X50/2)/(D!AB$94)</f>
        <v>-1.1810172058869229E-9</v>
      </c>
      <c r="AC144" s="169">
        <f>('C'!Y50/2)/(D!AC$94)</f>
        <v>-1.4430565973726086E-9</v>
      </c>
      <c r="AD144" s="169">
        <f>('C'!Z50/2)/(D!AD$94)</f>
        <v>-1.1180961555953918E-9</v>
      </c>
      <c r="AE144" s="169">
        <f>('C'!AA50/2)/(D!AE$94)</f>
        <v>-8.3947867395307728E-10</v>
      </c>
      <c r="AF144" s="169">
        <f>('C'!AB50/2)/(D!AF$94)</f>
        <v>-1.361950819934132E-9</v>
      </c>
    </row>
    <row r="145" spans="6:32" x14ac:dyDescent="0.25">
      <c r="F145" s="220" t="s">
        <v>21</v>
      </c>
      <c r="G145" s="221"/>
      <c r="H145" s="169">
        <f>('C'!D51/2)/(D!H$94)</f>
        <v>-5.1833758726658285E-11</v>
      </c>
      <c r="I145" s="169">
        <f>('C'!E51/2)/(D!I$94)</f>
        <v>0</v>
      </c>
      <c r="J145" s="169">
        <f>('C'!F51/2)/(D!J$94)</f>
        <v>0</v>
      </c>
      <c r="K145" s="169">
        <f>('C'!G51/2)/(D!K$94)</f>
        <v>0</v>
      </c>
      <c r="L145" s="169">
        <f>('C'!H51/2)/(D!L$94)</f>
        <v>0</v>
      </c>
      <c r="M145" s="169">
        <f>('C'!I51/2)/(D!M$94)</f>
        <v>0</v>
      </c>
      <c r="N145" s="169">
        <f>('C'!J51/2)/(D!N$94)</f>
        <v>0</v>
      </c>
      <c r="O145" s="169">
        <f>('C'!K51/2)/(D!O$94)</f>
        <v>0</v>
      </c>
      <c r="P145" s="169">
        <f>('C'!L51/2)/(D!P$94)</f>
        <v>0</v>
      </c>
      <c r="Q145" s="169">
        <f>('C'!M51/2)/(D!Q$94)</f>
        <v>2.8159866193820227E-11</v>
      </c>
      <c r="R145" s="169">
        <f>('C'!N51/2)/(D!R$94)</f>
        <v>3.2090550031552704E-11</v>
      </c>
      <c r="S145" s="169">
        <f>('C'!O51/2)/(D!S$94)</f>
        <v>1.5520492682919992E-10</v>
      </c>
      <c r="T145" s="169">
        <f>('C'!P51/2)/(D!T$94)</f>
        <v>2.1257935991818423E-10</v>
      </c>
      <c r="U145" s="169">
        <f>('C'!Q51/2)/(D!U$94)</f>
        <v>1.9549566995442524E-10</v>
      </c>
      <c r="V145" s="169">
        <f>('C'!R51/2)/(D!V$94)</f>
        <v>1.4509171287373332E-10</v>
      </c>
      <c r="W145" s="169">
        <f>('C'!S51/2)/(D!W$94)</f>
        <v>4.2639823516499352E-10</v>
      </c>
      <c r="X145" s="169">
        <f>('C'!T51/2)/(D!X$94)</f>
        <v>2.6434682339398827E-9</v>
      </c>
      <c r="Y145" s="169">
        <f>('C'!U51/2)/(D!Y$94)</f>
        <v>3.4033471222473073E-9</v>
      </c>
      <c r="Z145" s="169">
        <f>('C'!V51/2)/(D!Z$94)</f>
        <v>1.8017912941275016E-9</v>
      </c>
      <c r="AA145" s="169">
        <f>('C'!W51/2)/(D!AA$94)</f>
        <v>2.0265217996257276E-9</v>
      </c>
      <c r="AB145" s="169">
        <f>('C'!X51/2)/(D!AB$94)</f>
        <v>4.4561373450994581E-10</v>
      </c>
      <c r="AC145" s="169">
        <f>('C'!Y51/2)/(D!AC$94)</f>
        <v>4.4902146007739092E-10</v>
      </c>
      <c r="AD145" s="169">
        <f>('C'!Z51/2)/(D!AD$94)</f>
        <v>3.798210308440969E-10</v>
      </c>
      <c r="AE145" s="169">
        <f>('C'!AA51/2)/(D!AE$94)</f>
        <v>1.5285146776529359E-10</v>
      </c>
      <c r="AF145" s="169">
        <f>('C'!AB51/2)/(D!AF$94)</f>
        <v>6.4843786014915976E-10</v>
      </c>
    </row>
    <row r="146" spans="6:32" x14ac:dyDescent="0.25">
      <c r="F146" s="222" t="s">
        <v>22</v>
      </c>
      <c r="G146" s="223"/>
      <c r="H146" s="169">
        <f>('C'!D52/2)/(D!H$94)</f>
        <v>-4.7159423875564579E-9</v>
      </c>
      <c r="I146" s="169">
        <f>('C'!E52/2)/(D!I$94)</f>
        <v>1.5958277646298773E-8</v>
      </c>
      <c r="J146" s="169">
        <f>('C'!F52/2)/(D!J$94)</f>
        <v>8.795905917867789E-9</v>
      </c>
      <c r="K146" s="169">
        <f>('C'!G52/2)/(D!K$94)</f>
        <v>1.3964534472395947E-8</v>
      </c>
      <c r="L146" s="169">
        <f>('C'!H52/2)/(D!L$94)</f>
        <v>8.1714687224418978E-9</v>
      </c>
      <c r="M146" s="169">
        <f>('C'!I52/2)/(D!M$94)</f>
        <v>8.0259482447336366E-9</v>
      </c>
      <c r="N146" s="169">
        <f>('C'!J52/2)/(D!N$94)</f>
        <v>1.9921292212802387E-9</v>
      </c>
      <c r="O146" s="169">
        <f>('C'!K52/2)/(D!O$94)</f>
        <v>3.2089777942802757E-8</v>
      </c>
      <c r="P146" s="169">
        <f>('C'!L52/2)/(D!P$94)</f>
        <v>2.8838532343533221E-8</v>
      </c>
      <c r="Q146" s="169">
        <f>('C'!M52/2)/(D!Q$94)</f>
        <v>3.4653465571973316E-8</v>
      </c>
      <c r="R146" s="169">
        <f>('C'!N52/2)/(D!R$94)</f>
        <v>1.2447610524982405E-8</v>
      </c>
      <c r="S146" s="169">
        <f>('C'!O52/2)/(D!S$94)</f>
        <v>-1.3843179352131699E-9</v>
      </c>
      <c r="T146" s="169">
        <f>('C'!P52/2)/(D!T$94)</f>
        <v>-2.9844313649312319E-9</v>
      </c>
      <c r="U146" s="169">
        <f>('C'!Q52/2)/(D!U$94)</f>
        <v>-4.762153786912279E-9</v>
      </c>
      <c r="V146" s="169">
        <f>('C'!R52/2)/(D!V$94)</f>
        <v>-3.2056991789861745E-8</v>
      </c>
      <c r="W146" s="169">
        <f>('C'!S52/2)/(D!W$94)</f>
        <v>7.6517388381675469E-9</v>
      </c>
      <c r="X146" s="169">
        <f>('C'!T52/2)/(D!X$94)</f>
        <v>-1.4288841573916504E-9</v>
      </c>
      <c r="Y146" s="169">
        <f>('C'!U52/2)/(D!Y$94)</f>
        <v>-3.1308877215297426E-9</v>
      </c>
      <c r="Z146" s="169">
        <f>('C'!V52/2)/(D!Z$94)</f>
        <v>-3.1920532352776146E-9</v>
      </c>
      <c r="AA146" s="169">
        <f>('C'!W52/2)/(D!AA$94)</f>
        <v>-6.3815355982849846E-9</v>
      </c>
      <c r="AB146" s="169">
        <f>('C'!X52/2)/(D!AB$94)</f>
        <v>-1.0624297651520731E-8</v>
      </c>
      <c r="AC146" s="169">
        <f>('C'!Y52/2)/(D!AC$94)</f>
        <v>-1.0533198514002351E-8</v>
      </c>
      <c r="AD146" s="169">
        <f>('C'!Z52/2)/(D!AD$94)</f>
        <v>-1.0177925906878496E-8</v>
      </c>
      <c r="AE146" s="169">
        <f>('C'!AA52/2)/(D!AE$94)</f>
        <v>-1.1265063087973281E-8</v>
      </c>
      <c r="AF146" s="169">
        <f>('C'!AB52/2)/(D!AF$94)</f>
        <v>-1.0274222201580958E-8</v>
      </c>
    </row>
    <row r="147" spans="6:32" x14ac:dyDescent="0.25">
      <c r="F147" s="220" t="s">
        <v>23</v>
      </c>
      <c r="G147" s="221"/>
      <c r="H147" s="169">
        <f>('C'!D53/2)/(D!H$94)</f>
        <v>1.1483939502762874E-8</v>
      </c>
      <c r="I147" s="169">
        <f>('C'!E53/2)/(D!I$94)</f>
        <v>1.1362842304379294E-9</v>
      </c>
      <c r="J147" s="169">
        <f>('C'!F53/2)/(D!J$94)</f>
        <v>-3.7363944992741246E-9</v>
      </c>
      <c r="K147" s="169">
        <f>('C'!G53/2)/(D!K$94)</f>
        <v>-1.808642175789024E-9</v>
      </c>
      <c r="L147" s="169">
        <f>('C'!H53/2)/(D!L$94)</f>
        <v>-5.9122022349750182E-10</v>
      </c>
      <c r="M147" s="169">
        <f>('C'!I53/2)/(D!M$94)</f>
        <v>3.3641707322434074E-9</v>
      </c>
      <c r="N147" s="169">
        <f>('C'!J53/2)/(D!N$94)</f>
        <v>1.879698683860827E-9</v>
      </c>
      <c r="O147" s="169">
        <f>('C'!K53/2)/(D!O$94)</f>
        <v>-1.1496993457975516E-9</v>
      </c>
      <c r="P147" s="169">
        <f>('C'!L53/2)/(D!P$94)</f>
        <v>5.7771769561340076E-10</v>
      </c>
      <c r="Q147" s="169">
        <f>('C'!M53/2)/(D!Q$94)</f>
        <v>2.2728351571849916E-9</v>
      </c>
      <c r="R147" s="169">
        <f>('C'!N53/2)/(D!R$94)</f>
        <v>-4.2545971244593433E-9</v>
      </c>
      <c r="S147" s="169">
        <f>('C'!O53/2)/(D!S$94)</f>
        <v>-1.0171435687292056E-8</v>
      </c>
      <c r="T147" s="169">
        <f>('C'!P53/2)/(D!T$94)</f>
        <v>-3.8916403376142422E-9</v>
      </c>
      <c r="U147" s="169">
        <f>('C'!Q53/2)/(D!U$94)</f>
        <v>9.835624926269912E-10</v>
      </c>
      <c r="V147" s="169">
        <f>('C'!R53/2)/(D!V$94)</f>
        <v>2.2966435947288458E-10</v>
      </c>
      <c r="W147" s="169">
        <f>('C'!S53/2)/(D!W$94)</f>
        <v>3.9591454760231389E-10</v>
      </c>
      <c r="X147" s="169">
        <f>('C'!T53/2)/(D!X$94)</f>
        <v>-1.3280680139099625E-8</v>
      </c>
      <c r="Y147" s="169">
        <f>('C'!U53/2)/(D!Y$94)</f>
        <v>-3.1090111142616304E-9</v>
      </c>
      <c r="Z147" s="169">
        <f>('C'!V53/2)/(D!Z$94)</f>
        <v>-1.3933199121072649E-9</v>
      </c>
      <c r="AA147" s="169">
        <f>('C'!W53/2)/(D!AA$94)</f>
        <v>-2.4878243800556464E-9</v>
      </c>
      <c r="AB147" s="169">
        <f>('C'!X53/2)/(D!AB$94)</f>
        <v>-2.3146261833097712E-8</v>
      </c>
      <c r="AC147" s="169">
        <f>('C'!Y53/2)/(D!AC$94)</f>
        <v>-2.6582049575626033E-8</v>
      </c>
      <c r="AD147" s="169">
        <f>('C'!Z53/2)/(D!AD$94)</f>
        <v>-1.2079208154463349E-8</v>
      </c>
      <c r="AE147" s="169">
        <f>('C'!AA53/2)/(D!AE$94)</f>
        <v>1.1185769131290791E-9</v>
      </c>
      <c r="AF147" s="169">
        <f>('C'!AB53/2)/(D!AF$94)</f>
        <v>-5.1199602303812779E-9</v>
      </c>
    </row>
    <row r="148" spans="6:32" x14ac:dyDescent="0.25">
      <c r="F148" s="222" t="s">
        <v>24</v>
      </c>
      <c r="G148" s="223"/>
      <c r="H148" s="169">
        <f>('C'!D54/2)/(D!H$94)</f>
        <v>-6.2990913135300861E-8</v>
      </c>
      <c r="I148" s="169">
        <f>('C'!E54/2)/(D!I$94)</f>
        <v>-1.9979959001995296E-8</v>
      </c>
      <c r="J148" s="169">
        <f>('C'!F54/2)/(D!J$94)</f>
        <v>-1.6507937534477847E-8</v>
      </c>
      <c r="K148" s="169">
        <f>('C'!G54/2)/(D!K$94)</f>
        <v>-3.9718950157082707E-8</v>
      </c>
      <c r="L148" s="169">
        <f>('C'!H54/2)/(D!L$94)</f>
        <v>-1.0917756567404528E-8</v>
      </c>
      <c r="M148" s="169">
        <f>('C'!I54/2)/(D!M$94)</f>
        <v>-1.0005823872518956E-8</v>
      </c>
      <c r="N148" s="169">
        <f>('C'!J54/2)/(D!N$94)</f>
        <v>-1.1611573796353366E-8</v>
      </c>
      <c r="O148" s="169">
        <f>('C'!K54/2)/(D!O$94)</f>
        <v>-9.2873123104211069E-9</v>
      </c>
      <c r="P148" s="169">
        <f>('C'!L54/2)/(D!P$94)</f>
        <v>-1.1859976040565064E-8</v>
      </c>
      <c r="Q148" s="169">
        <f>('C'!M54/2)/(D!Q$94)</f>
        <v>-1.1024549180122391E-8</v>
      </c>
      <c r="R148" s="169">
        <f>('C'!N54/2)/(D!R$94)</f>
        <v>-1.7365956005535202E-8</v>
      </c>
      <c r="S148" s="169">
        <f>('C'!O54/2)/(D!S$94)</f>
        <v>-2.095394282156686E-8</v>
      </c>
      <c r="T148" s="169">
        <f>('C'!P54/2)/(D!T$94)</f>
        <v>-2.2673038911605984E-8</v>
      </c>
      <c r="U148" s="169">
        <f>('C'!Q54/2)/(D!U$94)</f>
        <v>-2.4082387616169897E-8</v>
      </c>
      <c r="V148" s="169">
        <f>('C'!R54/2)/(D!V$94)</f>
        <v>-5.5746842392636219E-8</v>
      </c>
      <c r="W148" s="169">
        <f>('C'!S54/2)/(D!W$94)</f>
        <v>-3.4942717706760794E-8</v>
      </c>
      <c r="X148" s="169">
        <f>('C'!T54/2)/(D!X$94)</f>
        <v>-2.2328155566109265E-8</v>
      </c>
      <c r="Y148" s="169">
        <f>('C'!U54/2)/(D!Y$94)</f>
        <v>-3.7251463670631129E-8</v>
      </c>
      <c r="Z148" s="169">
        <f>('C'!V54/2)/(D!Z$94)</f>
        <v>-3.2971406623781838E-8</v>
      </c>
      <c r="AA148" s="169">
        <f>('C'!W54/2)/(D!AA$94)</f>
        <v>-2.5060223060967978E-8</v>
      </c>
      <c r="AB148" s="169">
        <f>('C'!X54/2)/(D!AB$94)</f>
        <v>-1.7762797670760438E-8</v>
      </c>
      <c r="AC148" s="169">
        <f>('C'!Y54/2)/(D!AC$94)</f>
        <v>-1.7982794228177196E-8</v>
      </c>
      <c r="AD148" s="169">
        <f>('C'!Z54/2)/(D!AD$94)</f>
        <v>-2.626967584486571E-8</v>
      </c>
      <c r="AE148" s="169">
        <f>('C'!AA54/2)/(D!AE$94)</f>
        <v>-4.0941112674047702E-8</v>
      </c>
      <c r="AF148" s="169">
        <f>('C'!AB54/2)/(D!AF$94)</f>
        <v>-2.8615148689206317E-8</v>
      </c>
    </row>
    <row r="149" spans="6:32" x14ac:dyDescent="0.25">
      <c r="F149" s="220" t="s">
        <v>25</v>
      </c>
      <c r="G149" s="221"/>
      <c r="H149" s="169">
        <f>('C'!D55/2)/(D!H$94)</f>
        <v>-2.3952385312568852E-9</v>
      </c>
      <c r="I149" s="169">
        <f>('C'!E55/2)/(D!I$94)</f>
        <v>-3.8654598352307509E-9</v>
      </c>
      <c r="J149" s="169">
        <f>('C'!F55/2)/(D!J$94)</f>
        <v>-3.8193500664186675E-9</v>
      </c>
      <c r="K149" s="169">
        <f>('C'!G55/2)/(D!K$94)</f>
        <v>-6.8728494102759056E-9</v>
      </c>
      <c r="L149" s="169">
        <f>('C'!H55/2)/(D!L$94)</f>
        <v>-3.3821324032569394E-9</v>
      </c>
      <c r="M149" s="169">
        <f>('C'!I55/2)/(D!M$94)</f>
        <v>-2.6737626529710211E-9</v>
      </c>
      <c r="N149" s="169">
        <f>('C'!J55/2)/(D!N$94)</f>
        <v>-3.5196653637122986E-9</v>
      </c>
      <c r="O149" s="169">
        <f>('C'!K55/2)/(D!O$94)</f>
        <v>-6.8381223750834761E-9</v>
      </c>
      <c r="P149" s="169">
        <f>('C'!L55/2)/(D!P$94)</f>
        <v>-5.1978267822125288E-9</v>
      </c>
      <c r="Q149" s="169">
        <f>('C'!M55/2)/(D!Q$94)</f>
        <v>-6.0489562012901282E-9</v>
      </c>
      <c r="R149" s="169">
        <f>('C'!N55/2)/(D!R$94)</f>
        <v>-1.11180124414474E-8</v>
      </c>
      <c r="S149" s="169">
        <f>('C'!O55/2)/(D!S$94)</f>
        <v>-1.0247274739602114E-8</v>
      </c>
      <c r="T149" s="169">
        <f>('C'!P55/2)/(D!T$94)</f>
        <v>-1.4155200273612071E-8</v>
      </c>
      <c r="U149" s="169">
        <f>('C'!Q55/2)/(D!U$94)</f>
        <v>-1.5711063306977334E-8</v>
      </c>
      <c r="V149" s="169">
        <f>('C'!R55/2)/(D!V$94)</f>
        <v>-1.0688537594126858E-8</v>
      </c>
      <c r="W149" s="169">
        <f>('C'!S55/2)/(D!W$94)</f>
        <v>-9.1214238756215155E-9</v>
      </c>
      <c r="X149" s="169">
        <f>('C'!T55/2)/(D!X$94)</f>
        <v>-8.6257062604671687E-9</v>
      </c>
      <c r="Y149" s="169">
        <f>('C'!U55/2)/(D!Y$94)</f>
        <v>-8.022621930996147E-9</v>
      </c>
      <c r="Z149" s="169">
        <f>('C'!V55/2)/(D!Z$94)</f>
        <v>-8.5667989934863666E-9</v>
      </c>
      <c r="AA149" s="169">
        <f>('C'!W55/2)/(D!AA$94)</f>
        <v>-7.1518220623548751E-9</v>
      </c>
      <c r="AB149" s="169">
        <f>('C'!X55/2)/(D!AB$94)</f>
        <v>-9.9238128757440402E-9</v>
      </c>
      <c r="AC149" s="169">
        <f>('C'!Y55/2)/(D!AC$94)</f>
        <v>-1.1308168868161173E-8</v>
      </c>
      <c r="AD149" s="169">
        <f>('C'!Z55/2)/(D!AD$94)</f>
        <v>-8.3974482935930954E-9</v>
      </c>
      <c r="AE149" s="169">
        <f>('C'!AA55/2)/(D!AE$94)</f>
        <v>-9.317763898493271E-9</v>
      </c>
      <c r="AF149" s="169">
        <f>('C'!AB55/2)/(D!AF$94)</f>
        <v>-1.0055616932486638E-8</v>
      </c>
    </row>
    <row r="150" spans="6:32" ht="15.75" thickBot="1" x14ac:dyDescent="0.3">
      <c r="F150" s="224" t="s">
        <v>26</v>
      </c>
      <c r="G150" s="225"/>
      <c r="H150" s="170">
        <f>('C'!D56/2)/(D!H$94)</f>
        <v>0</v>
      </c>
      <c r="I150" s="170">
        <f>('C'!E56/2)/(D!I$94)</f>
        <v>0</v>
      </c>
      <c r="J150" s="170">
        <f>('C'!F56/2)/(D!J$94)</f>
        <v>0</v>
      </c>
      <c r="K150" s="170">
        <f>('C'!G56/2)/(D!K$94)</f>
        <v>0</v>
      </c>
      <c r="L150" s="170">
        <f>('C'!H56/2)/(D!L$94)</f>
        <v>0</v>
      </c>
      <c r="M150" s="170">
        <f>('C'!I56/2)/(D!M$94)</f>
        <v>0</v>
      </c>
      <c r="N150" s="170">
        <f>('C'!J56/2)/(D!N$94)</f>
        <v>0</v>
      </c>
      <c r="O150" s="170">
        <f>('C'!K56/2)/(D!O$94)</f>
        <v>0</v>
      </c>
      <c r="P150" s="170">
        <f>('C'!L56/2)/(D!P$94)</f>
        <v>-1.086945265706169E-10</v>
      </c>
      <c r="Q150" s="170">
        <f>('C'!M56/2)/(D!Q$94)</f>
        <v>-3.2315090610955058E-11</v>
      </c>
      <c r="R150" s="170">
        <f>('C'!N56/2)/(D!R$94)</f>
        <v>6.0397258191206096E-12</v>
      </c>
      <c r="S150" s="170">
        <f>('C'!O56/2)/(D!S$94)</f>
        <v>-4.7680161303851634E-11</v>
      </c>
      <c r="T150" s="170">
        <f>('C'!P56/2)/(D!T$94)</f>
        <v>-2.9818341427720663E-11</v>
      </c>
      <c r="U150" s="170">
        <f>('C'!Q56/2)/(D!U$94)</f>
        <v>-2.9822003236687728E-11</v>
      </c>
      <c r="V150" s="170">
        <f>('C'!R56/2)/(D!V$94)</f>
        <v>5.3810742173328745E-11</v>
      </c>
      <c r="W150" s="170">
        <f>('C'!S56/2)/(D!W$94)</f>
        <v>-9.2073962147707288E-11</v>
      </c>
      <c r="X150" s="170">
        <f>('C'!T56/2)/(D!X$94)</f>
        <v>-2.1626011070018178E-11</v>
      </c>
      <c r="Y150" s="170">
        <f>('C'!U56/2)/(D!Y$94)</f>
        <v>-7.1756458074813268E-11</v>
      </c>
      <c r="Z150" s="170">
        <f>('C'!V56/2)/(D!Z$94)</f>
        <v>-1.9440425550025014E-11</v>
      </c>
      <c r="AA150" s="170">
        <f>('C'!W56/2)/(D!AA$94)</f>
        <v>-6.9760312696805793E-11</v>
      </c>
      <c r="AB150" s="170">
        <f>('C'!X56/2)/(D!AB$94)</f>
        <v>3.3155383249278589E-11</v>
      </c>
      <c r="AC150" s="170">
        <f>('C'!Y56/2)/(D!AC$94)</f>
        <v>-1.6975160576493886E-11</v>
      </c>
      <c r="AD150" s="170">
        <f>('C'!Z56/2)/(D!AD$94)</f>
        <v>-3.5591789235901541E-11</v>
      </c>
      <c r="AE150" s="170">
        <f>('C'!AA56/2)/(D!AE$94)</f>
        <v>2.0084304831545302E-11</v>
      </c>
      <c r="AF150" s="170">
        <f>('C'!AB56/2)/(D!AF$94)</f>
        <v>4.8559807408290283E-8</v>
      </c>
    </row>
    <row r="151" spans="6:32" x14ac:dyDescent="0.25">
      <c r="F151" s="1" t="s">
        <v>53</v>
      </c>
    </row>
  </sheetData>
  <mergeCells count="84">
    <mergeCell ref="F149:G149"/>
    <mergeCell ref="F150:G150"/>
    <mergeCell ref="F144:G144"/>
    <mergeCell ref="F145:G145"/>
    <mergeCell ref="F146:G146"/>
    <mergeCell ref="F147:G147"/>
    <mergeCell ref="F148:G148"/>
    <mergeCell ref="F136:G136"/>
    <mergeCell ref="F140:G140"/>
    <mergeCell ref="F141:G141"/>
    <mergeCell ref="F142:G142"/>
    <mergeCell ref="F143:G143"/>
    <mergeCell ref="F131:G131"/>
    <mergeCell ref="F132:G132"/>
    <mergeCell ref="F133:G133"/>
    <mergeCell ref="F134:G134"/>
    <mergeCell ref="F135:G135"/>
    <mergeCell ref="F126:G126"/>
    <mergeCell ref="F127:G127"/>
    <mergeCell ref="F128:G128"/>
    <mergeCell ref="F129:G129"/>
    <mergeCell ref="F130:G130"/>
    <mergeCell ref="F118:G118"/>
    <mergeCell ref="F119:G119"/>
    <mergeCell ref="F120:G120"/>
    <mergeCell ref="F121:G121"/>
    <mergeCell ref="F122:G122"/>
    <mergeCell ref="F113:G113"/>
    <mergeCell ref="F114:G114"/>
    <mergeCell ref="F115:G115"/>
    <mergeCell ref="F116:G116"/>
    <mergeCell ref="F117:G117"/>
    <mergeCell ref="F106:G106"/>
    <mergeCell ref="F107:G107"/>
    <mergeCell ref="F108:G108"/>
    <mergeCell ref="X62:Y62"/>
    <mergeCell ref="F112:G112"/>
    <mergeCell ref="F101:G101"/>
    <mergeCell ref="F102:G102"/>
    <mergeCell ref="F103:G103"/>
    <mergeCell ref="F104:G104"/>
    <mergeCell ref="F105:G105"/>
    <mergeCell ref="F90:G90"/>
    <mergeCell ref="G92:AC92"/>
    <mergeCell ref="F98:G98"/>
    <mergeCell ref="F99:G99"/>
    <mergeCell ref="F100:G100"/>
    <mergeCell ref="F85:G85"/>
    <mergeCell ref="F76:G76"/>
    <mergeCell ref="F86:G86"/>
    <mergeCell ref="F87:G87"/>
    <mergeCell ref="F88:G88"/>
    <mergeCell ref="F89:G89"/>
    <mergeCell ref="F80:G80"/>
    <mergeCell ref="F81:G81"/>
    <mergeCell ref="F82:G82"/>
    <mergeCell ref="F83:G83"/>
    <mergeCell ref="F84:G84"/>
    <mergeCell ref="F71:G71"/>
    <mergeCell ref="F72:G72"/>
    <mergeCell ref="F73:G73"/>
    <mergeCell ref="F74:G74"/>
    <mergeCell ref="F75:G75"/>
    <mergeCell ref="F56:G56"/>
    <mergeCell ref="F67:G67"/>
    <mergeCell ref="F68:G68"/>
    <mergeCell ref="F69:G69"/>
    <mergeCell ref="F70:G70"/>
    <mergeCell ref="B8:E16"/>
    <mergeCell ref="L7:P16"/>
    <mergeCell ref="G15:K17"/>
    <mergeCell ref="C17:E17"/>
    <mergeCell ref="F66:G66"/>
    <mergeCell ref="G58:AC58"/>
    <mergeCell ref="F46:G46"/>
    <mergeCell ref="F47:G47"/>
    <mergeCell ref="F48:G48"/>
    <mergeCell ref="F49:G49"/>
    <mergeCell ref="F50:G50"/>
    <mergeCell ref="F51:G51"/>
    <mergeCell ref="F52:G52"/>
    <mergeCell ref="F53:G53"/>
    <mergeCell ref="F54:G54"/>
    <mergeCell ref="F55:G55"/>
  </mergeCells>
  <hyperlinks>
    <hyperlink ref="H95" r:id="rId1"/>
  </hyperlinks>
  <pageMargins left="0.7" right="0.7" top="0.75" bottom="0.75" header="0.3" footer="0.3"/>
  <pageSetup paperSize="9" orientation="portrait" r:id="rId2"/>
  <drawing r:id="rId3"/>
  <legacyDrawing r:id="rId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7:AD113"/>
  <sheetViews>
    <sheetView showGridLines="0" topLeftCell="V93" workbookViewId="0">
      <selection activeCell="AC102" sqref="AC102"/>
    </sheetView>
  </sheetViews>
  <sheetFormatPr baseColWidth="10" defaultRowHeight="15" x14ac:dyDescent="0.25"/>
  <cols>
    <col min="3" max="3" width="14.42578125" customWidth="1"/>
    <col min="4" max="4" width="43.5703125" customWidth="1"/>
    <col min="5" max="5" width="14.42578125" customWidth="1"/>
    <col min="6" max="14" width="20.140625" bestFit="1" customWidth="1"/>
    <col min="15" max="26" width="21.28515625" bestFit="1" customWidth="1"/>
    <col min="27" max="27" width="16.85546875" customWidth="1"/>
    <col min="28" max="28" width="18.28515625" customWidth="1"/>
    <col min="29" max="29" width="19.28515625" customWidth="1"/>
  </cols>
  <sheetData>
    <row r="7" spans="2:11" ht="15" customHeight="1" x14ac:dyDescent="0.25">
      <c r="B7" s="211" t="s">
        <v>10</v>
      </c>
      <c r="C7" s="211"/>
      <c r="D7" s="211"/>
      <c r="E7" s="62"/>
      <c r="J7" s="197" t="s">
        <v>43</v>
      </c>
      <c r="K7" s="197"/>
    </row>
    <row r="8" spans="2:11" x14ac:dyDescent="0.25">
      <c r="B8" s="211"/>
      <c r="C8" s="211"/>
      <c r="D8" s="211"/>
      <c r="E8" s="62"/>
      <c r="J8" s="197"/>
      <c r="K8" s="197"/>
    </row>
    <row r="9" spans="2:11" x14ac:dyDescent="0.25">
      <c r="B9" s="211"/>
      <c r="C9" s="211"/>
      <c r="D9" s="211"/>
      <c r="E9" s="62"/>
      <c r="J9" s="197"/>
      <c r="K9" s="197"/>
    </row>
    <row r="10" spans="2:11" x14ac:dyDescent="0.25">
      <c r="B10" s="211"/>
      <c r="C10" s="211"/>
      <c r="D10" s="211"/>
      <c r="E10" s="62"/>
      <c r="J10" s="197"/>
      <c r="K10" s="197"/>
    </row>
    <row r="11" spans="2:11" x14ac:dyDescent="0.25">
      <c r="B11" s="211"/>
      <c r="C11" s="211"/>
      <c r="D11" s="211"/>
      <c r="E11" s="62"/>
      <c r="J11" s="197"/>
      <c r="K11" s="197"/>
    </row>
    <row r="12" spans="2:11" x14ac:dyDescent="0.25">
      <c r="B12" s="211"/>
      <c r="C12" s="211"/>
      <c r="D12" s="211"/>
      <c r="E12" s="62"/>
      <c r="J12" s="197"/>
      <c r="K12" s="197"/>
    </row>
    <row r="13" spans="2:11" x14ac:dyDescent="0.25">
      <c r="B13" s="211"/>
      <c r="C13" s="211"/>
      <c r="D13" s="211"/>
      <c r="E13" s="62"/>
      <c r="J13" s="197"/>
      <c r="K13" s="197"/>
    </row>
    <row r="14" spans="2:11" x14ac:dyDescent="0.25">
      <c r="B14" s="211"/>
      <c r="C14" s="211"/>
      <c r="D14" s="211"/>
      <c r="E14" s="62"/>
      <c r="J14" s="197"/>
      <c r="K14" s="197"/>
    </row>
    <row r="15" spans="2:11" x14ac:dyDescent="0.25">
      <c r="B15" s="211"/>
      <c r="C15" s="211"/>
      <c r="D15" s="211"/>
      <c r="E15" s="62"/>
      <c r="J15" s="197"/>
      <c r="K15" s="197"/>
    </row>
    <row r="16" spans="2:11" x14ac:dyDescent="0.25">
      <c r="B16" s="211"/>
      <c r="C16" s="211"/>
      <c r="D16" s="211"/>
      <c r="E16" s="62"/>
      <c r="J16" s="197"/>
      <c r="K16" s="197"/>
    </row>
    <row r="17" spans="2:12" x14ac:dyDescent="0.25">
      <c r="B17" s="198" t="s">
        <v>3</v>
      </c>
      <c r="C17" s="198"/>
      <c r="D17" s="198"/>
      <c r="G17" s="63" t="s">
        <v>3</v>
      </c>
      <c r="H17" s="63"/>
      <c r="I17" s="63"/>
      <c r="J17" s="63" t="s">
        <v>3</v>
      </c>
      <c r="K17" s="63"/>
      <c r="L17" s="63"/>
    </row>
    <row r="44" spans="4:30" ht="15.75" thickBot="1" x14ac:dyDescent="0.3"/>
    <row r="45" spans="4:30" ht="15.75" thickBot="1" x14ac:dyDescent="0.3">
      <c r="D45" s="6" t="s">
        <v>15</v>
      </c>
      <c r="E45" s="7"/>
      <c r="F45" s="12">
        <v>1995</v>
      </c>
      <c r="G45" s="8">
        <v>1996</v>
      </c>
      <c r="H45" s="12">
        <v>1997</v>
      </c>
      <c r="I45" s="8">
        <v>1998</v>
      </c>
      <c r="J45" s="12">
        <v>1999</v>
      </c>
      <c r="K45" s="8">
        <v>2000</v>
      </c>
      <c r="L45" s="12">
        <v>2001</v>
      </c>
      <c r="M45" s="8">
        <v>2002</v>
      </c>
      <c r="N45" s="12">
        <v>2003</v>
      </c>
      <c r="O45" s="8">
        <v>2004</v>
      </c>
      <c r="P45" s="12">
        <v>2005</v>
      </c>
      <c r="Q45" s="8">
        <v>2006</v>
      </c>
      <c r="R45" s="12">
        <v>2007</v>
      </c>
      <c r="S45" s="8">
        <v>2008</v>
      </c>
      <c r="T45" s="12">
        <v>2009</v>
      </c>
      <c r="U45" s="8">
        <v>2010</v>
      </c>
      <c r="V45" s="12">
        <v>2011</v>
      </c>
      <c r="W45" s="8">
        <v>2012</v>
      </c>
      <c r="X45" s="12">
        <v>2013</v>
      </c>
      <c r="Y45" s="8">
        <v>2014</v>
      </c>
      <c r="Z45" s="12">
        <v>2015</v>
      </c>
      <c r="AA45" s="9">
        <v>2016</v>
      </c>
      <c r="AB45" s="9">
        <v>2017</v>
      </c>
      <c r="AC45" s="9">
        <v>2018</v>
      </c>
      <c r="AD45" s="9">
        <v>2019</v>
      </c>
    </row>
    <row r="46" spans="4:30" ht="15.75" thickBot="1" x14ac:dyDescent="0.3">
      <c r="D46" s="200" t="s">
        <v>27</v>
      </c>
      <c r="E46" s="209"/>
      <c r="F46" s="51">
        <f>+A!D46/E!E60</f>
        <v>2.0943367187500002E-6</v>
      </c>
      <c r="G46" s="51">
        <f>+A!E46/E!F60</f>
        <v>2.2624813084112149E-6</v>
      </c>
      <c r="H46" s="51">
        <f>+A!F46/E!G60</f>
        <v>2.4763152603231598E-6</v>
      </c>
      <c r="I46" s="51">
        <f>+A!G46/E!H60</f>
        <v>1.9952646520146523E-6</v>
      </c>
      <c r="J46" s="51">
        <f>+A!H46/E!I60</f>
        <v>1.6941573451327434E-6</v>
      </c>
      <c r="K46" s="51">
        <f>+A!I46/E!J60</f>
        <v>1.5389300940438874E-6</v>
      </c>
      <c r="L46" s="51">
        <f>+A!J46/E!K60</f>
        <v>2.2118267100977199E-6</v>
      </c>
      <c r="M46" s="51">
        <f>+A!K46/E!L60</f>
        <v>2.0145237577639751E-6</v>
      </c>
      <c r="N46" s="51">
        <f>+A!L46/E!M60</f>
        <v>1.7719624000000001E-6</v>
      </c>
      <c r="O46" s="51">
        <f>+A!M46/E!N60</f>
        <v>2.3022781045751635E-6</v>
      </c>
      <c r="P46" s="51">
        <f>+A!N46/E!O60</f>
        <v>1.6386983809523809E-6</v>
      </c>
      <c r="Q46" s="51">
        <f>+A!O46/E!P60</f>
        <v>1.3441652066115703E-6</v>
      </c>
      <c r="R46" s="51">
        <f>+A!P46/E!Q60</f>
        <v>1.2221367857142858E-6</v>
      </c>
      <c r="S46" s="51">
        <f>+A!Q46/E!R60</f>
        <v>1.3812629813664596E-6</v>
      </c>
      <c r="T46" s="51">
        <f>+A!R46/E!S60</f>
        <v>1.5572689600000002E-6</v>
      </c>
      <c r="U46" s="51">
        <f>+A!S46/E!T60</f>
        <v>2.200760784313726E-6</v>
      </c>
      <c r="V46" s="51">
        <f>+A!T46/E!U60</f>
        <v>2.07400174863388E-6</v>
      </c>
      <c r="W46" s="51">
        <f>+A!U46/E!V60</f>
        <v>2.1732247567567573E-6</v>
      </c>
      <c r="X46" s="51">
        <f>+A!V46/E!W60</f>
        <v>2.5139119999999993E-6</v>
      </c>
      <c r="Y46" s="51">
        <f>+A!W46/E!X60</f>
        <v>2.6101987368421058E-6</v>
      </c>
      <c r="Z46" s="51">
        <f>+A!X46/E!Y60</f>
        <v>2.8997473939393941E-6</v>
      </c>
      <c r="AA46" s="51">
        <f>+A!Y46/E!Z60</f>
        <v>2.973548125E-6</v>
      </c>
      <c r="AB46" s="51">
        <f>+A!Z46/E!AA60</f>
        <v>3.2215061581920902E-6</v>
      </c>
      <c r="AC46" s="51">
        <f>+A!AA46/E!AB60</f>
        <v>2.8990965177088402E-6</v>
      </c>
      <c r="AD46" s="51">
        <f>+A!AB46/E!AC60</f>
        <v>4.3954814987794678E-6</v>
      </c>
    </row>
    <row r="47" spans="4:30" x14ac:dyDescent="0.25">
      <c r="D47" s="220" t="s">
        <v>17</v>
      </c>
      <c r="E47" s="221"/>
      <c r="F47" s="52">
        <f>+A!D47/E!E61</f>
        <v>1.8722418282548475E-5</v>
      </c>
      <c r="G47" s="52">
        <f>+A!E47/E!F61</f>
        <v>1.5814708333333335E-5</v>
      </c>
      <c r="H47" s="52">
        <f>+A!F47/E!G61</f>
        <v>2.411952139037433E-5</v>
      </c>
      <c r="I47" s="52">
        <f>+A!G47/E!H61</f>
        <v>1.8392389972144847E-5</v>
      </c>
      <c r="J47" s="52">
        <f>+A!H47/E!I61</f>
        <v>1.5691714285714285E-5</v>
      </c>
      <c r="K47" s="52">
        <f>+A!I47/E!J61</f>
        <v>1.2376152238805971E-5</v>
      </c>
      <c r="L47" s="52">
        <f>+A!J47/E!K61</f>
        <v>2.6247928774928773E-5</v>
      </c>
      <c r="M47" s="52">
        <f>+A!K47/E!L61</f>
        <v>9.0219972972972984E-6</v>
      </c>
      <c r="N47" s="52">
        <f>+A!L47/E!M61</f>
        <v>9.3893089622641516E-6</v>
      </c>
      <c r="O47" s="52">
        <f>+A!M47/E!N61</f>
        <v>1.0338834355828221E-5</v>
      </c>
      <c r="P47" s="52">
        <f>+A!N47/E!O61</f>
        <v>1.3793128014842301E-5</v>
      </c>
      <c r="Q47" s="52">
        <f>+A!O47/E!P61</f>
        <v>1.4714504201680671E-5</v>
      </c>
      <c r="R47" s="52">
        <f>+A!P47/E!Q61</f>
        <v>1.4598843881856541E-5</v>
      </c>
      <c r="S47" s="52">
        <f>+A!Q47/E!R61</f>
        <v>1.3768311111111112E-5</v>
      </c>
      <c r="T47" s="52">
        <f>+A!R47/E!S61</f>
        <v>1.5057183568677793E-5</v>
      </c>
      <c r="U47" s="52">
        <f>+A!S47/E!T61</f>
        <v>1.9970540137614679E-5</v>
      </c>
      <c r="V47" s="52">
        <f>+A!T47/E!U61</f>
        <v>2.3082039047619047E-5</v>
      </c>
      <c r="W47" s="52">
        <f>+A!U47/E!V61</f>
        <v>2.2285144761904759E-5</v>
      </c>
      <c r="X47" s="52">
        <f>+A!V47/E!W61</f>
        <v>2.1959951327433626E-5</v>
      </c>
      <c r="Y47" s="52">
        <f>+A!W47/E!X61</f>
        <v>2.5655819658119658E-5</v>
      </c>
      <c r="Z47" s="52">
        <f>+A!X47/E!Y61</f>
        <v>3.2645778301886796E-5</v>
      </c>
      <c r="AA47" s="52">
        <f>+A!Y47/E!Z61</f>
        <v>3.2784114814814811E-5</v>
      </c>
      <c r="AB47" s="52">
        <f>+A!Z47/E!AA61</f>
        <v>3.7973224137931038E-5</v>
      </c>
      <c r="AC47" s="52">
        <f>+A!AA47/E!AB61</f>
        <v>3.3670901985819525E-5</v>
      </c>
      <c r="AD47" s="52">
        <f>+A!AB47/E!AC61</f>
        <v>3.4632300987013901E-5</v>
      </c>
    </row>
    <row r="48" spans="4:30" x14ac:dyDescent="0.25">
      <c r="D48" s="42" t="s">
        <v>18</v>
      </c>
      <c r="E48" s="43"/>
      <c r="F48" s="53">
        <f>+A!D48/E!E62</f>
        <v>3.3059838619394559E-7</v>
      </c>
      <c r="G48" s="53">
        <f>+A!E48/E!F62</f>
        <v>1.8776649075037063E-6</v>
      </c>
      <c r="H48" s="53">
        <f>+A!F48/E!G62</f>
        <v>0</v>
      </c>
      <c r="I48" s="53">
        <f>+A!G48/E!H62</f>
        <v>3.0566913269578574E-6</v>
      </c>
      <c r="J48" s="53">
        <f>+A!H48/E!I62</f>
        <v>8.8613461199454221E-6</v>
      </c>
      <c r="K48" s="53">
        <f>+A!I48/E!J62</f>
        <v>0</v>
      </c>
      <c r="L48" s="53">
        <f>+A!J48/E!K62</f>
        <v>2.4289426492080415E-7</v>
      </c>
      <c r="M48" s="53">
        <f>+A!K48/E!L62</f>
        <v>2.2989635145909346E-6</v>
      </c>
      <c r="N48" s="53">
        <f>+A!L48/E!M62</f>
        <v>2.075962125994625E-7</v>
      </c>
      <c r="O48" s="53">
        <f>+A!M48/E!N62</f>
        <v>1.2404567789516299E-7</v>
      </c>
      <c r="P48" s="53">
        <f>+A!N48/E!O62</f>
        <v>7.0120620776512975E-8</v>
      </c>
      <c r="Q48" s="53">
        <f>+A!O48/E!P62</f>
        <v>1.8559210837987086E-7</v>
      </c>
      <c r="R48" s="53">
        <f>+A!P48/E!Q62</f>
        <v>1.353181818181818E-7</v>
      </c>
      <c r="S48" s="53">
        <f>+A!Q48/E!R62</f>
        <v>3.2015833333333332E-7</v>
      </c>
      <c r="T48" s="53">
        <f>+A!R48/E!S62</f>
        <v>4.4842477876106192E-7</v>
      </c>
      <c r="U48" s="53">
        <f>+A!S48/E!T62</f>
        <v>2.3856666666666668E-7</v>
      </c>
      <c r="V48" s="53">
        <f>+A!T48/E!U62</f>
        <v>2.0465E-7</v>
      </c>
      <c r="W48" s="53">
        <f>+A!U48/E!V62</f>
        <v>5.791666666666667E-7</v>
      </c>
      <c r="X48" s="53">
        <f>+A!V48/E!W62</f>
        <v>7.7084105960264908E-7</v>
      </c>
      <c r="Y48" s="53">
        <f>+A!W48/E!X62</f>
        <v>1.3776447368421051E-6</v>
      </c>
      <c r="Z48" s="53">
        <f>+A!X48/E!Y62</f>
        <v>3.8245714285714286E-6</v>
      </c>
      <c r="AA48" s="53">
        <f>+A!Y48/E!Z62</f>
        <v>3.6896853146853148E-6</v>
      </c>
      <c r="AB48" s="53">
        <f>+A!Z48/E!AA62</f>
        <v>5.8835483870967737E-7</v>
      </c>
      <c r="AC48" s="53">
        <f>+A!AA48/E!AB62</f>
        <v>7.3408878886457656E-7</v>
      </c>
      <c r="AD48" s="53">
        <f>+A!AB48/E!AC62</f>
        <v>5.1962341981438703E-7</v>
      </c>
    </row>
    <row r="49" spans="4:30" x14ac:dyDescent="0.25">
      <c r="D49" s="40" t="s">
        <v>19</v>
      </c>
      <c r="E49" s="41"/>
      <c r="F49" s="53">
        <f>+A!D49/E!E63</f>
        <v>1.6307943925233644E-7</v>
      </c>
      <c r="G49" s="53">
        <f>+A!E49/E!F63</f>
        <v>7.0697560975609764E-8</v>
      </c>
      <c r="H49" s="53">
        <f>+A!F49/E!G63</f>
        <v>1.1153365384615386E-7</v>
      </c>
      <c r="I49" s="53">
        <f>+A!G49/E!H63</f>
        <v>6.7129032258064524E-8</v>
      </c>
      <c r="J49" s="53">
        <f>+A!H49/E!I63</f>
        <v>2.7167597765363132E-8</v>
      </c>
      <c r="K49" s="53">
        <f>+A!I49/E!J63</f>
        <v>1.8572222222222223E-7</v>
      </c>
      <c r="L49" s="53">
        <f>+A!J49/E!K63</f>
        <v>2.7082352941176471E-7</v>
      </c>
      <c r="M49" s="53">
        <f>+A!K49/E!L63</f>
        <v>2.6443076923076923E-7</v>
      </c>
      <c r="N49" s="53">
        <f>+A!L49/E!M63</f>
        <v>3.4654978354978351E-7</v>
      </c>
      <c r="O49" s="53">
        <f>+A!M49/E!N63</f>
        <v>1.7275254237288136E-7</v>
      </c>
      <c r="P49" s="53">
        <f>+A!N49/E!O63</f>
        <v>2.8769501466275657E-7</v>
      </c>
      <c r="Q49" s="53">
        <f>+A!O49/E!P63</f>
        <v>6.7458413461538459E-7</v>
      </c>
      <c r="R49" s="53">
        <f>+A!P49/E!Q63</f>
        <v>5.7625343811394887E-7</v>
      </c>
      <c r="S49" s="53">
        <f>+A!Q49/E!R63</f>
        <v>8.9892504258943782E-7</v>
      </c>
      <c r="T49" s="53">
        <f>+A!R49/E!S63</f>
        <v>1.6591224489795919E-6</v>
      </c>
      <c r="U49" s="53">
        <f>+A!S49/E!T63</f>
        <v>2.3422976377952756E-6</v>
      </c>
      <c r="V49" s="53">
        <f>+A!T49/E!U63</f>
        <v>3.1335254027261463E-6</v>
      </c>
      <c r="W49" s="53">
        <f>+A!U49/E!V63</f>
        <v>6.1235159999999995E-6</v>
      </c>
      <c r="X49" s="53">
        <f>+A!V49/E!W63</f>
        <v>8.4601814569536418E-6</v>
      </c>
      <c r="Y49" s="53">
        <f>+A!W49/E!X63</f>
        <v>9.3749972337482702E-6</v>
      </c>
      <c r="Z49" s="53">
        <f>+A!X49/E!Y63</f>
        <v>1.1044601027397259E-5</v>
      </c>
      <c r="AA49" s="53">
        <f>+A!Y49/E!Z63</f>
        <v>1.0071380035026269E-5</v>
      </c>
      <c r="AB49" s="53">
        <f>+A!Z49/E!AA63</f>
        <v>1.0626188790560472E-5</v>
      </c>
      <c r="AC49" s="53">
        <f>+A!AA49/E!AB63</f>
        <v>9.3329301265187639E-6</v>
      </c>
      <c r="AD49" s="53">
        <f>+A!AB49/E!AC63</f>
        <v>9.0637255349273654E-6</v>
      </c>
    </row>
    <row r="50" spans="4:30" x14ac:dyDescent="0.25">
      <c r="D50" s="42" t="s">
        <v>20</v>
      </c>
      <c r="E50" s="43"/>
      <c r="F50" s="53">
        <f>+A!D50/E!E64</f>
        <v>0</v>
      </c>
      <c r="G50" s="53">
        <f>+A!E50/E!F64</f>
        <v>0</v>
      </c>
      <c r="H50" s="53">
        <f>+A!F50/E!G64</f>
        <v>0</v>
      </c>
      <c r="I50" s="53">
        <f>+A!G50/E!H64</f>
        <v>0</v>
      </c>
      <c r="J50" s="53">
        <f>+A!H50/E!I64</f>
        <v>0</v>
      </c>
      <c r="K50" s="53">
        <f>+A!I50/E!J64</f>
        <v>6.3232169954476474E-9</v>
      </c>
      <c r="L50" s="53">
        <f>+A!J50/E!K64</f>
        <v>7.3467336683417084E-9</v>
      </c>
      <c r="M50" s="53">
        <f>+A!K50/E!L64</f>
        <v>0</v>
      </c>
      <c r="N50" s="53">
        <f>+A!L50/E!M64</f>
        <v>0</v>
      </c>
      <c r="O50" s="53">
        <f>+A!M50/E!N64</f>
        <v>0</v>
      </c>
      <c r="P50" s="53">
        <f>+A!N50/E!O64</f>
        <v>1.7361111111111114E-11</v>
      </c>
      <c r="Q50" s="53">
        <f>+A!O50/E!P64</f>
        <v>0</v>
      </c>
      <c r="R50" s="53">
        <f>+A!P50/E!Q64</f>
        <v>3.6221044776119404E-7</v>
      </c>
      <c r="S50" s="53">
        <f>+A!Q50/E!R64</f>
        <v>2.1066701754385963E-7</v>
      </c>
      <c r="T50" s="53">
        <f>+A!R50/E!S64</f>
        <v>0</v>
      </c>
      <c r="U50" s="53">
        <f>+A!S50/E!T64</f>
        <v>1.8574468085106382E-7</v>
      </c>
      <c r="V50" s="53">
        <f>+A!T50/E!U64</f>
        <v>0</v>
      </c>
      <c r="W50" s="53">
        <f>+A!U50/E!V64</f>
        <v>0</v>
      </c>
      <c r="X50" s="53">
        <f>+A!V50/E!W64</f>
        <v>0</v>
      </c>
      <c r="Y50" s="53">
        <f>+A!W50/E!X64</f>
        <v>0</v>
      </c>
      <c r="Z50" s="53">
        <f>+A!X50/E!Y64</f>
        <v>0</v>
      </c>
      <c r="AA50" s="53">
        <f>+A!Y50/E!Z64</f>
        <v>0</v>
      </c>
      <c r="AB50" s="53">
        <f>+A!Z50/E!AA64</f>
        <v>0</v>
      </c>
      <c r="AC50" s="53">
        <f>+A!AA50/E!AB64</f>
        <v>0</v>
      </c>
      <c r="AD50" s="53">
        <f>+A!AB50/E!AC64</f>
        <v>4.1006489448396378E-11</v>
      </c>
    </row>
    <row r="51" spans="4:30" x14ac:dyDescent="0.25">
      <c r="D51" s="40" t="s">
        <v>21</v>
      </c>
      <c r="E51" s="41"/>
      <c r="F51" s="53">
        <f>+A!D51/E!E65</f>
        <v>0</v>
      </c>
      <c r="G51" s="53">
        <f>+A!E51/E!F65</f>
        <v>0</v>
      </c>
      <c r="H51" s="53">
        <f>+A!F51/E!G65</f>
        <v>0</v>
      </c>
      <c r="I51" s="53">
        <f>+A!G51/E!H65</f>
        <v>0</v>
      </c>
      <c r="J51" s="53">
        <f>+A!H51/E!I65</f>
        <v>0</v>
      </c>
      <c r="K51" s="53">
        <f>+A!I51/E!J65</f>
        <v>0</v>
      </c>
      <c r="L51" s="53">
        <f>+A!J51/E!K65</f>
        <v>0</v>
      </c>
      <c r="M51" s="53">
        <f>+A!K51/E!L65</f>
        <v>0</v>
      </c>
      <c r="N51" s="53">
        <f>+A!L51/E!M65</f>
        <v>0</v>
      </c>
      <c r="O51" s="53">
        <f>+A!M51/E!N65</f>
        <v>1.7460220538949399E-7</v>
      </c>
      <c r="P51" s="53">
        <f>+A!N51/E!O65</f>
        <v>2.9055679397147076E-7</v>
      </c>
      <c r="Q51" s="53">
        <f>+A!O51/E!P65</f>
        <v>1.104404314124481E-6</v>
      </c>
      <c r="R51" s="53">
        <f>+A!P51/E!Q65</f>
        <v>1.4505449341209024E-6</v>
      </c>
      <c r="S51" s="53">
        <f>+A!Q51/E!R65</f>
        <v>1.0464396623540476E-6</v>
      </c>
      <c r="T51" s="53">
        <f>+A!R51/E!S65</f>
        <v>1.5824218534089537E-6</v>
      </c>
      <c r="U51" s="53">
        <f>+A!S51/E!T65</f>
        <v>3.5319389720602968E-6</v>
      </c>
      <c r="V51" s="53">
        <f>+A!T51/E!U65</f>
        <v>1.8491598214285718E-5</v>
      </c>
      <c r="W51" s="53">
        <f>+A!U51/E!V65</f>
        <v>2.3264110091743118E-5</v>
      </c>
      <c r="X51" s="53">
        <f>+A!V51/E!W65</f>
        <v>1.4290712871287129E-5</v>
      </c>
      <c r="Y51" s="53">
        <f>+A!W51/E!X65</f>
        <v>1.5666763669592697E-5</v>
      </c>
      <c r="Z51" s="53">
        <f>+A!X51/E!Y65</f>
        <v>3.0029332478811871E-6</v>
      </c>
      <c r="AA51" s="53">
        <f>+A!Y51/E!Z65</f>
        <v>2.8296369270313891E-6</v>
      </c>
      <c r="AB51" s="53">
        <f>+A!Z51/E!AA65</f>
        <v>2.3136923076923077E-6</v>
      </c>
      <c r="AC51" s="53">
        <f>+A!AA51/E!AB65</f>
        <v>1.0847075328471335E-6</v>
      </c>
      <c r="AD51" s="53">
        <f>+A!AB51/E!AC65</f>
        <v>4.3221224781276242E-6</v>
      </c>
    </row>
    <row r="52" spans="4:30" x14ac:dyDescent="0.25">
      <c r="D52" s="42" t="s">
        <v>22</v>
      </c>
      <c r="E52" s="43"/>
      <c r="F52" s="53">
        <f>+A!D52/E!E66</f>
        <v>1.9966652631578947E-6</v>
      </c>
      <c r="G52" s="53">
        <f>+A!E52/E!F66</f>
        <v>7.5164399185336052E-6</v>
      </c>
      <c r="H52" s="53">
        <f>+A!F52/E!G66</f>
        <v>5.9642367906066537E-6</v>
      </c>
      <c r="I52" s="53">
        <f>+A!G52/E!H66</f>
        <v>6.6344903474903478E-6</v>
      </c>
      <c r="J52" s="53">
        <f>+A!H52/E!I66</f>
        <v>4.2414442379182151E-6</v>
      </c>
      <c r="K52" s="53">
        <f>+A!I52/E!J66</f>
        <v>5.2297386759581881E-6</v>
      </c>
      <c r="L52" s="53">
        <f>+A!J52/E!K66</f>
        <v>3.4794328859060405E-6</v>
      </c>
      <c r="M52" s="53">
        <f>+A!K52/E!L66</f>
        <v>1.1237287856071964E-5</v>
      </c>
      <c r="N52" s="53">
        <f>+A!L52/E!M66</f>
        <v>8.9078168130489335E-6</v>
      </c>
      <c r="O52" s="53">
        <f>+A!M52/E!N66</f>
        <v>1.3297613659531091E-5</v>
      </c>
      <c r="P52" s="53">
        <f>+A!N52/E!O66</f>
        <v>6.177861261261262E-6</v>
      </c>
      <c r="Q52" s="53">
        <f>+A!O52/E!P66</f>
        <v>2.821348E-6</v>
      </c>
      <c r="R52" s="53">
        <f>+A!P52/E!Q66</f>
        <v>1.7926108843537414E-6</v>
      </c>
      <c r="S52" s="53">
        <f>+A!Q52/E!R66</f>
        <v>1.9312733727810652E-6</v>
      </c>
      <c r="T52" s="53">
        <f>+A!R52/E!S66</f>
        <v>2.5612993055555556E-6</v>
      </c>
      <c r="U52" s="53">
        <f>+A!S52/E!T66</f>
        <v>5.2479852941176476E-6</v>
      </c>
      <c r="V52" s="53">
        <f>+A!T52/E!U66</f>
        <v>2.3296565000000001E-6</v>
      </c>
      <c r="W52" s="53">
        <f>+A!U52/E!V66</f>
        <v>1.9731760204081634E-6</v>
      </c>
      <c r="X52" s="53">
        <f>+A!V52/E!W66</f>
        <v>2.8241108910891087E-6</v>
      </c>
      <c r="Y52" s="53">
        <f>+A!W52/E!X66</f>
        <v>2.794666990291262E-6</v>
      </c>
      <c r="Z52" s="53">
        <f>+A!X52/E!Y66</f>
        <v>6.4647580645161286E-7</v>
      </c>
      <c r="AA52" s="53">
        <f>+A!Y52/E!Z66</f>
        <v>7.2225245901639345E-7</v>
      </c>
      <c r="AB52" s="53">
        <f>+A!Z52/E!AA66</f>
        <v>4.5796287128712876E-7</v>
      </c>
      <c r="AC52" s="53">
        <f>+A!AA52/E!AB66</f>
        <v>2.7950993670571389E-7</v>
      </c>
      <c r="AD52" s="53">
        <f>+A!AB52/E!AC66</f>
        <v>2.4534881983001644E-7</v>
      </c>
    </row>
    <row r="53" spans="4:30" x14ac:dyDescent="0.25">
      <c r="D53" s="40" t="s">
        <v>23</v>
      </c>
      <c r="E53" s="41"/>
      <c r="F53" s="53">
        <f>+A!D53/E!E67</f>
        <v>3.0874659367396594E-6</v>
      </c>
      <c r="G53" s="53">
        <f>+A!E53/E!F67</f>
        <v>2.2408092345078979E-6</v>
      </c>
      <c r="H53" s="53">
        <f>+A!F53/E!G67</f>
        <v>1.6111252955082741E-6</v>
      </c>
      <c r="I53" s="53">
        <f>+A!G53/E!H67</f>
        <v>4.528428053204353E-7</v>
      </c>
      <c r="J53" s="53">
        <f>+A!H53/E!I67</f>
        <v>1.0690873308733088E-6</v>
      </c>
      <c r="K53" s="53">
        <f>+A!I53/E!J67</f>
        <v>2.5189896670493683E-6</v>
      </c>
      <c r="L53" s="53">
        <f>+A!J53/E!K67</f>
        <v>2.4108176400476756E-6</v>
      </c>
      <c r="M53" s="53">
        <f>+A!K53/E!L67</f>
        <v>1.8677176602924636E-6</v>
      </c>
      <c r="N53" s="53">
        <f>+A!L53/E!M67</f>
        <v>1.7274446601941749E-6</v>
      </c>
      <c r="O53" s="53">
        <f>+A!M53/E!N67</f>
        <v>1.4593790697674419E-6</v>
      </c>
      <c r="P53" s="53">
        <f>+A!N53/E!O67</f>
        <v>1.4042291666666666E-6</v>
      </c>
      <c r="Q53" s="53">
        <f>+A!O53/E!P67</f>
        <v>1.0303157894736842E-6</v>
      </c>
      <c r="R53" s="53">
        <f>+A!P53/E!Q67</f>
        <v>6.3509601990049748E-7</v>
      </c>
      <c r="S53" s="53">
        <f>+A!Q53/E!R67</f>
        <v>9.8012727272727284E-7</v>
      </c>
      <c r="T53" s="53">
        <f>+A!R53/E!S67</f>
        <v>8.1880126582278476E-7</v>
      </c>
      <c r="U53" s="53">
        <f>+A!S53/E!T67</f>
        <v>9.5422893401015215E-7</v>
      </c>
      <c r="V53" s="53">
        <f>+A!T53/E!U67</f>
        <v>5.175932773109244E-7</v>
      </c>
      <c r="W53" s="53">
        <f>+A!U53/E!V67</f>
        <v>4.9956666666666675E-7</v>
      </c>
      <c r="X53" s="53">
        <f>+A!V53/E!W67</f>
        <v>6.2569391304347825E-7</v>
      </c>
      <c r="Y53" s="53">
        <f>+A!W53/E!X67</f>
        <v>6.6179021276595752E-7</v>
      </c>
      <c r="Z53" s="53">
        <f>+A!X53/E!Y67</f>
        <v>7.7146650717703348E-7</v>
      </c>
      <c r="AA53" s="53">
        <f>+A!Y53/E!Z67</f>
        <v>7.3296000000000007E-7</v>
      </c>
      <c r="AB53" s="53">
        <f>+A!Z53/E!AA67</f>
        <v>4.6816607142857144E-7</v>
      </c>
      <c r="AC53" s="53">
        <f>+A!AA53/E!AB67</f>
        <v>1.9095461561913954E-6</v>
      </c>
      <c r="AD53" s="53">
        <f>+A!AB53/E!AC67</f>
        <v>4.0193353974511892E-7</v>
      </c>
    </row>
    <row r="54" spans="4:30" x14ac:dyDescent="0.25">
      <c r="D54" s="42" t="s">
        <v>24</v>
      </c>
      <c r="E54" s="43"/>
      <c r="F54" s="53">
        <f>+A!D54/E!E68</f>
        <v>3.302113402061856E-8</v>
      </c>
      <c r="G54" s="53">
        <f>+A!E54/E!F68</f>
        <v>7.2767317073170734E-8</v>
      </c>
      <c r="H54" s="53">
        <f>+A!F54/E!G68</f>
        <v>6.683807339449541E-8</v>
      </c>
      <c r="I54" s="53">
        <f>+A!G54/E!H68</f>
        <v>3.4914285714285711E-8</v>
      </c>
      <c r="J54" s="53">
        <f>+A!H54/E!I68</f>
        <v>3.4204661016949151E-8</v>
      </c>
      <c r="K54" s="53">
        <f>+A!I54/E!J68</f>
        <v>4.4746183206106871E-8</v>
      </c>
      <c r="L54" s="53">
        <f>+A!J54/E!K68</f>
        <v>2.515524193548387E-8</v>
      </c>
      <c r="M54" s="53">
        <f>+A!K54/E!L68</f>
        <v>5.9660465116279067E-8</v>
      </c>
      <c r="N54" s="53">
        <f>+A!L54/E!M68</f>
        <v>2.0623389830508473E-8</v>
      </c>
      <c r="O54" s="53">
        <f>+A!M54/E!N68</f>
        <v>1.6896495726495726E-7</v>
      </c>
      <c r="P54" s="53">
        <f>+A!N54/E!O68</f>
        <v>3.301684210526316E-8</v>
      </c>
      <c r="Q54" s="53">
        <f>+A!O54/E!P68</f>
        <v>1.4032199546485261E-8</v>
      </c>
      <c r="R54" s="53">
        <f>+A!P54/E!Q68</f>
        <v>3.8739250493096644E-8</v>
      </c>
      <c r="S54" s="53">
        <f>+A!Q54/E!R68</f>
        <v>3.5514485294117649E-7</v>
      </c>
      <c r="T54" s="53">
        <f>+A!R54/E!S68</f>
        <v>7.6454265402843602E-8</v>
      </c>
      <c r="U54" s="53">
        <f>+A!S54/E!T68</f>
        <v>2.1243087378640778E-7</v>
      </c>
      <c r="V54" s="53">
        <f>+A!T54/E!U68</f>
        <v>1.8352808219178084E-7</v>
      </c>
      <c r="W54" s="53">
        <f>+A!U54/E!V68</f>
        <v>2.692841836734694E-7</v>
      </c>
      <c r="X54" s="53">
        <f>+A!V54/E!W68</f>
        <v>7.3983201970443357E-7</v>
      </c>
      <c r="Y54" s="53">
        <f>+A!W54/E!X68</f>
        <v>8.8433811802232857E-8</v>
      </c>
      <c r="Z54" s="53">
        <f>+A!X54/E!Y68</f>
        <v>4.7622765598650928E-8</v>
      </c>
      <c r="AA54" s="53">
        <f>+A!Y54/E!Z68</f>
        <v>4.4816836734693883E-8</v>
      </c>
      <c r="AB54" s="53">
        <f>+A!Z54/E!AA68</f>
        <v>1.200425E-7</v>
      </c>
      <c r="AC54" s="53">
        <f>+A!AA54/E!AB68</f>
        <v>8.9907309802496082E-8</v>
      </c>
      <c r="AD54" s="53">
        <f>+A!AB54/E!AC68</f>
        <v>1.7392142742990842E-7</v>
      </c>
    </row>
    <row r="55" spans="4:30" x14ac:dyDescent="0.25">
      <c r="D55" s="40" t="s">
        <v>25</v>
      </c>
      <c r="E55" s="41"/>
      <c r="F55" s="53">
        <f>+A!D55/E!E69</f>
        <v>5.648885400313972E-7</v>
      </c>
      <c r="G55" s="53">
        <f>+A!E55/E!F69</f>
        <v>3.2074629080118692E-7</v>
      </c>
      <c r="H55" s="53">
        <f>+A!F55/E!G69</f>
        <v>2.7069101123595507E-7</v>
      </c>
      <c r="I55" s="53">
        <f>+A!G55/E!H69</f>
        <v>2.8488531468531472E-7</v>
      </c>
      <c r="J55" s="53">
        <f>+A!H55/E!I69</f>
        <v>4.2397564276048713E-7</v>
      </c>
      <c r="K55" s="53">
        <f>+A!I55/E!J69</f>
        <v>4.0493384223918577E-7</v>
      </c>
      <c r="L55" s="53">
        <f>+A!J55/E!K69</f>
        <v>1.8013917525773198E-7</v>
      </c>
      <c r="M55" s="53">
        <f>+A!K55/E!L69</f>
        <v>1.6391851851851852E-7</v>
      </c>
      <c r="N55" s="53">
        <f>+A!L55/E!M69</f>
        <v>2.9569827586206897E-7</v>
      </c>
      <c r="O55" s="53">
        <f>+A!M55/E!N69</f>
        <v>4.53025E-7</v>
      </c>
      <c r="P55" s="53">
        <f>+A!N55/E!O69</f>
        <v>5.121873949579832E-7</v>
      </c>
      <c r="Q55" s="53">
        <f>+A!O55/E!P69</f>
        <v>1.3547560606060605E-6</v>
      </c>
      <c r="R55" s="53">
        <f>+A!P55/E!Q69</f>
        <v>9.621205298013244E-7</v>
      </c>
      <c r="S55" s="53">
        <f>+A!Q55/E!R69</f>
        <v>1.0774286585365852E-6</v>
      </c>
      <c r="T55" s="53">
        <f>+A!R55/E!S69</f>
        <v>1.0353076923076924E-6</v>
      </c>
      <c r="U55" s="53">
        <f>+A!S55/E!T69</f>
        <v>1.266590303030303E-6</v>
      </c>
      <c r="V55" s="53">
        <f>+A!T55/E!U69</f>
        <v>1.0945753926701572E-6</v>
      </c>
      <c r="W55" s="53">
        <f>+A!U55/E!V69</f>
        <v>1.4855728643216081E-6</v>
      </c>
      <c r="X55" s="53">
        <f>+A!V55/E!W69</f>
        <v>1.590435885167464E-6</v>
      </c>
      <c r="Y55" s="53">
        <f>+A!W55/E!X69</f>
        <v>1.417773181818182E-6</v>
      </c>
      <c r="Z55" s="53">
        <f>+A!X55/E!Y69</f>
        <v>1.3622888888888889E-6</v>
      </c>
      <c r="AA55" s="53">
        <f>+A!Y55/E!Z69</f>
        <v>1.2489480198019801E-6</v>
      </c>
      <c r="AB55" s="53">
        <f>+A!Z55/E!AA69</f>
        <v>1.207527397260274E-6</v>
      </c>
      <c r="AC55" s="53">
        <f>+A!AA55/E!AB69</f>
        <v>1.0518839028510586E-6</v>
      </c>
      <c r="AD55" s="53">
        <f>+A!AB55/E!AC69</f>
        <v>8.0112012558314692E-7</v>
      </c>
    </row>
    <row r="56" spans="4:30" ht="15.75" thickBot="1" x14ac:dyDescent="0.3">
      <c r="D56" s="44" t="s">
        <v>26</v>
      </c>
      <c r="E56" s="45"/>
      <c r="F56" s="54">
        <f>+A!D56/E!E70</f>
        <v>0</v>
      </c>
      <c r="G56" s="54">
        <f>+A!E56/E!F70</f>
        <v>0</v>
      </c>
      <c r="H56" s="54">
        <f>+A!F56/E!G70</f>
        <v>0</v>
      </c>
      <c r="I56" s="54">
        <f>+A!G56/E!H70</f>
        <v>0</v>
      </c>
      <c r="J56" s="54">
        <f>+A!H56/E!I70</f>
        <v>0</v>
      </c>
      <c r="K56" s="54">
        <f>+A!I56/E!J70</f>
        <v>0</v>
      </c>
      <c r="L56" s="54">
        <f>+A!J56/E!K70</f>
        <v>0</v>
      </c>
      <c r="M56" s="54">
        <f>+A!K56/E!L70</f>
        <v>0</v>
      </c>
      <c r="N56" s="54">
        <f>+A!L56/E!M70</f>
        <v>0</v>
      </c>
      <c r="O56" s="54">
        <f>+A!M56/E!N70</f>
        <v>4.9875311720698256E-9</v>
      </c>
      <c r="P56" s="54">
        <f>+A!N56/E!O70</f>
        <v>8.8212184873949578E-8</v>
      </c>
      <c r="Q56" s="54">
        <f>+A!O56/E!P70</f>
        <v>4.4701789264413518E-8</v>
      </c>
      <c r="R56" s="54">
        <f>+A!P56/E!Q70</f>
        <v>7.9660516605166056E-8</v>
      </c>
      <c r="S56" s="54">
        <f>+A!Q56/E!R70</f>
        <v>1.2973343373493975E-7</v>
      </c>
      <c r="T56" s="54">
        <f>+A!R56/E!S70</f>
        <v>9.9999999999999995E-8</v>
      </c>
      <c r="U56" s="54">
        <f>+A!S56/E!T70</f>
        <v>4.2226960110041265E-8</v>
      </c>
      <c r="V56" s="54">
        <f>+A!T56/E!U70</f>
        <v>4.3059808612440186E-8</v>
      </c>
      <c r="W56" s="54">
        <f>+A!U56/E!V70</f>
        <v>6.6702355460385437E-8</v>
      </c>
      <c r="X56" s="54">
        <f>+A!V56/E!W70</f>
        <v>2.8430392156862743E-8</v>
      </c>
      <c r="Y56" s="54">
        <f>+A!W56/E!X70</f>
        <v>6.9697258641239571E-8</v>
      </c>
      <c r="Z56" s="54">
        <f>+A!X56/E!Y70</f>
        <v>9.4591194968553461E-8</v>
      </c>
      <c r="AA56" s="54">
        <f>+A!Y56/E!Z70</f>
        <v>7.2110091743119264E-8</v>
      </c>
      <c r="AB56" s="54">
        <f>+A!Z56/E!AA70</f>
        <v>5.8665865384615384E-8</v>
      </c>
      <c r="AC56" s="54">
        <f>+A!AA56/E!AB70</f>
        <v>5.2087660878920026E-8</v>
      </c>
      <c r="AD56" s="54">
        <f>+A!AB56/E!AC70</f>
        <v>3.4397682216453173E-5</v>
      </c>
    </row>
    <row r="57" spans="4:30" x14ac:dyDescent="0.25">
      <c r="D57" s="1" t="s">
        <v>53</v>
      </c>
    </row>
    <row r="58" spans="4:30" ht="16.5" thickBot="1" x14ac:dyDescent="0.3">
      <c r="E58" s="230" t="s">
        <v>14</v>
      </c>
      <c r="F58" s="230"/>
      <c r="G58" s="230"/>
      <c r="H58" s="230"/>
      <c r="I58" s="230"/>
      <c r="J58" s="230"/>
      <c r="K58" s="230"/>
      <c r="L58" s="230"/>
      <c r="M58" s="230"/>
      <c r="N58" s="230"/>
      <c r="O58" s="230"/>
      <c r="P58" s="230"/>
      <c r="Q58" s="230"/>
      <c r="R58" s="230"/>
      <c r="S58" s="230"/>
      <c r="T58" s="230"/>
      <c r="U58" s="230"/>
      <c r="V58" s="230"/>
      <c r="W58" s="230"/>
      <c r="X58" s="230"/>
      <c r="Y58" s="230"/>
      <c r="Z58" s="230"/>
    </row>
    <row r="59" spans="4:30" ht="15.75" thickBot="1" x14ac:dyDescent="0.3">
      <c r="D59" s="57" t="s">
        <v>15</v>
      </c>
      <c r="E59" s="12">
        <v>1995</v>
      </c>
      <c r="F59" s="8">
        <v>1996</v>
      </c>
      <c r="G59" s="12">
        <v>1997</v>
      </c>
      <c r="H59" s="8">
        <v>1998</v>
      </c>
      <c r="I59" s="12">
        <v>1999</v>
      </c>
      <c r="J59" s="8">
        <v>2000</v>
      </c>
      <c r="K59" s="12">
        <v>2001</v>
      </c>
      <c r="L59" s="8">
        <v>2002</v>
      </c>
      <c r="M59" s="12">
        <v>2003</v>
      </c>
      <c r="N59" s="8">
        <v>2004</v>
      </c>
      <c r="O59" s="12">
        <v>2005</v>
      </c>
      <c r="P59" s="8">
        <v>2006</v>
      </c>
      <c r="Q59" s="12">
        <v>2007</v>
      </c>
      <c r="R59" s="8">
        <v>2008</v>
      </c>
      <c r="S59" s="12">
        <v>2009</v>
      </c>
      <c r="T59" s="8">
        <v>2010</v>
      </c>
      <c r="U59" s="12">
        <v>2011</v>
      </c>
      <c r="V59" s="8">
        <v>2012</v>
      </c>
      <c r="W59" s="12">
        <v>2013</v>
      </c>
      <c r="X59" s="8">
        <v>2014</v>
      </c>
      <c r="Y59" s="12">
        <v>2015</v>
      </c>
      <c r="Z59" s="9">
        <v>2016</v>
      </c>
      <c r="AA59" s="9">
        <v>2017</v>
      </c>
      <c r="AB59" s="9">
        <v>2018</v>
      </c>
      <c r="AC59" s="9">
        <v>2019</v>
      </c>
    </row>
    <row r="60" spans="4:30" ht="15.75" thickBot="1" x14ac:dyDescent="0.3">
      <c r="D60" s="58" t="s">
        <v>16</v>
      </c>
      <c r="E60" s="173">
        <v>5120000000</v>
      </c>
      <c r="F60" s="173">
        <v>5350000000</v>
      </c>
      <c r="G60" s="173">
        <v>5570000000</v>
      </c>
      <c r="H60" s="173">
        <v>5460000000</v>
      </c>
      <c r="I60" s="173">
        <v>5650000000</v>
      </c>
      <c r="J60" s="173">
        <v>6380000000</v>
      </c>
      <c r="K60" s="173">
        <v>6140000000</v>
      </c>
      <c r="L60" s="173">
        <v>6440000000</v>
      </c>
      <c r="M60" s="173">
        <v>7500000000</v>
      </c>
      <c r="N60" s="173">
        <v>9180000000</v>
      </c>
      <c r="O60" s="173">
        <v>10500000000</v>
      </c>
      <c r="P60" s="173">
        <v>12100000000</v>
      </c>
      <c r="Q60" s="173">
        <v>14000000000</v>
      </c>
      <c r="R60" s="173">
        <v>16100000000</v>
      </c>
      <c r="S60" s="173">
        <v>12500000000</v>
      </c>
      <c r="T60" s="173">
        <v>15300000000</v>
      </c>
      <c r="U60" s="173">
        <v>18300000000</v>
      </c>
      <c r="V60" s="173">
        <v>18500000000</v>
      </c>
      <c r="W60" s="173">
        <v>19000000000</v>
      </c>
      <c r="X60" s="173">
        <v>19000000000</v>
      </c>
      <c r="Y60" s="173">
        <v>16500000000</v>
      </c>
      <c r="Z60" s="173">
        <v>16000000000</v>
      </c>
      <c r="AA60" s="173">
        <v>17700000000</v>
      </c>
      <c r="AB60" s="173">
        <v>19414008004.286999</v>
      </c>
      <c r="AC60" s="173">
        <v>19414008004.286999</v>
      </c>
    </row>
    <row r="61" spans="4:30" x14ac:dyDescent="0.25">
      <c r="D61" s="59" t="s">
        <v>17</v>
      </c>
      <c r="E61" s="174">
        <v>361000000</v>
      </c>
      <c r="F61" s="174">
        <v>384000000</v>
      </c>
      <c r="G61" s="174">
        <v>374000000</v>
      </c>
      <c r="H61" s="174">
        <v>359000000</v>
      </c>
      <c r="I61" s="174">
        <v>350000000</v>
      </c>
      <c r="J61" s="174">
        <v>335000000</v>
      </c>
      <c r="K61" s="174">
        <v>351000000</v>
      </c>
      <c r="L61" s="174">
        <v>370000000</v>
      </c>
      <c r="M61" s="174">
        <v>424000000</v>
      </c>
      <c r="N61" s="174">
        <v>489000000</v>
      </c>
      <c r="O61" s="174">
        <v>539000000</v>
      </c>
      <c r="P61" s="174">
        <v>595000000</v>
      </c>
      <c r="Q61" s="174">
        <v>711000000</v>
      </c>
      <c r="R61" s="174">
        <v>855000000</v>
      </c>
      <c r="S61" s="174">
        <v>779000000</v>
      </c>
      <c r="T61" s="174">
        <v>872000000</v>
      </c>
      <c r="U61" s="174">
        <v>1050000000</v>
      </c>
      <c r="V61" s="174">
        <v>1050000000</v>
      </c>
      <c r="W61" s="174">
        <v>1130000000</v>
      </c>
      <c r="X61" s="174">
        <v>1170000000</v>
      </c>
      <c r="Y61" s="174">
        <v>1060000000</v>
      </c>
      <c r="Z61" s="174">
        <v>1080000000</v>
      </c>
      <c r="AA61" s="174">
        <v>1160000000</v>
      </c>
      <c r="AB61" s="174">
        <v>1218857101.52</v>
      </c>
      <c r="AC61" s="174">
        <v>1218857101.52</v>
      </c>
    </row>
    <row r="62" spans="4:30" x14ac:dyDescent="0.25">
      <c r="D62" s="60" t="s">
        <v>18</v>
      </c>
      <c r="E62" s="175">
        <v>57786126</v>
      </c>
      <c r="F62" s="175">
        <v>62215574</v>
      </c>
      <c r="G62" s="175">
        <v>62366427</v>
      </c>
      <c r="H62" s="175">
        <v>60759488</v>
      </c>
      <c r="I62" s="175">
        <v>59801298</v>
      </c>
      <c r="J62" s="175">
        <v>56589592</v>
      </c>
      <c r="K62" s="175">
        <v>57522972</v>
      </c>
      <c r="L62" s="175">
        <v>61532077</v>
      </c>
      <c r="M62" s="175">
        <v>70102435</v>
      </c>
      <c r="N62" s="175">
        <v>78801617</v>
      </c>
      <c r="O62" s="175">
        <v>84154988</v>
      </c>
      <c r="P62" s="175">
        <v>93236723</v>
      </c>
      <c r="Q62" s="175">
        <v>110000000</v>
      </c>
      <c r="R62" s="175">
        <v>120000000</v>
      </c>
      <c r="S62" s="175">
        <v>113000000</v>
      </c>
      <c r="T62" s="175">
        <v>120000000</v>
      </c>
      <c r="U62" s="175">
        <v>140000000</v>
      </c>
      <c r="V62" s="175">
        <v>144000000</v>
      </c>
      <c r="W62" s="175">
        <v>151000000</v>
      </c>
      <c r="X62" s="175">
        <v>152000000</v>
      </c>
      <c r="Y62" s="175">
        <v>140000000</v>
      </c>
      <c r="Z62" s="175">
        <v>143000000</v>
      </c>
      <c r="AA62" s="175">
        <v>155000000</v>
      </c>
      <c r="AB62" s="175">
        <v>164963696.26800001</v>
      </c>
      <c r="AC62" s="175">
        <v>164963696.26800001</v>
      </c>
    </row>
    <row r="63" spans="4:30" x14ac:dyDescent="0.25">
      <c r="D63" s="60" t="s">
        <v>19</v>
      </c>
      <c r="E63" s="175">
        <v>214000000</v>
      </c>
      <c r="F63" s="175">
        <v>205000000</v>
      </c>
      <c r="G63" s="175">
        <v>208000000</v>
      </c>
      <c r="H63" s="175">
        <v>186000000</v>
      </c>
      <c r="I63" s="175">
        <v>179000000</v>
      </c>
      <c r="J63" s="175">
        <v>198000000</v>
      </c>
      <c r="K63" s="175">
        <v>187000000</v>
      </c>
      <c r="L63" s="175">
        <v>195000000</v>
      </c>
      <c r="M63" s="175">
        <v>231000000</v>
      </c>
      <c r="N63" s="175">
        <v>295000000</v>
      </c>
      <c r="O63" s="175">
        <v>341000000</v>
      </c>
      <c r="P63" s="175">
        <v>416000000</v>
      </c>
      <c r="Q63" s="175">
        <v>509000000</v>
      </c>
      <c r="R63" s="175">
        <v>587000000</v>
      </c>
      <c r="S63" s="175">
        <v>441000000</v>
      </c>
      <c r="T63" s="175">
        <v>635000000</v>
      </c>
      <c r="U63" s="175">
        <v>807000000</v>
      </c>
      <c r="V63" s="175">
        <v>750000000</v>
      </c>
      <c r="W63" s="175">
        <v>755000000</v>
      </c>
      <c r="X63" s="175">
        <v>723000000</v>
      </c>
      <c r="Y63" s="175">
        <v>584000000</v>
      </c>
      <c r="Z63" s="175">
        <v>571000000</v>
      </c>
      <c r="AA63" s="175">
        <v>678000000</v>
      </c>
      <c r="AB63" s="175">
        <v>719170497.26199996</v>
      </c>
      <c r="AC63" s="175">
        <v>719170497.26199996</v>
      </c>
    </row>
    <row r="64" spans="4:30" x14ac:dyDescent="0.25">
      <c r="D64" s="60" t="s">
        <v>20</v>
      </c>
      <c r="E64" s="175">
        <v>372000000</v>
      </c>
      <c r="F64" s="175">
        <v>455000000</v>
      </c>
      <c r="G64" s="175">
        <v>458000000</v>
      </c>
      <c r="H64" s="175">
        <v>336000000</v>
      </c>
      <c r="I64" s="175">
        <v>420000000</v>
      </c>
      <c r="J64" s="175">
        <v>659000000</v>
      </c>
      <c r="K64" s="175">
        <v>597000000</v>
      </c>
      <c r="L64" s="175">
        <v>605000000</v>
      </c>
      <c r="M64" s="175">
        <v>753000000</v>
      </c>
      <c r="N64" s="175">
        <v>1020000000</v>
      </c>
      <c r="O64" s="175">
        <v>1440000000</v>
      </c>
      <c r="P64" s="175">
        <v>1770000000</v>
      </c>
      <c r="Q64" s="175">
        <v>2010000000</v>
      </c>
      <c r="R64" s="175">
        <v>2850000000</v>
      </c>
      <c r="S64" s="175">
        <v>1800000000</v>
      </c>
      <c r="T64" s="175">
        <v>2350000000</v>
      </c>
      <c r="U64" s="175">
        <v>3260000000</v>
      </c>
      <c r="V64" s="175">
        <v>3390000000</v>
      </c>
      <c r="W64" s="175">
        <v>3340000000</v>
      </c>
      <c r="X64" s="175">
        <v>3120000000</v>
      </c>
      <c r="Y64" s="175">
        <v>1900000000</v>
      </c>
      <c r="Z64" s="175">
        <v>1530000000</v>
      </c>
      <c r="AA64" s="175">
        <v>1950000000</v>
      </c>
      <c r="AB64" s="175">
        <v>2438638404.4369998</v>
      </c>
      <c r="AC64" s="175">
        <v>2438638404.4369998</v>
      </c>
    </row>
    <row r="65" spans="4:29" x14ac:dyDescent="0.25">
      <c r="D65" s="60" t="s">
        <v>21</v>
      </c>
      <c r="E65" s="175">
        <v>27117465</v>
      </c>
      <c r="F65" s="175">
        <v>25278883</v>
      </c>
      <c r="G65" s="175">
        <v>27464609</v>
      </c>
      <c r="H65" s="175">
        <v>28594908</v>
      </c>
      <c r="I65" s="175">
        <v>24934173</v>
      </c>
      <c r="J65" s="175">
        <v>19622317</v>
      </c>
      <c r="K65" s="175">
        <v>19214518</v>
      </c>
      <c r="L65" s="175">
        <v>24840402</v>
      </c>
      <c r="M65" s="175">
        <v>31168748</v>
      </c>
      <c r="N65" s="175">
        <v>37765846</v>
      </c>
      <c r="O65" s="175">
        <v>39011306</v>
      </c>
      <c r="P65" s="175">
        <v>45425393</v>
      </c>
      <c r="Q65" s="175">
        <v>61927761</v>
      </c>
      <c r="R65" s="175">
        <v>90490645</v>
      </c>
      <c r="S65" s="175">
        <v>65764385</v>
      </c>
      <c r="T65" s="175">
        <v>81780575</v>
      </c>
      <c r="U65" s="175">
        <v>112000000</v>
      </c>
      <c r="V65" s="175">
        <v>109000000</v>
      </c>
      <c r="W65" s="175">
        <v>101000000</v>
      </c>
      <c r="X65" s="175">
        <v>98594964</v>
      </c>
      <c r="Y65" s="175">
        <v>87737215</v>
      </c>
      <c r="Z65" s="175">
        <v>89984336</v>
      </c>
      <c r="AA65" s="175">
        <v>104000000</v>
      </c>
      <c r="AB65" s="175">
        <v>97679786.294</v>
      </c>
      <c r="AC65" s="175">
        <v>97679786.294</v>
      </c>
    </row>
    <row r="66" spans="4:29" x14ac:dyDescent="0.25">
      <c r="D66" s="60" t="s">
        <v>22</v>
      </c>
      <c r="E66" s="175">
        <v>475000000</v>
      </c>
      <c r="F66" s="175">
        <v>491000000</v>
      </c>
      <c r="G66" s="175">
        <v>511000000</v>
      </c>
      <c r="H66" s="175">
        <v>518000000</v>
      </c>
      <c r="I66" s="175">
        <v>538000000</v>
      </c>
      <c r="J66" s="175">
        <v>574000000</v>
      </c>
      <c r="K66" s="175">
        <v>596000000</v>
      </c>
      <c r="L66" s="175">
        <v>667000000</v>
      </c>
      <c r="M66" s="175">
        <v>797000000</v>
      </c>
      <c r="N66" s="175">
        <v>981000000</v>
      </c>
      <c r="O66" s="175">
        <v>1110000000</v>
      </c>
      <c r="P66" s="175">
        <v>1250000000</v>
      </c>
      <c r="Q66" s="175">
        <v>1470000000</v>
      </c>
      <c r="R66" s="175">
        <v>1690000000</v>
      </c>
      <c r="S66" s="175">
        <v>1440000000</v>
      </c>
      <c r="T66" s="175">
        <v>1700000000</v>
      </c>
      <c r="U66" s="175">
        <v>2000000000</v>
      </c>
      <c r="V66" s="175">
        <v>1960000000</v>
      </c>
      <c r="W66" s="175">
        <v>2020000000</v>
      </c>
      <c r="X66" s="175">
        <v>2060000000</v>
      </c>
      <c r="Y66" s="175">
        <v>1860000000</v>
      </c>
      <c r="Z66" s="175">
        <v>1830000000</v>
      </c>
      <c r="AA66" s="175">
        <v>2020000000</v>
      </c>
      <c r="AB66" s="175">
        <v>2270534663.2030001</v>
      </c>
      <c r="AC66" s="175">
        <v>2270534663.2030001</v>
      </c>
    </row>
    <row r="67" spans="4:29" x14ac:dyDescent="0.25">
      <c r="D67" s="60" t="s">
        <v>23</v>
      </c>
      <c r="E67" s="175">
        <v>822000000</v>
      </c>
      <c r="F67" s="175">
        <v>823000000</v>
      </c>
      <c r="G67" s="175">
        <v>846000000</v>
      </c>
      <c r="H67" s="175">
        <v>827000000</v>
      </c>
      <c r="I67" s="175">
        <v>813000000</v>
      </c>
      <c r="J67" s="175">
        <v>871000000</v>
      </c>
      <c r="K67" s="175">
        <v>839000000</v>
      </c>
      <c r="L67" s="175">
        <v>889000000</v>
      </c>
      <c r="M67" s="175">
        <v>1030000000</v>
      </c>
      <c r="N67" s="175">
        <v>1290000000</v>
      </c>
      <c r="O67" s="175">
        <v>1440000000</v>
      </c>
      <c r="P67" s="175">
        <v>1710000000</v>
      </c>
      <c r="Q67" s="175">
        <v>2010000000</v>
      </c>
      <c r="R67" s="175">
        <v>2200000000</v>
      </c>
      <c r="S67" s="175">
        <v>1580000000</v>
      </c>
      <c r="T67" s="175">
        <v>1970000000</v>
      </c>
      <c r="U67" s="175">
        <v>2380000000</v>
      </c>
      <c r="V67" s="175">
        <v>2250000000</v>
      </c>
      <c r="W67" s="175">
        <v>2300000000</v>
      </c>
      <c r="X67" s="175">
        <v>2350000000</v>
      </c>
      <c r="Y67" s="175">
        <v>2090000000</v>
      </c>
      <c r="Z67" s="175">
        <v>2000000000</v>
      </c>
      <c r="AA67" s="175">
        <v>2240000000</v>
      </c>
      <c r="AB67" s="175">
        <v>2398834395.8839998</v>
      </c>
      <c r="AC67" s="175">
        <v>2398834395.8839998</v>
      </c>
    </row>
    <row r="68" spans="4:29" x14ac:dyDescent="0.25">
      <c r="D68" s="60" t="s">
        <v>24</v>
      </c>
      <c r="E68" s="175">
        <v>1940000000</v>
      </c>
      <c r="F68" s="175">
        <v>2050000000</v>
      </c>
      <c r="G68" s="175">
        <v>2180000000</v>
      </c>
      <c r="H68" s="175">
        <v>2240000000</v>
      </c>
      <c r="I68" s="175">
        <v>2360000000</v>
      </c>
      <c r="J68" s="175">
        <v>2620000000</v>
      </c>
      <c r="K68" s="175">
        <v>2480000000</v>
      </c>
      <c r="L68" s="175">
        <v>2580000000</v>
      </c>
      <c r="M68" s="175">
        <v>2950000000</v>
      </c>
      <c r="N68" s="175">
        <v>3510000000</v>
      </c>
      <c r="O68" s="175">
        <v>3800000000</v>
      </c>
      <c r="P68" s="175">
        <v>4410000000</v>
      </c>
      <c r="Q68" s="175">
        <v>5070000000</v>
      </c>
      <c r="R68" s="175">
        <v>5440000000</v>
      </c>
      <c r="S68" s="175">
        <v>4220000000</v>
      </c>
      <c r="T68" s="175">
        <v>5150000000</v>
      </c>
      <c r="U68" s="175">
        <v>5840000000</v>
      </c>
      <c r="V68" s="175">
        <v>5880000000</v>
      </c>
      <c r="W68" s="175">
        <v>6090000000</v>
      </c>
      <c r="X68" s="175">
        <v>6270000000</v>
      </c>
      <c r="Y68" s="175">
        <v>5930000000</v>
      </c>
      <c r="Z68" s="175">
        <v>5880000000</v>
      </c>
      <c r="AA68" s="175">
        <v>6400000000</v>
      </c>
      <c r="AB68" s="175">
        <v>6878105922.1820002</v>
      </c>
      <c r="AC68" s="175">
        <v>6878105922.1820002</v>
      </c>
    </row>
    <row r="69" spans="4:29" x14ac:dyDescent="0.25">
      <c r="D69" s="60" t="s">
        <v>25</v>
      </c>
      <c r="E69" s="175">
        <v>637000000</v>
      </c>
      <c r="F69" s="175">
        <v>674000000</v>
      </c>
      <c r="G69" s="175">
        <v>712000000</v>
      </c>
      <c r="H69" s="175">
        <v>715000000</v>
      </c>
      <c r="I69" s="175">
        <v>739000000</v>
      </c>
      <c r="J69" s="175">
        <v>786000000</v>
      </c>
      <c r="K69" s="175">
        <v>776000000</v>
      </c>
      <c r="L69" s="175">
        <v>810000000</v>
      </c>
      <c r="M69" s="175">
        <v>928000000</v>
      </c>
      <c r="N69" s="175">
        <v>1080000000</v>
      </c>
      <c r="O69" s="175">
        <v>1190000000</v>
      </c>
      <c r="P69" s="175">
        <v>1320000000</v>
      </c>
      <c r="Q69" s="175">
        <v>1510000000</v>
      </c>
      <c r="R69" s="175">
        <v>1640000000</v>
      </c>
      <c r="S69" s="175">
        <v>1430000000</v>
      </c>
      <c r="T69" s="175">
        <v>1650000000</v>
      </c>
      <c r="U69" s="175">
        <v>1910000000</v>
      </c>
      <c r="V69" s="175">
        <v>1990000000</v>
      </c>
      <c r="W69" s="175">
        <v>2090000000</v>
      </c>
      <c r="X69" s="175">
        <v>2200000000</v>
      </c>
      <c r="Y69" s="175">
        <v>2070000000</v>
      </c>
      <c r="Z69" s="175">
        <v>2020000000</v>
      </c>
      <c r="AA69" s="175">
        <v>2190000000</v>
      </c>
      <c r="AB69" s="175">
        <v>2303087815.5219998</v>
      </c>
      <c r="AC69" s="175">
        <v>2303087815.5219998</v>
      </c>
    </row>
    <row r="70" spans="4:29" ht="15.75" thickBot="1" x14ac:dyDescent="0.3">
      <c r="D70" s="61" t="s">
        <v>26</v>
      </c>
      <c r="E70" s="176">
        <v>147000000</v>
      </c>
      <c r="F70" s="176">
        <v>149000000</v>
      </c>
      <c r="G70" s="176">
        <v>159000000</v>
      </c>
      <c r="H70" s="176">
        <v>158000000</v>
      </c>
      <c r="I70" s="176">
        <v>154000000</v>
      </c>
      <c r="J70" s="176">
        <v>266000000</v>
      </c>
      <c r="K70" s="176">
        <v>237000000</v>
      </c>
      <c r="L70" s="176">
        <v>230000000</v>
      </c>
      <c r="M70" s="176">
        <v>292000000</v>
      </c>
      <c r="N70" s="176">
        <v>401000000</v>
      </c>
      <c r="O70" s="176">
        <v>476000000</v>
      </c>
      <c r="P70" s="176">
        <v>503000000</v>
      </c>
      <c r="Q70" s="176">
        <v>542000000</v>
      </c>
      <c r="R70" s="176">
        <v>664000000</v>
      </c>
      <c r="S70" s="176">
        <v>648000000</v>
      </c>
      <c r="T70" s="176">
        <v>727000000</v>
      </c>
      <c r="U70" s="176">
        <v>836000000</v>
      </c>
      <c r="V70" s="176">
        <v>934000000</v>
      </c>
      <c r="W70" s="176">
        <v>1020000000</v>
      </c>
      <c r="X70" s="176">
        <v>839000000</v>
      </c>
      <c r="Y70" s="176">
        <v>795000000</v>
      </c>
      <c r="Z70" s="176">
        <v>872000000</v>
      </c>
      <c r="AA70" s="176">
        <v>832000000</v>
      </c>
      <c r="AB70" s="176">
        <v>916723830.44799995</v>
      </c>
      <c r="AC70" s="176">
        <v>916723830.44799995</v>
      </c>
    </row>
    <row r="71" spans="4:29" x14ac:dyDescent="0.25">
      <c r="D71" s="1" t="s">
        <v>52</v>
      </c>
    </row>
    <row r="72" spans="4:29" ht="15.75" thickBot="1" x14ac:dyDescent="0.3"/>
    <row r="73" spans="4:29" ht="15.75" thickBot="1" x14ac:dyDescent="0.3">
      <c r="D73" s="57" t="s">
        <v>15</v>
      </c>
      <c r="E73" s="12">
        <v>1995</v>
      </c>
      <c r="F73" s="8">
        <v>1996</v>
      </c>
      <c r="G73" s="12">
        <v>1997</v>
      </c>
      <c r="H73" s="8">
        <v>1998</v>
      </c>
      <c r="I73" s="12">
        <v>1999</v>
      </c>
      <c r="J73" s="8">
        <v>2000</v>
      </c>
      <c r="K73" s="12">
        <v>2001</v>
      </c>
      <c r="L73" s="8">
        <v>2002</v>
      </c>
      <c r="M73" s="12">
        <v>2003</v>
      </c>
      <c r="N73" s="8">
        <v>2004</v>
      </c>
      <c r="O73" s="12">
        <v>2005</v>
      </c>
      <c r="P73" s="8">
        <v>2006</v>
      </c>
      <c r="Q73" s="12">
        <v>2007</v>
      </c>
      <c r="R73" s="8">
        <v>2008</v>
      </c>
      <c r="S73" s="12">
        <v>2009</v>
      </c>
      <c r="T73" s="8">
        <v>2010</v>
      </c>
      <c r="U73" s="12">
        <v>2011</v>
      </c>
      <c r="V73" s="8">
        <v>2012</v>
      </c>
      <c r="W73" s="12">
        <v>2013</v>
      </c>
      <c r="X73" s="8">
        <v>2014</v>
      </c>
      <c r="Y73" s="12">
        <v>2015</v>
      </c>
      <c r="Z73" s="9">
        <v>2016</v>
      </c>
      <c r="AA73" s="9">
        <v>2017</v>
      </c>
      <c r="AB73" s="9">
        <v>2018</v>
      </c>
      <c r="AC73" s="9">
        <v>2019</v>
      </c>
    </row>
    <row r="74" spans="4:29" ht="15.75" thickBot="1" x14ac:dyDescent="0.3">
      <c r="D74" s="58" t="s">
        <v>16</v>
      </c>
      <c r="E74" s="51">
        <f>+B!E46/E!E88</f>
        <v>3.1148816955684008E-6</v>
      </c>
      <c r="F74" s="51">
        <f>+B!F46/E!F88</f>
        <v>5.4216882352941177E-6</v>
      </c>
      <c r="G74" s="51">
        <f>+B!G46/E!G88</f>
        <v>1.1494870088495575E-5</v>
      </c>
      <c r="H74" s="51">
        <f>+B!H46/E!H88</f>
        <v>3.4685164874551973E-6</v>
      </c>
      <c r="I74" s="51">
        <f>+B!I46/E!I88</f>
        <v>3.3537348275862069E-6</v>
      </c>
      <c r="J74" s="51">
        <f>+B!J46/E!J88</f>
        <v>2.4576688549618318E-6</v>
      </c>
      <c r="K74" s="51">
        <f>+B!K46/E!K88</f>
        <v>3.1709908082408876E-6</v>
      </c>
      <c r="L74" s="51">
        <f>+B!L46/E!L88</f>
        <v>3.2172464555052792E-6</v>
      </c>
      <c r="M74" s="51">
        <f>+B!M46/E!M88</f>
        <v>6.2092379042690812E-6</v>
      </c>
      <c r="N74" s="51">
        <f>+B!N46/E!N88</f>
        <v>3.3691033862433859E-6</v>
      </c>
      <c r="O74" s="51">
        <f>+B!O46/E!O88</f>
        <v>2.0802753271028037E-6</v>
      </c>
      <c r="P74" s="51">
        <f>+B!P46/E!P88</f>
        <v>1.9906138211382113E-6</v>
      </c>
      <c r="Q74" s="51">
        <f>+B!Q46/E!Q88</f>
        <v>1.9198209859154927E-6</v>
      </c>
      <c r="R74" s="51">
        <f>+B!R46/E!R88</f>
        <v>3.138607317073171E-6</v>
      </c>
      <c r="S74" s="51">
        <f>+B!S46/E!S88</f>
        <v>4.2075754330708656E-6</v>
      </c>
      <c r="T74" s="51">
        <f>+B!T46/E!T88</f>
        <v>2.3323951298701302E-6</v>
      </c>
      <c r="U74" s="51">
        <f>+B!U46/E!U88</f>
        <v>2.9336540437158477E-6</v>
      </c>
      <c r="V74" s="51">
        <f>+B!V46/E!V88</f>
        <v>2.8717867027027024E-6</v>
      </c>
      <c r="W74" s="51">
        <f>+B!W46/E!W88</f>
        <v>3.3967235106382982E-6</v>
      </c>
      <c r="X74" s="51">
        <f>+B!X46/E!X88</f>
        <v>2.3461173544973548E-6</v>
      </c>
      <c r="Y74" s="51">
        <f>+B!Y46/E!Y88</f>
        <v>2.6896621084337351E-6</v>
      </c>
      <c r="Z74" s="51">
        <f>+B!Z46/E!Z88</f>
        <v>2.8246014285714293E-6</v>
      </c>
      <c r="AA74" s="51">
        <f>+B!AA46/E!AA88</f>
        <v>2.424474413407821E-6</v>
      </c>
      <c r="AB74" s="51">
        <f>+B!AB46/E!AB88</f>
        <v>2.5537824798935097E-6</v>
      </c>
      <c r="AC74" s="51">
        <f>+B!AC46/E!AC88</f>
        <v>2.1470504211169187E-6</v>
      </c>
    </row>
    <row r="75" spans="4:29" x14ac:dyDescent="0.25">
      <c r="D75" s="59" t="s">
        <v>17</v>
      </c>
      <c r="E75" s="52">
        <f>+B!E47/E!E89</f>
        <v>1.5171546666666667E-6</v>
      </c>
      <c r="F75" s="52">
        <f>+B!F47/E!F89</f>
        <v>5.308202244389027E-5</v>
      </c>
      <c r="G75" s="52">
        <f>+B!G47/E!G89</f>
        <v>1.4174309511568123E-4</v>
      </c>
      <c r="H75" s="52">
        <f>+B!H47/E!H89</f>
        <v>1.5445590551181103E-5</v>
      </c>
      <c r="I75" s="52">
        <f>+B!I47/E!I89</f>
        <v>3.1542149732620316E-5</v>
      </c>
      <c r="J75" s="52">
        <f>+B!J47/E!J89</f>
        <v>1.7029719444444445E-5</v>
      </c>
      <c r="K75" s="52">
        <f>+B!K47/E!K89</f>
        <v>3.2143943243243244E-5</v>
      </c>
      <c r="L75" s="52">
        <f>+B!L47/E!L89</f>
        <v>3.251753944020356E-5</v>
      </c>
      <c r="M75" s="52">
        <f>+B!M47/E!M89</f>
        <v>8.3519830022075049E-5</v>
      </c>
      <c r="N75" s="52">
        <f>+B!N47/E!N89</f>
        <v>3.8180575581395348E-5</v>
      </c>
      <c r="O75" s="52">
        <f>+B!O47/E!O89</f>
        <v>1.0354122123893805E-5</v>
      </c>
      <c r="P75" s="52">
        <f>+B!P47/E!P89</f>
        <v>9.2299352750809061E-7</v>
      </c>
      <c r="Q75" s="52">
        <f>+B!Q47/E!Q89</f>
        <v>1.1212983651226159E-6</v>
      </c>
      <c r="R75" s="52">
        <f>+B!R47/E!R89</f>
        <v>1.7699363021420519E-5</v>
      </c>
      <c r="S75" s="52">
        <f>+B!S47/E!S89</f>
        <v>7.0005031446540876E-7</v>
      </c>
      <c r="T75" s="52">
        <f>+B!T47/E!T89</f>
        <v>3.6147005649717516E-7</v>
      </c>
      <c r="U75" s="52">
        <f>+B!U47/E!U89</f>
        <v>9.6067792452830183E-6</v>
      </c>
      <c r="V75" s="52">
        <f>+B!V47/E!V89</f>
        <v>2.1471698113207547E-9</v>
      </c>
      <c r="W75" s="52">
        <f>+B!W47/E!W89</f>
        <v>7.6333526785714289E-6</v>
      </c>
      <c r="X75" s="52">
        <f>+B!X47/E!X89</f>
        <v>9.7019999999999991E-8</v>
      </c>
      <c r="Y75" s="52">
        <f>+B!Y47/E!Y89</f>
        <v>8.5847735849056606E-7</v>
      </c>
      <c r="Z75" s="52">
        <f>+B!Z47/E!Z89</f>
        <v>2.2658113207547168E-7</v>
      </c>
      <c r="AA75" s="52">
        <f>+B!AA47/E!AA89</f>
        <v>4.4951304347826093E-7</v>
      </c>
      <c r="AB75" s="52">
        <f>+B!AB47/E!AB89</f>
        <v>2.2994472477651159E-7</v>
      </c>
      <c r="AC75" s="52">
        <f>+B!AC47/E!AC89</f>
        <v>2.2926102250544206E-7</v>
      </c>
    </row>
    <row r="76" spans="4:29" x14ac:dyDescent="0.25">
      <c r="D76" s="60" t="s">
        <v>18</v>
      </c>
      <c r="E76" s="53">
        <f>+B!E48/E!E90</f>
        <v>0</v>
      </c>
      <c r="F76" s="53">
        <f>+B!F48/E!F90</f>
        <v>0</v>
      </c>
      <c r="G76" s="53">
        <f>+B!G48/E!G90</f>
        <v>0</v>
      </c>
      <c r="H76" s="53">
        <f>+B!H48/E!H90</f>
        <v>0</v>
      </c>
      <c r="I76" s="53">
        <f>+B!I48/E!I90</f>
        <v>2.2066180746656399E-7</v>
      </c>
      <c r="J76" s="53">
        <f>+B!J48/E!J90</f>
        <v>1.2250058077947159E-7</v>
      </c>
      <c r="K76" s="53">
        <f>+B!K48/E!K90</f>
        <v>2.5675770884554193E-7</v>
      </c>
      <c r="L76" s="53">
        <f>+B!L48/E!L90</f>
        <v>1.0120916988348729E-6</v>
      </c>
      <c r="M76" s="53">
        <f>+B!M48/E!M90</f>
        <v>2.6371501056858303E-7</v>
      </c>
      <c r="N76" s="53">
        <f>+B!N48/E!N90</f>
        <v>2.7859909678245718E-6</v>
      </c>
      <c r="O76" s="53">
        <f>+B!O48/E!O90</f>
        <v>8.0675630875387008E-7</v>
      </c>
      <c r="P76" s="53">
        <f>+B!P48/E!P90</f>
        <v>1.5036655592193119E-6</v>
      </c>
      <c r="Q76" s="53">
        <f>+B!Q48/E!Q90</f>
        <v>1.563705357142857E-6</v>
      </c>
      <c r="R76" s="53">
        <f>+B!R48/E!R90</f>
        <v>1.5203252032520325E-6</v>
      </c>
      <c r="S76" s="53">
        <f>+B!S48/E!S90</f>
        <v>6.9326956521739135E-7</v>
      </c>
      <c r="T76" s="53">
        <f>+B!T48/E!T90</f>
        <v>3.4129166666666667E-7</v>
      </c>
      <c r="U76" s="53">
        <f>+B!U48/E!U90</f>
        <v>1.056218309859155E-6</v>
      </c>
      <c r="V76" s="53">
        <f>+B!V48/E!V90</f>
        <v>1.0685972222222222E-6</v>
      </c>
      <c r="W76" s="53">
        <f>+B!W48/E!W90</f>
        <v>2.6890540540540543E-7</v>
      </c>
      <c r="X76" s="53">
        <f>+B!X48/E!X90</f>
        <v>1.70351677852349E-6</v>
      </c>
      <c r="Y76" s="53">
        <f>+B!Y48/E!Y90</f>
        <v>1.8683285714285713E-6</v>
      </c>
      <c r="Z76" s="53">
        <f>+B!Z48/E!Z90</f>
        <v>3.8339860139860138E-7</v>
      </c>
      <c r="AA76" s="53">
        <f>+B!AA48/E!AA90</f>
        <v>2.7281699346405227E-7</v>
      </c>
      <c r="AB76" s="53">
        <f>+B!AB48/E!AB90</f>
        <v>5.7975149338576872E-7</v>
      </c>
      <c r="AC76" s="53">
        <f>+B!AC48/E!AC90</f>
        <v>9.1524634183390416E-7</v>
      </c>
    </row>
    <row r="77" spans="4:29" x14ac:dyDescent="0.25">
      <c r="D77" s="60" t="s">
        <v>19</v>
      </c>
      <c r="E77" s="53">
        <f>+B!E49/E!E91</f>
        <v>3.4208242677824267E-6</v>
      </c>
      <c r="F77" s="53">
        <f>+B!F49/E!F91</f>
        <v>4.1533537117903929E-6</v>
      </c>
      <c r="G77" s="53">
        <f>+B!G49/E!G91</f>
        <v>7.4832198275862067E-6</v>
      </c>
      <c r="H77" s="53">
        <f>+B!H49/E!H91</f>
        <v>1.1857578947368421E-5</v>
      </c>
      <c r="I77" s="53">
        <f>+B!I49/E!I91</f>
        <v>1.4213049019607844E-5</v>
      </c>
      <c r="J77" s="53">
        <f>+B!J49/E!J91</f>
        <v>1.7866225663716813E-5</v>
      </c>
      <c r="K77" s="53">
        <f>+B!K49/E!K91</f>
        <v>7.2601728971962616E-6</v>
      </c>
      <c r="L77" s="53">
        <f>+B!L49/E!L91</f>
        <v>8.8160183486238542E-6</v>
      </c>
      <c r="M77" s="53">
        <f>+B!M49/E!M91</f>
        <v>1.2460521235521236E-5</v>
      </c>
      <c r="N77" s="53">
        <f>+B!N49/E!N91</f>
        <v>1.0654218289085546E-6</v>
      </c>
      <c r="O77" s="53">
        <f>+B!O49/E!O91</f>
        <v>1.5186354166666665E-6</v>
      </c>
      <c r="P77" s="53">
        <f>+B!P49/E!P91</f>
        <v>6.0658087912087917E-6</v>
      </c>
      <c r="Q77" s="53">
        <f>+B!Q49/E!Q91</f>
        <v>4.3578487544483985E-6</v>
      </c>
      <c r="R77" s="53">
        <f>+B!R49/E!R91</f>
        <v>7.5906824224519937E-6</v>
      </c>
      <c r="S77" s="53">
        <f>+B!S49/E!S91</f>
        <v>4.0546540880503145E-7</v>
      </c>
      <c r="T77" s="53">
        <f>+B!T49/E!T91</f>
        <v>9.5210072992700721E-7</v>
      </c>
      <c r="U77" s="53">
        <f>+B!U49/E!U91</f>
        <v>3.5447752553916007E-6</v>
      </c>
      <c r="V77" s="53">
        <f>+B!V49/E!V91</f>
        <v>6.02291564792176E-6</v>
      </c>
      <c r="W77" s="53">
        <f>+B!W49/E!W91</f>
        <v>5.8842962056303554E-6</v>
      </c>
      <c r="X77" s="53">
        <f>+B!X49/E!X91</f>
        <v>8.3485445420326228E-7</v>
      </c>
      <c r="Y77" s="53">
        <f>+B!Y49/E!Y91</f>
        <v>1.1424052795031054E-6</v>
      </c>
      <c r="Z77" s="53">
        <f>+B!Z49/E!Z91</f>
        <v>1.8996463815789472E-6</v>
      </c>
      <c r="AA77" s="53">
        <f>+B!AA49/E!AA91</f>
        <v>1.5897425474254743E-6</v>
      </c>
      <c r="AB77" s="53">
        <f>+B!AB49/E!AB91</f>
        <v>8.3656474500840095E-7</v>
      </c>
      <c r="AC77" s="53">
        <f>+B!AC49/E!AC91</f>
        <v>1.4929722106217414E-6</v>
      </c>
    </row>
    <row r="78" spans="4:29" x14ac:dyDescent="0.25">
      <c r="D78" s="60" t="s">
        <v>20</v>
      </c>
      <c r="E78" s="53">
        <f>+B!E50/E!E92</f>
        <v>3.8931216931216927E-8</v>
      </c>
      <c r="F78" s="53">
        <f>+B!F50/E!F92</f>
        <v>9.8325327510917036E-8</v>
      </c>
      <c r="G78" s="53">
        <f>+B!G50/E!G92</f>
        <v>1.3962208067940553E-7</v>
      </c>
      <c r="H78" s="53">
        <f>+B!H50/E!H92</f>
        <v>3.3404237288135596E-7</v>
      </c>
      <c r="I78" s="53">
        <f>+B!I50/E!I92</f>
        <v>9.3954436450839337E-8</v>
      </c>
      <c r="J78" s="53">
        <f>+B!J50/E!J92</f>
        <v>5.059665144596651E-8</v>
      </c>
      <c r="K78" s="53">
        <f>+B!K50/E!K92</f>
        <v>6.0222772277227719E-8</v>
      </c>
      <c r="L78" s="53">
        <f>+B!L50/E!L92</f>
        <v>3.9111475409836066E-8</v>
      </c>
      <c r="M78" s="53">
        <f>+B!M50/E!M92</f>
        <v>2.7579842931937176E-8</v>
      </c>
      <c r="N78" s="53">
        <f>+B!N50/E!N92</f>
        <v>1.6982815533980583E-7</v>
      </c>
      <c r="O78" s="53">
        <f>+B!O50/E!O92</f>
        <v>1.3126993006993008E-7</v>
      </c>
      <c r="P78" s="53">
        <f>+B!P50/E!P92</f>
        <v>6.964606741573034E-9</v>
      </c>
      <c r="Q78" s="53">
        <f>+B!Q50/E!Q92</f>
        <v>8.72251256281407E-8</v>
      </c>
      <c r="R78" s="53">
        <f>+B!R50/E!R92</f>
        <v>4.3035664335664335E-8</v>
      </c>
      <c r="S78" s="53">
        <f>+B!S50/E!S92</f>
        <v>4.0517777777777778E-8</v>
      </c>
      <c r="T78" s="53">
        <f>+B!T50/E!T92</f>
        <v>6.4091489361702128E-8</v>
      </c>
      <c r="U78" s="53">
        <f>+B!U50/E!U92</f>
        <v>7.3303726708074536E-8</v>
      </c>
      <c r="V78" s="53">
        <f>+B!V50/E!V92</f>
        <v>5.1244642857142853E-8</v>
      </c>
      <c r="W78" s="53">
        <f>+B!W50/E!W92</f>
        <v>3.9702769230769227E-8</v>
      </c>
      <c r="X78" s="53">
        <f>+B!X50/E!X92</f>
        <v>2.9513081967213115E-7</v>
      </c>
      <c r="Y78" s="53">
        <f>+B!Y50/E!Y92</f>
        <v>3.7471027027027029E-7</v>
      </c>
      <c r="Z78" s="53">
        <f>+B!Z50/E!Z92</f>
        <v>5.3350653594771239E-7</v>
      </c>
      <c r="AA78" s="53">
        <f>+B!AA50/E!AA92</f>
        <v>3.4526336633663365E-7</v>
      </c>
      <c r="AB78" s="53">
        <f>+B!AB50/E!AB92</f>
        <v>2.1920209292408991E-7</v>
      </c>
      <c r="AC78" s="53">
        <f>+B!AC50/E!AC92</f>
        <v>3.452555862765159E-7</v>
      </c>
    </row>
    <row r="79" spans="4:29" x14ac:dyDescent="0.25">
      <c r="D79" s="60" t="s">
        <v>21</v>
      </c>
      <c r="E79" s="53">
        <f>+B!E51/E!E93</f>
        <v>3.5000955500537021E-7</v>
      </c>
      <c r="F79" s="53">
        <f>+B!F51/E!F93</f>
        <v>0</v>
      </c>
      <c r="G79" s="53">
        <f>+B!G51/E!G93</f>
        <v>0</v>
      </c>
      <c r="H79" s="53">
        <f>+B!H51/E!H93</f>
        <v>0</v>
      </c>
      <c r="I79" s="53">
        <f>+B!I51/E!I93</f>
        <v>0</v>
      </c>
      <c r="J79" s="53">
        <f>+B!J51/E!J93</f>
        <v>0</v>
      </c>
      <c r="K79" s="53">
        <f>+B!K51/E!K93</f>
        <v>0</v>
      </c>
      <c r="L79" s="53">
        <f>+B!L51/E!L93</f>
        <v>0</v>
      </c>
      <c r="M79" s="53">
        <f>+B!M51/E!M93</f>
        <v>0</v>
      </c>
      <c r="N79" s="53">
        <f>+B!N51/E!N93</f>
        <v>0</v>
      </c>
      <c r="O79" s="53">
        <f>+B!O51/E!O93</f>
        <v>4.7617541651164234E-8</v>
      </c>
      <c r="P79" s="53">
        <f>+B!P51/E!P93</f>
        <v>0</v>
      </c>
      <c r="Q79" s="53">
        <f>+B!Q51/E!Q93</f>
        <v>3.5104371819809338E-8</v>
      </c>
      <c r="R79" s="53">
        <f>+B!R51/E!R93</f>
        <v>0</v>
      </c>
      <c r="S79" s="53">
        <f>+B!S51/E!S93</f>
        <v>5.3302330311116858E-7</v>
      </c>
      <c r="T79" s="53">
        <f>+B!T51/E!T93</f>
        <v>5.4058603713584378E-7</v>
      </c>
      <c r="U79" s="53">
        <f>+B!U51/E!U93</f>
        <v>2.6107130434782613E-6</v>
      </c>
      <c r="V79" s="53">
        <f>+B!V51/E!V93</f>
        <v>9.9459459459459458E-8</v>
      </c>
      <c r="W79" s="53">
        <f>+B!W51/E!W93</f>
        <v>6.4441747572815536E-7</v>
      </c>
      <c r="X79" s="53">
        <f>+B!X51/E!X93</f>
        <v>0</v>
      </c>
      <c r="Y79" s="53">
        <f>+B!Y51/E!Y93</f>
        <v>2.1154975959917278E-8</v>
      </c>
      <c r="Z79" s="53">
        <f>+B!Z51/E!Z93</f>
        <v>6.9357267731480867E-9</v>
      </c>
      <c r="AA79" s="53">
        <f>+B!AA51/E!AA93</f>
        <v>3.42962962962963E-8</v>
      </c>
      <c r="AB79" s="53">
        <f>+B!AB51/E!AB93</f>
        <v>3.8986681445272625E-8</v>
      </c>
      <c r="AC79" s="53">
        <f>+B!AC51/E!AC93</f>
        <v>2.2054259385770899E-8</v>
      </c>
    </row>
    <row r="80" spans="4:29" x14ac:dyDescent="0.25">
      <c r="D80" s="60" t="s">
        <v>22</v>
      </c>
      <c r="E80" s="53">
        <f>+B!E52/E!E94</f>
        <v>3.5915857988165681E-6</v>
      </c>
      <c r="F80" s="53">
        <f>+B!F52/E!F94</f>
        <v>1.1337615384615386E-6</v>
      </c>
      <c r="G80" s="53">
        <f>+B!G52/E!G94</f>
        <v>2.1692425925925926E-6</v>
      </c>
      <c r="H80" s="53">
        <f>+B!H52/E!H94</f>
        <v>1.2517741347905282E-6</v>
      </c>
      <c r="I80" s="53">
        <f>+B!I52/E!I94</f>
        <v>1.5241919720767887E-6</v>
      </c>
      <c r="J80" s="53">
        <f>+B!J52/E!J94</f>
        <v>2.2814045676998369E-6</v>
      </c>
      <c r="K80" s="53">
        <f>+B!K52/E!K94</f>
        <v>2.6453474842767297E-6</v>
      </c>
      <c r="L80" s="53">
        <f>+B!L52/E!L94</f>
        <v>1.7038772919605076E-6</v>
      </c>
      <c r="M80" s="53">
        <f>+B!M52/E!M94</f>
        <v>1.9350153301886792E-6</v>
      </c>
      <c r="N80" s="53">
        <f>+B!N52/E!N94</f>
        <v>4.8337235294117648E-6</v>
      </c>
      <c r="O80" s="53">
        <f>+B!O52/E!O94</f>
        <v>2.7625675213675215E-6</v>
      </c>
      <c r="P80" s="53">
        <f>+B!P52/E!P94</f>
        <v>3.0570369230769232E-6</v>
      </c>
      <c r="Q80" s="53">
        <f>+B!Q52/E!Q94</f>
        <v>2.5432953947368423E-6</v>
      </c>
      <c r="R80" s="53">
        <f>+B!R52/E!R94</f>
        <v>3.1831514285714286E-6</v>
      </c>
      <c r="S80" s="53">
        <f>+B!S52/E!S94</f>
        <v>1.247531677852349E-5</v>
      </c>
      <c r="T80" s="53">
        <f>+B!T52/E!T94</f>
        <v>2.5773653409090905E-6</v>
      </c>
      <c r="U80" s="53">
        <f>+B!U52/E!U94</f>
        <v>2.7132874396135265E-6</v>
      </c>
      <c r="V80" s="53">
        <f>+B!V52/E!V94</f>
        <v>3.0643816831683169E-6</v>
      </c>
      <c r="W80" s="53">
        <f>+B!W52/E!W94</f>
        <v>3.9154682692307691E-6</v>
      </c>
      <c r="X80" s="53">
        <f>+B!X52/E!X94</f>
        <v>4.9864671361502347E-6</v>
      </c>
      <c r="Y80" s="53">
        <f>+B!Y52/E!Y94</f>
        <v>3.834288659793815E-6</v>
      </c>
      <c r="Z80" s="53">
        <f>+B!Z52/E!Z94</f>
        <v>3.8314873684210529E-6</v>
      </c>
      <c r="AA80" s="53">
        <f>+B!AA52/E!AA94</f>
        <v>3.4969923076923074E-6</v>
      </c>
      <c r="AB80" s="53">
        <f>+B!AB52/E!AB94</f>
        <v>3.4872642159322406E-6</v>
      </c>
      <c r="AC80" s="53">
        <f>+B!AC52/E!AC94</f>
        <v>3.0853638619686485E-6</v>
      </c>
    </row>
    <row r="81" spans="4:29" x14ac:dyDescent="0.25">
      <c r="D81" s="60" t="s">
        <v>23</v>
      </c>
      <c r="E81" s="53">
        <f>+B!E53/E!E95</f>
        <v>4.9963845223700118E-7</v>
      </c>
      <c r="F81" s="53">
        <f>+B!F53/E!F95</f>
        <v>1.9629782345828295E-6</v>
      </c>
      <c r="G81" s="53">
        <f>+B!G53/E!G95</f>
        <v>2.5412423529411767E-6</v>
      </c>
      <c r="H81" s="53">
        <f>+B!H53/E!H95</f>
        <v>8.6461538461538464E-7</v>
      </c>
      <c r="I81" s="53">
        <f>+B!I53/E!I95</f>
        <v>1.1643621103117505E-6</v>
      </c>
      <c r="J81" s="53">
        <f>+B!J53/E!J95</f>
        <v>1.6910766666666667E-6</v>
      </c>
      <c r="K81" s="53">
        <f>+B!K53/E!K95</f>
        <v>1.9271083916083918E-6</v>
      </c>
      <c r="L81" s="53">
        <f>+B!L53/E!L95</f>
        <v>2.0676063596491226E-6</v>
      </c>
      <c r="M81" s="53">
        <f>+B!M53/E!M95</f>
        <v>1.5903961904761905E-6</v>
      </c>
      <c r="N81" s="53">
        <f>+B!N53/E!N95</f>
        <v>1.0308282442748092E-6</v>
      </c>
      <c r="O81" s="53">
        <f>+B!O53/E!O95</f>
        <v>2.2184979591836735E-6</v>
      </c>
      <c r="P81" s="53">
        <f>+B!P53/E!P95</f>
        <v>2.9529976608187136E-6</v>
      </c>
      <c r="Q81" s="53">
        <f>+B!Q53/E!Q95</f>
        <v>1.4263930693069306E-6</v>
      </c>
      <c r="R81" s="53">
        <f>+B!R53/E!R95</f>
        <v>7.5330403587443941E-7</v>
      </c>
      <c r="S81" s="53">
        <f>+B!S53/E!S95</f>
        <v>7.4651509433962271E-7</v>
      </c>
      <c r="T81" s="53">
        <f>+B!T53/E!T95</f>
        <v>8.4332755102040813E-7</v>
      </c>
      <c r="U81" s="53">
        <f>+B!U53/E!U95</f>
        <v>4.3099731914893615E-6</v>
      </c>
      <c r="V81" s="53">
        <f>+B!V53/E!V95</f>
        <v>1.5452351351351351E-6</v>
      </c>
      <c r="W81" s="53">
        <f>+B!W53/E!W95</f>
        <v>1.1178196428571429E-6</v>
      </c>
      <c r="X81" s="53">
        <f>+B!X53/E!X95</f>
        <v>1.4813248927038628E-6</v>
      </c>
      <c r="Y81" s="53">
        <f>+B!Y53/E!Y95</f>
        <v>7.3778524271844664E-6</v>
      </c>
      <c r="Z81" s="53">
        <f>+B!Z53/E!Z95</f>
        <v>8.4194168367346934E-6</v>
      </c>
      <c r="AA81" s="53">
        <f>+B!AA53/E!AA95</f>
        <v>3.9015040909090909E-6</v>
      </c>
      <c r="AB81" s="53">
        <f>+B!AB53/E!AB95</f>
        <v>1.6067279096017213E-6</v>
      </c>
      <c r="AC81" s="53">
        <f>+B!AC53/E!AC95</f>
        <v>1.7933815349416294E-6</v>
      </c>
    </row>
    <row r="82" spans="4:29" x14ac:dyDescent="0.25">
      <c r="D82" s="60" t="s">
        <v>24</v>
      </c>
      <c r="E82" s="53">
        <f>+B!E54/E!E96</f>
        <v>6.1032796875000004E-6</v>
      </c>
      <c r="F82" s="53">
        <f>+B!F54/E!F96</f>
        <v>1.9666746341463413E-6</v>
      </c>
      <c r="G82" s="53">
        <f>+B!G54/E!G96</f>
        <v>1.6899373271889401E-6</v>
      </c>
      <c r="H82" s="53">
        <f>+B!H54/E!H96</f>
        <v>3.5260589285714288E-6</v>
      </c>
      <c r="I82" s="53">
        <f>+B!I54/E!I96</f>
        <v>8.2463949579831937E-7</v>
      </c>
      <c r="J82" s="53">
        <f>+B!J54/E!J96</f>
        <v>8.0156439393939394E-7</v>
      </c>
      <c r="K82" s="53">
        <f>+B!K54/E!K96</f>
        <v>9.3353426294820714E-7</v>
      </c>
      <c r="L82" s="53">
        <f>+B!L54/E!L96</f>
        <v>7.5326335877862595E-7</v>
      </c>
      <c r="M82" s="53">
        <f>+B!M54/E!M96</f>
        <v>7.7114648829431439E-7</v>
      </c>
      <c r="N82" s="53">
        <f>+B!N54/E!N96</f>
        <v>8.7696381215469611E-7</v>
      </c>
      <c r="O82" s="53">
        <f>+B!O54/E!O96</f>
        <v>1.3088628787878788E-6</v>
      </c>
      <c r="P82" s="53">
        <f>+B!P54/E!P96</f>
        <v>1.5188833333333335E-6</v>
      </c>
      <c r="Q82" s="53">
        <f>+B!Q54/E!Q96</f>
        <v>1.8680909980430527E-6</v>
      </c>
      <c r="R82" s="53">
        <f>+B!R54/E!R96</f>
        <v>2.4721578181818181E-6</v>
      </c>
      <c r="S82" s="53">
        <f>+B!S54/E!S96</f>
        <v>6.0725759259259255E-6</v>
      </c>
      <c r="T82" s="53">
        <f>+B!T54/E!T96</f>
        <v>3.9925531190926277E-6</v>
      </c>
      <c r="U82" s="53">
        <f>+B!U54/E!U96</f>
        <v>2.6804618729096992E-6</v>
      </c>
      <c r="V82" s="53">
        <f>+B!V54/E!V96</f>
        <v>4.8374362582781458E-6</v>
      </c>
      <c r="W82" s="53">
        <f>+B!W54/E!W96</f>
        <v>4.7601584935897432E-6</v>
      </c>
      <c r="X82" s="53">
        <f>+B!X54/E!X96</f>
        <v>3.0569189735614308E-6</v>
      </c>
      <c r="Y82" s="53">
        <f>+B!Y54/E!Y96</f>
        <v>1.7440581433224755E-6</v>
      </c>
      <c r="Z82" s="53">
        <f>+B!Z54/E!Z96</f>
        <v>1.7079363338788871E-6</v>
      </c>
      <c r="AA82" s="53">
        <f>+B!AA54/E!AA96</f>
        <v>2.568030089820359E-6</v>
      </c>
      <c r="AB82" s="53">
        <f>+B!AB54/E!AB96</f>
        <v>3.9012354343839241E-6</v>
      </c>
      <c r="AC82" s="53">
        <f>+B!AC54/E!AC96</f>
        <v>2.7553560370915084E-6</v>
      </c>
    </row>
    <row r="83" spans="4:29" x14ac:dyDescent="0.25">
      <c r="D83" s="60" t="s">
        <v>25</v>
      </c>
      <c r="E83" s="53">
        <f>+B!E55/E!E97</f>
        <v>1.2315766871165645E-6</v>
      </c>
      <c r="F83" s="53">
        <f>+B!F55/E!F97</f>
        <v>1.3878335724533717E-6</v>
      </c>
      <c r="G83" s="53">
        <f>+B!G55/E!G97</f>
        <v>1.3819917695473251E-6</v>
      </c>
      <c r="H83" s="53">
        <f>+B!H55/E!H97</f>
        <v>2.1067266576454672E-6</v>
      </c>
      <c r="I83" s="53">
        <f>+B!I55/E!I97</f>
        <v>1.16252140077821E-6</v>
      </c>
      <c r="J83" s="53">
        <f>+B!J55/E!J97</f>
        <v>1.043358629130967E-6</v>
      </c>
      <c r="K83" s="53">
        <f>+B!K55/E!K97</f>
        <v>1.01979509202454E-6</v>
      </c>
      <c r="L83" s="53">
        <f>+B!L55/E!L97</f>
        <v>1.7003926096997691E-6</v>
      </c>
      <c r="M83" s="53">
        <f>+B!M55/E!M97</f>
        <v>1.268414314516129E-6</v>
      </c>
      <c r="N83" s="53">
        <f>+B!N55/E!N97</f>
        <v>1.6571382608695654E-6</v>
      </c>
      <c r="O83" s="53">
        <f>+B!O55/E!O97</f>
        <v>3.0535674603174603E-6</v>
      </c>
      <c r="P83" s="53">
        <f>+B!P55/E!P97</f>
        <v>3.6694805755395686E-6</v>
      </c>
      <c r="Q83" s="53">
        <f>+B!Q55/E!Q97</f>
        <v>4.6138556962025317E-6</v>
      </c>
      <c r="R83" s="53">
        <f>+B!R55/E!R97</f>
        <v>5.4836327485380117E-6</v>
      </c>
      <c r="S83" s="53">
        <f>+B!S55/E!S97</f>
        <v>4.3867183673469389E-6</v>
      </c>
      <c r="T83" s="53">
        <f>+B!T55/E!T97</f>
        <v>4.3557148809523804E-6</v>
      </c>
      <c r="U83" s="53">
        <f>+B!U55/E!U97</f>
        <v>4.1415231578947371E-6</v>
      </c>
      <c r="V83" s="53">
        <f>+B!V55/E!V97</f>
        <v>4.6883226315789471E-6</v>
      </c>
      <c r="W83" s="53">
        <f>+B!W55/E!W97</f>
        <v>5.0362423469387753E-6</v>
      </c>
      <c r="X83" s="53">
        <f>+B!X55/E!X97</f>
        <v>4.1603849514563104E-6</v>
      </c>
      <c r="Y83" s="53">
        <f>+B!Y55/E!Y97</f>
        <v>4.3660878787878786E-6</v>
      </c>
      <c r="Z83" s="53">
        <f>+B!Z55/E!Z97</f>
        <v>4.5506841836734693E-6</v>
      </c>
      <c r="AA83" s="53">
        <f>+B!AA55/E!AA97</f>
        <v>3.8451414634146345E-6</v>
      </c>
      <c r="AB83" s="53">
        <f>+B!AB55/E!AB97</f>
        <v>3.9722447325110157E-6</v>
      </c>
      <c r="AC83" s="53">
        <f>+B!AC55/E!AC97</f>
        <v>3.8427198210242034E-6</v>
      </c>
    </row>
    <row r="84" spans="4:29" ht="15.75" thickBot="1" x14ac:dyDescent="0.3">
      <c r="D84" s="61" t="s">
        <v>26</v>
      </c>
      <c r="E84" s="54">
        <f>+B!E56/E!E98</f>
        <v>0</v>
      </c>
      <c r="F84" s="54">
        <f>+B!F56/E!F98</f>
        <v>0</v>
      </c>
      <c r="G84" s="54">
        <f>+B!G56/E!G98</f>
        <v>0</v>
      </c>
      <c r="H84" s="54">
        <f>+B!H56/E!H98</f>
        <v>0</v>
      </c>
      <c r="I84" s="54">
        <f>+B!I56/E!I98</f>
        <v>0</v>
      </c>
      <c r="J84" s="54">
        <f>+B!J56/E!J98</f>
        <v>0</v>
      </c>
      <c r="K84" s="54">
        <f>+B!K56/E!K98</f>
        <v>0</v>
      </c>
      <c r="L84" s="54">
        <f>+B!L56/E!L98</f>
        <v>0</v>
      </c>
      <c r="M84" s="54">
        <f>+B!M56/E!M98</f>
        <v>7.6483271375464693E-8</v>
      </c>
      <c r="N84" s="54">
        <f>+B!N56/E!N98</f>
        <v>2.855820895522388E-8</v>
      </c>
      <c r="O84" s="54">
        <f>+B!O56/E!O98</f>
        <v>1.1660869565217391E-7</v>
      </c>
      <c r="P84" s="54">
        <f>+B!P56/E!P98</f>
        <v>9.1098557692307684E-8</v>
      </c>
      <c r="Q84" s="54">
        <f>+B!Q56/E!Q98</f>
        <v>1.1367213114754099E-7</v>
      </c>
      <c r="R84" s="54">
        <f>+B!R56/E!R98</f>
        <v>1.6276375404530744E-7</v>
      </c>
      <c r="S84" s="54">
        <f>+B!S56/E!S98</f>
        <v>7.354713493530499E-8</v>
      </c>
      <c r="T84" s="54">
        <f>+B!T56/E!T98</f>
        <v>1.5121195652173912E-7</v>
      </c>
      <c r="U84" s="54">
        <f>+B!U56/E!U98</f>
        <v>7.9006259780907665E-8</v>
      </c>
      <c r="V84" s="54">
        <f>+B!V56/E!V98</f>
        <v>1.4245622688039457E-7</v>
      </c>
      <c r="W84" s="54">
        <f>+B!W56/E!W98</f>
        <v>5.023596792668958E-8</v>
      </c>
      <c r="X84" s="54">
        <f>+B!X56/E!X98</f>
        <v>1.5593435754189944E-7</v>
      </c>
      <c r="Y84" s="54">
        <f>+B!Y56/E!Y98</f>
        <v>8.1489766081871341E-8</v>
      </c>
      <c r="Z84" s="54">
        <f>+B!Z56/E!Z98</f>
        <v>9.9019125683060112E-8</v>
      </c>
      <c r="AA84" s="54">
        <f>+B!AA56/E!AA98</f>
        <v>9.9455182072829122E-8</v>
      </c>
      <c r="AB84" s="54">
        <f>+B!AB56/E!AB98</f>
        <v>4.7499134291084795E-8</v>
      </c>
      <c r="AC84" s="54">
        <f>+B!AC56/E!AC98</f>
        <v>1.1832402027371596E-7</v>
      </c>
    </row>
    <row r="85" spans="4:29" s="1" customFormat="1" x14ac:dyDescent="0.25">
      <c r="D85" s="1" t="s">
        <v>53</v>
      </c>
      <c r="E85" s="146"/>
      <c r="F85" s="146"/>
      <c r="G85" s="146"/>
      <c r="H85" s="146"/>
      <c r="I85" s="146"/>
      <c r="J85" s="146"/>
      <c r="K85" s="146"/>
      <c r="L85" s="146"/>
      <c r="M85" s="146"/>
      <c r="N85" s="146"/>
      <c r="O85" s="146"/>
      <c r="P85" s="146"/>
      <c r="Q85" s="146"/>
      <c r="R85" s="146"/>
      <c r="S85" s="146"/>
      <c r="T85" s="146"/>
      <c r="U85" s="146"/>
      <c r="V85" s="146"/>
      <c r="W85" s="146"/>
      <c r="X85" s="146"/>
      <c r="Y85" s="146"/>
      <c r="Z85" s="146"/>
    </row>
    <row r="86" spans="4:29" ht="15.75" thickBot="1" x14ac:dyDescent="0.3"/>
    <row r="87" spans="4:29" ht="15.75" thickBot="1" x14ac:dyDescent="0.3">
      <c r="D87" s="57" t="s">
        <v>15</v>
      </c>
      <c r="E87" s="12">
        <v>1995</v>
      </c>
      <c r="F87" s="8">
        <v>1996</v>
      </c>
      <c r="G87" s="12">
        <v>1997</v>
      </c>
      <c r="H87" s="8">
        <v>1998</v>
      </c>
      <c r="I87" s="12">
        <v>1999</v>
      </c>
      <c r="J87" s="8">
        <v>2000</v>
      </c>
      <c r="K87" s="12">
        <v>2001</v>
      </c>
      <c r="L87" s="8">
        <v>2002</v>
      </c>
      <c r="M87" s="12">
        <v>2003</v>
      </c>
      <c r="N87" s="8">
        <v>2004</v>
      </c>
      <c r="O87" s="12">
        <v>2005</v>
      </c>
      <c r="P87" s="8">
        <v>2006</v>
      </c>
      <c r="Q87" s="12">
        <v>2007</v>
      </c>
      <c r="R87" s="8">
        <v>2008</v>
      </c>
      <c r="S87" s="12">
        <v>2009</v>
      </c>
      <c r="T87" s="8">
        <v>2010</v>
      </c>
      <c r="U87" s="12">
        <v>2011</v>
      </c>
      <c r="V87" s="8">
        <v>2012</v>
      </c>
      <c r="W87" s="12">
        <v>2013</v>
      </c>
      <c r="X87" s="8">
        <v>2014</v>
      </c>
      <c r="Y87" s="12">
        <v>2015</v>
      </c>
      <c r="Z87" s="9">
        <v>2016</v>
      </c>
      <c r="AA87" s="9">
        <v>2017</v>
      </c>
      <c r="AB87" s="9">
        <v>2018</v>
      </c>
      <c r="AC87" s="9">
        <v>2019</v>
      </c>
    </row>
    <row r="88" spans="4:29" ht="15.75" thickBot="1" x14ac:dyDescent="0.3">
      <c r="D88" s="58" t="s">
        <v>16</v>
      </c>
      <c r="E88" s="173">
        <v>5190000000</v>
      </c>
      <c r="F88" s="173">
        <v>5440000000</v>
      </c>
      <c r="G88" s="173">
        <v>5650000000</v>
      </c>
      <c r="H88" s="173">
        <v>5580000000</v>
      </c>
      <c r="I88" s="173">
        <v>5800000000</v>
      </c>
      <c r="J88" s="173">
        <v>6550000000</v>
      </c>
      <c r="K88" s="173">
        <v>6310000000</v>
      </c>
      <c r="L88" s="173">
        <v>6630000000</v>
      </c>
      <c r="M88" s="173">
        <v>7730000000</v>
      </c>
      <c r="N88" s="173">
        <v>9450000000</v>
      </c>
      <c r="O88" s="173">
        <v>10700000000</v>
      </c>
      <c r="P88" s="173">
        <v>12300000000</v>
      </c>
      <c r="Q88" s="173">
        <v>14200000000</v>
      </c>
      <c r="R88" s="173">
        <v>16400000000</v>
      </c>
      <c r="S88" s="173">
        <v>12700000000</v>
      </c>
      <c r="T88" s="173">
        <v>15400000000</v>
      </c>
      <c r="U88" s="173">
        <v>18300000000</v>
      </c>
      <c r="V88" s="173">
        <v>18500000000</v>
      </c>
      <c r="W88" s="173">
        <v>18800000000</v>
      </c>
      <c r="X88" s="173">
        <v>18900000000</v>
      </c>
      <c r="Y88" s="173">
        <v>16600000000</v>
      </c>
      <c r="Z88" s="173">
        <v>16100000000</v>
      </c>
      <c r="AA88" s="173">
        <v>17900000000</v>
      </c>
      <c r="AB88" s="173">
        <v>19670072292.959999</v>
      </c>
      <c r="AC88" s="173">
        <v>19670072292.959999</v>
      </c>
    </row>
    <row r="89" spans="4:29" x14ac:dyDescent="0.25">
      <c r="D89" s="59" t="s">
        <v>17</v>
      </c>
      <c r="E89" s="174">
        <v>375000000</v>
      </c>
      <c r="F89" s="174">
        <v>401000000</v>
      </c>
      <c r="G89" s="174">
        <v>389000000</v>
      </c>
      <c r="H89" s="174">
        <v>381000000</v>
      </c>
      <c r="I89" s="174">
        <v>374000000</v>
      </c>
      <c r="J89" s="174">
        <v>360000000</v>
      </c>
      <c r="K89" s="174">
        <v>370000000</v>
      </c>
      <c r="L89" s="174">
        <v>393000000</v>
      </c>
      <c r="M89" s="174">
        <v>453000000</v>
      </c>
      <c r="N89" s="174">
        <v>516000000</v>
      </c>
      <c r="O89" s="174">
        <v>565000000</v>
      </c>
      <c r="P89" s="174">
        <v>618000000</v>
      </c>
      <c r="Q89" s="174">
        <v>734000000</v>
      </c>
      <c r="R89" s="174">
        <v>887000000</v>
      </c>
      <c r="S89" s="174">
        <v>795000000</v>
      </c>
      <c r="T89" s="174">
        <v>885000000</v>
      </c>
      <c r="U89" s="174">
        <v>1060000000</v>
      </c>
      <c r="V89" s="174">
        <v>1060000000</v>
      </c>
      <c r="W89" s="174">
        <v>1120000000</v>
      </c>
      <c r="X89" s="174">
        <v>1150000000</v>
      </c>
      <c r="Y89" s="174">
        <v>1060000000</v>
      </c>
      <c r="Z89" s="174">
        <v>1060000000</v>
      </c>
      <c r="AA89" s="174">
        <v>1150000000</v>
      </c>
      <c r="AB89" s="174">
        <v>1213978708.454</v>
      </c>
      <c r="AC89" s="174">
        <v>1213978708.454</v>
      </c>
    </row>
    <row r="90" spans="4:29" x14ac:dyDescent="0.25">
      <c r="D90" s="60" t="s">
        <v>18</v>
      </c>
      <c r="E90" s="175">
        <v>51753075</v>
      </c>
      <c r="F90" s="175">
        <v>56392500</v>
      </c>
      <c r="G90" s="175">
        <v>57690250</v>
      </c>
      <c r="H90" s="175">
        <v>57209264</v>
      </c>
      <c r="I90" s="175">
        <v>58329079</v>
      </c>
      <c r="J90" s="175">
        <v>57134423</v>
      </c>
      <c r="K90" s="175">
        <v>59655463</v>
      </c>
      <c r="L90" s="175">
        <v>64623591</v>
      </c>
      <c r="M90" s="175">
        <v>72813451</v>
      </c>
      <c r="N90" s="175">
        <v>82584977</v>
      </c>
      <c r="O90" s="175">
        <v>88983500</v>
      </c>
      <c r="P90" s="175">
        <v>96149040</v>
      </c>
      <c r="Q90" s="175">
        <v>112000000</v>
      </c>
      <c r="R90" s="175">
        <v>123000000</v>
      </c>
      <c r="S90" s="175">
        <v>115000000</v>
      </c>
      <c r="T90" s="175">
        <v>120000000</v>
      </c>
      <c r="U90" s="175">
        <v>142000000</v>
      </c>
      <c r="V90" s="175">
        <v>144000000</v>
      </c>
      <c r="W90" s="175">
        <v>148000000</v>
      </c>
      <c r="X90" s="175">
        <v>149000000</v>
      </c>
      <c r="Y90" s="175">
        <v>140000000</v>
      </c>
      <c r="Z90" s="175">
        <v>143000000</v>
      </c>
      <c r="AA90" s="175">
        <v>153000000</v>
      </c>
      <c r="AB90" s="175">
        <v>164437696.30199999</v>
      </c>
      <c r="AC90" s="175">
        <v>164437696.30199999</v>
      </c>
    </row>
    <row r="91" spans="4:29" x14ac:dyDescent="0.25">
      <c r="D91" s="60" t="s">
        <v>19</v>
      </c>
      <c r="E91" s="175">
        <v>239000000</v>
      </c>
      <c r="F91" s="175">
        <v>229000000</v>
      </c>
      <c r="G91" s="175">
        <v>232000000</v>
      </c>
      <c r="H91" s="175">
        <v>209000000</v>
      </c>
      <c r="I91" s="175">
        <v>204000000</v>
      </c>
      <c r="J91" s="175">
        <v>226000000</v>
      </c>
      <c r="K91" s="175">
        <v>214000000</v>
      </c>
      <c r="L91" s="175">
        <v>218000000</v>
      </c>
      <c r="M91" s="175">
        <v>259000000</v>
      </c>
      <c r="N91" s="175">
        <v>339000000</v>
      </c>
      <c r="O91" s="175">
        <v>384000000</v>
      </c>
      <c r="P91" s="175">
        <v>455000000</v>
      </c>
      <c r="Q91" s="175">
        <v>562000000</v>
      </c>
      <c r="R91" s="175">
        <v>677000000</v>
      </c>
      <c r="S91" s="175">
        <v>477000000</v>
      </c>
      <c r="T91" s="175">
        <v>685000000</v>
      </c>
      <c r="U91" s="175">
        <v>881000000</v>
      </c>
      <c r="V91" s="175">
        <v>818000000</v>
      </c>
      <c r="W91" s="175">
        <v>817000000</v>
      </c>
      <c r="X91" s="175">
        <v>797000000</v>
      </c>
      <c r="Y91" s="175">
        <v>644000000</v>
      </c>
      <c r="Z91" s="175">
        <v>608000000</v>
      </c>
      <c r="AA91" s="175">
        <v>738000000</v>
      </c>
      <c r="AB91" s="175">
        <v>843002295.04999995</v>
      </c>
      <c r="AC91" s="175">
        <v>843002295.04999995</v>
      </c>
    </row>
    <row r="92" spans="4:29" x14ac:dyDescent="0.25">
      <c r="D92" s="60" t="s">
        <v>20</v>
      </c>
      <c r="E92" s="175">
        <v>378000000</v>
      </c>
      <c r="F92" s="175">
        <v>458000000</v>
      </c>
      <c r="G92" s="175">
        <v>471000000</v>
      </c>
      <c r="H92" s="175">
        <v>354000000</v>
      </c>
      <c r="I92" s="175">
        <v>417000000</v>
      </c>
      <c r="J92" s="175">
        <v>657000000</v>
      </c>
      <c r="K92" s="175">
        <v>606000000</v>
      </c>
      <c r="L92" s="175">
        <v>610000000</v>
      </c>
      <c r="M92" s="175">
        <v>764000000</v>
      </c>
      <c r="N92" s="175">
        <v>1030000000</v>
      </c>
      <c r="O92" s="175">
        <v>1430000000</v>
      </c>
      <c r="P92" s="175">
        <v>1780000000</v>
      </c>
      <c r="Q92" s="175">
        <v>1990000000</v>
      </c>
      <c r="R92" s="175">
        <v>2860000000</v>
      </c>
      <c r="S92" s="175">
        <v>1800000000</v>
      </c>
      <c r="T92" s="175">
        <v>2350000000</v>
      </c>
      <c r="U92" s="175">
        <v>3220000000</v>
      </c>
      <c r="V92" s="175">
        <v>3360000000</v>
      </c>
      <c r="W92" s="175">
        <v>3250000000</v>
      </c>
      <c r="X92" s="175">
        <v>3050000000</v>
      </c>
      <c r="Y92" s="175">
        <v>1850000000</v>
      </c>
      <c r="Z92" s="175">
        <v>1530000000</v>
      </c>
      <c r="AA92" s="175">
        <v>2020000000</v>
      </c>
      <c r="AB92" s="175">
        <v>2554939109.0619998</v>
      </c>
      <c r="AC92" s="175">
        <v>2554939109.0619998</v>
      </c>
    </row>
    <row r="93" spans="4:29" x14ac:dyDescent="0.25">
      <c r="D93" s="60" t="s">
        <v>21</v>
      </c>
      <c r="E93" s="175">
        <v>27399252</v>
      </c>
      <c r="F93" s="175">
        <v>25957003</v>
      </c>
      <c r="G93" s="175">
        <v>27316459</v>
      </c>
      <c r="H93" s="175">
        <v>29221605</v>
      </c>
      <c r="I93" s="175">
        <v>26828938</v>
      </c>
      <c r="J93" s="175">
        <v>21602620</v>
      </c>
      <c r="K93" s="175">
        <v>20882360</v>
      </c>
      <c r="L93" s="175">
        <v>26282165</v>
      </c>
      <c r="M93" s="175">
        <v>33753050</v>
      </c>
      <c r="N93" s="175">
        <v>40254549</v>
      </c>
      <c r="O93" s="175">
        <v>41770321</v>
      </c>
      <c r="P93" s="175">
        <v>47358092</v>
      </c>
      <c r="Q93" s="175">
        <v>61787176</v>
      </c>
      <c r="R93" s="175">
        <v>91784139</v>
      </c>
      <c r="S93" s="175">
        <v>68719322</v>
      </c>
      <c r="T93" s="175">
        <v>82251477</v>
      </c>
      <c r="U93" s="175">
        <v>115000000</v>
      </c>
      <c r="V93" s="175">
        <v>111000000</v>
      </c>
      <c r="W93" s="175">
        <v>103000000</v>
      </c>
      <c r="X93" s="175">
        <v>101000000</v>
      </c>
      <c r="Y93" s="175">
        <v>90286087</v>
      </c>
      <c r="Z93" s="175">
        <v>91410752</v>
      </c>
      <c r="AA93" s="175">
        <v>108000000</v>
      </c>
      <c r="AB93" s="175">
        <v>102111794.398</v>
      </c>
      <c r="AC93" s="175">
        <v>102111794.398</v>
      </c>
    </row>
    <row r="94" spans="4:29" x14ac:dyDescent="0.25">
      <c r="D94" s="60" t="s">
        <v>22</v>
      </c>
      <c r="E94" s="175">
        <v>507000000</v>
      </c>
      <c r="F94" s="175">
        <v>520000000</v>
      </c>
      <c r="G94" s="175">
        <v>540000000</v>
      </c>
      <c r="H94" s="175">
        <v>549000000</v>
      </c>
      <c r="I94" s="175">
        <v>573000000</v>
      </c>
      <c r="J94" s="175">
        <v>613000000</v>
      </c>
      <c r="K94" s="175">
        <v>636000000</v>
      </c>
      <c r="L94" s="175">
        <v>709000000</v>
      </c>
      <c r="M94" s="175">
        <v>848000000</v>
      </c>
      <c r="N94" s="175">
        <v>1020000000</v>
      </c>
      <c r="O94" s="175">
        <v>1170000000</v>
      </c>
      <c r="P94" s="175">
        <v>1300000000</v>
      </c>
      <c r="Q94" s="175">
        <v>1520000000</v>
      </c>
      <c r="R94" s="175">
        <v>1750000000</v>
      </c>
      <c r="S94" s="175">
        <v>1490000000</v>
      </c>
      <c r="T94" s="175">
        <v>1760000000</v>
      </c>
      <c r="U94" s="175">
        <v>2070000000</v>
      </c>
      <c r="V94" s="175">
        <v>2020000000</v>
      </c>
      <c r="W94" s="175">
        <v>2080000000</v>
      </c>
      <c r="X94" s="175">
        <v>2130000000</v>
      </c>
      <c r="Y94" s="175">
        <v>1940000000</v>
      </c>
      <c r="Z94" s="175">
        <v>1900000000</v>
      </c>
      <c r="AA94" s="175">
        <v>2080000000</v>
      </c>
      <c r="AB94" s="175">
        <v>2337071840.6609998</v>
      </c>
      <c r="AC94" s="175">
        <v>2337071840.6609998</v>
      </c>
    </row>
    <row r="95" spans="4:29" x14ac:dyDescent="0.25">
      <c r="D95" s="60" t="s">
        <v>23</v>
      </c>
      <c r="E95" s="175">
        <v>827000000</v>
      </c>
      <c r="F95" s="175">
        <v>827000000</v>
      </c>
      <c r="G95" s="175">
        <v>850000000</v>
      </c>
      <c r="H95" s="175">
        <v>845000000</v>
      </c>
      <c r="I95" s="175">
        <v>834000000</v>
      </c>
      <c r="J95" s="175">
        <v>900000000</v>
      </c>
      <c r="K95" s="175">
        <v>858000000</v>
      </c>
      <c r="L95" s="175">
        <v>912000000</v>
      </c>
      <c r="M95" s="175">
        <v>1050000000</v>
      </c>
      <c r="N95" s="175">
        <v>1310000000</v>
      </c>
      <c r="O95" s="175">
        <v>1470000000</v>
      </c>
      <c r="P95" s="175">
        <v>1710000000</v>
      </c>
      <c r="Q95" s="175">
        <v>2020000000</v>
      </c>
      <c r="R95" s="175">
        <v>2230000000</v>
      </c>
      <c r="S95" s="175">
        <v>1590000000</v>
      </c>
      <c r="T95" s="175">
        <v>1960000000</v>
      </c>
      <c r="U95" s="175">
        <v>2350000000</v>
      </c>
      <c r="V95" s="175">
        <v>2220000000</v>
      </c>
      <c r="W95" s="175">
        <v>2240000000</v>
      </c>
      <c r="X95" s="175">
        <v>2330000000</v>
      </c>
      <c r="Y95" s="175">
        <v>2060000000</v>
      </c>
      <c r="Z95" s="175">
        <v>1960000000</v>
      </c>
      <c r="AA95" s="175">
        <v>2200000000</v>
      </c>
      <c r="AB95" s="175">
        <v>2386489944.6170001</v>
      </c>
      <c r="AC95" s="175">
        <v>2386489944.6170001</v>
      </c>
    </row>
    <row r="96" spans="4:29" x14ac:dyDescent="0.25">
      <c r="D96" s="60" t="s">
        <v>24</v>
      </c>
      <c r="E96" s="175">
        <v>1920000000</v>
      </c>
      <c r="F96" s="175">
        <v>2050000000</v>
      </c>
      <c r="G96" s="175">
        <v>2170000000</v>
      </c>
      <c r="H96" s="175">
        <v>2240000000</v>
      </c>
      <c r="I96" s="175">
        <v>2380000000</v>
      </c>
      <c r="J96" s="175">
        <v>2640000000</v>
      </c>
      <c r="K96" s="175">
        <v>2510000000</v>
      </c>
      <c r="L96" s="175">
        <v>2620000000</v>
      </c>
      <c r="M96" s="175">
        <v>2990000000</v>
      </c>
      <c r="N96" s="175">
        <v>3620000000</v>
      </c>
      <c r="O96" s="175">
        <v>3960000000</v>
      </c>
      <c r="P96" s="175">
        <v>4500000000</v>
      </c>
      <c r="Q96" s="175">
        <v>5110000000</v>
      </c>
      <c r="R96" s="175">
        <v>5500000000</v>
      </c>
      <c r="S96" s="175">
        <v>4320000000</v>
      </c>
      <c r="T96" s="175">
        <v>5290000000</v>
      </c>
      <c r="U96" s="175">
        <v>5980000000</v>
      </c>
      <c r="V96" s="175">
        <v>6040000000</v>
      </c>
      <c r="W96" s="175">
        <v>6240000000</v>
      </c>
      <c r="X96" s="175">
        <v>6430000000</v>
      </c>
      <c r="Y96" s="175">
        <v>6140000000</v>
      </c>
      <c r="Z96" s="175">
        <v>6110000000</v>
      </c>
      <c r="AA96" s="175">
        <v>6680000000</v>
      </c>
      <c r="AB96" s="175">
        <v>7159721188.2729998</v>
      </c>
      <c r="AC96" s="175">
        <v>7159721188.2729998</v>
      </c>
    </row>
    <row r="97" spans="4:29" x14ac:dyDescent="0.25">
      <c r="D97" s="60" t="s">
        <v>25</v>
      </c>
      <c r="E97" s="175">
        <v>652000000</v>
      </c>
      <c r="F97" s="175">
        <v>697000000</v>
      </c>
      <c r="G97" s="175">
        <v>729000000</v>
      </c>
      <c r="H97" s="175">
        <v>739000000</v>
      </c>
      <c r="I97" s="175">
        <v>771000000</v>
      </c>
      <c r="J97" s="175">
        <v>817000000</v>
      </c>
      <c r="K97" s="175">
        <v>815000000</v>
      </c>
      <c r="L97" s="175">
        <v>866000000</v>
      </c>
      <c r="M97" s="175">
        <v>992000000</v>
      </c>
      <c r="N97" s="175">
        <v>1150000000</v>
      </c>
      <c r="O97" s="175">
        <v>1260000000</v>
      </c>
      <c r="P97" s="175">
        <v>1390000000</v>
      </c>
      <c r="Q97" s="175">
        <v>1580000000</v>
      </c>
      <c r="R97" s="175">
        <v>1710000000</v>
      </c>
      <c r="S97" s="175">
        <v>1470000000</v>
      </c>
      <c r="T97" s="175">
        <v>1680000000</v>
      </c>
      <c r="U97" s="175">
        <v>1900000000</v>
      </c>
      <c r="V97" s="175">
        <v>1900000000</v>
      </c>
      <c r="W97" s="175">
        <v>1960000000</v>
      </c>
      <c r="X97" s="175">
        <v>2060000000</v>
      </c>
      <c r="Y97" s="175">
        <v>1980000000</v>
      </c>
      <c r="Z97" s="175">
        <v>1960000000</v>
      </c>
      <c r="AA97" s="175">
        <v>2050000000</v>
      </c>
      <c r="AB97" s="175">
        <v>2174793997.2820001</v>
      </c>
      <c r="AC97" s="175">
        <v>2174793997.2820001</v>
      </c>
    </row>
    <row r="98" spans="4:29" ht="15.75" thickBot="1" x14ac:dyDescent="0.3">
      <c r="D98" s="61" t="s">
        <v>26</v>
      </c>
      <c r="E98" s="176">
        <v>165000000</v>
      </c>
      <c r="F98" s="176">
        <v>149000000</v>
      </c>
      <c r="G98" s="176">
        <v>169000000</v>
      </c>
      <c r="H98" s="176">
        <v>165000000</v>
      </c>
      <c r="I98" s="176">
        <v>162000000</v>
      </c>
      <c r="J98" s="176">
        <v>259000000</v>
      </c>
      <c r="K98" s="176">
        <v>216000000</v>
      </c>
      <c r="L98" s="176">
        <v>214000000</v>
      </c>
      <c r="M98" s="176">
        <v>269000000</v>
      </c>
      <c r="N98" s="176">
        <v>335000000</v>
      </c>
      <c r="O98" s="176">
        <v>345000000</v>
      </c>
      <c r="P98" s="176">
        <v>416000000</v>
      </c>
      <c r="Q98" s="176">
        <v>488000000</v>
      </c>
      <c r="R98" s="176">
        <v>618000000</v>
      </c>
      <c r="S98" s="176">
        <v>541000000</v>
      </c>
      <c r="T98" s="176">
        <v>552000000</v>
      </c>
      <c r="U98" s="176">
        <v>639000000</v>
      </c>
      <c r="V98" s="176">
        <v>811000000</v>
      </c>
      <c r="W98" s="176">
        <v>873000000</v>
      </c>
      <c r="X98" s="176">
        <v>716000000</v>
      </c>
      <c r="Y98" s="176">
        <v>684000000</v>
      </c>
      <c r="Z98" s="176">
        <v>732000000</v>
      </c>
      <c r="AA98" s="176">
        <v>714000000</v>
      </c>
      <c r="AB98" s="176">
        <v>723192127.87100005</v>
      </c>
      <c r="AC98" s="176">
        <v>723192127.87100005</v>
      </c>
    </row>
    <row r="99" spans="4:29" x14ac:dyDescent="0.25">
      <c r="D99" s="1" t="s">
        <v>52</v>
      </c>
    </row>
    <row r="100" spans="4:29" ht="15.75" thickBot="1" x14ac:dyDescent="0.3"/>
    <row r="101" spans="4:29" ht="15.75" thickBot="1" x14ac:dyDescent="0.3">
      <c r="D101" s="57" t="s">
        <v>15</v>
      </c>
      <c r="E101" s="12">
        <v>1995</v>
      </c>
      <c r="F101" s="8">
        <v>1996</v>
      </c>
      <c r="G101" s="12">
        <v>1997</v>
      </c>
      <c r="H101" s="8">
        <v>1998</v>
      </c>
      <c r="I101" s="12">
        <v>1999</v>
      </c>
      <c r="J101" s="8">
        <v>2000</v>
      </c>
      <c r="K101" s="12">
        <v>2001</v>
      </c>
      <c r="L101" s="8">
        <v>2002</v>
      </c>
      <c r="M101" s="12">
        <v>2003</v>
      </c>
      <c r="N101" s="8">
        <v>2004</v>
      </c>
      <c r="O101" s="12">
        <v>2005</v>
      </c>
      <c r="P101" s="8">
        <v>2006</v>
      </c>
      <c r="Q101" s="12">
        <v>2007</v>
      </c>
      <c r="R101" s="8">
        <v>2008</v>
      </c>
      <c r="S101" s="12">
        <v>2009</v>
      </c>
      <c r="T101" s="8">
        <v>2010</v>
      </c>
      <c r="U101" s="12">
        <v>2011</v>
      </c>
      <c r="V101" s="8">
        <v>2012</v>
      </c>
      <c r="W101" s="12">
        <v>2013</v>
      </c>
      <c r="X101" s="8">
        <v>2014</v>
      </c>
      <c r="Y101" s="12">
        <v>2015</v>
      </c>
      <c r="Z101" s="9">
        <v>2016</v>
      </c>
      <c r="AA101" s="9">
        <v>2017</v>
      </c>
      <c r="AB101" s="9">
        <v>2018</v>
      </c>
      <c r="AC101" s="9">
        <v>2019</v>
      </c>
    </row>
    <row r="102" spans="4:29" ht="15.75" thickBot="1" x14ac:dyDescent="0.3">
      <c r="D102" s="58" t="s">
        <v>16</v>
      </c>
      <c r="E102" s="51">
        <f>+(A!D46+B!E46)/(E!E60+E!E88)</f>
        <v>2.6080737148399613E-6</v>
      </c>
      <c r="F102" s="51">
        <f>+(A!E46+B!F46)/(E!F60+E!F88)</f>
        <v>3.8552603336422612E-6</v>
      </c>
      <c r="G102" s="51">
        <f>+(A!F46+B!G46)/(E!G60+E!G88)</f>
        <v>7.0177443850267384E-6</v>
      </c>
      <c r="H102" s="51">
        <f>+(A!G46+B!H46)/(E!H60+E!H88)</f>
        <v>2.7398973731884059E-6</v>
      </c>
      <c r="I102" s="51">
        <f>+(A!H46+B!I46)/(E!I60+E!I88)</f>
        <v>2.5348166812227071E-6</v>
      </c>
      <c r="J102" s="51">
        <f>+(A!I46+B!J46)/(E!J60+E!J88)</f>
        <v>2.0043391337973706E-6</v>
      </c>
      <c r="K102" s="51">
        <f>+(A!J46+B!K46)/(E!K60+E!K88)</f>
        <v>2.6979572690763051E-6</v>
      </c>
      <c r="L102" s="51">
        <f>+(A!K46+B!L46)/(E!L60+E!L88)</f>
        <v>2.6246271614384086E-6</v>
      </c>
      <c r="M102" s="51">
        <f>+(A!L46+B!M46)/(E!M60+E!M88)</f>
        <v>4.0241055154300724E-6</v>
      </c>
      <c r="N102" s="51">
        <f>+(A!M46+B!N46)/(E!N60+E!N88)</f>
        <v>2.8434213633923781E-6</v>
      </c>
      <c r="O102" s="51">
        <f>+(A!N46+B!O46)/(E!O60+E!O88)</f>
        <v>1.8615697641509431E-6</v>
      </c>
      <c r="P102" s="51">
        <f>+(A!O46+B!P46)/(E!P60+E!P88)</f>
        <v>1.670038893442623E-6</v>
      </c>
      <c r="Q102" s="51">
        <f>+(A!P46+B!Q46)/(E!Q60+E!Q88)</f>
        <v>1.5734529432624114E-6</v>
      </c>
      <c r="R102" s="51">
        <f>+(A!Q46+B!R46)/(E!R60+E!R88)</f>
        <v>2.2680459692307694E-6</v>
      </c>
      <c r="S102" s="51">
        <f>+(A!R46+B!S46)/(E!S60+E!S88)</f>
        <v>2.8929392857142859E-6</v>
      </c>
      <c r="T102" s="51">
        <f>+(A!S46+B!T46)/(E!T60+E!T88)</f>
        <v>2.2667923452768732E-6</v>
      </c>
      <c r="U102" s="51">
        <f>+(A!T46+B!U46)/(E!U60+E!U88)</f>
        <v>2.5038278961748641E-6</v>
      </c>
      <c r="V102" s="51">
        <f>+(A!U46+B!V46)/(E!V60+E!V88)</f>
        <v>2.5225057297297298E-6</v>
      </c>
      <c r="W102" s="51">
        <f>+(A!V46+B!W46)/(E!W60+E!W88)</f>
        <v>2.9529822751322745E-6</v>
      </c>
      <c r="X102" s="51">
        <f>+(A!W46+B!X46)/(E!X60+E!X88)</f>
        <v>2.4785064379947233E-6</v>
      </c>
      <c r="Y102" s="51">
        <f>+(A!X46+B!Y46)/(E!Y60+E!Y88)</f>
        <v>2.794387401812689E-6</v>
      </c>
      <c r="Z102" s="51">
        <f>+(A!Y46+B!Z46)/(E!Z60+E!Z88)</f>
        <v>2.8988427725856697E-6</v>
      </c>
      <c r="AA102" s="51">
        <f>+(A!Z46+B!AA46)/(E!AA60+E!AA88)</f>
        <v>2.8207514325842695E-6</v>
      </c>
      <c r="AB102" s="51">
        <f>+(A!AA46+B!AB46)/(E!AB60+E!AB88)</f>
        <v>2.7253083145339559E-6</v>
      </c>
      <c r="AC102" s="51">
        <f>+(A!AB46+B!AC46)/(E!AC60+E!AC88)</f>
        <v>3.2639005198488842E-6</v>
      </c>
    </row>
    <row r="103" spans="4:29" x14ac:dyDescent="0.25">
      <c r="D103" s="59" t="s">
        <v>17</v>
      </c>
      <c r="E103" s="52">
        <f>+(A!D47+B!E47)/(E!E61+E!E89)</f>
        <v>9.9561494565217394E-6</v>
      </c>
      <c r="F103" s="52">
        <f>+(A!E47+B!F47)/(E!F61+E!F89)</f>
        <v>3.4851896815286627E-5</v>
      </c>
      <c r="G103" s="52">
        <f>+(A!F47+B!G47)/(E!G61+E!G89)</f>
        <v>8.4087503276539973E-5</v>
      </c>
      <c r="H103" s="52">
        <f>+(A!G47+B!H47)/(E!H61+E!H89)</f>
        <v>1.6875186486486488E-5</v>
      </c>
      <c r="I103" s="52">
        <f>+(A!H47+B!I47)/(E!I61+E!I89)</f>
        <v>2.3879646408839781E-5</v>
      </c>
      <c r="J103" s="52">
        <f>+(A!I47+B!J47)/(E!J61+E!J89)</f>
        <v>1.4786633093525179E-5</v>
      </c>
      <c r="K103" s="52">
        <f>+(A!J47+B!K47)/(E!K61+E!K89)</f>
        <v>2.9273622746185852E-5</v>
      </c>
      <c r="L103" s="52">
        <f>+(A!K47+B!L47)/(E!L61+E!L89)</f>
        <v>2.1123895150720838E-5</v>
      </c>
      <c r="M103" s="52">
        <f>+(A!L47+B!M47)/(E!M61+E!M89)</f>
        <v>4.7680216647662488E-5</v>
      </c>
      <c r="N103" s="52">
        <f>+(A!M47+B!N47)/(E!N61+E!N89)</f>
        <v>2.4633698507462686E-5</v>
      </c>
      <c r="O103" s="52">
        <f>+(A!N47+B!O47)/(E!O61+E!O89)</f>
        <v>1.2033129528985507E-5</v>
      </c>
      <c r="P103" s="52">
        <f>+(A!O47+B!P47)/(E!P61+E!P89)</f>
        <v>7.687996702390766E-6</v>
      </c>
      <c r="Q103" s="52">
        <f>+(A!P47+B!Q47)/(E!Q61+E!Q89)</f>
        <v>7.7528103806228374E-6</v>
      </c>
      <c r="R103" s="52">
        <f>+(A!Q47+B!R47)/(E!R61+E!R89)</f>
        <v>1.5769943168771529E-5</v>
      </c>
      <c r="S103" s="52">
        <f>+(A!R47+B!S47)/(E!S61+E!S89)</f>
        <v>7.8056454891994911E-6</v>
      </c>
      <c r="T103" s="52">
        <f>+(A!S47+B!T47)/(E!T61+E!T89)</f>
        <v>1.0093461582242461E-5</v>
      </c>
      <c r="U103" s="52">
        <f>+(A!T47+B!U47)/(E!U61+E!U89)</f>
        <v>1.6312477251184833E-5</v>
      </c>
      <c r="V103" s="52">
        <f>+(A!U47+B!V47)/(E!V61+E!V89)</f>
        <v>1.1090842654028435E-5</v>
      </c>
      <c r="W103" s="52">
        <f>+(A!V47+B!W47)/(E!W61+E!W89)</f>
        <v>1.4828488888888888E-5</v>
      </c>
      <c r="X103" s="52">
        <f>+(A!W47+B!X47)/(E!X61+E!X89)</f>
        <v>1.2986587068965517E-5</v>
      </c>
      <c r="Y103" s="52">
        <f>+(A!X47+B!Y47)/(E!Y61+E!Y89)</f>
        <v>1.675212783018868E-5</v>
      </c>
      <c r="Z103" s="52">
        <f>+(A!Y47+B!Z47)/(E!Z61+E!Z89)</f>
        <v>1.6657485981308408E-5</v>
      </c>
      <c r="AA103" s="52">
        <f>+(A!Z47+B!AA47)/(E!AA61+E!AA89)</f>
        <v>1.9292588744588747E-5</v>
      </c>
      <c r="AB103" s="52">
        <f>+(A!AA47+B!AB47)/(E!AB61+E!AB89)</f>
        <v>1.6983951744956263E-5</v>
      </c>
      <c r="AC103" s="52">
        <f>+(A!AB47+B!AC47)/(E!AC61+E!AC89)</f>
        <v>1.7465273992515796E-5</v>
      </c>
    </row>
    <row r="104" spans="4:29" x14ac:dyDescent="0.25">
      <c r="D104" s="60" t="s">
        <v>18</v>
      </c>
      <c r="E104" s="53">
        <f>+(A!D48+B!E48)/(E!E62+E!E90)</f>
        <v>1.7440331703715821E-7</v>
      </c>
      <c r="F104" s="53">
        <f>+(A!E48+B!F48)/(E!F62+E!F90)</f>
        <v>9.8492451702739896E-7</v>
      </c>
      <c r="G104" s="53">
        <f>+(A!F48+B!G48)/(E!G62+E!G90)</f>
        <v>0</v>
      </c>
      <c r="H104" s="53">
        <f>+(A!G48+B!H48)/(E!H62+E!H90)</f>
        <v>1.5743406355608476E-6</v>
      </c>
      <c r="I104" s="53">
        <f>+(A!H48+B!I48)/(E!I62+E!I90)</f>
        <v>4.5948469291687772E-6</v>
      </c>
      <c r="J104" s="53">
        <f>+(A!I48+B!J48)/(E!J62+E!J90)</f>
        <v>6.1543729352151349E-8</v>
      </c>
      <c r="K104" s="53">
        <f>+(A!J48+B!K48)/(E!K62+E!K90)</f>
        <v>2.4995213496408279E-7</v>
      </c>
      <c r="L104" s="53">
        <f>+(A!K48+B!L48)/(E!L62+E!L90)</f>
        <v>1.6397598560533959E-6</v>
      </c>
      <c r="M104" s="53">
        <f>+(A!L48+B!M48)/(E!M62+E!M90)</f>
        <v>2.3618787907174995E-7</v>
      </c>
      <c r="N104" s="53">
        <f>+(A!M48+B!N48)/(E!N62+E!N90)</f>
        <v>1.4862201007848272E-6</v>
      </c>
      <c r="O104" s="53">
        <f>+(A!N48+B!O48)/(E!O62+E!O90)</f>
        <v>4.4871016778198957E-7</v>
      </c>
      <c r="P104" s="53">
        <f>+(A!O48+B!P48)/(E!P62+E!P90)</f>
        <v>8.5476330129419489E-7</v>
      </c>
      <c r="Q104" s="53">
        <f>+(A!P48+B!Q48)/(E!Q62+E!Q90)</f>
        <v>8.559459459459459E-7</v>
      </c>
      <c r="R104" s="53">
        <f>+(A!Q48+B!R48)/(E!R62+E!R90)</f>
        <v>9.2765020576131684E-7</v>
      </c>
      <c r="S104" s="53">
        <f>+(A!R48+B!S48)/(E!S62+E!S90)</f>
        <v>5.719210526315789E-7</v>
      </c>
      <c r="T104" s="53">
        <f>+(A!S48+B!T48)/(E!T62+E!T90)</f>
        <v>2.8992916666666665E-7</v>
      </c>
      <c r="U104" s="53">
        <f>+(A!T48+B!U48)/(E!U62+E!U90)</f>
        <v>6.3345390070921996E-7</v>
      </c>
      <c r="V104" s="53">
        <f>+(A!U48+B!V48)/(E!V62+E!V90)</f>
        <v>8.2388194444444443E-7</v>
      </c>
      <c r="W104" s="53">
        <f>+(A!V48+B!W48)/(E!W62+E!W90)</f>
        <v>5.2239130434782611E-7</v>
      </c>
      <c r="X104" s="53">
        <f>+(A!W48+B!X48)/(E!X62+E!X90)</f>
        <v>1.5389568106312293E-6</v>
      </c>
      <c r="Y104" s="53">
        <f>+(A!X48+B!Y48)/(E!Y62+E!Y90)</f>
        <v>2.8464500000000005E-6</v>
      </c>
      <c r="Z104" s="53">
        <f>+(A!Y48+B!Z48)/(E!Z62+E!Z90)</f>
        <v>2.036541958041958E-6</v>
      </c>
      <c r="AA104" s="53">
        <f>+(A!Z48+B!AA48)/(E!AA62+E!AA90)</f>
        <v>4.3161038961038954E-7</v>
      </c>
      <c r="AB104" s="53">
        <f>+(A!AA48+B!AB48)/(E!AB62+E!AB90)</f>
        <v>6.5704336679149574E-7</v>
      </c>
      <c r="AC104" s="53">
        <f>+(A!AB48+B!AC48)/(E!AC62+E!AC90)</f>
        <v>7.1711900838367491E-7</v>
      </c>
    </row>
    <row r="105" spans="4:29" x14ac:dyDescent="0.25">
      <c r="D105" s="60" t="s">
        <v>19</v>
      </c>
      <c r="E105" s="53">
        <f>+(A!D49+B!E49)/(E!E63+E!E91)</f>
        <v>1.8818454746136865E-6</v>
      </c>
      <c r="F105" s="53">
        <f>+(A!E49+B!F49)/(E!F63+E!F91)</f>
        <v>2.2249101382488483E-6</v>
      </c>
      <c r="G105" s="53">
        <f>+(A!F49+B!G49)/(E!G63+E!G91)</f>
        <v>3.9984227272727273E-6</v>
      </c>
      <c r="H105" s="53">
        <f>+(A!G49+B!H49)/(E!H63+E!H91)</f>
        <v>6.3056202531645564E-6</v>
      </c>
      <c r="I105" s="53">
        <f>+(A!H49+B!I49)/(E!I63+E!I91)</f>
        <v>7.583093994778067E-6</v>
      </c>
      <c r="J105" s="53">
        <f>+(A!I49+B!J49)/(E!J63+E!J91)</f>
        <v>9.6097641509433961E-6</v>
      </c>
      <c r="K105" s="53">
        <f>+(A!J49+B!K49)/(E!K63+E!K91)</f>
        <v>4.0008004987531171E-6</v>
      </c>
      <c r="L105" s="53">
        <f>+(A!K49+B!L49)/(E!L63+E!L91)</f>
        <v>4.7783438256658599E-6</v>
      </c>
      <c r="M105" s="53">
        <f>+(A!L49+B!M49)/(E!M63+E!M91)</f>
        <v>6.7496489795918368E-6</v>
      </c>
      <c r="N105" s="53">
        <f>+(A!M49+B!N49)/(E!N63+E!N91)</f>
        <v>6.5006309148264983E-7</v>
      </c>
      <c r="O105" s="53">
        <f>+(A!N49+B!O49)/(E!O63+E!O91)</f>
        <v>9.3966896551724136E-7</v>
      </c>
      <c r="P105" s="53">
        <f>+(A!O49+B!P49)/(E!P63+E!P91)</f>
        <v>3.4908955223880601E-6</v>
      </c>
      <c r="Q105" s="53">
        <f>+(A!P49+B!Q49)/(E!Q63+E!Q91)</f>
        <v>2.5606199813258638E-6</v>
      </c>
      <c r="R105" s="53">
        <f>+(A!Q49+B!R49)/(E!R63+E!R91)</f>
        <v>4.4830387658227849E-6</v>
      </c>
      <c r="S105" s="53">
        <f>+(A!R49+B!S49)/(E!S63+E!S91)</f>
        <v>1.0077124183006535E-6</v>
      </c>
      <c r="T105" s="53">
        <f>+(A!S49+B!T49)/(E!T63+E!T91)</f>
        <v>1.6208696969696969E-6</v>
      </c>
      <c r="U105" s="53">
        <f>+(A!T49+B!U49)/(E!U63+E!U91)</f>
        <v>3.3481646919431279E-6</v>
      </c>
      <c r="V105" s="53">
        <f>+(A!U49+B!V49)/(E!V63+E!V91)</f>
        <v>6.0710344387755101E-6</v>
      </c>
      <c r="W105" s="53">
        <f>+(A!V49+B!W49)/(E!W63+E!W91)</f>
        <v>7.1214421119592869E-6</v>
      </c>
      <c r="X105" s="53">
        <f>+(A!W49+B!X49)/(E!X63+E!X91)</f>
        <v>4.897040789473684E-6</v>
      </c>
      <c r="Y105" s="53">
        <f>+(A!X49+B!Y49)/(E!Y63+E!Y91)</f>
        <v>5.8515928338762206E-6</v>
      </c>
      <c r="Z105" s="53">
        <f>+(A!Y49+B!Z49)/(E!Z63+E!Z91)</f>
        <v>5.8572883799830361E-6</v>
      </c>
      <c r="AA105" s="53">
        <f>+(A!Z49+B!AA49)/(E!AA63+E!AA91)</f>
        <v>5.9165155367231642E-6</v>
      </c>
      <c r="AB105" s="53">
        <f>+(A!AA49+B!AB49)/(E!AB63+E!AB91)</f>
        <v>4.747998452221555E-6</v>
      </c>
      <c r="AC105" s="53">
        <f>+(A!AB49+B!AC49)/(E!AC63+E!AC91)</f>
        <v>4.9782860374172843E-6</v>
      </c>
    </row>
    <row r="106" spans="4:29" x14ac:dyDescent="0.25">
      <c r="D106" s="60" t="s">
        <v>20</v>
      </c>
      <c r="E106" s="53">
        <f>+(A!D50+B!E50)/(E!E64+E!E92)</f>
        <v>1.9621333333333333E-8</v>
      </c>
      <c r="F106" s="53">
        <f>+(A!E50+B!F50)/(E!F64+E!F92)</f>
        <v>4.9324205914567362E-8</v>
      </c>
      <c r="G106" s="53">
        <f>+(A!F50+B!G50)/(E!G64+E!G92)</f>
        <v>7.0787944025834234E-8</v>
      </c>
      <c r="H106" s="53">
        <f>+(A!G50+B!H50)/(E!H64+E!H92)</f>
        <v>1.7137826086956522E-7</v>
      </c>
      <c r="I106" s="53">
        <f>+(A!H50+B!I50)/(E!I64+E!I92)</f>
        <v>4.680884109916368E-8</v>
      </c>
      <c r="J106" s="53">
        <f>+(A!I50+B!J50)/(E!J64+E!J92)</f>
        <v>2.8426291793313068E-8</v>
      </c>
      <c r="K106" s="53">
        <f>+(A!J50+B!K50)/(E!K64+E!K92)</f>
        <v>3.3982543640897756E-8</v>
      </c>
      <c r="L106" s="53">
        <f>+(A!K50+B!L50)/(E!L64+E!L92)</f>
        <v>1.9636213991769546E-8</v>
      </c>
      <c r="M106" s="53">
        <f>+(A!L50+B!M50)/(E!M64+E!M92)</f>
        <v>1.3889914304548453E-8</v>
      </c>
      <c r="N106" s="53">
        <f>+(A!M50+B!N50)/(E!N64+E!N92)</f>
        <v>8.5328292682926834E-8</v>
      </c>
      <c r="O106" s="53">
        <f>+(A!N50+B!O50)/(E!O64+E!O92)</f>
        <v>6.5414982578397224E-8</v>
      </c>
      <c r="P106" s="53">
        <f>+(A!O50+B!P50)/(E!P64+E!P92)</f>
        <v>3.4921126760563381E-9</v>
      </c>
      <c r="Q106" s="53">
        <f>+(A!P50+B!Q50)/(E!Q64+E!Q92)</f>
        <v>2.2540525000000001E-7</v>
      </c>
      <c r="R106" s="53">
        <f>+(A!Q50+B!R50)/(E!R64+E!R92)</f>
        <v>1.267045534150613E-7</v>
      </c>
      <c r="S106" s="53">
        <f>+(A!R50+B!S50)/(E!S64+E!S92)</f>
        <v>2.0258888888888889E-8</v>
      </c>
      <c r="T106" s="53">
        <f>+(A!S50+B!T50)/(E!T64+E!T92)</f>
        <v>1.2491808510638297E-7</v>
      </c>
      <c r="U106" s="53">
        <f>+(A!T50+B!U50)/(E!U64+E!U92)</f>
        <v>3.6425617283950622E-8</v>
      </c>
      <c r="V106" s="53">
        <f>+(A!U50+B!V50)/(E!V64+E!V92)</f>
        <v>2.5508444444444443E-8</v>
      </c>
      <c r="W106" s="53">
        <f>+(A!V50+B!W50)/(E!W64+E!W92)</f>
        <v>1.9580273141122914E-8</v>
      </c>
      <c r="X106" s="53">
        <f>+(A!W50+B!X50)/(E!X64+E!X92)</f>
        <v>1.4589124797406808E-7</v>
      </c>
      <c r="Y106" s="53">
        <f>+(A!X50+B!Y50)/(E!Y64+E!Y92)</f>
        <v>1.8485706666666668E-7</v>
      </c>
      <c r="Z106" s="53">
        <f>+(A!Y50+B!Z50)/(E!Z64+E!Z92)</f>
        <v>2.6675326797385619E-7</v>
      </c>
      <c r="AA106" s="53">
        <f>+(A!Z50+B!AA50)/(E!AA64+E!AA92)</f>
        <v>1.7567556675062972E-7</v>
      </c>
      <c r="AB106" s="53">
        <f>+(A!AA50+B!AB50)/(E!AB64+E!AB92)</f>
        <v>1.1215366107485821E-7</v>
      </c>
      <c r="AC106" s="53">
        <f>+(A!AB50+B!AC50)/(E!AC64+E!AC92)</f>
        <v>1.7666832999290674E-7</v>
      </c>
    </row>
    <row r="107" spans="4:29" x14ac:dyDescent="0.25">
      <c r="D107" s="60" t="s">
        <v>21</v>
      </c>
      <c r="E107" s="53">
        <f>+(A!D51+B!E51)/(E!E65+E!E93)</f>
        <v>1.7590934538482938E-7</v>
      </c>
      <c r="F107" s="53">
        <f>+(A!E51+B!F51)/(E!F65+E!F93)</f>
        <v>0</v>
      </c>
      <c r="G107" s="53">
        <f>+(A!F51+B!G51)/(E!G65+E!G93)</f>
        <v>0</v>
      </c>
      <c r="H107" s="53">
        <f>+(A!G51+B!H51)/(E!H65+E!H93)</f>
        <v>0</v>
      </c>
      <c r="I107" s="53">
        <f>+(A!H51+B!I51)/(E!I65+E!I93)</f>
        <v>0</v>
      </c>
      <c r="J107" s="53">
        <f>+(A!I51+B!J51)/(E!J65+E!J93)</f>
        <v>0</v>
      </c>
      <c r="K107" s="53">
        <f>+(A!J51+B!K51)/(E!K65+E!K93)</f>
        <v>0</v>
      </c>
      <c r="L107" s="53">
        <f>+(A!K51+B!L51)/(E!L65+E!L93)</f>
        <v>0</v>
      </c>
      <c r="M107" s="53">
        <f>+(A!L51+B!M51)/(E!M65+E!M93)</f>
        <v>0</v>
      </c>
      <c r="N107" s="53">
        <f>+(A!M51+B!N51)/(E!N65+E!N93)</f>
        <v>8.4516362676707807E-8</v>
      </c>
      <c r="O107" s="53">
        <f>+(A!N51+B!O51)/(E!O65+E!O93)</f>
        <v>1.6493849523481375E-7</v>
      </c>
      <c r="P107" s="53">
        <f>+(A!O51+B!P51)/(E!P65+E!P93)</f>
        <v>5.4069967300754012E-7</v>
      </c>
      <c r="Q107" s="53">
        <f>+(A!P51+B!Q51)/(E!Q65+E!Q93)</f>
        <v>7.4362887967198322E-7</v>
      </c>
      <c r="R107" s="53">
        <f>+(A!Q51+B!R51)/(E!R65+E!R93)</f>
        <v>5.1950685619794784E-7</v>
      </c>
      <c r="S107" s="53">
        <f>+(A!R51+B!S51)/(E!S65+E!S93)</f>
        <v>1.0461936478297702E-6</v>
      </c>
      <c r="T107" s="53">
        <f>+(A!S51+B!T51)/(E!T65+E!T93)</f>
        <v>2.0319687276728088E-6</v>
      </c>
      <c r="U107" s="53">
        <f>+(A!T51+B!U51)/(E!U65+E!U93)</f>
        <v>1.0446215859030838E-5</v>
      </c>
      <c r="V107" s="53">
        <f>+(A!U51+B!V51)/(E!V65+E!V93)</f>
        <v>1.1576490909090909E-5</v>
      </c>
      <c r="W107" s="53">
        <f>+(A!V51+B!W51)/(E!W65+E!W93)</f>
        <v>7.400671568627451E-6</v>
      </c>
      <c r="X107" s="53">
        <f>+(A!W51+B!X51)/(E!X65+E!X93)</f>
        <v>7.738992853547147E-6</v>
      </c>
      <c r="Y107" s="53">
        <f>+(A!X51+B!Y51)/(E!Y65+E!Y93)</f>
        <v>1.4906981109697652E-6</v>
      </c>
      <c r="Z107" s="53">
        <f>+(A!Y51+B!Z51)/(E!Z65+E!Z93)</f>
        <v>1.4071880491052767E-6</v>
      </c>
      <c r="AA107" s="53">
        <f>+(A!Z51+B!AA51)/(E!AA65+E!AA93)</f>
        <v>1.1524905660377358E-6</v>
      </c>
      <c r="AB107" s="53">
        <f>+(A!AA51+B!AB51)/(E!AB65+E!AB93)</f>
        <v>5.5024841196625051E-7</v>
      </c>
      <c r="AC107" s="53">
        <f>+(A!AB51+B!AC51)/(E!AC65+E!AC93)</f>
        <v>2.1243938234530179E-6</v>
      </c>
    </row>
    <row r="108" spans="4:29" x14ac:dyDescent="0.25">
      <c r="D108" s="60" t="s">
        <v>22</v>
      </c>
      <c r="E108" s="53">
        <f>+(A!D52+B!E52)/(E!E66+E!E94)</f>
        <v>2.8201120162932791E-6</v>
      </c>
      <c r="F108" s="53">
        <f>+(A!E52+B!F52)/(E!F66+E!F94)</f>
        <v>4.233558852621168E-6</v>
      </c>
      <c r="G108" s="53">
        <f>+(A!F52+B!G52)/(E!G66+E!G94)</f>
        <v>4.0143824928639394E-6</v>
      </c>
      <c r="H108" s="53">
        <f>+(A!G52+B!H52)/(E!H66+E!H94)</f>
        <v>3.8649390815370204E-6</v>
      </c>
      <c r="I108" s="53">
        <f>+(A!H52+B!I52)/(E!I66+E!I94)</f>
        <v>2.8400171017101711E-6</v>
      </c>
      <c r="J108" s="53">
        <f>+(A!I52+B!J52)/(E!J66+E!J94)</f>
        <v>3.7071364785172703E-6</v>
      </c>
      <c r="K108" s="53">
        <f>+(A!J52+B!K52)/(E!K66+E!K94)</f>
        <v>3.0488498376623376E-6</v>
      </c>
      <c r="L108" s="53">
        <f>+(A!K52+B!L52)/(E!L66+E!L94)</f>
        <v>6.325087209302325E-6</v>
      </c>
      <c r="M108" s="53">
        <f>+(A!L52+B!M52)/(E!M66+E!M94)</f>
        <v>5.3133270516717314E-6</v>
      </c>
      <c r="N108" s="53">
        <f>+(A!M52+B!N52)/(E!N66+E!N94)</f>
        <v>8.9831869065467263E-6</v>
      </c>
      <c r="O108" s="53">
        <f>+(A!N52+B!O52)/(E!O66+E!O94)</f>
        <v>4.4252763157894741E-6</v>
      </c>
      <c r="P108" s="53">
        <f>+(A!O52+B!P52)/(E!P66+E!P94)</f>
        <v>2.9415031372549023E-6</v>
      </c>
      <c r="Q108" s="53">
        <f>+(A!P52+B!Q52)/(E!Q66+E!Q94)</f>
        <v>2.1742297658862876E-6</v>
      </c>
      <c r="R108" s="53">
        <f>+(A!Q52+B!R52)/(E!R66+E!R94)</f>
        <v>2.5681299418604653E-6</v>
      </c>
      <c r="S108" s="53">
        <f>+(A!R52+B!S52)/(E!S66+E!S94)</f>
        <v>7.6028986348122872E-6</v>
      </c>
      <c r="T108" s="53">
        <f>+(A!S52+B!T52)/(E!T66+E!T94)</f>
        <v>3.8895196531791913E-6</v>
      </c>
      <c r="U108" s="53">
        <f>+(A!T52+B!U52)/(E!U66+E!U94)</f>
        <v>2.5247710073710071E-6</v>
      </c>
      <c r="V108" s="53">
        <f>+(A!U52+B!V52)/(E!V66+E!V94)</f>
        <v>2.5270040201005025E-6</v>
      </c>
      <c r="W108" s="53">
        <f>+(A!V52+B!W52)/(E!W66+E!W94)</f>
        <v>3.3777751219512196E-6</v>
      </c>
      <c r="X108" s="53">
        <f>+(A!W52+B!X52)/(E!X66+E!X94)</f>
        <v>3.9088756563245819E-6</v>
      </c>
      <c r="Y108" s="53">
        <f>+(A!X52+B!Y52)/(E!Y66+E!Y94)</f>
        <v>2.2739381578947368E-6</v>
      </c>
      <c r="Z108" s="53">
        <f>+(A!Y52+B!Z52)/(E!Z66+E!Z94)</f>
        <v>2.3060450402144776E-6</v>
      </c>
      <c r="AA108" s="53">
        <f>+(A!Z52+B!AA52)/(E!AA66+E!AA94)</f>
        <v>1.9997143902439023E-6</v>
      </c>
      <c r="AB108" s="53">
        <f>+(A!AA52+B!AB52)/(E!AB66+E!AB94)</f>
        <v>1.906548224687394E-6</v>
      </c>
      <c r="AC108" s="53">
        <f>+(A!AB52+B!AC52)/(E!AC66+E!AC94)</f>
        <v>1.6858622787093098E-6</v>
      </c>
    </row>
    <row r="109" spans="4:29" x14ac:dyDescent="0.25">
      <c r="D109" s="60" t="s">
        <v>23</v>
      </c>
      <c r="E109" s="53">
        <f>+(A!D53+B!E53)/(E!E67+E!E95)</f>
        <v>1.7896288659793814E-6</v>
      </c>
      <c r="F109" s="53">
        <f>+(A!E53+B!F53)/(E!F67+E!F95)</f>
        <v>2.1015569696969696E-6</v>
      </c>
      <c r="G109" s="53">
        <f>+(A!F53+B!G53)/(E!G67+E!G95)</f>
        <v>2.0772806603773584E-6</v>
      </c>
      <c r="H109" s="53">
        <f>+(A!G53+B!H53)/(E!H67+E!H95)</f>
        <v>6.6094557416267949E-7</v>
      </c>
      <c r="I109" s="53">
        <f>+(A!H53+B!I53)/(E!I67+E!I95)</f>
        <v>1.1173321190042502E-6</v>
      </c>
      <c r="J109" s="53">
        <f>+(A!I53+B!J53)/(E!J67+E!J95)</f>
        <v>2.0982546583850933E-6</v>
      </c>
      <c r="K109" s="53">
        <f>+(A!J53+B!K53)/(E!K67+E!K95)</f>
        <v>2.1662551561579258E-6</v>
      </c>
      <c r="L109" s="53">
        <f>+(A!K53+B!L53)/(E!L67+E!L95)</f>
        <v>1.9689383675735703E-6</v>
      </c>
      <c r="M109" s="53">
        <f>+(A!L53+B!M53)/(E!M67+E!M95)</f>
        <v>1.6582615384615386E-6</v>
      </c>
      <c r="N109" s="53">
        <f>+(A!M53+B!N53)/(E!N67+E!N95)</f>
        <v>1.2434553846153847E-6</v>
      </c>
      <c r="O109" s="53">
        <f>+(A!N53+B!O53)/(E!O67+E!O95)</f>
        <v>1.8155608247422681E-6</v>
      </c>
      <c r="P109" s="53">
        <f>+(A!O53+B!P53)/(E!P67+E!P95)</f>
        <v>1.9916567251461991E-6</v>
      </c>
      <c r="Q109" s="53">
        <f>+(A!P53+B!Q53)/(E!Q67+E!Q95)</f>
        <v>1.0317263027295284E-6</v>
      </c>
      <c r="R109" s="53">
        <f>+(A!Q53+B!R53)/(E!R67+E!R95)</f>
        <v>8.6594762979683981E-7</v>
      </c>
      <c r="S109" s="53">
        <f>+(A!R53+B!S53)/(E!S67+E!S95)</f>
        <v>7.8254416403785489E-7</v>
      </c>
      <c r="T109" s="53">
        <f>+(A!S53+B!T53)/(E!T67+E!T95)</f>
        <v>8.9891933842239176E-7</v>
      </c>
      <c r="U109" s="53">
        <f>+(A!T53+B!U53)/(E!U67+E!U95)</f>
        <v>2.4017566596194501E-6</v>
      </c>
      <c r="V109" s="53">
        <f>+(A!U53+B!V53)/(E!V67+E!V95)</f>
        <v>1.0188919463087248E-6</v>
      </c>
      <c r="W109" s="53">
        <f>+(A!V53+B!W53)/(E!W67+E!W95)</f>
        <v>8.6850484581497797E-7</v>
      </c>
      <c r="X109" s="53">
        <f>+(A!W53+B!X53)/(E!X67+E!X95)</f>
        <v>1.0698064102564103E-6</v>
      </c>
      <c r="Y109" s="53">
        <f>+(A!X53+B!Y53)/(E!Y67+E!Y95)</f>
        <v>4.0507809638554219E-6</v>
      </c>
      <c r="Z109" s="53">
        <f>+(A!Y53+B!Z53)/(E!Z67+E!Z95)</f>
        <v>4.5373679292929294E-6</v>
      </c>
      <c r="AA109" s="53">
        <f>+(A!Z53+B!AA53)/(E!AA67+E!AA95)</f>
        <v>2.1693695945945946E-6</v>
      </c>
      <c r="AB109" s="53">
        <f>+(A!AA53+B!AB53)/(E!AB67+E!AB95)</f>
        <v>1.7585276151039281E-6</v>
      </c>
      <c r="AC109" s="53">
        <f>+(A!AB53+B!AC53)/(E!AC67+E!AC95)</f>
        <v>1.0958628144839546E-6</v>
      </c>
    </row>
    <row r="110" spans="4:29" x14ac:dyDescent="0.25">
      <c r="D110" s="60" t="s">
        <v>24</v>
      </c>
      <c r="E110" s="53">
        <f>+(A!D54+B!E54)/(E!E68+E!E96)</f>
        <v>3.0524243523316062E-6</v>
      </c>
      <c r="F110" s="53">
        <f>+(A!E54+B!F54)/(E!F68+E!F96)</f>
        <v>1.0197209756097561E-6</v>
      </c>
      <c r="G110" s="53">
        <f>+(A!F54+B!G54)/(E!G68+E!G96)</f>
        <v>8.7652206896551729E-7</v>
      </c>
      <c r="H110" s="53">
        <f>+(A!G54+B!H54)/(E!H68+E!H96)</f>
        <v>1.7804866071428571E-6</v>
      </c>
      <c r="I110" s="53">
        <f>+(A!H54+B!I54)/(E!I68+E!I96)</f>
        <v>4.310896624472574E-7</v>
      </c>
      <c r="J110" s="53">
        <f>+(A!I54+B!J54)/(E!J68+E!J96)</f>
        <v>4.2459410646387837E-7</v>
      </c>
      <c r="K110" s="53">
        <f>+(A!J54+B!K54)/(E!K68+E!K96)</f>
        <v>4.8207535070140284E-7</v>
      </c>
      <c r="L110" s="53">
        <f>+(A!K54+B!L54)/(E!L68+E!L96)</f>
        <v>4.0912961538461542E-7</v>
      </c>
      <c r="M110" s="53">
        <f>+(A!L54+B!M54)/(E!M68+E!M96)</f>
        <v>3.9841195286195287E-7</v>
      </c>
      <c r="N110" s="53">
        <f>+(A!M54+B!N54)/(E!N68+E!N96)</f>
        <v>5.2842580645161288E-7</v>
      </c>
      <c r="O110" s="53">
        <f>+(A!N54+B!O54)/(E!O68+E!O96)</f>
        <v>6.8409291237113401E-7</v>
      </c>
      <c r="P110" s="53">
        <f>+(A!O54+B!P54)/(E!P68+E!P96)</f>
        <v>7.7405802469135805E-7</v>
      </c>
      <c r="Q110" s="53">
        <f>+(A!P54+B!Q54)/(E!Q68+E!Q96)</f>
        <v>9.5700913555992129E-7</v>
      </c>
      <c r="R110" s="53">
        <f>+(A!Q54+B!R54)/(E!R68+E!R96)</f>
        <v>1.4194566727605118E-6</v>
      </c>
      <c r="S110" s="53">
        <f>+(A!R54+B!S54)/(E!S68+E!S96)</f>
        <v>3.1096211943793906E-6</v>
      </c>
      <c r="T110" s="53">
        <f>+(A!S54+B!T54)/(E!T68+E!T96)</f>
        <v>2.1278376436781609E-6</v>
      </c>
      <c r="U110" s="53">
        <f>+(A!T54+B!U54)/(E!U68+E!U96)</f>
        <v>1.4467822335025382E-6</v>
      </c>
      <c r="V110" s="53">
        <f>+(A!U54+B!V54)/(E!V68+E!V96)</f>
        <v>2.5840189597315438E-6</v>
      </c>
      <c r="W110" s="53">
        <f>+(A!V54+B!W54)/(E!W68+E!W96)</f>
        <v>2.7744497972424981E-6</v>
      </c>
      <c r="X110" s="53">
        <f>+(A!W54+B!X54)/(E!X68+E!X96)</f>
        <v>1.5913755118110238E-6</v>
      </c>
      <c r="Y110" s="53">
        <f>+(A!X54+B!Y54)/(E!Y68+E!Y96)</f>
        <v>9.1059817729908868E-7</v>
      </c>
      <c r="Z110" s="53">
        <f>+(A!Y54+B!Z54)/(E!Z68+E!Z96)</f>
        <v>8.9232810675562963E-7</v>
      </c>
      <c r="AA110" s="53">
        <f>+(A!Z54+B!AA54)/(E!AA68+E!AA96)</f>
        <v>1.370237996941896E-6</v>
      </c>
      <c r="AB110" s="53">
        <f>+(A!AA54+B!AB54)/(E!AB68+E!AB96)</f>
        <v>2.0338012268819446E-6</v>
      </c>
      <c r="AC110" s="53">
        <f>+(A!AB54+B!AC54)/(E!AC68+E!AC96)</f>
        <v>1.4905320342930058E-6</v>
      </c>
    </row>
    <row r="111" spans="4:29" x14ac:dyDescent="0.25">
      <c r="D111" s="60" t="s">
        <v>25</v>
      </c>
      <c r="E111" s="53">
        <f>+(A!D55+B!E55)/(E!E69+E!E97)</f>
        <v>9.0211171450737013E-7</v>
      </c>
      <c r="F111" s="53">
        <f>+(A!E55+B!F55)/(E!F69+E!F97)</f>
        <v>8.6324070021881846E-7</v>
      </c>
      <c r="G111" s="53">
        <f>+(A!F55+B!G55)/(E!G69+E!G97)</f>
        <v>8.3289659958362248E-7</v>
      </c>
      <c r="H111" s="53">
        <f>+(A!G55+B!H55)/(E!H69+E!H97)</f>
        <v>1.2108418156808803E-6</v>
      </c>
      <c r="I111" s="53">
        <f>+(A!H55+B!I55)/(E!I69+E!I97)</f>
        <v>8.0107417218543039E-7</v>
      </c>
      <c r="J111" s="53">
        <f>+(A!I55+B!J55)/(E!J69+E!J97)</f>
        <v>7.3031940112289462E-7</v>
      </c>
      <c r="K111" s="53">
        <f>+(A!J55+B!K55)/(E!K69+E!K97)</f>
        <v>6.1025832809553741E-7</v>
      </c>
      <c r="L111" s="53">
        <f>+(A!K55+B!L55)/(E!L69+E!L97)</f>
        <v>9.578245823389021E-7</v>
      </c>
      <c r="M111" s="53">
        <f>+(A!L55+B!M55)/(E!M69+E!M97)</f>
        <v>7.9826822916666675E-7</v>
      </c>
      <c r="N111" s="53">
        <f>+(A!M55+B!N55)/(E!N69+E!N97)</f>
        <v>1.0739802690582961E-6</v>
      </c>
      <c r="O111" s="53">
        <f>+(A!N55+B!O55)/(E!O69+E!O97)</f>
        <v>1.819182857142857E-6</v>
      </c>
      <c r="P111" s="53">
        <f>+(A!O55+B!P55)/(E!P69+E!P97)</f>
        <v>2.5420132841328417E-6</v>
      </c>
      <c r="Q111" s="53">
        <f>+(A!P55+B!Q55)/(E!Q69+E!Q97)</f>
        <v>2.8293508090614884E-6</v>
      </c>
      <c r="R111" s="53">
        <f>+(A!Q55+B!R55)/(E!R69+E!R97)</f>
        <v>3.3265656716417911E-6</v>
      </c>
      <c r="S111" s="53">
        <f>+(A!R55+B!S55)/(E!S69+E!S97)</f>
        <v>2.7341262068965515E-6</v>
      </c>
      <c r="T111" s="53">
        <f>+(A!S55+B!T55)/(E!T69+E!T97)</f>
        <v>2.8250675675675672E-6</v>
      </c>
      <c r="U111" s="53">
        <f>+(A!T55+B!U55)/(E!U69+E!U97)</f>
        <v>2.6140506561679787E-6</v>
      </c>
      <c r="V111" s="53">
        <f>+(A!U55+B!V55)/(E!V69+E!V97)</f>
        <v>3.0498979434447301E-6</v>
      </c>
      <c r="W111" s="53">
        <f>+(A!V55+B!W55)/(E!W69+E!W97)</f>
        <v>3.2580360493827159E-6</v>
      </c>
      <c r="X111" s="53">
        <f>+(A!W55+B!X55)/(E!X69+E!X97)</f>
        <v>2.744012676056338E-6</v>
      </c>
      <c r="Y111" s="53">
        <f>+(A!X55+B!Y55)/(E!Y69+E!Y97)</f>
        <v>2.8308128395061727E-6</v>
      </c>
      <c r="Z111" s="53">
        <f>+(A!Y55+B!Z55)/(E!Z69+E!Z97)</f>
        <v>2.8749286432160807E-6</v>
      </c>
      <c r="AA111" s="53">
        <f>+(A!Z55+B!AA55)/(E!AA69+E!AA97)</f>
        <v>2.4827889150943395E-6</v>
      </c>
      <c r="AB111" s="53">
        <f>+(A!AA55+B!AB55)/(E!AB69+E!AB97)</f>
        <v>2.4702293321746868E-6</v>
      </c>
      <c r="AC111" s="53">
        <f>+(A!AB55+B!AC55)/(E!AC69+E!AC97)</f>
        <v>2.278348207142946E-6</v>
      </c>
    </row>
    <row r="112" spans="4:29" ht="15.75" thickBot="1" x14ac:dyDescent="0.3">
      <c r="D112" s="61" t="s">
        <v>26</v>
      </c>
      <c r="E112" s="54">
        <f>+(A!D56+B!E56)/(E!E70+E!E98)</f>
        <v>0</v>
      </c>
      <c r="F112" s="54">
        <f>+(A!E56+B!F56)/(E!F70+E!F98)</f>
        <v>0</v>
      </c>
      <c r="G112" s="54">
        <f>+(A!F56+B!G56)/(E!G70+E!G98)</f>
        <v>0</v>
      </c>
      <c r="H112" s="54">
        <f>+(A!G56+B!H56)/(E!H70+E!H98)</f>
        <v>0</v>
      </c>
      <c r="I112" s="54">
        <f>+(A!H56+B!I56)/(E!I70+E!I98)</f>
        <v>0</v>
      </c>
      <c r="J112" s="54">
        <f>+(A!I56+B!J56)/(E!J70+E!J98)</f>
        <v>0</v>
      </c>
      <c r="K112" s="54">
        <f>+(A!J56+B!K56)/(E!K70+E!K98)</f>
        <v>0</v>
      </c>
      <c r="L112" s="54">
        <f>+(A!K56+B!L56)/(E!L70+E!L98)</f>
        <v>0</v>
      </c>
      <c r="M112" s="54">
        <f>+(A!L56+B!M56)/(E!M70+E!M98)</f>
        <v>3.6673796791443852E-8</v>
      </c>
      <c r="N112" s="54">
        <f>+(A!M56+B!N56)/(E!N70+E!N98)</f>
        <v>1.5716032608695654E-8</v>
      </c>
      <c r="O112" s="54">
        <f>+(A!N56+B!O56)/(E!O70+E!O98)</f>
        <v>1.0014494518879414E-7</v>
      </c>
      <c r="P112" s="54">
        <f>+(A!O56+B!P56)/(E!P70+E!P98)</f>
        <v>6.5704026115342758E-8</v>
      </c>
      <c r="Q112" s="54">
        <f>+(A!P56+B!Q56)/(E!Q70+E!Q98)</f>
        <v>9.5774757281553395E-8</v>
      </c>
      <c r="R112" s="54">
        <f>+(A!Q56+B!R56)/(E!R70+E!R98)</f>
        <v>1.4565600624024961E-7</v>
      </c>
      <c r="S112" s="54">
        <f>+(A!R56+B!S56)/(E!S70+E!S98)</f>
        <v>8.7963835155592928E-8</v>
      </c>
      <c r="T112" s="54">
        <f>+(A!S56+B!T56)/(E!T70+E!T98)</f>
        <v>8.9263487099296325E-8</v>
      </c>
      <c r="U112" s="54">
        <f>+(A!T56+B!U56)/(E!U70+E!U98)</f>
        <v>5.8632542372881359E-8</v>
      </c>
      <c r="V112" s="54">
        <f>+(A!U56+B!V56)/(E!V70+E!V98)</f>
        <v>1.0190945558739255E-7</v>
      </c>
      <c r="W112" s="54">
        <f>+(A!V56+B!W56)/(E!W70+E!W98)</f>
        <v>3.8486529318541998E-8</v>
      </c>
      <c r="X112" s="54">
        <f>+(A!W56+B!X56)/(E!X70+E!X98)</f>
        <v>1.0940514469453376E-7</v>
      </c>
      <c r="Y112" s="54">
        <f>+(A!X56+B!Y56)/(E!Y70+E!Y98)</f>
        <v>8.8532116294793775E-8</v>
      </c>
      <c r="Z112" s="54">
        <f>+(A!Y56+B!Z56)/(E!Z70+E!Z98)</f>
        <v>8.439027431421446E-8</v>
      </c>
      <c r="AA112" s="54">
        <f>+(A!Z56+B!AA56)/(E!AA70+E!AA98)</f>
        <v>7.7503880983182408E-8</v>
      </c>
      <c r="AB112" s="54">
        <f>+(A!AA56+B!AB56)/(E!AB70+E!AB98)</f>
        <v>5.0064150899633805E-8</v>
      </c>
      <c r="AC112" s="54">
        <f>+(A!AB56+B!AC56)/(E!AC70+E!AC98)</f>
        <v>1.9280711209378603E-5</v>
      </c>
    </row>
    <row r="113" spans="4:4" x14ac:dyDescent="0.25">
      <c r="D113" s="1" t="s">
        <v>53</v>
      </c>
    </row>
  </sheetData>
  <mergeCells count="6">
    <mergeCell ref="E58:Z58"/>
    <mergeCell ref="B7:D16"/>
    <mergeCell ref="J7:K16"/>
    <mergeCell ref="D47:E47"/>
    <mergeCell ref="B17:D17"/>
    <mergeCell ref="D46:E46"/>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7:AC72"/>
  <sheetViews>
    <sheetView showGridLines="0" topLeftCell="O11" workbookViewId="0">
      <selection activeCell="A39" sqref="A39"/>
    </sheetView>
  </sheetViews>
  <sheetFormatPr baseColWidth="10" defaultRowHeight="15" x14ac:dyDescent="0.25"/>
  <cols>
    <col min="2" max="2" width="13.42578125" customWidth="1"/>
    <col min="4" max="4" width="31.7109375" customWidth="1"/>
  </cols>
  <sheetData>
    <row r="7" spans="2:16" x14ac:dyDescent="0.25">
      <c r="B7" s="211" t="s">
        <v>51</v>
      </c>
      <c r="C7" s="197"/>
      <c r="D7" s="197"/>
      <c r="E7" s="197"/>
    </row>
    <row r="8" spans="2:16" x14ac:dyDescent="0.25">
      <c r="B8" s="197"/>
      <c r="C8" s="197"/>
      <c r="D8" s="197"/>
      <c r="E8" s="197"/>
      <c r="M8" s="197" t="s">
        <v>11</v>
      </c>
      <c r="N8" s="213"/>
      <c r="O8" s="213"/>
      <c r="P8" s="213"/>
    </row>
    <row r="9" spans="2:16" x14ac:dyDescent="0.25">
      <c r="B9" s="197"/>
      <c r="C9" s="197"/>
      <c r="D9" s="197"/>
      <c r="E9" s="197"/>
      <c r="G9" s="197" t="s">
        <v>2</v>
      </c>
      <c r="H9" s="197"/>
      <c r="I9" s="197"/>
      <c r="J9" s="197"/>
      <c r="M9" s="213"/>
      <c r="N9" s="213"/>
      <c r="O9" s="213"/>
      <c r="P9" s="213"/>
    </row>
    <row r="10" spans="2:16" x14ac:dyDescent="0.25">
      <c r="B10" s="197"/>
      <c r="C10" s="197"/>
      <c r="D10" s="197"/>
      <c r="E10" s="197"/>
      <c r="G10" s="197"/>
      <c r="H10" s="197"/>
      <c r="I10" s="197"/>
      <c r="J10" s="197"/>
      <c r="M10" s="213"/>
      <c r="N10" s="213"/>
      <c r="O10" s="213"/>
      <c r="P10" s="213"/>
    </row>
    <row r="11" spans="2:16" x14ac:dyDescent="0.25">
      <c r="B11" s="197"/>
      <c r="C11" s="197"/>
      <c r="D11" s="197"/>
      <c r="E11" s="197"/>
      <c r="G11" s="197"/>
      <c r="H11" s="197"/>
      <c r="I11" s="197"/>
      <c r="J11" s="197"/>
      <c r="M11" s="213"/>
      <c r="N11" s="213"/>
      <c r="O11" s="213"/>
      <c r="P11" s="213"/>
    </row>
    <row r="12" spans="2:16" x14ac:dyDescent="0.25">
      <c r="B12" s="197"/>
      <c r="C12" s="197"/>
      <c r="D12" s="197"/>
      <c r="E12" s="197"/>
      <c r="G12" s="197"/>
      <c r="H12" s="197"/>
      <c r="I12" s="197"/>
      <c r="J12" s="197"/>
      <c r="M12" s="213"/>
      <c r="N12" s="213"/>
      <c r="O12" s="213"/>
      <c r="P12" s="213"/>
    </row>
    <row r="13" spans="2:16" x14ac:dyDescent="0.25">
      <c r="B13" s="197"/>
      <c r="C13" s="197"/>
      <c r="D13" s="197"/>
      <c r="E13" s="197"/>
      <c r="G13" s="197"/>
      <c r="H13" s="197"/>
      <c r="I13" s="197"/>
      <c r="J13" s="197"/>
      <c r="M13" s="213"/>
      <c r="N13" s="213"/>
      <c r="O13" s="213"/>
      <c r="P13" s="213"/>
    </row>
    <row r="14" spans="2:16" x14ac:dyDescent="0.25">
      <c r="B14" s="197"/>
      <c r="C14" s="197"/>
      <c r="D14" s="197"/>
      <c r="E14" s="197"/>
      <c r="G14" s="197"/>
      <c r="H14" s="197"/>
      <c r="I14" s="197"/>
      <c r="J14" s="197"/>
      <c r="M14" s="213"/>
      <c r="N14" s="213"/>
      <c r="O14" s="213"/>
      <c r="P14" s="213"/>
    </row>
    <row r="15" spans="2:16" x14ac:dyDescent="0.25">
      <c r="B15" s="197"/>
      <c r="C15" s="197"/>
      <c r="D15" s="197"/>
      <c r="E15" s="197"/>
      <c r="G15" s="197"/>
      <c r="H15" s="197"/>
      <c r="I15" s="197"/>
      <c r="J15" s="197"/>
      <c r="M15" s="213"/>
      <c r="N15" s="213"/>
      <c r="O15" s="213"/>
      <c r="P15" s="213"/>
    </row>
    <row r="16" spans="2:16" x14ac:dyDescent="0.25">
      <c r="B16" s="197"/>
      <c r="C16" s="197"/>
      <c r="D16" s="197"/>
      <c r="E16" s="197"/>
      <c r="G16" s="197"/>
      <c r="H16" s="197"/>
      <c r="I16" s="197"/>
      <c r="J16" s="197"/>
      <c r="M16" s="213"/>
      <c r="N16" s="213"/>
      <c r="O16" s="213"/>
      <c r="P16" s="213"/>
    </row>
    <row r="17" spans="3:16" x14ac:dyDescent="0.25">
      <c r="C17" s="198" t="s">
        <v>3</v>
      </c>
      <c r="D17" s="198"/>
      <c r="E17" s="198"/>
      <c r="H17" s="198" t="s">
        <v>3</v>
      </c>
      <c r="I17" s="198"/>
      <c r="J17" s="198"/>
      <c r="N17" s="198" t="s">
        <v>3</v>
      </c>
      <c r="O17" s="198"/>
      <c r="P17" s="198"/>
    </row>
    <row r="45" spans="3:29" ht="15.75" thickBot="1" x14ac:dyDescent="0.3"/>
    <row r="46" spans="3:29" ht="15.75" thickBot="1" x14ac:dyDescent="0.3">
      <c r="C46" s="6" t="s">
        <v>15</v>
      </c>
      <c r="D46" s="7"/>
      <c r="E46" s="12">
        <v>1995</v>
      </c>
      <c r="F46" s="8">
        <v>1996</v>
      </c>
      <c r="G46" s="12">
        <v>1997</v>
      </c>
      <c r="H46" s="8">
        <v>1998</v>
      </c>
      <c r="I46" s="12">
        <v>1999</v>
      </c>
      <c r="J46" s="8">
        <v>2000</v>
      </c>
      <c r="K46" s="12">
        <v>2001</v>
      </c>
      <c r="L46" s="8">
        <v>2002</v>
      </c>
      <c r="M46" s="12">
        <v>2003</v>
      </c>
      <c r="N46" s="8">
        <v>2004</v>
      </c>
      <c r="O46" s="12">
        <v>2005</v>
      </c>
      <c r="P46" s="8">
        <v>2006</v>
      </c>
      <c r="Q46" s="12">
        <v>2007</v>
      </c>
      <c r="R46" s="8">
        <v>2008</v>
      </c>
      <c r="S46" s="12">
        <v>2009</v>
      </c>
      <c r="T46" s="8">
        <v>2010</v>
      </c>
      <c r="U46" s="12">
        <v>2011</v>
      </c>
      <c r="V46" s="8">
        <v>2012</v>
      </c>
      <c r="W46" s="12">
        <v>2013</v>
      </c>
      <c r="X46" s="8">
        <v>2014</v>
      </c>
      <c r="Y46" s="12">
        <v>2015</v>
      </c>
      <c r="Z46" s="9">
        <v>2016</v>
      </c>
      <c r="AA46" s="9">
        <v>2017</v>
      </c>
      <c r="AB46" s="9">
        <v>2018</v>
      </c>
      <c r="AC46" s="9">
        <v>2019</v>
      </c>
    </row>
    <row r="47" spans="3:29" ht="15.75" thickBot="1" x14ac:dyDescent="0.3">
      <c r="C47" s="200" t="s">
        <v>27</v>
      </c>
      <c r="D47" s="209"/>
      <c r="E47" s="49">
        <f>+A!D46/A!D$46</f>
        <v>1</v>
      </c>
      <c r="F47" s="64">
        <f>+A!E46/A!E$46</f>
        <v>1</v>
      </c>
      <c r="G47" s="49">
        <f>+A!F46/A!F$46</f>
        <v>1</v>
      </c>
      <c r="H47" s="64">
        <f>+A!G46/A!G$46</f>
        <v>1</v>
      </c>
      <c r="I47" s="49">
        <f>+A!H46/A!H$46</f>
        <v>1</v>
      </c>
      <c r="J47" s="64">
        <f>+A!I46/A!I$46</f>
        <v>1</v>
      </c>
      <c r="K47" s="49">
        <f>+A!J46/A!J$46</f>
        <v>1</v>
      </c>
      <c r="L47" s="64">
        <f>+A!K46/A!K$46</f>
        <v>1</v>
      </c>
      <c r="M47" s="49">
        <f>+A!L46/A!L$46</f>
        <v>1</v>
      </c>
      <c r="N47" s="64">
        <f>+A!M46/A!M$46</f>
        <v>1</v>
      </c>
      <c r="O47" s="49">
        <f>+A!N46/A!N$46</f>
        <v>1</v>
      </c>
      <c r="P47" s="64">
        <f>+A!O46/A!O$46</f>
        <v>1</v>
      </c>
      <c r="Q47" s="49">
        <f>+A!P46/A!P$46</f>
        <v>1</v>
      </c>
      <c r="R47" s="64">
        <f>+A!Q46/A!Q$46</f>
        <v>1</v>
      </c>
      <c r="S47" s="49">
        <f>+A!R46/A!R$46</f>
        <v>1</v>
      </c>
      <c r="T47" s="64">
        <f>+A!S46/A!S$46</f>
        <v>1</v>
      </c>
      <c r="U47" s="49">
        <f>+A!T46/A!T$46</f>
        <v>1</v>
      </c>
      <c r="V47" s="64">
        <f>+A!U46/A!U$46</f>
        <v>1</v>
      </c>
      <c r="W47" s="49">
        <f>+A!V46/A!V$46</f>
        <v>1</v>
      </c>
      <c r="X47" s="64">
        <f>+A!W46/A!W$46</f>
        <v>1</v>
      </c>
      <c r="Y47" s="49">
        <f>+A!X46/A!X$46</f>
        <v>1</v>
      </c>
      <c r="Z47" s="65">
        <f>+A!Y46/A!Y$46</f>
        <v>1</v>
      </c>
      <c r="AA47" s="65">
        <f>+A!Z46/A!Z$46</f>
        <v>1</v>
      </c>
      <c r="AB47" s="65">
        <f>+A!AA46/A!AA$46</f>
        <v>1</v>
      </c>
      <c r="AC47" s="65">
        <f>+A!AB46/A!AB$46</f>
        <v>1</v>
      </c>
    </row>
    <row r="48" spans="3:29" x14ac:dyDescent="0.25">
      <c r="C48" s="193" t="s">
        <v>17</v>
      </c>
      <c r="D48" s="208"/>
      <c r="E48" s="50">
        <f>+A!D47/A!D$46</f>
        <v>0.63030779434568884</v>
      </c>
      <c r="F48" s="66">
        <f>+A!E47/A!E$46</f>
        <v>0.50171100706155469</v>
      </c>
      <c r="G48" s="50">
        <f>+A!F47/A!F$46</f>
        <v>0.65400212396422663</v>
      </c>
      <c r="H48" s="66">
        <f>+A!G47/A!G$46</f>
        <v>0.60609327303794835</v>
      </c>
      <c r="I48" s="50">
        <f>+A!H47/A!H$46</f>
        <v>0.57376789714238086</v>
      </c>
      <c r="J48" s="66">
        <f>+A!I47/A!I$46</f>
        <v>0.42227063259150649</v>
      </c>
      <c r="K48" s="50">
        <f>+A!J47/A!J$46</f>
        <v>0.67839507427350865</v>
      </c>
      <c r="L48" s="66">
        <f>+A!K47/A!K$46</f>
        <v>0.25730377376771618</v>
      </c>
      <c r="M48" s="50">
        <f>+A!L47/A!L$46</f>
        <v>0.29955993046654561</v>
      </c>
      <c r="N48" s="66">
        <f>+A!M47/A!M$46</f>
        <v>0.23921035303055185</v>
      </c>
      <c r="O48" s="50">
        <f>+A!N47/A!N$46</f>
        <v>0.43207904903386452</v>
      </c>
      <c r="P48" s="66">
        <f>+A!O47/A!O$46</f>
        <v>0.53830024706108104</v>
      </c>
      <c r="Q48" s="50">
        <f>+A!P47/A!P$46</f>
        <v>0.60665280920448761</v>
      </c>
      <c r="R48" s="66">
        <f>+A!Q47/A!Q$46</f>
        <v>0.52935197393833555</v>
      </c>
      <c r="S48" s="50">
        <f>+A!R47/A!R$46</f>
        <v>0.60257007883853275</v>
      </c>
      <c r="T48" s="66">
        <f>+A!S47/A!S$46</f>
        <v>0.51718036305923909</v>
      </c>
      <c r="U48" s="50">
        <f>+A!T47/A!T$46</f>
        <v>0.63856228206646359</v>
      </c>
      <c r="V48" s="66">
        <f>+A!U47/A!U$46</f>
        <v>0.5820072390617026</v>
      </c>
      <c r="W48" s="50">
        <f>+A!V47/A!V$46</f>
        <v>0.51952463352985945</v>
      </c>
      <c r="X48" s="66">
        <f>+A!W47/A!W$46</f>
        <v>0.60526363227514668</v>
      </c>
      <c r="Y48" s="50">
        <f>+A!X47/A!X$46</f>
        <v>0.72325056443788038</v>
      </c>
      <c r="Z48" s="67">
        <f>+A!Y47/A!Y$46</f>
        <v>0.74420445103776489</v>
      </c>
      <c r="AA48" s="67">
        <f>+A!Z47/A!Z$46</f>
        <v>0.77250843417996984</v>
      </c>
      <c r="AB48" s="67">
        <f>+A!AA47/A!AA$46</f>
        <v>0.72917146347509076</v>
      </c>
      <c r="AC48" s="67">
        <f>+A!AB47/A!AB$46</f>
        <v>0.49466647568358901</v>
      </c>
    </row>
    <row r="49" spans="3:29" x14ac:dyDescent="0.25">
      <c r="C49" s="191" t="s">
        <v>18</v>
      </c>
      <c r="D49" s="207"/>
      <c r="E49" s="68">
        <f>+A!D48/A!D$46</f>
        <v>1.7815903080890391E-3</v>
      </c>
      <c r="F49" s="69">
        <f>+A!E48/A!E$46</f>
        <v>9.6511356524864155E-3</v>
      </c>
      <c r="G49" s="68">
        <f>+A!F48/A!F$46</f>
        <v>0</v>
      </c>
      <c r="H49" s="69">
        <f>+A!G48/A!G$46</f>
        <v>1.704796475538007E-2</v>
      </c>
      <c r="I49" s="68">
        <f>+A!H48/A!H$46</f>
        <v>5.5361534577609728E-2</v>
      </c>
      <c r="J49" s="69">
        <f>+A!I48/A!I$46</f>
        <v>0</v>
      </c>
      <c r="K49" s="68">
        <f>+A!J48/A!J$46</f>
        <v>1.0288193112889725E-3</v>
      </c>
      <c r="L49" s="69">
        <f>+A!K48/A!K$46</f>
        <v>1.0903737632609406E-2</v>
      </c>
      <c r="M49" s="68">
        <f>+A!L48/A!L$46</f>
        <v>1.0950570960196447E-3</v>
      </c>
      <c r="N49" s="69">
        <f>+A!M48/A!M$46</f>
        <v>4.625048610325484E-4</v>
      </c>
      <c r="O49" s="68">
        <f>+A!N48/A!N$46</f>
        <v>3.4295512007119706E-4</v>
      </c>
      <c r="P49" s="69">
        <f>+A!O48/A!O$46</f>
        <v>1.0639188081895924E-3</v>
      </c>
      <c r="Q49" s="68">
        <f>+A!P48/A!P$46</f>
        <v>8.6996341010460887E-4</v>
      </c>
      <c r="R49" s="69">
        <f>+A!Q48/A!Q$46</f>
        <v>1.7276024364055328E-3</v>
      </c>
      <c r="S49" s="68">
        <f>+A!R48/A!R$46</f>
        <v>2.6031213002537467E-3</v>
      </c>
      <c r="T49" s="69">
        <f>+A!S48/A!S$46</f>
        <v>8.5021103813179267E-4</v>
      </c>
      <c r="U49" s="68">
        <f>+A!T48/A!T$46</f>
        <v>7.5488288104472764E-4</v>
      </c>
      <c r="V49" s="69">
        <f>+A!U48/A!U$46</f>
        <v>2.0743865051656447E-3</v>
      </c>
      <c r="W49" s="68">
        <f>+A!V48/A!V$46</f>
        <v>2.4369022840643761E-3</v>
      </c>
      <c r="X49" s="69">
        <f>+A!W48/A!W$46</f>
        <v>4.2223443522429087E-3</v>
      </c>
      <c r="Y49" s="68">
        <f>+A!X48/A!X$46</f>
        <v>1.1190943445188705E-2</v>
      </c>
      <c r="Z49" s="70">
        <f>+A!Y48/A!Y$46</f>
        <v>1.1089971008960886E-2</v>
      </c>
      <c r="AA49" s="70">
        <f>+A!Z48/A!Z$46</f>
        <v>1.5993326208313375E-3</v>
      </c>
      <c r="AB49" s="70">
        <f>+A!AA48/A!AA$46</f>
        <v>2.1515878936482569E-3</v>
      </c>
      <c r="AC49" s="70">
        <f>+A!AB48/A!AB$46</f>
        <v>1.004512707626568E-3</v>
      </c>
    </row>
    <row r="50" spans="3:29" x14ac:dyDescent="0.25">
      <c r="C50" s="193" t="s">
        <v>19</v>
      </c>
      <c r="D50" s="208"/>
      <c r="E50" s="50">
        <f>+A!D49/A!D$46</f>
        <v>3.2545917170225805E-3</v>
      </c>
      <c r="F50" s="66">
        <f>+A!E49/A!E$46</f>
        <v>1.1973455659260882E-3</v>
      </c>
      <c r="G50" s="50">
        <f>+A!F49/A!F$46</f>
        <v>1.6819308470423858E-3</v>
      </c>
      <c r="H50" s="66">
        <f>+A!G49/A!G$46</f>
        <v>1.1461202324734984E-3</v>
      </c>
      <c r="I50" s="50">
        <f>+A!H49/A!H$46</f>
        <v>5.0804487970055137E-4</v>
      </c>
      <c r="J50" s="66">
        <f>+A!I49/A!I$46</f>
        <v>3.7453248368823594E-3</v>
      </c>
      <c r="K50" s="50">
        <f>+A!J49/A!J$46</f>
        <v>3.729138648791778E-3</v>
      </c>
      <c r="L50" s="66">
        <f>+A!K49/A!K$46</f>
        <v>3.9745534234968995E-3</v>
      </c>
      <c r="M50" s="50">
        <f>+A!L49/A!L$46</f>
        <v>6.0236793587343232E-3</v>
      </c>
      <c r="N50" s="66">
        <f>+A!M49/A!M$46</f>
        <v>2.4112708673085146E-3</v>
      </c>
      <c r="O50" s="50">
        <f>+A!N49/A!N$46</f>
        <v>5.7016216064166613E-3</v>
      </c>
      <c r="P50" s="66">
        <f>+A!O49/A!O$46</f>
        <v>1.7254065151746462E-2</v>
      </c>
      <c r="Q50" s="50">
        <f>+A!P49/A!P$46</f>
        <v>1.714286716211039E-2</v>
      </c>
      <c r="R50" s="66">
        <f>+A!Q49/A!Q$46</f>
        <v>2.3727901559532291E-2</v>
      </c>
      <c r="S50" s="50">
        <f>+A!R49/A!R$46</f>
        <v>3.7587495483118086E-2</v>
      </c>
      <c r="T50" s="66">
        <f>+A!S49/A!S$46</f>
        <v>4.4172454920520639E-2</v>
      </c>
      <c r="U50" s="50">
        <f>+A!T49/A!T$46</f>
        <v>6.6626430486065424E-2</v>
      </c>
      <c r="V50" s="66">
        <f>+A!U49/A!U$46</f>
        <v>0.11423146541875816</v>
      </c>
      <c r="W50" s="50">
        <f>+A!V49/A!V$46</f>
        <v>0.13372818727817132</v>
      </c>
      <c r="X50" s="66">
        <f>+A!W49/A!W$46</f>
        <v>0.1366728558841738</v>
      </c>
      <c r="Y50" s="50">
        <f>+A!X49/A!X$46</f>
        <v>0.13480896308794463</v>
      </c>
      <c r="Z50" s="67">
        <f>+A!Y49/A!Y$46</f>
        <v>0.12087323288234994</v>
      </c>
      <c r="AA50" s="67">
        <f>+A!Z49/A!Z$46</f>
        <v>0.12634992520868621</v>
      </c>
      <c r="AB50" s="67">
        <f>+A!AA49/A!AA$46</f>
        <v>0.11925373739743433</v>
      </c>
      <c r="AC50" s="67">
        <f>+A!AB49/A!AB$46</f>
        <v>7.6386559233490206E-2</v>
      </c>
    </row>
    <row r="51" spans="3:29" x14ac:dyDescent="0.25">
      <c r="C51" s="191" t="s">
        <v>20</v>
      </c>
      <c r="D51" s="207"/>
      <c r="E51" s="68">
        <f>+A!D50/A!D$46</f>
        <v>0</v>
      </c>
      <c r="F51" s="69">
        <f>+A!E50/A!E$46</f>
        <v>0</v>
      </c>
      <c r="G51" s="68">
        <f>+A!F50/A!F$46</f>
        <v>0</v>
      </c>
      <c r="H51" s="69">
        <f>+A!G50/A!G$46</f>
        <v>0</v>
      </c>
      <c r="I51" s="68">
        <f>+A!H50/A!H$46</f>
        <v>0</v>
      </c>
      <c r="J51" s="69">
        <f>+A!I50/A!I$46</f>
        <v>4.2440835926600467E-4</v>
      </c>
      <c r="K51" s="68">
        <f>+A!J50/A!J$46</f>
        <v>3.2296031343497232E-4</v>
      </c>
      <c r="L51" s="69">
        <f>+A!K50/A!K$46</f>
        <v>0</v>
      </c>
      <c r="M51" s="68">
        <f>+A!L50/A!L$46</f>
        <v>0</v>
      </c>
      <c r="N51" s="69">
        <f>+A!M50/A!M$46</f>
        <v>0</v>
      </c>
      <c r="O51" s="68">
        <f>+A!N50/A!N$46</f>
        <v>1.4529533980308299E-6</v>
      </c>
      <c r="P51" s="69">
        <f>+A!O50/A!O$46</f>
        <v>0</v>
      </c>
      <c r="Q51" s="68">
        <f>+A!P50/A!P$46</f>
        <v>4.2550941953832029E-2</v>
      </c>
      <c r="R51" s="69">
        <f>+A!Q50/A!Q$46</f>
        <v>2.6998470299079057E-2</v>
      </c>
      <c r="S51" s="68">
        <f>+A!R50/A!R$46</f>
        <v>0</v>
      </c>
      <c r="T51" s="69">
        <f>+A!S50/A!S$46</f>
        <v>1.2963431540608058E-2</v>
      </c>
      <c r="U51" s="68">
        <f>+A!T50/A!T$46</f>
        <v>0</v>
      </c>
      <c r="V51" s="69">
        <f>+A!U50/A!U$46</f>
        <v>0</v>
      </c>
      <c r="W51" s="68">
        <f>+A!V50/A!V$46</f>
        <v>0</v>
      </c>
      <c r="X51" s="69">
        <f>+A!W50/A!W$46</f>
        <v>0</v>
      </c>
      <c r="Y51" s="68">
        <f>+A!X50/A!X$46</f>
        <v>0</v>
      </c>
      <c r="Z51" s="70">
        <f>+A!Y50/A!Y$46</f>
        <v>0</v>
      </c>
      <c r="AA51" s="70">
        <f>+A!Z50/A!Z$46</f>
        <v>0</v>
      </c>
      <c r="AB51" s="70">
        <f>+A!AA50/A!AA$46</f>
        <v>0</v>
      </c>
      <c r="AC51" s="70">
        <f>+A!AB50/A!AB$46</f>
        <v>1.1718670395438213E-6</v>
      </c>
    </row>
    <row r="52" spans="3:29" x14ac:dyDescent="0.25">
      <c r="C52" s="193" t="s">
        <v>21</v>
      </c>
      <c r="D52" s="208"/>
      <c r="E52" s="50">
        <f>+A!D51/A!D$46</f>
        <v>0</v>
      </c>
      <c r="F52" s="66">
        <f>+A!E51/A!E$46</f>
        <v>0</v>
      </c>
      <c r="G52" s="50">
        <f>+A!F51/A!F$46</f>
        <v>0</v>
      </c>
      <c r="H52" s="66">
        <f>+A!G51/A!G$46</f>
        <v>0</v>
      </c>
      <c r="I52" s="50">
        <f>+A!H51/A!H$46</f>
        <v>0</v>
      </c>
      <c r="J52" s="66">
        <f>+A!I51/A!I$46</f>
        <v>0</v>
      </c>
      <c r="K52" s="50">
        <f>+A!J51/A!J$46</f>
        <v>0</v>
      </c>
      <c r="L52" s="66">
        <f>+A!K51/A!K$46</f>
        <v>0</v>
      </c>
      <c r="M52" s="50">
        <f>+A!L51/A!L$46</f>
        <v>0</v>
      </c>
      <c r="N52" s="66">
        <f>+A!M51/A!M$46</f>
        <v>3.1199560651136817E-4</v>
      </c>
      <c r="O52" s="50">
        <f>+A!N51/A!N$46</f>
        <v>6.5876907066717829E-4</v>
      </c>
      <c r="P52" s="66">
        <f>+A!O51/A!O$46</f>
        <v>3.0845283616074593E-3</v>
      </c>
      <c r="Q52" s="50">
        <f>+A!P51/A!P$46</f>
        <v>5.250113749834525E-3</v>
      </c>
      <c r="R52" s="66">
        <f>+A!Q51/A!Q$46</f>
        <v>4.2580977513873115E-3</v>
      </c>
      <c r="S52" s="50">
        <f>+A!R51/A!R$46</f>
        <v>5.3461285197644983E-3</v>
      </c>
      <c r="T52" s="66">
        <f>+A!S51/A!S$46</f>
        <v>8.5782575484888747E-3</v>
      </c>
      <c r="U52" s="50">
        <f>+A!T51/A!T$46</f>
        <v>5.4567274605899017E-2</v>
      </c>
      <c r="V52" s="66">
        <f>+A!U51/A!U$46</f>
        <v>6.3071995289699992E-2</v>
      </c>
      <c r="W52" s="50">
        <f>+A!V51/A!V$46</f>
        <v>3.0218409018546236E-2</v>
      </c>
      <c r="X52" s="66">
        <f>+A!W51/A!W$46</f>
        <v>3.1146327716607011E-2</v>
      </c>
      <c r="Y52" s="50">
        <f>+A!X51/A!X$46</f>
        <v>5.5066238580614496E-3</v>
      </c>
      <c r="Z52" s="67">
        <f>+A!Y51/A!Y$46</f>
        <v>5.3518345192412184E-3</v>
      </c>
      <c r="AA52" s="67">
        <f>+A!Z51/A!Z$46</f>
        <v>4.2199442135524949E-3</v>
      </c>
      <c r="AB52" s="67">
        <f>+A!AA51/A!AA$46</f>
        <v>1.8825194774778065E-3</v>
      </c>
      <c r="AC52" s="67">
        <f>+A!AB51/A!AB$46</f>
        <v>4.9474351422276863E-3</v>
      </c>
    </row>
    <row r="53" spans="3:29" x14ac:dyDescent="0.25">
      <c r="C53" s="191" t="s">
        <v>22</v>
      </c>
      <c r="D53" s="207"/>
      <c r="E53" s="68">
        <f>+A!D52/A!D$46</f>
        <v>8.8446856869586171E-2</v>
      </c>
      <c r="F53" s="69">
        <f>+A!E52/A!E$46</f>
        <v>0.30489822810535949</v>
      </c>
      <c r="G53" s="68">
        <f>+A!F52/A!F$46</f>
        <v>0.2209605022113994</v>
      </c>
      <c r="H53" s="69">
        <f>+A!G52/A!G$46</f>
        <v>0.31545990988737527</v>
      </c>
      <c r="I53" s="68">
        <f>+A!H52/A!H$46</f>
        <v>0.23839319079869398</v>
      </c>
      <c r="J53" s="69">
        <f>+A!I52/A!I$46</f>
        <v>0.30574003394044669</v>
      </c>
      <c r="K53" s="68">
        <f>+A!J52/A!J$46</f>
        <v>0.15269866992778533</v>
      </c>
      <c r="L53" s="69">
        <f>+A!K52/A!K$46</f>
        <v>0.5777355327958853</v>
      </c>
      <c r="M53" s="68">
        <f>+A!L52/A!L$46</f>
        <v>0.53421223836352283</v>
      </c>
      <c r="N53" s="69">
        <f>+A!M52/A!M$46</f>
        <v>0.61722321733711416</v>
      </c>
      <c r="O53" s="68">
        <f>+A!N52/A!N$46</f>
        <v>0.39854081633779848</v>
      </c>
      <c r="P53" s="69">
        <f>+A!O52/A!O$46</f>
        <v>0.21683463372977999</v>
      </c>
      <c r="Q53" s="68">
        <f>+A!P52/A!P$46</f>
        <v>0.1540123372909801</v>
      </c>
      <c r="R53" s="69">
        <f>+A!Q52/A!Q$46</f>
        <v>0.14676692957305165</v>
      </c>
      <c r="S53" s="68">
        <f>+A!R52/A!R$46</f>
        <v>0.18947380804405167</v>
      </c>
      <c r="T53" s="69">
        <f>+A!S52/A!S$46</f>
        <v>0.26495813687720582</v>
      </c>
      <c r="U53" s="68">
        <f>+A!T52/A!T$46</f>
        <v>0.12276135636205206</v>
      </c>
      <c r="V53" s="69">
        <f>+A!U52/A!U$46</f>
        <v>9.6193455992089255E-2</v>
      </c>
      <c r="W53" s="68">
        <f>+A!V52/A!V$46</f>
        <v>0.11943440301306031</v>
      </c>
      <c r="X53" s="69">
        <f>+A!W52/A!W$46</f>
        <v>0.11608339723920193</v>
      </c>
      <c r="Y53" s="68">
        <f>+A!X52/A!X$46</f>
        <v>2.5131656191076369E-2</v>
      </c>
      <c r="Z53" s="70">
        <f>+A!Y52/A!Y$46</f>
        <v>2.7780826651325849E-2</v>
      </c>
      <c r="AA53" s="70">
        <f>+A!Z52/A!Z$46</f>
        <v>1.6223681315222963E-2</v>
      </c>
      <c r="AB53" s="70">
        <f>+A!AA52/A!AA$46</f>
        <v>1.1275803779263479E-2</v>
      </c>
      <c r="AC53" s="70">
        <f>+A!AB52/A!AB$46</f>
        <v>6.528154873197951E-3</v>
      </c>
    </row>
    <row r="54" spans="3:29" x14ac:dyDescent="0.25">
      <c r="C54" s="193" t="s">
        <v>23</v>
      </c>
      <c r="D54" s="208"/>
      <c r="E54" s="50">
        <f>+A!D53/A!D$46</f>
        <v>0.23667780036265954</v>
      </c>
      <c r="F54" s="66">
        <f>+A!E53/A!E$46</f>
        <v>0.15235823706913465</v>
      </c>
      <c r="G54" s="50">
        <f>+A!F53/A!F$46</f>
        <v>9.8818566648947628E-2</v>
      </c>
      <c r="H54" s="66">
        <f>+A!G53/A!G$46</f>
        <v>3.4376355372541856E-2</v>
      </c>
      <c r="I54" s="50">
        <f>+A!H53/A!H$46</f>
        <v>9.0803280279574086E-2</v>
      </c>
      <c r="J54" s="66">
        <f>+A!I53/A!I$46</f>
        <v>0.22346266296231937</v>
      </c>
      <c r="K54" s="50">
        <f>+A!J53/A!J$46</f>
        <v>0.14893845757806567</v>
      </c>
      <c r="L54" s="66">
        <f>+A!K53/A!K$46</f>
        <v>0.12798371885283677</v>
      </c>
      <c r="M54" s="50">
        <f>+A!L53/A!L$46</f>
        <v>0.13388305154405833</v>
      </c>
      <c r="N54" s="66">
        <f>+A!M53/A!M$46</f>
        <v>8.9075313439899176E-2</v>
      </c>
      <c r="O54" s="50">
        <f>+A!N53/A!N$46</f>
        <v>0.11752010146496641</v>
      </c>
      <c r="P54" s="66">
        <f>+A!O53/A!O$46</f>
        <v>0.10832493718335365</v>
      </c>
      <c r="Q54" s="50">
        <f>+A!P53/A!P$46</f>
        <v>7.4608377657048544E-2</v>
      </c>
      <c r="R54" s="66">
        <f>+A!Q53/A!Q$46</f>
        <v>9.696229942404859E-2</v>
      </c>
      <c r="S54" s="50">
        <f>+A!R53/A!R$46</f>
        <v>6.6460247175285633E-2</v>
      </c>
      <c r="T54" s="66">
        <f>+A!S53/A!S$46</f>
        <v>5.5828317242640972E-2</v>
      </c>
      <c r="U54" s="50">
        <f>+A!T53/A!T$46</f>
        <v>3.2456775834642099E-2</v>
      </c>
      <c r="V54" s="66">
        <f>+A!U53/A!U$46</f>
        <v>2.7957581432479783E-2</v>
      </c>
      <c r="W54" s="50">
        <f>+A!V53/A!V$46</f>
        <v>3.0129095504075769E-2</v>
      </c>
      <c r="X54" s="66">
        <f>+A!W53/A!W$46</f>
        <v>3.1358914876737753E-2</v>
      </c>
      <c r="Y54" s="50">
        <f>+A!X53/A!X$46</f>
        <v>3.3699173629167946E-2</v>
      </c>
      <c r="Z54" s="67">
        <f>+A!Y53/A!Y$46</f>
        <v>3.0811675529885701E-2</v>
      </c>
      <c r="AA54" s="67">
        <f>+A!Z53/A!Z$46</f>
        <v>1.8391439495639643E-2</v>
      </c>
      <c r="AB54" s="67">
        <f>+A!AA53/A!AA$46</f>
        <v>8.1386533143538012E-2</v>
      </c>
      <c r="AC54" s="67">
        <f>+A!AB53/A!AB$46</f>
        <v>1.1298813872510452E-2</v>
      </c>
    </row>
    <row r="55" spans="3:29" x14ac:dyDescent="0.25">
      <c r="C55" s="191" t="s">
        <v>24</v>
      </c>
      <c r="D55" s="207"/>
      <c r="E55" s="68">
        <f>+A!D54/A!D$46</f>
        <v>5.9741654484135234E-3</v>
      </c>
      <c r="F55" s="69">
        <f>+A!E54/A!E$46</f>
        <v>1.2323992969426092E-2</v>
      </c>
      <c r="G55" s="68">
        <f>+A!F54/A!F$46</f>
        <v>1.0563778521919259E-2</v>
      </c>
      <c r="H55" s="69">
        <f>+A!G54/A!G$46</f>
        <v>7.1789020616119942E-3</v>
      </c>
      <c r="I55" s="68">
        <f>+A!H54/A!H$46</f>
        <v>8.4332524828434306E-3</v>
      </c>
      <c r="J55" s="69">
        <f>+A!I54/A!I$46</f>
        <v>1.1940368130201598E-2</v>
      </c>
      <c r="K55" s="68">
        <f>+A!J54/A!J$46</f>
        <v>4.5936796975925096E-3</v>
      </c>
      <c r="L55" s="69">
        <f>+A!K54/A!K$46</f>
        <v>1.1864462825970382E-2</v>
      </c>
      <c r="M55" s="68">
        <f>+A!L54/A!L$46</f>
        <v>4.5778999975770738E-3</v>
      </c>
      <c r="N55" s="69">
        <f>+A!M54/A!M$46</f>
        <v>2.8061009761431239E-2</v>
      </c>
      <c r="O55" s="68">
        <f>+A!N54/A!N$46</f>
        <v>7.2917338052216011E-3</v>
      </c>
      <c r="P55" s="69">
        <f>+A!O54/A!O$46</f>
        <v>3.8047517156951202E-3</v>
      </c>
      <c r="Q55" s="68">
        <f>+A!P54/A!P$46</f>
        <v>1.147919203572899E-2</v>
      </c>
      <c r="R55" s="69">
        <f>+A!Q54/A!Q$46</f>
        <v>8.6876471951540982E-2</v>
      </c>
      <c r="S55" s="68">
        <f>+A!R54/A!R$46</f>
        <v>1.6574503610474581E-2</v>
      </c>
      <c r="T55" s="69">
        <f>+A!S54/A!S$46</f>
        <v>3.2490814228234792E-2</v>
      </c>
      <c r="U55" s="68">
        <f>+A!T54/A!T$46</f>
        <v>2.8239380525470783E-2</v>
      </c>
      <c r="V55" s="69">
        <f>+A!U54/A!U$46</f>
        <v>3.9383272455644311E-2</v>
      </c>
      <c r="W55" s="68">
        <f>+A!V54/A!V$46</f>
        <v>9.4329328782768632E-2</v>
      </c>
      <c r="X55" s="69">
        <f>+A!W54/A!W$46</f>
        <v>1.1180435222355319E-2</v>
      </c>
      <c r="Y55" s="68">
        <f>+A!X54/A!X$46</f>
        <v>5.9023532081122557E-3</v>
      </c>
      <c r="Z55" s="70">
        <f>+A!Y54/A!Y$46</f>
        <v>5.5389006021215829E-3</v>
      </c>
      <c r="AA55" s="70">
        <f>+A!Z54/A!Z$46</f>
        <v>1.3473572797536417E-2</v>
      </c>
      <c r="AB55" s="70">
        <f>+A!AA54/A!AA$46</f>
        <v>1.0987173534896803E-2</v>
      </c>
      <c r="AC55" s="70">
        <f>+A!AB54/A!AB$46</f>
        <v>1.4018459460542962E-2</v>
      </c>
    </row>
    <row r="56" spans="3:29" x14ac:dyDescent="0.25">
      <c r="C56" s="193" t="s">
        <v>25</v>
      </c>
      <c r="D56" s="208"/>
      <c r="E56" s="50">
        <f>+A!D55/A!D$46</f>
        <v>3.3557200948540165E-2</v>
      </c>
      <c r="F56" s="66">
        <f>+A!E55/A!E$46</f>
        <v>1.7860053576112572E-2</v>
      </c>
      <c r="G56" s="50">
        <f>+A!F55/A!F$46</f>
        <v>1.3973097806464635E-2</v>
      </c>
      <c r="H56" s="66">
        <f>+A!G55/A!G$46</f>
        <v>1.8697474652668935E-2</v>
      </c>
      <c r="I56" s="50">
        <f>+A!H55/A!H$46</f>
        <v>3.2732799839197475E-2</v>
      </c>
      <c r="J56" s="66">
        <f>+A!I55/A!I$46</f>
        <v>3.2416569179377352E-2</v>
      </c>
      <c r="K56" s="50">
        <f>+A!J55/A!J$46</f>
        <v>1.0293200249532128E-2</v>
      </c>
      <c r="L56" s="66">
        <f>+A!K55/A!K$46</f>
        <v>1.0234220701485093E-2</v>
      </c>
      <c r="M56" s="50">
        <f>+A!L55/A!L$46</f>
        <v>2.0648143173542133E-2</v>
      </c>
      <c r="N56" s="66">
        <f>+A!M55/A!M$46</f>
        <v>2.3149704945556199E-2</v>
      </c>
      <c r="O56" s="50">
        <f>+A!N55/A!N$46</f>
        <v>3.5423178198399394E-2</v>
      </c>
      <c r="P56" s="66">
        <f>+A!O55/A!O$46</f>
        <v>0.10995045067450694</v>
      </c>
      <c r="Q56" s="50">
        <f>+A!P55/A!P$46</f>
        <v>8.4909948412952366E-2</v>
      </c>
      <c r="R56" s="66">
        <f>+A!Q55/A!Q$46</f>
        <v>7.945662656204372E-2</v>
      </c>
      <c r="S56" s="50">
        <f>+A!R55/A!R$46</f>
        <v>7.6055712302902381E-2</v>
      </c>
      <c r="T56" s="66">
        <f>+A!S55/A!S$46</f>
        <v>6.2066296741115058E-2</v>
      </c>
      <c r="U56" s="50">
        <f>+A!T55/A!T$46</f>
        <v>5.5083159105946342E-2</v>
      </c>
      <c r="V56" s="66">
        <f>+A!U55/A!U$46</f>
        <v>7.3531032150553288E-2</v>
      </c>
      <c r="W56" s="50">
        <f>+A!V55/A!V$46</f>
        <v>6.9591913865091976E-2</v>
      </c>
      <c r="X56" s="66">
        <f>+A!W55/A!W$46</f>
        <v>6.289299286265275E-2</v>
      </c>
      <c r="Y56" s="50">
        <f>+A!X55/A!X$46</f>
        <v>5.8938007390069005E-2</v>
      </c>
      <c r="Z56" s="67">
        <f>+A!Y55/A!Y$46</f>
        <v>5.3027454364808713E-2</v>
      </c>
      <c r="AA56" s="67">
        <f>+A!Z55/A!Z$46</f>
        <v>4.6377664628534022E-2</v>
      </c>
      <c r="AB56" s="67">
        <f>+A!AA55/A!AA$46</f>
        <v>4.3042791383691624E-2</v>
      </c>
      <c r="AC56" s="67">
        <f>+A!AB55/A!AB$46</f>
        <v>2.1621532813103275E-2</v>
      </c>
    </row>
    <row r="57" spans="3:29" ht="15.75" thickBot="1" x14ac:dyDescent="0.3">
      <c r="C57" s="195" t="s">
        <v>26</v>
      </c>
      <c r="D57" s="231"/>
      <c r="E57" s="71">
        <f>+A!D56/A!D$46</f>
        <v>0</v>
      </c>
      <c r="F57" s="72">
        <f>+A!E56/A!E$46</f>
        <v>0</v>
      </c>
      <c r="G57" s="71">
        <f>+A!F56/A!F$46</f>
        <v>0</v>
      </c>
      <c r="H57" s="72">
        <f>+A!G56/A!G$46</f>
        <v>0</v>
      </c>
      <c r="I57" s="71">
        <f>+A!H56/A!H$46</f>
        <v>0</v>
      </c>
      <c r="J57" s="72">
        <f>+A!I56/A!I$46</f>
        <v>0</v>
      </c>
      <c r="K57" s="71">
        <f>+A!J56/A!J$46</f>
        <v>0</v>
      </c>
      <c r="L57" s="72">
        <f>+A!K56/A!K$46</f>
        <v>0</v>
      </c>
      <c r="M57" s="71">
        <f>+A!L56/A!L$46</f>
        <v>0</v>
      </c>
      <c r="N57" s="72">
        <f>+A!M56/A!M$46</f>
        <v>9.4630150594894811E-5</v>
      </c>
      <c r="O57" s="71">
        <f>+A!N56/A!N$46</f>
        <v>2.4403224091966605E-3</v>
      </c>
      <c r="P57" s="72">
        <f>+A!O56/A!O$46</f>
        <v>1.382467314039701E-3</v>
      </c>
      <c r="Q57" s="71">
        <f>+A!P56/A!P$46</f>
        <v>2.5234491229208329E-3</v>
      </c>
      <c r="R57" s="72">
        <f>+A!Q56/A!Q$46</f>
        <v>3.8736265045753878E-3</v>
      </c>
      <c r="S57" s="71">
        <f>+A!R56/A!R$46</f>
        <v>3.3289047256165687E-3</v>
      </c>
      <c r="T57" s="72">
        <f>+A!S56/A!S$46</f>
        <v>9.1171680381472347E-4</v>
      </c>
      <c r="U57" s="71">
        <f>+A!T56/A!T$46</f>
        <v>9.4845813241590539E-4</v>
      </c>
      <c r="V57" s="72">
        <f>+A!U56/A!U$46</f>
        <v>1.5495716939067105E-3</v>
      </c>
      <c r="W57" s="71">
        <f>+A!V56/A!V$46</f>
        <v>6.0712672436216426E-4</v>
      </c>
      <c r="X57" s="72">
        <f>+A!W56/A!W$46</f>
        <v>1.1790995708816361E-3</v>
      </c>
      <c r="Y57" s="71">
        <f>+A!X56/A!X$46</f>
        <v>1.5717147524992355E-3</v>
      </c>
      <c r="Z57" s="73">
        <f>+A!Y56/A!Y$46</f>
        <v>1.3216534035412663E-3</v>
      </c>
      <c r="AA57" s="73">
        <f>+A!Z56/A!Z$46</f>
        <v>8.5600554002716813E-4</v>
      </c>
      <c r="AB57" s="73">
        <f>+A!AA56/A!AA$46</f>
        <v>8.4838991495899416E-4</v>
      </c>
      <c r="AC57" s="73">
        <f>+A!AB56/A!AB$46</f>
        <v>0.36952688434667236</v>
      </c>
    </row>
    <row r="58" spans="3:29" x14ac:dyDescent="0.25">
      <c r="C58" s="1" t="s">
        <v>53</v>
      </c>
      <c r="AA58" s="1"/>
    </row>
    <row r="59" spans="3:29" ht="15.75" thickBot="1" x14ac:dyDescent="0.3"/>
    <row r="60" spans="3:29" ht="15.75" thickBot="1" x14ac:dyDescent="0.3">
      <c r="C60" s="6" t="s">
        <v>15</v>
      </c>
      <c r="D60" s="7"/>
      <c r="E60" s="12">
        <v>1995</v>
      </c>
      <c r="F60" s="8">
        <v>1996</v>
      </c>
      <c r="G60" s="12">
        <v>1997</v>
      </c>
      <c r="H60" s="8">
        <v>1998</v>
      </c>
      <c r="I60" s="12">
        <v>1999</v>
      </c>
      <c r="J60" s="8">
        <v>2000</v>
      </c>
      <c r="K60" s="12">
        <v>2001</v>
      </c>
      <c r="L60" s="8">
        <v>2002</v>
      </c>
      <c r="M60" s="12">
        <v>2003</v>
      </c>
      <c r="N60" s="8">
        <v>2004</v>
      </c>
      <c r="O60" s="12">
        <v>2005</v>
      </c>
      <c r="P60" s="8">
        <v>2006</v>
      </c>
      <c r="Q60" s="12">
        <v>2007</v>
      </c>
      <c r="R60" s="8">
        <v>2008</v>
      </c>
      <c r="S60" s="12">
        <v>2009</v>
      </c>
      <c r="T60" s="8">
        <v>2010</v>
      </c>
      <c r="U60" s="12">
        <v>2011</v>
      </c>
      <c r="V60" s="8">
        <v>2012</v>
      </c>
      <c r="W60" s="12">
        <v>2013</v>
      </c>
      <c r="X60" s="8">
        <v>2014</v>
      </c>
      <c r="Y60" s="12">
        <v>2015</v>
      </c>
      <c r="Z60" s="9">
        <v>2016</v>
      </c>
      <c r="AA60" s="9">
        <v>2017</v>
      </c>
      <c r="AB60" s="9">
        <v>2018</v>
      </c>
      <c r="AC60" s="9">
        <v>2019</v>
      </c>
    </row>
    <row r="61" spans="3:29" ht="15.75" thickBot="1" x14ac:dyDescent="0.3">
      <c r="C61" s="200" t="s">
        <v>27</v>
      </c>
      <c r="D61" s="209"/>
      <c r="E61" s="49">
        <f>+B!E46/B!E$46</f>
        <v>1</v>
      </c>
      <c r="F61" s="64">
        <f>+B!F46/B!F$46</f>
        <v>1</v>
      </c>
      <c r="G61" s="49">
        <f>+B!G46/B!G$46</f>
        <v>1</v>
      </c>
      <c r="H61" s="64">
        <f>+B!H46/B!H$46</f>
        <v>1</v>
      </c>
      <c r="I61" s="49">
        <f>+B!I46/B!I$46</f>
        <v>1</v>
      </c>
      <c r="J61" s="64">
        <f>+B!J46/B!J$46</f>
        <v>1</v>
      </c>
      <c r="K61" s="49">
        <f>+B!K46/B!K$46</f>
        <v>1</v>
      </c>
      <c r="L61" s="64">
        <f>+B!L46/B!L$46</f>
        <v>1</v>
      </c>
      <c r="M61" s="49">
        <f>+B!M46/B!M$46</f>
        <v>1</v>
      </c>
      <c r="N61" s="64">
        <f>+B!N46/B!N$46</f>
        <v>1</v>
      </c>
      <c r="O61" s="49">
        <f>+B!O46/B!O$46</f>
        <v>1</v>
      </c>
      <c r="P61" s="64">
        <f>+B!P46/B!P$46</f>
        <v>1</v>
      </c>
      <c r="Q61" s="49">
        <f>+B!Q46/B!Q$46</f>
        <v>1</v>
      </c>
      <c r="R61" s="64">
        <f>+B!R46/B!R$46</f>
        <v>1</v>
      </c>
      <c r="S61" s="49">
        <f>+B!S46/B!S$46</f>
        <v>1</v>
      </c>
      <c r="T61" s="64">
        <f>+B!T46/B!T$46</f>
        <v>1</v>
      </c>
      <c r="U61" s="49">
        <f>+B!U46/B!U$46</f>
        <v>1</v>
      </c>
      <c r="V61" s="64">
        <f>+B!V46/B!V$46</f>
        <v>1</v>
      </c>
      <c r="W61" s="49">
        <f>+B!W46/B!W$46</f>
        <v>1</v>
      </c>
      <c r="X61" s="64">
        <f>+B!X46/B!X$46</f>
        <v>1</v>
      </c>
      <c r="Y61" s="49">
        <f>+B!Y46/B!Y$46</f>
        <v>1</v>
      </c>
      <c r="Z61" s="65">
        <f>+B!Z46/B!Z$46</f>
        <v>1</v>
      </c>
      <c r="AA61" s="65">
        <f>+B!AA46/B!AA$46</f>
        <v>1</v>
      </c>
      <c r="AB61" s="65">
        <f>+B!AB46/B!AB$46</f>
        <v>1</v>
      </c>
      <c r="AC61" s="65">
        <f>+B!AC46/B!AC$46</f>
        <v>1</v>
      </c>
    </row>
    <row r="62" spans="3:29" x14ac:dyDescent="0.25">
      <c r="C62" s="193" t="s">
        <v>17</v>
      </c>
      <c r="D62" s="208"/>
      <c r="E62" s="50">
        <f>+B!E47/B!E$46</f>
        <v>3.5192669462452482E-2</v>
      </c>
      <c r="F62" s="66">
        <f>+B!F47/B!F$46</f>
        <v>0.72170280556197497</v>
      </c>
      <c r="G62" s="50">
        <f>+B!G47/B!G$46</f>
        <v>0.84898300767209489</v>
      </c>
      <c r="H62" s="66">
        <f>+B!H47/B!H$46</f>
        <v>0.30405456724343022</v>
      </c>
      <c r="I62" s="50">
        <f>+B!I47/B!I$46</f>
        <v>0.60646560689775497</v>
      </c>
      <c r="J62" s="66">
        <f>+B!J47/B!J$46</f>
        <v>0.38084243052638905</v>
      </c>
      <c r="K62" s="50">
        <f>+B!K47/B!K$46</f>
        <v>0.59439689794847828</v>
      </c>
      <c r="L62" s="66">
        <f>+B!L47/B!L$46</f>
        <v>0.59911799828450962</v>
      </c>
      <c r="M62" s="50">
        <f>+B!M47/B!M$46</f>
        <v>0.78826094550228742</v>
      </c>
      <c r="N62" s="66">
        <f>+B!N47/B!N$46</f>
        <v>0.618793903277989</v>
      </c>
      <c r="O62" s="50">
        <f>+B!O47/B!O$46</f>
        <v>0.26281922782866718</v>
      </c>
      <c r="P62" s="66">
        <f>+B!P47/B!P$46</f>
        <v>2.3296732020804956E-2</v>
      </c>
      <c r="Q62" s="50">
        <f>+B!Q47/B!Q$46</f>
        <v>3.0190351521184232E-2</v>
      </c>
      <c r="R62" s="66">
        <f>+B!R47/B!R$46</f>
        <v>0.3050004118651351</v>
      </c>
      <c r="S62" s="50">
        <f>+B!S47/B!S$46</f>
        <v>1.0415035438143365E-2</v>
      </c>
      <c r="T62" s="66">
        <f>+B!T47/B!T$46</f>
        <v>8.906206303452905E-3</v>
      </c>
      <c r="U62" s="50">
        <f>+B!U47/B!U$46</f>
        <v>0.18968093819995718</v>
      </c>
      <c r="V62" s="66">
        <f>+B!V47/B!V$46</f>
        <v>4.2839890201888442E-5</v>
      </c>
      <c r="W62" s="50">
        <f>+B!W47/B!W$46</f>
        <v>0.13387987691893699</v>
      </c>
      <c r="X62" s="66">
        <f>+B!X47/B!X$46</f>
        <v>2.5162140001296295E-3</v>
      </c>
      <c r="Y62" s="50">
        <f>+B!Y47/B!Y$46</f>
        <v>2.0381159984018234E-2</v>
      </c>
      <c r="Z62" s="67">
        <f>+B!Z47/B!Z$46</f>
        <v>5.2813695497916984E-3</v>
      </c>
      <c r="AA62" s="67">
        <f>+B!AA47/B!AA$46</f>
        <v>1.1911583578374831E-2</v>
      </c>
      <c r="AB62" s="67">
        <f>+B!AB47/B!AB$46</f>
        <v>5.5570545675812152E-3</v>
      </c>
      <c r="AC62" s="67">
        <f>+B!AC47/B!AC$46</f>
        <v>6.5901165489618838E-3</v>
      </c>
    </row>
    <row r="63" spans="3:29" x14ac:dyDescent="0.25">
      <c r="C63" s="191" t="s">
        <v>18</v>
      </c>
      <c r="D63" s="207"/>
      <c r="E63" s="68">
        <f>+B!E48/B!E$46</f>
        <v>0</v>
      </c>
      <c r="F63" s="69">
        <f>+B!F48/B!F$46</f>
        <v>0</v>
      </c>
      <c r="G63" s="68">
        <f>+B!G48/B!G$46</f>
        <v>0</v>
      </c>
      <c r="H63" s="69">
        <f>+B!H48/B!H$46</f>
        <v>0</v>
      </c>
      <c r="I63" s="68">
        <f>+B!I48/B!I$46</f>
        <v>6.616915305232016E-4</v>
      </c>
      <c r="J63" s="69">
        <f>+B!J48/B!J$46</f>
        <v>4.3478177141859309E-4</v>
      </c>
      <c r="K63" s="68">
        <f>+B!K48/B!K$46</f>
        <v>7.6550735890615362E-4</v>
      </c>
      <c r="L63" s="69">
        <f>+B!L48/B!L$46</f>
        <v>3.0662890387515552E-3</v>
      </c>
      <c r="M63" s="68">
        <f>+B!M48/B!M$46</f>
        <v>4.0006326174814983E-4</v>
      </c>
      <c r="N63" s="69">
        <f>+B!N48/B!N$46</f>
        <v>7.2266098649894353E-3</v>
      </c>
      <c r="O63" s="68">
        <f>+B!O48/B!O$46</f>
        <v>3.2251302465085272E-3</v>
      </c>
      <c r="P63" s="69">
        <f>+B!P48/B!P$46</f>
        <v>5.9047848541222935E-3</v>
      </c>
      <c r="Q63" s="68">
        <f>+B!Q48/B!Q$46</f>
        <v>6.424271218362569E-3</v>
      </c>
      <c r="R63" s="69">
        <f>+B!R48/B!R$46</f>
        <v>3.6329613336348494E-3</v>
      </c>
      <c r="S63" s="68">
        <f>+B!S48/B!S$46</f>
        <v>1.4919846108840658E-3</v>
      </c>
      <c r="T63" s="69">
        <f>+B!T48/B!T$46</f>
        <v>1.1402079992182384E-3</v>
      </c>
      <c r="U63" s="68">
        <f>+B!U48/B!U$46</f>
        <v>2.7937146737812882E-3</v>
      </c>
      <c r="V63" s="69">
        <f>+B!V48/B!V$46</f>
        <v>2.896360555573897E-3</v>
      </c>
      <c r="W63" s="68">
        <f>+B!W48/B!W$46</f>
        <v>6.2322261055013561E-4</v>
      </c>
      <c r="X63" s="69">
        <f>+B!X48/B!X$46</f>
        <v>5.7242836740869496E-3</v>
      </c>
      <c r="Y63" s="68">
        <f>+B!Y48/B!Y$46</f>
        <v>5.8583522080336544E-3</v>
      </c>
      <c r="Z63" s="70">
        <f>+B!Z48/B!Z$46</f>
        <v>1.2056007550166532E-3</v>
      </c>
      <c r="AA63" s="70">
        <f>+B!AA48/B!AA$46</f>
        <v>9.6181647801474779E-4</v>
      </c>
      <c r="AB63" s="70">
        <f>+B!AB48/B!AB$46</f>
        <v>1.8978129275195234E-3</v>
      </c>
      <c r="AC63" s="70">
        <f>+B!AC48/B!AC$46</f>
        <v>3.5636183456884303E-3</v>
      </c>
    </row>
    <row r="64" spans="3:29" x14ac:dyDescent="0.25">
      <c r="C64" s="193" t="s">
        <v>19</v>
      </c>
      <c r="D64" s="208"/>
      <c r="E64" s="50">
        <f>+B!E49/B!E$46</f>
        <v>5.0573120422094539E-2</v>
      </c>
      <c r="F64" s="66">
        <f>+B!F49/B!F$46</f>
        <v>3.224786451365811E-2</v>
      </c>
      <c r="G64" s="50">
        <f>+B!G49/B!G$46</f>
        <v>2.6731539622076278E-2</v>
      </c>
      <c r="H64" s="66">
        <f>+B!H49/B!H$46</f>
        <v>0.1280455083882556</v>
      </c>
      <c r="I64" s="50">
        <f>+B!I49/B!I$46</f>
        <v>0.14905985925521428</v>
      </c>
      <c r="J64" s="66">
        <f>+B!J49/B!J$46</f>
        <v>0.25082833102379459</v>
      </c>
      <c r="K64" s="50">
        <f>+B!K49/B!K$46</f>
        <v>7.7649094265406796E-2</v>
      </c>
      <c r="L64" s="66">
        <f>+B!L49/B!L$46</f>
        <v>9.0101312946476622E-2</v>
      </c>
      <c r="M64" s="50">
        <f>+B!M49/B!M$46</f>
        <v>6.7238525312897618E-2</v>
      </c>
      <c r="N64" s="66">
        <f>+B!N49/B!N$46</f>
        <v>1.1344233108414665E-2</v>
      </c>
      <c r="O64" s="50">
        <f>+B!O49/B!O$46</f>
        <v>2.6198724773401218E-2</v>
      </c>
      <c r="P64" s="66">
        <f>+B!P49/B!P$46</f>
        <v>0.1127218184528611</v>
      </c>
      <c r="Q64" s="50">
        <f>+B!Q49/B!Q$46</f>
        <v>8.9837858268622311E-2</v>
      </c>
      <c r="R64" s="66">
        <f>+B!R49/B!R$46</f>
        <v>9.9836341891579986E-2</v>
      </c>
      <c r="S64" s="50">
        <f>+B!S49/B!S$46</f>
        <v>3.6193997897455599E-3</v>
      </c>
      <c r="T64" s="66">
        <f>+B!T49/B!T$46</f>
        <v>1.8157272977710748E-2</v>
      </c>
      <c r="U64" s="50">
        <f>+B!U49/B!U$46</f>
        <v>5.8170745080050754E-2</v>
      </c>
      <c r="V64" s="66">
        <f>+B!V49/B!V$46</f>
        <v>9.2733398441433607E-2</v>
      </c>
      <c r="W64" s="50">
        <f>+B!W49/B!W$46</f>
        <v>7.528328065584855E-2</v>
      </c>
      <c r="X64" s="66">
        <f>+B!X49/B!X$46</f>
        <v>1.5005744715946089E-2</v>
      </c>
      <c r="Y64" s="50">
        <f>+B!Y49/B!Y$46</f>
        <v>1.6477839033437955E-2</v>
      </c>
      <c r="Z64" s="67">
        <f>+B!Z49/B!Z$46</f>
        <v>2.5397635939753201E-2</v>
      </c>
      <c r="AA64" s="67">
        <f>+B!AA49/B!AA$46</f>
        <v>2.7034137814169343E-2</v>
      </c>
      <c r="AB64" s="67">
        <f>+B!AB49/B!AB$46</f>
        <v>1.403907376902944E-2</v>
      </c>
      <c r="AC64" s="67">
        <f>+B!AC49/B!AC$46</f>
        <v>2.9801099088366183E-2</v>
      </c>
    </row>
    <row r="65" spans="3:29" x14ac:dyDescent="0.25">
      <c r="C65" s="191" t="s">
        <v>20</v>
      </c>
      <c r="D65" s="207"/>
      <c r="E65" s="68">
        <f>+B!E50/B!E$46</f>
        <v>9.1029229067298031E-4</v>
      </c>
      <c r="F65" s="69">
        <f>+B!F50/B!F$46</f>
        <v>1.5268537475303439E-3</v>
      </c>
      <c r="G65" s="68">
        <f>+B!G50/B!G$46</f>
        <v>1.0125640347207747E-3</v>
      </c>
      <c r="H65" s="69">
        <f>+B!H50/B!H$46</f>
        <v>6.1097981112435765E-3</v>
      </c>
      <c r="I65" s="68">
        <f>+B!I50/B!I$46</f>
        <v>2.0141723622382501E-3</v>
      </c>
      <c r="J65" s="69">
        <f>+B!J50/B!J$46</f>
        <v>2.0650115224313289E-3</v>
      </c>
      <c r="K65" s="68">
        <f>+B!K50/B!K$46</f>
        <v>1.8239336073173646E-3</v>
      </c>
      <c r="L65" s="69">
        <f>+B!L50/B!L$46</f>
        <v>1.1185004798797431E-3</v>
      </c>
      <c r="M65" s="68">
        <f>+B!M50/B!M$46</f>
        <v>4.3900286367541219E-4</v>
      </c>
      <c r="N65" s="69">
        <f>+B!N50/B!N$46</f>
        <v>5.4941532652133251E-3</v>
      </c>
      <c r="O65" s="68">
        <f>+B!O50/B!O$46</f>
        <v>8.4332834088370577E-3</v>
      </c>
      <c r="P65" s="69">
        <f>+B!P50/B!P$46</f>
        <v>5.0631929114482404E-4</v>
      </c>
      <c r="Q65" s="68">
        <f>+B!Q50/B!Q$46</f>
        <v>6.3671576186424073E-3</v>
      </c>
      <c r="R65" s="69">
        <f>+B!R50/B!R$46</f>
        <v>2.3911879511574574E-3</v>
      </c>
      <c r="S65" s="68">
        <f>+B!S50/B!S$46</f>
        <v>1.3648423555803213E-3</v>
      </c>
      <c r="T65" s="69">
        <f>+B!T50/B!T$46</f>
        <v>4.1931980906422901E-3</v>
      </c>
      <c r="U65" s="68">
        <f>+B!U50/B!U$46</f>
        <v>4.3966504481840456E-3</v>
      </c>
      <c r="V65" s="69">
        <f>+B!V50/B!V$46</f>
        <v>3.2408866321360086E-3</v>
      </c>
      <c r="W65" s="68">
        <f>+B!W50/B!W$46</f>
        <v>2.0206268237028539E-3</v>
      </c>
      <c r="X65" s="69">
        <f>+B!X50/B!X$46</f>
        <v>2.0300319217038943E-2</v>
      </c>
      <c r="Y65" s="68">
        <f>+B!Y50/B!Y$46</f>
        <v>1.5526069013326819E-2</v>
      </c>
      <c r="Z65" s="70">
        <f>+B!Z50/B!Z$46</f>
        <v>1.7949325143064757E-2</v>
      </c>
      <c r="AA65" s="70">
        <f>+B!AA50/B!AA$46</f>
        <v>1.6070568263692332E-2</v>
      </c>
      <c r="AB65" s="70">
        <f>+B!AB50/B!AB$46</f>
        <v>1.1148986546436744E-2</v>
      </c>
      <c r="AC65" s="70">
        <f>+B!AC50/B!AC$46</f>
        <v>2.0886855821955895E-2</v>
      </c>
    </row>
    <row r="66" spans="3:29" x14ac:dyDescent="0.25">
      <c r="C66" s="193" t="s">
        <v>21</v>
      </c>
      <c r="D66" s="208"/>
      <c r="E66" s="50">
        <f>+B!E51/B!E$46</f>
        <v>5.932116789585405E-4</v>
      </c>
      <c r="F66" s="66">
        <f>+B!F51/B!F$46</f>
        <v>0</v>
      </c>
      <c r="G66" s="50">
        <f>+B!G51/B!G$46</f>
        <v>0</v>
      </c>
      <c r="H66" s="66">
        <f>+B!H51/B!H$46</f>
        <v>0</v>
      </c>
      <c r="I66" s="50">
        <f>+B!I51/B!I$46</f>
        <v>0</v>
      </c>
      <c r="J66" s="66">
        <f>+B!J51/B!J$46</f>
        <v>0</v>
      </c>
      <c r="K66" s="50">
        <f>+B!K51/B!K$46</f>
        <v>0</v>
      </c>
      <c r="L66" s="66">
        <f>+B!L51/B!L$46</f>
        <v>0</v>
      </c>
      <c r="M66" s="50">
        <f>+B!M51/B!M$46</f>
        <v>0</v>
      </c>
      <c r="N66" s="66">
        <f>+B!N51/B!N$46</f>
        <v>0</v>
      </c>
      <c r="O66" s="50">
        <f>+B!O51/B!O$46</f>
        <v>8.9357330755912708E-5</v>
      </c>
      <c r="P66" s="66">
        <f>+B!P51/B!P$46</f>
        <v>0</v>
      </c>
      <c r="Q66" s="50">
        <f>+B!Q51/B!Q$46</f>
        <v>7.95628759107455E-5</v>
      </c>
      <c r="R66" s="66">
        <f>+B!R51/B!R$46</f>
        <v>0</v>
      </c>
      <c r="S66" s="50">
        <f>+B!S51/B!S$46</f>
        <v>6.854715439388962E-4</v>
      </c>
      <c r="T66" s="66">
        <f>+B!T51/B!T$46</f>
        <v>1.2379003412828654E-3</v>
      </c>
      <c r="U66" s="50">
        <f>+B!U51/B!U$46</f>
        <v>5.5923840964556236E-3</v>
      </c>
      <c r="V66" s="66">
        <f>+B!V51/B!V$46</f>
        <v>2.0779981890546942E-4</v>
      </c>
      <c r="W66" s="50">
        <f>+B!W51/B!W$46</f>
        <v>1.0394090350084237E-3</v>
      </c>
      <c r="X66" s="66">
        <f>+B!X51/B!X$46</f>
        <v>0</v>
      </c>
      <c r="Y66" s="50">
        <f>+B!Y51/B!Y$46</f>
        <v>4.2778697221138377E-5</v>
      </c>
      <c r="Z66" s="67">
        <f>+B!Z51/B!Z$46</f>
        <v>1.3941394204949442E-5</v>
      </c>
      <c r="AA66" s="67">
        <f>+B!AA51/B!AA$46</f>
        <v>8.5349374345766176E-5</v>
      </c>
      <c r="AB66" s="67">
        <f>+B!AB51/B!AB$46</f>
        <v>7.925055609762856E-5</v>
      </c>
      <c r="AC66" s="67">
        <f>+B!AC51/B!AC$46</f>
        <v>5.3323688975424378E-5</v>
      </c>
    </row>
    <row r="67" spans="3:29" x14ac:dyDescent="0.25">
      <c r="C67" s="191" t="s">
        <v>22</v>
      </c>
      <c r="D67" s="207"/>
      <c r="E67" s="68">
        <f>+B!E52/B!E$46</f>
        <v>0.11263809336941512</v>
      </c>
      <c r="F67" s="69">
        <f>+B!F52/B!F$46</f>
        <v>1.9989025558568147E-2</v>
      </c>
      <c r="G67" s="68">
        <f>+B!G52/B!G$46</f>
        <v>1.8036379629506452E-2</v>
      </c>
      <c r="H67" s="69">
        <f>+B!H52/B!H$46</f>
        <v>3.5507521265792728E-2</v>
      </c>
      <c r="I67" s="68">
        <f>+B!I52/B!I$46</f>
        <v>4.4899093969451041E-2</v>
      </c>
      <c r="J67" s="69">
        <f>+B!J52/B!J$46</f>
        <v>8.6875659681479339E-2</v>
      </c>
      <c r="K67" s="68">
        <f>+B!K52/B!K$46</f>
        <v>8.4084413816375783E-2</v>
      </c>
      <c r="L67" s="69">
        <f>+B!L52/B!L$46</f>
        <v>5.6635232887008287E-2</v>
      </c>
      <c r="M67" s="68">
        <f>+B!M52/B!M$46</f>
        <v>3.4187116225377914E-2</v>
      </c>
      <c r="N67" s="69">
        <f>+B!N52/B!N$46</f>
        <v>0.15485877940866125</v>
      </c>
      <c r="O67" s="68">
        <f>+B!O52/B!O$46</f>
        <v>0.14520921161316444</v>
      </c>
      <c r="P67" s="69">
        <f>+B!P52/B!P$46</f>
        <v>0.16231247868553844</v>
      </c>
      <c r="Q67" s="68">
        <f>+B!Q52/B!Q$46</f>
        <v>0.14180492474026885</v>
      </c>
      <c r="R67" s="69">
        <f>+B!R52/B!R$46</f>
        <v>0.10822174119482852</v>
      </c>
      <c r="S67" s="68">
        <f>+B!S52/B!S$46</f>
        <v>0.34785817885879933</v>
      </c>
      <c r="T67" s="69">
        <f>+B!T52/B!T$46</f>
        <v>0.12628908163491154</v>
      </c>
      <c r="U67" s="68">
        <f>+B!U52/B!U$46</f>
        <v>0.10461793959226028</v>
      </c>
      <c r="V67" s="69">
        <f>+B!V52/B!V$46</f>
        <v>0.11651190913184964</v>
      </c>
      <c r="W67" s="68">
        <f>+B!W52/B!W$46</f>
        <v>0.12753488569914417</v>
      </c>
      <c r="X67" s="69">
        <f>+B!X52/B!X$46</f>
        <v>0.23953061433166464</v>
      </c>
      <c r="Y67" s="68">
        <f>+B!Y52/B!Y$46</f>
        <v>0.16660219625831532</v>
      </c>
      <c r="Z67" s="70">
        <f>+B!Z52/B!Z$46</f>
        <v>0.16008032178145154</v>
      </c>
      <c r="AA67" s="70">
        <f>+B!AA52/B!AA$46</f>
        <v>0.16760515646632576</v>
      </c>
      <c r="AB67" s="70">
        <f>+B!AB52/B!AB$46</f>
        <v>0.16224340666627568</v>
      </c>
      <c r="AC67" s="70">
        <f>+B!AC52/B!AC$46</f>
        <v>0.17073802424414083</v>
      </c>
    </row>
    <row r="68" spans="3:29" x14ac:dyDescent="0.25">
      <c r="C68" s="193" t="s">
        <v>23</v>
      </c>
      <c r="D68" s="208"/>
      <c r="E68" s="50">
        <f>+B!E53/B!E$46</f>
        <v>2.5559505626417924E-2</v>
      </c>
      <c r="F68" s="66">
        <f>+B!F53/B!F$46</f>
        <v>5.5041156867787003E-2</v>
      </c>
      <c r="G68" s="50">
        <f>+B!G53/B!G$46</f>
        <v>3.3259253346656401E-2</v>
      </c>
      <c r="H68" s="66">
        <f>+B!H53/B!H$46</f>
        <v>3.7748674430445044E-2</v>
      </c>
      <c r="I68" s="50">
        <f>+B!I53/B!I$46</f>
        <v>4.9922623578386255E-2</v>
      </c>
      <c r="J68" s="66">
        <f>+B!J53/B!J$46</f>
        <v>9.4545560489239136E-2</v>
      </c>
      <c r="K68" s="50">
        <f>+B!K53/B!K$46</f>
        <v>8.2635962143344635E-2</v>
      </c>
      <c r="L68" s="66">
        <f>+B!L53/B!L$46</f>
        <v>8.8402559283619606E-2</v>
      </c>
      <c r="M68" s="50">
        <f>+B!M53/B!M$46</f>
        <v>3.4791794698751342E-2</v>
      </c>
      <c r="N68" s="66">
        <f>+B!N53/B!N$46</f>
        <v>4.2414217438787899E-2</v>
      </c>
      <c r="O68" s="50">
        <f>+B!O53/B!O$46</f>
        <v>0.14651151945828883</v>
      </c>
      <c r="P68" s="66">
        <f>+B!P53/B!P$46</f>
        <v>0.20623723940199024</v>
      </c>
      <c r="Q68" s="50">
        <f>+B!Q53/B!Q$46</f>
        <v>0.10569185257809761</v>
      </c>
      <c r="R68" s="66">
        <f>+B!R53/B!R$46</f>
        <v>3.2635804757275441E-2</v>
      </c>
      <c r="S68" s="50">
        <f>+B!S53/B!S$46</f>
        <v>2.2212635297774126E-2</v>
      </c>
      <c r="T68" s="66">
        <f>+B!T53/B!T$46</f>
        <v>4.6018187925376861E-2</v>
      </c>
      <c r="U68" s="50">
        <f>+B!U53/B!U$46</f>
        <v>0.18866113539113985</v>
      </c>
      <c r="V68" s="66">
        <f>+B!V53/B!V$46</f>
        <v>6.4568937533454551E-2</v>
      </c>
      <c r="W68" s="50">
        <f>+B!W53/B!W$46</f>
        <v>3.921043937178384E-2</v>
      </c>
      <c r="X68" s="66">
        <f>+B!X53/B!X$46</f>
        <v>7.7838544367054896E-2</v>
      </c>
      <c r="Y68" s="50">
        <f>+B!Y53/B!Y$46</f>
        <v>0.34040142678377816</v>
      </c>
      <c r="Z68" s="67">
        <f>+B!Z53/B!Z$46</f>
        <v>0.36287331518855737</v>
      </c>
      <c r="AA68" s="67">
        <f>+B!AA53/B!AA$46</f>
        <v>0.19778079183757663</v>
      </c>
      <c r="AB68" s="67">
        <f>+B!AB53/B!AB$46</f>
        <v>7.6332957127101447E-2</v>
      </c>
      <c r="AC68" s="67">
        <f>+B!AC53/B!AC$46</f>
        <v>0.10134074744136862</v>
      </c>
    </row>
    <row r="69" spans="3:29" x14ac:dyDescent="0.25">
      <c r="C69" s="191" t="s">
        <v>24</v>
      </c>
      <c r="D69" s="207"/>
      <c r="E69" s="68">
        <f>+B!E54/B!E$46</f>
        <v>0.72486242313918958</v>
      </c>
      <c r="F69" s="69">
        <f>+B!F54/B!F$46</f>
        <v>0.13669509687128059</v>
      </c>
      <c r="G69" s="68">
        <f>+B!G54/B!G$46</f>
        <v>5.6464803014244939E-2</v>
      </c>
      <c r="H69" s="69">
        <f>+B!H54/B!H$46</f>
        <v>0.40809344806808528</v>
      </c>
      <c r="I69" s="68">
        <f>+B!I54/B!I$46</f>
        <v>0.10089842194461326</v>
      </c>
      <c r="J69" s="69">
        <f>+B!J54/B!J$46</f>
        <v>0.13145517216059829</v>
      </c>
      <c r="K69" s="68">
        <f>+B!K54/B!K$46</f>
        <v>0.11710613329473726</v>
      </c>
      <c r="L69" s="69">
        <f>+B!L54/B!L$46</f>
        <v>9.2523121052337454E-2</v>
      </c>
      <c r="M69" s="68">
        <f>+B!M54/B!M$46</f>
        <v>4.8038593083222475E-2</v>
      </c>
      <c r="N69" s="69">
        <f>+B!N54/B!N$46</f>
        <v>9.9711235247083627E-2</v>
      </c>
      <c r="O69" s="68">
        <f>+B!O54/B!O$46</f>
        <v>0.23285455654548962</v>
      </c>
      <c r="P69" s="69">
        <f>+B!P54/B!P$46</f>
        <v>0.27915460974369555</v>
      </c>
      <c r="Q69" s="68">
        <f>+B!Q54/B!Q$46</f>
        <v>0.3501626728841869</v>
      </c>
      <c r="R69" s="69">
        <f>+B!R54/B!R$46</f>
        <v>0.26415452247345994</v>
      </c>
      <c r="S69" s="68">
        <f>+B!S54/B!S$46</f>
        <v>0.49093169185957203</v>
      </c>
      <c r="T69" s="69">
        <f>+B!T54/B!T$46</f>
        <v>0.58800839725397935</v>
      </c>
      <c r="U69" s="68">
        <f>+B!U54/B!U$46</f>
        <v>0.298573205548745</v>
      </c>
      <c r="V69" s="69">
        <f>+B!V54/B!V$46</f>
        <v>0.54995643168108521</v>
      </c>
      <c r="W69" s="68">
        <f>+B!W54/B!W$46</f>
        <v>0.46514457095246448</v>
      </c>
      <c r="X69" s="69">
        <f>+B!X54/B!X$46</f>
        <v>0.44328533523517344</v>
      </c>
      <c r="Y69" s="68">
        <f>+B!Y54/B!Y$46</f>
        <v>0.23984105048712728</v>
      </c>
      <c r="Z69" s="70">
        <f>+B!Z54/B!Z$46</f>
        <v>0.22947207216593385</v>
      </c>
      <c r="AA69" s="70">
        <f>+B!AA54/B!AA$46</f>
        <v>0.3952809953027428</v>
      </c>
      <c r="AB69" s="70">
        <f>+B!AB54/B!AB$46</f>
        <v>0.55604304302546737</v>
      </c>
      <c r="AC69" s="70">
        <f>+B!AC54/B!AC$46</f>
        <v>0.4671169598052804</v>
      </c>
    </row>
    <row r="70" spans="3:29" x14ac:dyDescent="0.25">
      <c r="C70" s="193" t="s">
        <v>25</v>
      </c>
      <c r="D70" s="208"/>
      <c r="E70" s="50">
        <f>+B!E55/B!E$46</f>
        <v>4.9670684010798806E-2</v>
      </c>
      <c r="F70" s="66">
        <f>+B!F55/B!F$46</f>
        <v>3.2797196879200859E-2</v>
      </c>
      <c r="G70" s="50">
        <f>+B!G55/B!G$46</f>
        <v>1.5512452680700228E-2</v>
      </c>
      <c r="H70" s="66">
        <f>+B!H55/B!H$46</f>
        <v>8.0440482492747614E-2</v>
      </c>
      <c r="I70" s="50">
        <f>+B!I55/B!I$46</f>
        <v>4.6078530461818631E-2</v>
      </c>
      <c r="J70" s="66">
        <f>+B!J55/B!J$46</f>
        <v>5.2953052824649634E-2</v>
      </c>
      <c r="K70" s="50">
        <f>+B!K55/B!K$46</f>
        <v>4.153805756543371E-2</v>
      </c>
      <c r="L70" s="66">
        <f>+B!L55/B!L$46</f>
        <v>6.9034986027417089E-2</v>
      </c>
      <c r="M70" s="50">
        <f>+B!M55/B!M$46</f>
        <v>2.6215310913970377E-2</v>
      </c>
      <c r="N70" s="66">
        <f>+B!N55/B!N$46</f>
        <v>5.985637866316277E-2</v>
      </c>
      <c r="O70" s="50">
        <f>+B!O55/B!O$46</f>
        <v>0.17285162558910022</v>
      </c>
      <c r="P70" s="66">
        <f>+B!P55/B!P$46</f>
        <v>0.20831822516648257</v>
      </c>
      <c r="Q70" s="50">
        <f>+B!Q55/B!Q$46</f>
        <v>0.26740653416262622</v>
      </c>
      <c r="R70" s="66">
        <f>+B!R55/B!R$46</f>
        <v>0.18217284503224593</v>
      </c>
      <c r="S70" s="50">
        <f>+B!S55/B!S$46</f>
        <v>0.12067615276892402</v>
      </c>
      <c r="T70" s="66">
        <f>+B!T55/B!T$46</f>
        <v>0.20372572812324211</v>
      </c>
      <c r="U70" s="50">
        <f>+B!U55/B!U$46</f>
        <v>0.14657290915790147</v>
      </c>
      <c r="V70" s="66">
        <f>+B!V55/B!V$46</f>
        <v>0.16766684132642992</v>
      </c>
      <c r="W70" s="50">
        <f>+B!W55/B!W$46</f>
        <v>0.15457691847660077</v>
      </c>
      <c r="X70" s="66">
        <f>+B!X55/B!X$46</f>
        <v>0.19328101649335394</v>
      </c>
      <c r="Y70" s="50">
        <f>+B!Y55/B!Y$46</f>
        <v>0.19362072868426544</v>
      </c>
      <c r="Z70" s="67">
        <f>+B!Z55/B!Z$46</f>
        <v>0.1961325692892239</v>
      </c>
      <c r="AA70" s="67">
        <f>+B!AA55/B!AA$46</f>
        <v>0.18163333079251504</v>
      </c>
      <c r="AB70" s="67">
        <f>+B!AB55/B!AB$46</f>
        <v>0.17197458264857549</v>
      </c>
      <c r="AC70" s="67">
        <f>+B!AC55/B!AC$46</f>
        <v>0.19788307322604551</v>
      </c>
    </row>
    <row r="71" spans="3:29" ht="15.75" thickBot="1" x14ac:dyDescent="0.3">
      <c r="C71" s="195" t="s">
        <v>26</v>
      </c>
      <c r="D71" s="231"/>
      <c r="E71" s="71">
        <f>+B!E56/B!E$46</f>
        <v>0</v>
      </c>
      <c r="F71" s="72">
        <f>+B!F56/B!F$46</f>
        <v>0</v>
      </c>
      <c r="G71" s="71">
        <f>+B!G56/B!G$46</f>
        <v>0</v>
      </c>
      <c r="H71" s="72">
        <f>+B!H56/B!H$46</f>
        <v>0</v>
      </c>
      <c r="I71" s="71">
        <f>+B!I56/B!I$46</f>
        <v>0</v>
      </c>
      <c r="J71" s="72">
        <f>+B!J56/B!J$46</f>
        <v>0</v>
      </c>
      <c r="K71" s="71">
        <f>+B!K56/B!K$46</f>
        <v>0</v>
      </c>
      <c r="L71" s="72">
        <f>+B!L56/B!L$46</f>
        <v>0</v>
      </c>
      <c r="M71" s="71">
        <f>+B!M56/B!M$46</f>
        <v>4.2864813806928626E-4</v>
      </c>
      <c r="N71" s="72">
        <f>+B!N56/B!N$46</f>
        <v>3.0048972569814082E-4</v>
      </c>
      <c r="O71" s="71">
        <f>+B!O56/B!O$46</f>
        <v>1.8073632057870124E-3</v>
      </c>
      <c r="P71" s="72">
        <f>+B!P56/B!P$46</f>
        <v>1.5477923833601189E-3</v>
      </c>
      <c r="Q71" s="71">
        <f>+B!Q56/B!Q$46</f>
        <v>2.0348141320981439E-3</v>
      </c>
      <c r="R71" s="72">
        <f>+B!R56/B!R$46</f>
        <v>1.9541835006826858E-3</v>
      </c>
      <c r="S71" s="71">
        <f>+B!S56/B!S$46</f>
        <v>7.4460747663831236E-4</v>
      </c>
      <c r="T71" s="72">
        <f>+B!T56/B!T$46</f>
        <v>2.3238193501830579E-3</v>
      </c>
      <c r="U71" s="71">
        <f>+B!U56/B!U$46</f>
        <v>9.4037781152429487E-4</v>
      </c>
      <c r="V71" s="72">
        <f>+B!V56/B!V$46</f>
        <v>2.1745949889299542E-3</v>
      </c>
      <c r="W71" s="71">
        <f>+B!W56/B!W$46</f>
        <v>6.8676945595976544E-4</v>
      </c>
      <c r="X71" s="72">
        <f>+B!X56/B!X$46</f>
        <v>2.5179279655514601E-3</v>
      </c>
      <c r="Y71" s="71">
        <f>+B!Y56/B!Y$46</f>
        <v>1.2483988504759329E-3</v>
      </c>
      <c r="Z71" s="73">
        <f>+B!Z56/B!Z$46</f>
        <v>1.5938487930018067E-3</v>
      </c>
      <c r="AA71" s="73">
        <f>+B!AA56/B!AA$46</f>
        <v>1.6362700922427651E-3</v>
      </c>
      <c r="AB71" s="73">
        <f>+B!AB56/B!AB$46</f>
        <v>6.8383216591550832E-4</v>
      </c>
      <c r="AC71" s="73">
        <f>+B!AC56/B!AC$46</f>
        <v>2.0261817892167138E-3</v>
      </c>
    </row>
    <row r="72" spans="3:29" x14ac:dyDescent="0.25">
      <c r="C72" s="1" t="s">
        <v>53</v>
      </c>
    </row>
  </sheetData>
  <mergeCells count="28">
    <mergeCell ref="C70:D70"/>
    <mergeCell ref="C71:D71"/>
    <mergeCell ref="C65:D65"/>
    <mergeCell ref="C66:D66"/>
    <mergeCell ref="C67:D67"/>
    <mergeCell ref="C68:D68"/>
    <mergeCell ref="C69:D69"/>
    <mergeCell ref="C57:D57"/>
    <mergeCell ref="C61:D61"/>
    <mergeCell ref="C62:D62"/>
    <mergeCell ref="C63:D63"/>
    <mergeCell ref="C64:D64"/>
    <mergeCell ref="C52:D52"/>
    <mergeCell ref="C53:D53"/>
    <mergeCell ref="C54:D54"/>
    <mergeCell ref="C55:D55"/>
    <mergeCell ref="C56:D56"/>
    <mergeCell ref="C47:D47"/>
    <mergeCell ref="C48:D48"/>
    <mergeCell ref="C49:D49"/>
    <mergeCell ref="C50:D50"/>
    <mergeCell ref="C51:D51"/>
    <mergeCell ref="B7:E16"/>
    <mergeCell ref="G9:J16"/>
    <mergeCell ref="M8:P16"/>
    <mergeCell ref="C17:E17"/>
    <mergeCell ref="H17:J17"/>
    <mergeCell ref="N17:P17"/>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12</vt:i4>
      </vt:variant>
    </vt:vector>
  </HeadingPairs>
  <TitlesOfParts>
    <vt:vector size="12" baseType="lpstr">
      <vt:lpstr>INICIO</vt:lpstr>
      <vt:lpstr>INDICADORES</vt:lpstr>
      <vt:lpstr>FUENTE DE DATOS</vt:lpstr>
      <vt:lpstr>A</vt:lpstr>
      <vt:lpstr>B</vt:lpstr>
      <vt:lpstr>C</vt:lpstr>
      <vt:lpstr>D</vt:lpstr>
      <vt:lpstr>E</vt:lpstr>
      <vt:lpstr>F</vt:lpstr>
      <vt:lpstr>H</vt:lpstr>
      <vt:lpstr>I</vt:lpstr>
      <vt:lpstr>J</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OBSERVATORIO COLOMBIANO TRATADOS COMERCIALES</dc:creator>
  <cp:lastModifiedBy>Usuario</cp:lastModifiedBy>
  <dcterms:created xsi:type="dcterms:W3CDTF">2017-09-28T16:39:19Z</dcterms:created>
  <dcterms:modified xsi:type="dcterms:W3CDTF">2020-12-11T14:34:56Z</dcterms:modified>
</cp:coreProperties>
</file>