
<file path=[Content_Types].xml><?xml version="1.0" encoding="utf-8"?>
<Types xmlns="http://schemas.openxmlformats.org/package/2006/content-types">
  <Default Extension="png" ContentType="image/png"/>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0" windowWidth="19440" windowHeight="7455" tabRatio="664" activeTab="2"/>
  </bookViews>
  <sheets>
    <sheet name="INICIO" sheetId="3" r:id="rId1"/>
    <sheet name="INDICADORES" sheetId="4" r:id="rId2"/>
    <sheet name="FUENTE DE DATOS" sheetId="17" r:id="rId3"/>
    <sheet name="A" sheetId="5" r:id="rId4"/>
    <sheet name="B" sheetId="6" r:id="rId5"/>
    <sheet name="C" sheetId="7" r:id="rId6"/>
    <sheet name="D" sheetId="8" r:id="rId7"/>
    <sheet name="E" sheetId="9" r:id="rId8"/>
    <sheet name="F" sheetId="10" r:id="rId9"/>
    <sheet name="H" sheetId="2" r:id="rId10"/>
    <sheet name="I" sheetId="12" r:id="rId11"/>
    <sheet name="J" sheetId="13" r:id="rId12"/>
  </sheets>
  <calcPr calcId="144525"/>
</workbook>
</file>

<file path=xl/calcChain.xml><?xml version="1.0" encoding="utf-8"?>
<calcChain xmlns="http://schemas.openxmlformats.org/spreadsheetml/2006/main">
  <c r="AC59" i="13" l="1"/>
  <c r="AC60" i="13"/>
  <c r="AC61" i="13"/>
  <c r="AC62" i="13"/>
  <c r="AC63" i="13"/>
  <c r="AC64" i="13"/>
  <c r="AC65" i="13"/>
  <c r="AC66" i="13"/>
  <c r="AC67" i="13"/>
  <c r="AC68" i="13"/>
  <c r="AC46" i="13"/>
  <c r="AC47" i="13"/>
  <c r="AC48" i="13"/>
  <c r="AC49" i="13"/>
  <c r="AC50" i="13"/>
  <c r="AC51" i="13"/>
  <c r="AC52" i="13"/>
  <c r="AC53" i="13"/>
  <c r="AC54" i="13"/>
  <c r="AC55" i="13"/>
  <c r="AC61" i="12"/>
  <c r="AC62" i="12"/>
  <c r="AC63" i="12"/>
  <c r="AC64" i="12"/>
  <c r="AC65" i="12"/>
  <c r="AC66" i="12"/>
  <c r="AC67" i="12"/>
  <c r="AC68" i="12"/>
  <c r="AC69" i="12"/>
  <c r="AC70" i="12"/>
  <c r="AC47" i="12"/>
  <c r="AC48" i="12"/>
  <c r="AC49" i="12"/>
  <c r="AC50" i="12"/>
  <c r="AC51" i="12"/>
  <c r="AC52" i="12"/>
  <c r="AC53" i="12"/>
  <c r="AC54" i="12"/>
  <c r="AC55" i="12"/>
  <c r="AC56" i="12"/>
  <c r="AC44" i="2"/>
  <c r="AC45" i="2"/>
  <c r="AC46" i="2"/>
  <c r="AC47" i="2"/>
  <c r="AC48" i="2"/>
  <c r="AC49" i="2"/>
  <c r="AC50" i="2"/>
  <c r="AC51" i="2"/>
  <c r="AC52" i="2"/>
  <c r="AC53" i="2"/>
  <c r="AB61" i="10"/>
  <c r="AB62" i="10"/>
  <c r="AB63" i="10"/>
  <c r="AB64" i="10"/>
  <c r="AB65" i="10"/>
  <c r="AB66" i="10"/>
  <c r="AB67" i="10"/>
  <c r="AB68" i="10"/>
  <c r="AB69" i="10"/>
  <c r="AB70" i="10"/>
  <c r="AB71" i="10"/>
  <c r="AB47" i="10"/>
  <c r="AB48" i="10"/>
  <c r="AB49" i="10"/>
  <c r="AB50" i="10"/>
  <c r="AB51" i="10"/>
  <c r="AB52" i="10"/>
  <c r="AB53" i="10"/>
  <c r="AB54" i="10"/>
  <c r="AB55" i="10"/>
  <c r="AB56" i="10"/>
  <c r="AB57" i="10"/>
  <c r="AB102" i="9"/>
  <c r="AB103" i="9"/>
  <c r="AB104" i="9"/>
  <c r="AB105" i="9"/>
  <c r="AB106" i="9"/>
  <c r="AB107" i="9"/>
  <c r="AB108" i="9"/>
  <c r="AB109" i="9"/>
  <c r="AB110" i="9"/>
  <c r="AB111" i="9"/>
  <c r="AB112" i="9"/>
  <c r="AB74" i="9"/>
  <c r="AB75" i="9"/>
  <c r="AB76" i="9"/>
  <c r="AB77" i="9"/>
  <c r="AB78" i="9"/>
  <c r="AB79" i="9"/>
  <c r="AB80" i="9"/>
  <c r="AB81" i="9"/>
  <c r="AB82" i="9"/>
  <c r="AB83" i="9"/>
  <c r="AB84" i="9"/>
  <c r="AC46" i="9"/>
  <c r="AC47" i="9"/>
  <c r="AC48" i="9"/>
  <c r="AC49" i="9"/>
  <c r="AC50" i="9"/>
  <c r="AC51" i="9"/>
  <c r="AC52" i="9"/>
  <c r="AC53" i="9"/>
  <c r="AC54" i="9"/>
  <c r="AC55" i="9"/>
  <c r="AC56" i="9"/>
  <c r="I140" i="8" l="1"/>
  <c r="J140" i="8"/>
  <c r="K140" i="8"/>
  <c r="L140" i="8"/>
  <c r="M140" i="8"/>
  <c r="N140" i="8"/>
  <c r="O140" i="8"/>
  <c r="P140" i="8"/>
  <c r="Q140" i="8"/>
  <c r="R140" i="8"/>
  <c r="S140" i="8"/>
  <c r="T140" i="8"/>
  <c r="U140" i="8"/>
  <c r="V140" i="8"/>
  <c r="W140" i="8"/>
  <c r="X140" i="8"/>
  <c r="Y140" i="8"/>
  <c r="Z140" i="8"/>
  <c r="AA140" i="8"/>
  <c r="AB140" i="8"/>
  <c r="AC140" i="8"/>
  <c r="AD140" i="8"/>
  <c r="AE140" i="8"/>
  <c r="I141" i="8"/>
  <c r="J141" i="8"/>
  <c r="K141" i="8"/>
  <c r="L141" i="8"/>
  <c r="M141" i="8"/>
  <c r="N141" i="8"/>
  <c r="O141" i="8"/>
  <c r="P141" i="8"/>
  <c r="Q141" i="8"/>
  <c r="R141" i="8"/>
  <c r="S141" i="8"/>
  <c r="T141" i="8"/>
  <c r="U141" i="8"/>
  <c r="V141" i="8"/>
  <c r="W141" i="8"/>
  <c r="X141" i="8"/>
  <c r="Y141" i="8"/>
  <c r="Z141" i="8"/>
  <c r="AA141" i="8"/>
  <c r="AB141" i="8"/>
  <c r="AC141" i="8"/>
  <c r="AD141" i="8"/>
  <c r="AE141" i="8"/>
  <c r="I142" i="8"/>
  <c r="J142" i="8"/>
  <c r="K142" i="8"/>
  <c r="L142" i="8"/>
  <c r="M142" i="8"/>
  <c r="N142" i="8"/>
  <c r="O142" i="8"/>
  <c r="P142" i="8"/>
  <c r="Q142" i="8"/>
  <c r="R142" i="8"/>
  <c r="S142" i="8"/>
  <c r="T142" i="8"/>
  <c r="U142" i="8"/>
  <c r="V142" i="8"/>
  <c r="W142" i="8"/>
  <c r="X142" i="8"/>
  <c r="Y142" i="8"/>
  <c r="Z142" i="8"/>
  <c r="AA142" i="8"/>
  <c r="AB142" i="8"/>
  <c r="AC142" i="8"/>
  <c r="AD142" i="8"/>
  <c r="AE142" i="8"/>
  <c r="I143" i="8"/>
  <c r="J143" i="8"/>
  <c r="K143" i="8"/>
  <c r="L143" i="8"/>
  <c r="M143" i="8"/>
  <c r="N143" i="8"/>
  <c r="O143" i="8"/>
  <c r="P143" i="8"/>
  <c r="Q143" i="8"/>
  <c r="R143" i="8"/>
  <c r="S143" i="8"/>
  <c r="T143" i="8"/>
  <c r="U143" i="8"/>
  <c r="V143" i="8"/>
  <c r="W143" i="8"/>
  <c r="X143" i="8"/>
  <c r="Y143" i="8"/>
  <c r="Z143" i="8"/>
  <c r="AA143" i="8"/>
  <c r="AB143" i="8"/>
  <c r="AC143" i="8"/>
  <c r="AD143" i="8"/>
  <c r="AE143" i="8"/>
  <c r="I144" i="8"/>
  <c r="J144" i="8"/>
  <c r="K144" i="8"/>
  <c r="L144" i="8"/>
  <c r="M144" i="8"/>
  <c r="N144" i="8"/>
  <c r="O144" i="8"/>
  <c r="P144" i="8"/>
  <c r="Q144" i="8"/>
  <c r="R144" i="8"/>
  <c r="S144" i="8"/>
  <c r="T144" i="8"/>
  <c r="U144" i="8"/>
  <c r="V144" i="8"/>
  <c r="W144" i="8"/>
  <c r="X144" i="8"/>
  <c r="Y144" i="8"/>
  <c r="Z144" i="8"/>
  <c r="AA144" i="8"/>
  <c r="AB144" i="8"/>
  <c r="AC144" i="8"/>
  <c r="AD144" i="8"/>
  <c r="AE144" i="8"/>
  <c r="I145" i="8"/>
  <c r="J145" i="8"/>
  <c r="K145" i="8"/>
  <c r="L145" i="8"/>
  <c r="M145" i="8"/>
  <c r="N145" i="8"/>
  <c r="O145" i="8"/>
  <c r="P145" i="8"/>
  <c r="Q145" i="8"/>
  <c r="R145" i="8"/>
  <c r="S145" i="8"/>
  <c r="T145" i="8"/>
  <c r="U145" i="8"/>
  <c r="V145" i="8"/>
  <c r="W145" i="8"/>
  <c r="X145" i="8"/>
  <c r="Y145" i="8"/>
  <c r="Z145" i="8"/>
  <c r="AA145" i="8"/>
  <c r="AB145" i="8"/>
  <c r="AC145" i="8"/>
  <c r="AD145" i="8"/>
  <c r="AE145" i="8"/>
  <c r="I146" i="8"/>
  <c r="J146" i="8"/>
  <c r="K146" i="8"/>
  <c r="L146" i="8"/>
  <c r="M146" i="8"/>
  <c r="N146" i="8"/>
  <c r="O146" i="8"/>
  <c r="P146" i="8"/>
  <c r="Q146" i="8"/>
  <c r="R146" i="8"/>
  <c r="S146" i="8"/>
  <c r="T146" i="8"/>
  <c r="U146" i="8"/>
  <c r="V146" i="8"/>
  <c r="W146" i="8"/>
  <c r="X146" i="8"/>
  <c r="Y146" i="8"/>
  <c r="Z146" i="8"/>
  <c r="AA146" i="8"/>
  <c r="AB146" i="8"/>
  <c r="AC146" i="8"/>
  <c r="AD146" i="8"/>
  <c r="AE146" i="8"/>
  <c r="I147" i="8"/>
  <c r="J147" i="8"/>
  <c r="K147" i="8"/>
  <c r="L147" i="8"/>
  <c r="M147" i="8"/>
  <c r="N147" i="8"/>
  <c r="O147" i="8"/>
  <c r="P147" i="8"/>
  <c r="Q147" i="8"/>
  <c r="R147" i="8"/>
  <c r="S147" i="8"/>
  <c r="T147" i="8"/>
  <c r="U147" i="8"/>
  <c r="V147" i="8"/>
  <c r="W147" i="8"/>
  <c r="X147" i="8"/>
  <c r="Y147" i="8"/>
  <c r="Z147" i="8"/>
  <c r="AA147" i="8"/>
  <c r="AB147" i="8"/>
  <c r="AC147" i="8"/>
  <c r="AD147" i="8"/>
  <c r="AE147" i="8"/>
  <c r="I148" i="8"/>
  <c r="J148" i="8"/>
  <c r="K148" i="8"/>
  <c r="L148" i="8"/>
  <c r="M148" i="8"/>
  <c r="N148" i="8"/>
  <c r="O148" i="8"/>
  <c r="P148" i="8"/>
  <c r="Q148" i="8"/>
  <c r="R148" i="8"/>
  <c r="S148" i="8"/>
  <c r="T148" i="8"/>
  <c r="U148" i="8"/>
  <c r="V148" i="8"/>
  <c r="W148" i="8"/>
  <c r="X148" i="8"/>
  <c r="Y148" i="8"/>
  <c r="Z148" i="8"/>
  <c r="AA148" i="8"/>
  <c r="AB148" i="8"/>
  <c r="AC148" i="8"/>
  <c r="AD148" i="8"/>
  <c r="AE148" i="8"/>
  <c r="I149" i="8"/>
  <c r="J149" i="8"/>
  <c r="K149" i="8"/>
  <c r="L149" i="8"/>
  <c r="M149" i="8"/>
  <c r="N149" i="8"/>
  <c r="O149" i="8"/>
  <c r="P149" i="8"/>
  <c r="Q149" i="8"/>
  <c r="R149" i="8"/>
  <c r="S149" i="8"/>
  <c r="T149" i="8"/>
  <c r="U149" i="8"/>
  <c r="V149" i="8"/>
  <c r="W149" i="8"/>
  <c r="X149" i="8"/>
  <c r="Y149" i="8"/>
  <c r="Z149" i="8"/>
  <c r="AA149" i="8"/>
  <c r="AB149" i="8"/>
  <c r="AC149" i="8"/>
  <c r="AD149" i="8"/>
  <c r="AE149" i="8"/>
  <c r="I150" i="8"/>
  <c r="J150" i="8"/>
  <c r="K150" i="8"/>
  <c r="L150" i="8"/>
  <c r="M150" i="8"/>
  <c r="N150" i="8"/>
  <c r="O150" i="8"/>
  <c r="P150" i="8"/>
  <c r="Q150" i="8"/>
  <c r="R150" i="8"/>
  <c r="S150" i="8"/>
  <c r="T150" i="8"/>
  <c r="U150" i="8"/>
  <c r="V150" i="8"/>
  <c r="W150" i="8"/>
  <c r="X150" i="8"/>
  <c r="Y150" i="8"/>
  <c r="Z150" i="8"/>
  <c r="AA150" i="8"/>
  <c r="AB150" i="8"/>
  <c r="AC150" i="8"/>
  <c r="AD150" i="8"/>
  <c r="AE150" i="8"/>
  <c r="I126" i="8"/>
  <c r="J126" i="8"/>
  <c r="K126" i="8"/>
  <c r="L126" i="8"/>
  <c r="M126" i="8"/>
  <c r="N126" i="8"/>
  <c r="O126" i="8"/>
  <c r="P126" i="8"/>
  <c r="Q126" i="8"/>
  <c r="R126" i="8"/>
  <c r="S126" i="8"/>
  <c r="T126" i="8"/>
  <c r="U126" i="8"/>
  <c r="V126" i="8"/>
  <c r="W126" i="8"/>
  <c r="X126" i="8"/>
  <c r="Y126" i="8"/>
  <c r="Z126" i="8"/>
  <c r="AA126" i="8"/>
  <c r="AB126" i="8"/>
  <c r="AC126" i="8"/>
  <c r="AD126" i="8"/>
  <c r="AE126" i="8"/>
  <c r="I127" i="8"/>
  <c r="J127" i="8"/>
  <c r="K127" i="8"/>
  <c r="L127" i="8"/>
  <c r="M127" i="8"/>
  <c r="N127" i="8"/>
  <c r="O127" i="8"/>
  <c r="P127" i="8"/>
  <c r="Q127" i="8"/>
  <c r="R127" i="8"/>
  <c r="S127" i="8"/>
  <c r="T127" i="8"/>
  <c r="U127" i="8"/>
  <c r="V127" i="8"/>
  <c r="W127" i="8"/>
  <c r="X127" i="8"/>
  <c r="Y127" i="8"/>
  <c r="Z127" i="8"/>
  <c r="AA127" i="8"/>
  <c r="AB127" i="8"/>
  <c r="AC127" i="8"/>
  <c r="AD127" i="8"/>
  <c r="AE127" i="8"/>
  <c r="I128" i="8"/>
  <c r="J128" i="8"/>
  <c r="K128" i="8"/>
  <c r="L128" i="8"/>
  <c r="M128" i="8"/>
  <c r="N128" i="8"/>
  <c r="O128" i="8"/>
  <c r="P128" i="8"/>
  <c r="Q128" i="8"/>
  <c r="R128" i="8"/>
  <c r="S128" i="8"/>
  <c r="T128" i="8"/>
  <c r="U128" i="8"/>
  <c r="V128" i="8"/>
  <c r="W128" i="8"/>
  <c r="X128" i="8"/>
  <c r="Y128" i="8"/>
  <c r="Z128" i="8"/>
  <c r="AA128" i="8"/>
  <c r="AB128" i="8"/>
  <c r="AC128" i="8"/>
  <c r="AD128" i="8"/>
  <c r="AE128" i="8"/>
  <c r="I129" i="8"/>
  <c r="J129" i="8"/>
  <c r="K129" i="8"/>
  <c r="L129" i="8"/>
  <c r="M129" i="8"/>
  <c r="N129" i="8"/>
  <c r="O129" i="8"/>
  <c r="P129" i="8"/>
  <c r="Q129" i="8"/>
  <c r="R129" i="8"/>
  <c r="S129" i="8"/>
  <c r="T129" i="8"/>
  <c r="U129" i="8"/>
  <c r="V129" i="8"/>
  <c r="W129" i="8"/>
  <c r="X129" i="8"/>
  <c r="Y129" i="8"/>
  <c r="Z129" i="8"/>
  <c r="AA129" i="8"/>
  <c r="AB129" i="8"/>
  <c r="AC129" i="8"/>
  <c r="AD129" i="8"/>
  <c r="AE129" i="8"/>
  <c r="I130" i="8"/>
  <c r="J130" i="8"/>
  <c r="K130" i="8"/>
  <c r="L130" i="8"/>
  <c r="M130" i="8"/>
  <c r="N130" i="8"/>
  <c r="O130" i="8"/>
  <c r="P130" i="8"/>
  <c r="Q130" i="8"/>
  <c r="R130" i="8"/>
  <c r="S130" i="8"/>
  <c r="T130" i="8"/>
  <c r="U130" i="8"/>
  <c r="V130" i="8"/>
  <c r="W130" i="8"/>
  <c r="X130" i="8"/>
  <c r="Y130" i="8"/>
  <c r="Z130" i="8"/>
  <c r="AA130" i="8"/>
  <c r="AB130" i="8"/>
  <c r="AC130" i="8"/>
  <c r="AD130" i="8"/>
  <c r="AE130" i="8"/>
  <c r="I131" i="8"/>
  <c r="J131" i="8"/>
  <c r="K131" i="8"/>
  <c r="L131" i="8"/>
  <c r="M131" i="8"/>
  <c r="N131" i="8"/>
  <c r="O131" i="8"/>
  <c r="P131" i="8"/>
  <c r="Q131" i="8"/>
  <c r="R131" i="8"/>
  <c r="S131" i="8"/>
  <c r="T131" i="8"/>
  <c r="U131" i="8"/>
  <c r="V131" i="8"/>
  <c r="W131" i="8"/>
  <c r="X131" i="8"/>
  <c r="Y131" i="8"/>
  <c r="Z131" i="8"/>
  <c r="AA131" i="8"/>
  <c r="AB131" i="8"/>
  <c r="AC131" i="8"/>
  <c r="AD131" i="8"/>
  <c r="AE131" i="8"/>
  <c r="I132" i="8"/>
  <c r="J132" i="8"/>
  <c r="K132" i="8"/>
  <c r="L132" i="8"/>
  <c r="M132" i="8"/>
  <c r="N132" i="8"/>
  <c r="O132" i="8"/>
  <c r="P132" i="8"/>
  <c r="Q132" i="8"/>
  <c r="R132" i="8"/>
  <c r="S132" i="8"/>
  <c r="T132" i="8"/>
  <c r="U132" i="8"/>
  <c r="V132" i="8"/>
  <c r="W132" i="8"/>
  <c r="X132" i="8"/>
  <c r="Y132" i="8"/>
  <c r="Z132" i="8"/>
  <c r="AA132" i="8"/>
  <c r="AB132" i="8"/>
  <c r="AC132" i="8"/>
  <c r="AD132" i="8"/>
  <c r="AE132" i="8"/>
  <c r="I133" i="8"/>
  <c r="J133" i="8"/>
  <c r="K133" i="8"/>
  <c r="L133" i="8"/>
  <c r="M133" i="8"/>
  <c r="N133" i="8"/>
  <c r="O133" i="8"/>
  <c r="P133" i="8"/>
  <c r="Q133" i="8"/>
  <c r="R133" i="8"/>
  <c r="S133" i="8"/>
  <c r="T133" i="8"/>
  <c r="U133" i="8"/>
  <c r="V133" i="8"/>
  <c r="W133" i="8"/>
  <c r="X133" i="8"/>
  <c r="Y133" i="8"/>
  <c r="Z133" i="8"/>
  <c r="AA133" i="8"/>
  <c r="AB133" i="8"/>
  <c r="AC133" i="8"/>
  <c r="AD133" i="8"/>
  <c r="AE133" i="8"/>
  <c r="I134" i="8"/>
  <c r="J134" i="8"/>
  <c r="K134" i="8"/>
  <c r="L134" i="8"/>
  <c r="M134" i="8"/>
  <c r="N134" i="8"/>
  <c r="O134" i="8"/>
  <c r="P134" i="8"/>
  <c r="Q134" i="8"/>
  <c r="R134" i="8"/>
  <c r="S134" i="8"/>
  <c r="T134" i="8"/>
  <c r="U134" i="8"/>
  <c r="V134" i="8"/>
  <c r="W134" i="8"/>
  <c r="X134" i="8"/>
  <c r="Y134" i="8"/>
  <c r="Z134" i="8"/>
  <c r="AA134" i="8"/>
  <c r="AB134" i="8"/>
  <c r="AC134" i="8"/>
  <c r="AD134" i="8"/>
  <c r="AE134" i="8"/>
  <c r="I135" i="8"/>
  <c r="J135" i="8"/>
  <c r="K135" i="8"/>
  <c r="L135" i="8"/>
  <c r="M135" i="8"/>
  <c r="N135" i="8"/>
  <c r="O135" i="8"/>
  <c r="P135" i="8"/>
  <c r="Q135" i="8"/>
  <c r="R135" i="8"/>
  <c r="S135" i="8"/>
  <c r="T135" i="8"/>
  <c r="U135" i="8"/>
  <c r="V135" i="8"/>
  <c r="W135" i="8"/>
  <c r="X135" i="8"/>
  <c r="Y135" i="8"/>
  <c r="Z135" i="8"/>
  <c r="AA135" i="8"/>
  <c r="AB135" i="8"/>
  <c r="AC135" i="8"/>
  <c r="AD135" i="8"/>
  <c r="AE135" i="8"/>
  <c r="I136" i="8"/>
  <c r="J136" i="8"/>
  <c r="K136" i="8"/>
  <c r="L136" i="8"/>
  <c r="M136" i="8"/>
  <c r="N136" i="8"/>
  <c r="O136" i="8"/>
  <c r="P136" i="8"/>
  <c r="Q136" i="8"/>
  <c r="R136" i="8"/>
  <c r="S136" i="8"/>
  <c r="T136" i="8"/>
  <c r="U136" i="8"/>
  <c r="V136" i="8"/>
  <c r="W136" i="8"/>
  <c r="X136" i="8"/>
  <c r="Y136" i="8"/>
  <c r="Z136" i="8"/>
  <c r="AA136" i="8"/>
  <c r="AB136" i="8"/>
  <c r="AC136" i="8"/>
  <c r="AD136" i="8"/>
  <c r="AE136" i="8"/>
  <c r="L112" i="8"/>
  <c r="M112" i="8"/>
  <c r="N112" i="8"/>
  <c r="O112" i="8"/>
  <c r="P112" i="8"/>
  <c r="Q112" i="8"/>
  <c r="R112" i="8"/>
  <c r="S112" i="8"/>
  <c r="T112" i="8"/>
  <c r="U112" i="8"/>
  <c r="V112" i="8"/>
  <c r="W112" i="8"/>
  <c r="X112" i="8"/>
  <c r="Y112" i="8"/>
  <c r="Z112" i="8"/>
  <c r="AA112" i="8"/>
  <c r="AB112" i="8"/>
  <c r="AC112" i="8"/>
  <c r="AD112" i="8"/>
  <c r="AE112" i="8"/>
  <c r="I112" i="8"/>
  <c r="J112" i="8"/>
  <c r="K112" i="8"/>
  <c r="I113" i="8"/>
  <c r="J113" i="8"/>
  <c r="K113" i="8"/>
  <c r="L113" i="8"/>
  <c r="M113" i="8"/>
  <c r="N113" i="8"/>
  <c r="O113" i="8"/>
  <c r="P113" i="8"/>
  <c r="Q113" i="8"/>
  <c r="R113" i="8"/>
  <c r="S113" i="8"/>
  <c r="T113" i="8"/>
  <c r="U113" i="8"/>
  <c r="V113" i="8"/>
  <c r="W113" i="8"/>
  <c r="X113" i="8"/>
  <c r="Y113" i="8"/>
  <c r="Z113" i="8"/>
  <c r="AA113" i="8"/>
  <c r="AB113" i="8"/>
  <c r="AC113" i="8"/>
  <c r="AD113" i="8"/>
  <c r="AE113" i="8"/>
  <c r="I114" i="8"/>
  <c r="J114" i="8"/>
  <c r="K114" i="8"/>
  <c r="L114" i="8"/>
  <c r="M114" i="8"/>
  <c r="N114" i="8"/>
  <c r="O114" i="8"/>
  <c r="P114" i="8"/>
  <c r="Q114" i="8"/>
  <c r="R114" i="8"/>
  <c r="S114" i="8"/>
  <c r="T114" i="8"/>
  <c r="U114" i="8"/>
  <c r="V114" i="8"/>
  <c r="W114" i="8"/>
  <c r="X114" i="8"/>
  <c r="Y114" i="8"/>
  <c r="Z114" i="8"/>
  <c r="AA114" i="8"/>
  <c r="AB114" i="8"/>
  <c r="AC114" i="8"/>
  <c r="AD114" i="8"/>
  <c r="AE114" i="8"/>
  <c r="I115" i="8"/>
  <c r="J115" i="8"/>
  <c r="K115" i="8"/>
  <c r="L115" i="8"/>
  <c r="M115" i="8"/>
  <c r="N115" i="8"/>
  <c r="O115" i="8"/>
  <c r="P115" i="8"/>
  <c r="Q115" i="8"/>
  <c r="R115" i="8"/>
  <c r="S115" i="8"/>
  <c r="T115" i="8"/>
  <c r="U115" i="8"/>
  <c r="V115" i="8"/>
  <c r="W115" i="8"/>
  <c r="X115" i="8"/>
  <c r="Y115" i="8"/>
  <c r="Z115" i="8"/>
  <c r="AA115" i="8"/>
  <c r="AB115" i="8"/>
  <c r="AC115" i="8"/>
  <c r="AD115" i="8"/>
  <c r="AE115" i="8"/>
  <c r="I116" i="8"/>
  <c r="J116" i="8"/>
  <c r="K116" i="8"/>
  <c r="L116" i="8"/>
  <c r="M116" i="8"/>
  <c r="N116" i="8"/>
  <c r="O116" i="8"/>
  <c r="P116" i="8"/>
  <c r="Q116" i="8"/>
  <c r="R116" i="8"/>
  <c r="S116" i="8"/>
  <c r="T116" i="8"/>
  <c r="U116" i="8"/>
  <c r="V116" i="8"/>
  <c r="W116" i="8"/>
  <c r="X116" i="8"/>
  <c r="Y116" i="8"/>
  <c r="Z116" i="8"/>
  <c r="AA116" i="8"/>
  <c r="AB116" i="8"/>
  <c r="AC116" i="8"/>
  <c r="AD116" i="8"/>
  <c r="AE116" i="8"/>
  <c r="I117" i="8"/>
  <c r="J117" i="8"/>
  <c r="K117" i="8"/>
  <c r="L117" i="8"/>
  <c r="M117" i="8"/>
  <c r="N117" i="8"/>
  <c r="O117" i="8"/>
  <c r="P117" i="8"/>
  <c r="Q117" i="8"/>
  <c r="R117" i="8"/>
  <c r="S117" i="8"/>
  <c r="T117" i="8"/>
  <c r="U117" i="8"/>
  <c r="V117" i="8"/>
  <c r="W117" i="8"/>
  <c r="X117" i="8"/>
  <c r="Y117" i="8"/>
  <c r="Z117" i="8"/>
  <c r="AA117" i="8"/>
  <c r="AB117" i="8"/>
  <c r="AC117" i="8"/>
  <c r="AD117" i="8"/>
  <c r="AE117" i="8"/>
  <c r="I118" i="8"/>
  <c r="J118" i="8"/>
  <c r="K118" i="8"/>
  <c r="L118" i="8"/>
  <c r="M118" i="8"/>
  <c r="N118" i="8"/>
  <c r="O118" i="8"/>
  <c r="P118" i="8"/>
  <c r="Q118" i="8"/>
  <c r="R118" i="8"/>
  <c r="S118" i="8"/>
  <c r="T118" i="8"/>
  <c r="U118" i="8"/>
  <c r="V118" i="8"/>
  <c r="W118" i="8"/>
  <c r="X118" i="8"/>
  <c r="Y118" i="8"/>
  <c r="Z118" i="8"/>
  <c r="AA118" i="8"/>
  <c r="AB118" i="8"/>
  <c r="AC118" i="8"/>
  <c r="AD118" i="8"/>
  <c r="AE118" i="8"/>
  <c r="I119" i="8"/>
  <c r="J119" i="8"/>
  <c r="K119" i="8"/>
  <c r="L119" i="8"/>
  <c r="M119" i="8"/>
  <c r="N119" i="8"/>
  <c r="O119" i="8"/>
  <c r="P119" i="8"/>
  <c r="Q119" i="8"/>
  <c r="R119" i="8"/>
  <c r="S119" i="8"/>
  <c r="T119" i="8"/>
  <c r="U119" i="8"/>
  <c r="V119" i="8"/>
  <c r="W119" i="8"/>
  <c r="X119" i="8"/>
  <c r="Y119" i="8"/>
  <c r="Z119" i="8"/>
  <c r="AA119" i="8"/>
  <c r="AB119" i="8"/>
  <c r="AC119" i="8"/>
  <c r="AD119" i="8"/>
  <c r="AE119" i="8"/>
  <c r="I120" i="8"/>
  <c r="J120" i="8"/>
  <c r="K120" i="8"/>
  <c r="L120" i="8"/>
  <c r="M120" i="8"/>
  <c r="N120" i="8"/>
  <c r="O120" i="8"/>
  <c r="P120" i="8"/>
  <c r="Q120" i="8"/>
  <c r="R120" i="8"/>
  <c r="S120" i="8"/>
  <c r="T120" i="8"/>
  <c r="U120" i="8"/>
  <c r="V120" i="8"/>
  <c r="W120" i="8"/>
  <c r="X120" i="8"/>
  <c r="Y120" i="8"/>
  <c r="Z120" i="8"/>
  <c r="AA120" i="8"/>
  <c r="AB120" i="8"/>
  <c r="AC120" i="8"/>
  <c r="AD120" i="8"/>
  <c r="AE120" i="8"/>
  <c r="I121" i="8"/>
  <c r="J121" i="8"/>
  <c r="K121" i="8"/>
  <c r="L121" i="8"/>
  <c r="M121" i="8"/>
  <c r="N121" i="8"/>
  <c r="O121" i="8"/>
  <c r="P121" i="8"/>
  <c r="Q121" i="8"/>
  <c r="R121" i="8"/>
  <c r="S121" i="8"/>
  <c r="T121" i="8"/>
  <c r="U121" i="8"/>
  <c r="V121" i="8"/>
  <c r="W121" i="8"/>
  <c r="X121" i="8"/>
  <c r="Y121" i="8"/>
  <c r="Z121" i="8"/>
  <c r="AA121" i="8"/>
  <c r="AB121" i="8"/>
  <c r="AC121" i="8"/>
  <c r="AD121" i="8"/>
  <c r="AE121" i="8"/>
  <c r="I122" i="8"/>
  <c r="J122" i="8"/>
  <c r="K122" i="8"/>
  <c r="L122" i="8"/>
  <c r="M122" i="8"/>
  <c r="N122" i="8"/>
  <c r="O122" i="8"/>
  <c r="P122" i="8"/>
  <c r="Q122" i="8"/>
  <c r="R122" i="8"/>
  <c r="S122" i="8"/>
  <c r="T122" i="8"/>
  <c r="U122" i="8"/>
  <c r="V122" i="8"/>
  <c r="W122" i="8"/>
  <c r="X122" i="8"/>
  <c r="Y122" i="8"/>
  <c r="Z122" i="8"/>
  <c r="AA122" i="8"/>
  <c r="AB122" i="8"/>
  <c r="AC122" i="8"/>
  <c r="AD122" i="8"/>
  <c r="AE122" i="8"/>
  <c r="I98" i="8"/>
  <c r="J98" i="8"/>
  <c r="K98" i="8"/>
  <c r="L98" i="8"/>
  <c r="M98" i="8"/>
  <c r="N98" i="8"/>
  <c r="O98" i="8"/>
  <c r="P98" i="8"/>
  <c r="Q98" i="8"/>
  <c r="R98" i="8"/>
  <c r="S98" i="8"/>
  <c r="T98" i="8"/>
  <c r="U98" i="8"/>
  <c r="V98" i="8"/>
  <c r="W98" i="8"/>
  <c r="X98" i="8"/>
  <c r="Y98" i="8"/>
  <c r="Z98" i="8"/>
  <c r="AA98" i="8"/>
  <c r="AB98" i="8"/>
  <c r="AC98" i="8"/>
  <c r="AD98" i="8"/>
  <c r="AE98" i="8"/>
  <c r="I99" i="8"/>
  <c r="J99" i="8"/>
  <c r="K99" i="8"/>
  <c r="L99" i="8"/>
  <c r="M99" i="8"/>
  <c r="N99" i="8"/>
  <c r="O99" i="8"/>
  <c r="P99" i="8"/>
  <c r="Q99" i="8"/>
  <c r="R99" i="8"/>
  <c r="S99" i="8"/>
  <c r="T99" i="8"/>
  <c r="U99" i="8"/>
  <c r="V99" i="8"/>
  <c r="W99" i="8"/>
  <c r="X99" i="8"/>
  <c r="Y99" i="8"/>
  <c r="Z99" i="8"/>
  <c r="AA99" i="8"/>
  <c r="AB99" i="8"/>
  <c r="AC99" i="8"/>
  <c r="AD99" i="8"/>
  <c r="AE99" i="8"/>
  <c r="I100" i="8"/>
  <c r="J100" i="8"/>
  <c r="K100" i="8"/>
  <c r="L100" i="8"/>
  <c r="M100" i="8"/>
  <c r="N100" i="8"/>
  <c r="O100" i="8"/>
  <c r="P100" i="8"/>
  <c r="Q100" i="8"/>
  <c r="R100" i="8"/>
  <c r="S100" i="8"/>
  <c r="T100" i="8"/>
  <c r="U100" i="8"/>
  <c r="V100" i="8"/>
  <c r="W100" i="8"/>
  <c r="X100" i="8"/>
  <c r="Y100" i="8"/>
  <c r="Z100" i="8"/>
  <c r="AA100" i="8"/>
  <c r="AB100" i="8"/>
  <c r="AC100" i="8"/>
  <c r="AD100" i="8"/>
  <c r="AE100" i="8"/>
  <c r="I101" i="8"/>
  <c r="J101" i="8"/>
  <c r="K101" i="8"/>
  <c r="L101" i="8"/>
  <c r="M101" i="8"/>
  <c r="N101" i="8"/>
  <c r="O101" i="8"/>
  <c r="P101" i="8"/>
  <c r="Q101" i="8"/>
  <c r="R101" i="8"/>
  <c r="S101" i="8"/>
  <c r="T101" i="8"/>
  <c r="U101" i="8"/>
  <c r="V101" i="8"/>
  <c r="W101" i="8"/>
  <c r="X101" i="8"/>
  <c r="Y101" i="8"/>
  <c r="Z101" i="8"/>
  <c r="AA101" i="8"/>
  <c r="AB101" i="8"/>
  <c r="AC101" i="8"/>
  <c r="AD101" i="8"/>
  <c r="AE101" i="8"/>
  <c r="I102" i="8"/>
  <c r="J102" i="8"/>
  <c r="K102" i="8"/>
  <c r="L102" i="8"/>
  <c r="M102" i="8"/>
  <c r="N102" i="8"/>
  <c r="O102" i="8"/>
  <c r="P102" i="8"/>
  <c r="Q102" i="8"/>
  <c r="R102" i="8"/>
  <c r="S102" i="8"/>
  <c r="T102" i="8"/>
  <c r="U102" i="8"/>
  <c r="V102" i="8"/>
  <c r="W102" i="8"/>
  <c r="X102" i="8"/>
  <c r="Y102" i="8"/>
  <c r="Z102" i="8"/>
  <c r="AA102" i="8"/>
  <c r="AB102" i="8"/>
  <c r="AC102" i="8"/>
  <c r="AD102" i="8"/>
  <c r="AE102" i="8"/>
  <c r="I103" i="8"/>
  <c r="J103" i="8"/>
  <c r="K103" i="8"/>
  <c r="L103" i="8"/>
  <c r="M103" i="8"/>
  <c r="N103" i="8"/>
  <c r="O103" i="8"/>
  <c r="P103" i="8"/>
  <c r="Q103" i="8"/>
  <c r="R103" i="8"/>
  <c r="S103" i="8"/>
  <c r="T103" i="8"/>
  <c r="U103" i="8"/>
  <c r="V103" i="8"/>
  <c r="W103" i="8"/>
  <c r="X103" i="8"/>
  <c r="Y103" i="8"/>
  <c r="Z103" i="8"/>
  <c r="AA103" i="8"/>
  <c r="AB103" i="8"/>
  <c r="AC103" i="8"/>
  <c r="AD103" i="8"/>
  <c r="AE103" i="8"/>
  <c r="I104" i="8"/>
  <c r="J104" i="8"/>
  <c r="K104" i="8"/>
  <c r="L104" i="8"/>
  <c r="M104" i="8"/>
  <c r="N104" i="8"/>
  <c r="O104" i="8"/>
  <c r="P104" i="8"/>
  <c r="Q104" i="8"/>
  <c r="R104" i="8"/>
  <c r="S104" i="8"/>
  <c r="T104" i="8"/>
  <c r="U104" i="8"/>
  <c r="V104" i="8"/>
  <c r="W104" i="8"/>
  <c r="X104" i="8"/>
  <c r="Y104" i="8"/>
  <c r="Z104" i="8"/>
  <c r="AA104" i="8"/>
  <c r="AB104" i="8"/>
  <c r="AC104" i="8"/>
  <c r="AD104" i="8"/>
  <c r="AE104" i="8"/>
  <c r="I105" i="8"/>
  <c r="J105" i="8"/>
  <c r="K105" i="8"/>
  <c r="L105" i="8"/>
  <c r="M105" i="8"/>
  <c r="N105" i="8"/>
  <c r="O105" i="8"/>
  <c r="P105" i="8"/>
  <c r="Q105" i="8"/>
  <c r="R105" i="8"/>
  <c r="S105" i="8"/>
  <c r="T105" i="8"/>
  <c r="U105" i="8"/>
  <c r="V105" i="8"/>
  <c r="W105" i="8"/>
  <c r="X105" i="8"/>
  <c r="Y105" i="8"/>
  <c r="Z105" i="8"/>
  <c r="AA105" i="8"/>
  <c r="AB105" i="8"/>
  <c r="AC105" i="8"/>
  <c r="AD105" i="8"/>
  <c r="AE105" i="8"/>
  <c r="I106" i="8"/>
  <c r="J106" i="8"/>
  <c r="K106" i="8"/>
  <c r="L106" i="8"/>
  <c r="M106" i="8"/>
  <c r="N106" i="8"/>
  <c r="O106" i="8"/>
  <c r="P106" i="8"/>
  <c r="Q106" i="8"/>
  <c r="R106" i="8"/>
  <c r="S106" i="8"/>
  <c r="T106" i="8"/>
  <c r="U106" i="8"/>
  <c r="V106" i="8"/>
  <c r="W106" i="8"/>
  <c r="X106" i="8"/>
  <c r="Y106" i="8"/>
  <c r="Z106" i="8"/>
  <c r="AA106" i="8"/>
  <c r="AB106" i="8"/>
  <c r="AC106" i="8"/>
  <c r="AD106" i="8"/>
  <c r="AE106" i="8"/>
  <c r="I107" i="8"/>
  <c r="J107" i="8"/>
  <c r="K107" i="8"/>
  <c r="L107" i="8"/>
  <c r="M107" i="8"/>
  <c r="N107" i="8"/>
  <c r="O107" i="8"/>
  <c r="P107" i="8"/>
  <c r="Q107" i="8"/>
  <c r="R107" i="8"/>
  <c r="S107" i="8"/>
  <c r="T107" i="8"/>
  <c r="U107" i="8"/>
  <c r="V107" i="8"/>
  <c r="W107" i="8"/>
  <c r="X107" i="8"/>
  <c r="Y107" i="8"/>
  <c r="Z107" i="8"/>
  <c r="AA107" i="8"/>
  <c r="AB107" i="8"/>
  <c r="AC107" i="8"/>
  <c r="AD107" i="8"/>
  <c r="AE107" i="8"/>
  <c r="I108" i="8"/>
  <c r="J108" i="8"/>
  <c r="K108" i="8"/>
  <c r="L108" i="8"/>
  <c r="M108" i="8"/>
  <c r="N108" i="8"/>
  <c r="O108" i="8"/>
  <c r="P108" i="8"/>
  <c r="Q108" i="8"/>
  <c r="R108" i="8"/>
  <c r="S108" i="8"/>
  <c r="T108" i="8"/>
  <c r="U108" i="8"/>
  <c r="V108" i="8"/>
  <c r="W108" i="8"/>
  <c r="X108" i="8"/>
  <c r="Y108" i="8"/>
  <c r="Z108" i="8"/>
  <c r="AA108" i="8"/>
  <c r="AB108" i="8"/>
  <c r="AC108" i="8"/>
  <c r="AD108" i="8"/>
  <c r="AE108" i="8"/>
  <c r="H100" i="8"/>
  <c r="H101" i="8"/>
  <c r="H102" i="8"/>
  <c r="H103" i="8"/>
  <c r="H104" i="8"/>
  <c r="H105" i="8"/>
  <c r="H106" i="8"/>
  <c r="H107" i="8"/>
  <c r="H108" i="8"/>
  <c r="AE80" i="8"/>
  <c r="AE81" i="8"/>
  <c r="AE82" i="8"/>
  <c r="AE83" i="8"/>
  <c r="AE84" i="8"/>
  <c r="AE85" i="8"/>
  <c r="AE86" i="8"/>
  <c r="AE87" i="8"/>
  <c r="AE88" i="8"/>
  <c r="AE89" i="8"/>
  <c r="AE90" i="8"/>
  <c r="AE66" i="8"/>
  <c r="AE67" i="8"/>
  <c r="AE68" i="8"/>
  <c r="AE69" i="8"/>
  <c r="AE70" i="8"/>
  <c r="AE71" i="8"/>
  <c r="AE72" i="8"/>
  <c r="AE73" i="8"/>
  <c r="AE74" i="8"/>
  <c r="AE75" i="8"/>
  <c r="AE76" i="8"/>
  <c r="AA46" i="7" l="1"/>
  <c r="AA47" i="7"/>
  <c r="AA48" i="7"/>
  <c r="AA49" i="7"/>
  <c r="AA50" i="7"/>
  <c r="AA51" i="7"/>
  <c r="AA52" i="7"/>
  <c r="AA53" i="7"/>
  <c r="AA54" i="7"/>
  <c r="AA55" i="7"/>
  <c r="AA56" i="7"/>
  <c r="AA102" i="9" l="1"/>
  <c r="AA103" i="9"/>
  <c r="AA104" i="9"/>
  <c r="AA105" i="9"/>
  <c r="AA106" i="9"/>
  <c r="AA107" i="9"/>
  <c r="AA108" i="9"/>
  <c r="AA109" i="9"/>
  <c r="AA110" i="9"/>
  <c r="AA111" i="9"/>
  <c r="AA112" i="9"/>
  <c r="AB46" i="13" l="1"/>
  <c r="AB59" i="13" s="1"/>
  <c r="AB47" i="13"/>
  <c r="AB60" i="13" s="1"/>
  <c r="AB48" i="13"/>
  <c r="AB61" i="13" s="1"/>
  <c r="AB49" i="13"/>
  <c r="AB62" i="13" s="1"/>
  <c r="AB50" i="13"/>
  <c r="AB63" i="13" s="1"/>
  <c r="AB51" i="13"/>
  <c r="AB64" i="13" s="1"/>
  <c r="AB52" i="13"/>
  <c r="AB65" i="13" s="1"/>
  <c r="AB53" i="13"/>
  <c r="AB66" i="13" s="1"/>
  <c r="AB54" i="13"/>
  <c r="AB67" i="13" s="1"/>
  <c r="AB55" i="13"/>
  <c r="AB68" i="13" s="1"/>
  <c r="AB47" i="12"/>
  <c r="AB61" i="12" s="1"/>
  <c r="AB48" i="12"/>
  <c r="AB62" i="12" s="1"/>
  <c r="AB49" i="12"/>
  <c r="AB63" i="12" s="1"/>
  <c r="AB50" i="12"/>
  <c r="AB64" i="12" s="1"/>
  <c r="AB51" i="12"/>
  <c r="AB65" i="12" s="1"/>
  <c r="AB52" i="12"/>
  <c r="AB66" i="12" s="1"/>
  <c r="AB53" i="12"/>
  <c r="AB67" i="12" s="1"/>
  <c r="AB54" i="12"/>
  <c r="AB68" i="12" s="1"/>
  <c r="AB55" i="12"/>
  <c r="AB69" i="12" s="1"/>
  <c r="AB56" i="12"/>
  <c r="AB70" i="12" s="1"/>
  <c r="AB44" i="2"/>
  <c r="AB45" i="2"/>
  <c r="AB46" i="2"/>
  <c r="AB47" i="2"/>
  <c r="AB48" i="2"/>
  <c r="AB49" i="2"/>
  <c r="AB50" i="2"/>
  <c r="AB51" i="2"/>
  <c r="AB52" i="2"/>
  <c r="AB53" i="2"/>
  <c r="AA61" i="10"/>
  <c r="AA62" i="10"/>
  <c r="AA63" i="10"/>
  <c r="AA64" i="10"/>
  <c r="AA65" i="10"/>
  <c r="AA66" i="10"/>
  <c r="AA67" i="10"/>
  <c r="AA68" i="10"/>
  <c r="AA69" i="10"/>
  <c r="AA70" i="10"/>
  <c r="AA71" i="10"/>
  <c r="AA47" i="10"/>
  <c r="AA48" i="10"/>
  <c r="AA49" i="10"/>
  <c r="AA50" i="10"/>
  <c r="AA51" i="10"/>
  <c r="AA52" i="10"/>
  <c r="AA53" i="10"/>
  <c r="AA54" i="10"/>
  <c r="AA55" i="10"/>
  <c r="AA56" i="10"/>
  <c r="AA57" i="10"/>
  <c r="AA74" i="9"/>
  <c r="AA75" i="9"/>
  <c r="AA76" i="9"/>
  <c r="AA77" i="9"/>
  <c r="AA78" i="9"/>
  <c r="AA79" i="9"/>
  <c r="AA80" i="9"/>
  <c r="AA81" i="9"/>
  <c r="AA82" i="9"/>
  <c r="AA83" i="9"/>
  <c r="AA84" i="9"/>
  <c r="AA46" i="9"/>
  <c r="AB46" i="9"/>
  <c r="AB47" i="9"/>
  <c r="AB48" i="9"/>
  <c r="AB49" i="9"/>
  <c r="AB50" i="9"/>
  <c r="AB51" i="9"/>
  <c r="AB52" i="9"/>
  <c r="AB53" i="9"/>
  <c r="AB54" i="9"/>
  <c r="AB55" i="9"/>
  <c r="AB56" i="9"/>
  <c r="AD46" i="8"/>
  <c r="AD47" i="8"/>
  <c r="AD48" i="8"/>
  <c r="AD49" i="8"/>
  <c r="AD50" i="8"/>
  <c r="AD51" i="8"/>
  <c r="AD52" i="8"/>
  <c r="AD53" i="8"/>
  <c r="AD54" i="8"/>
  <c r="AD55" i="8"/>
  <c r="AD56" i="8"/>
  <c r="AD66" i="8"/>
  <c r="AD67" i="8"/>
  <c r="AD68" i="8"/>
  <c r="AD69" i="8"/>
  <c r="AD70" i="8"/>
  <c r="AD71" i="8"/>
  <c r="AD72" i="8"/>
  <c r="AD73" i="8"/>
  <c r="AD74" i="8"/>
  <c r="AD75" i="8"/>
  <c r="AD76" i="8"/>
  <c r="Z46" i="7"/>
  <c r="AD80" i="8" s="1"/>
  <c r="Z47" i="7"/>
  <c r="AD81" i="8" s="1"/>
  <c r="Z48" i="7"/>
  <c r="AD82" i="8" s="1"/>
  <c r="Z49" i="7"/>
  <c r="AD83" i="8" s="1"/>
  <c r="Z50" i="7"/>
  <c r="AD84" i="8" s="1"/>
  <c r="Z51" i="7"/>
  <c r="Z52" i="7"/>
  <c r="Z53" i="7"/>
  <c r="Z54" i="7"/>
  <c r="AD88" i="8" s="1"/>
  <c r="Z55" i="7"/>
  <c r="AD89" i="8" s="1"/>
  <c r="Z56" i="7"/>
  <c r="AD90" i="8" s="1"/>
  <c r="AD87" i="8" l="1"/>
  <c r="AD86" i="8"/>
  <c r="AD85" i="8"/>
  <c r="F50" i="13"/>
  <c r="G50" i="13"/>
  <c r="H50" i="13"/>
  <c r="F55" i="13"/>
  <c r="I55" i="13"/>
  <c r="H71" i="8" l="1"/>
  <c r="H67" i="8" l="1"/>
  <c r="D46" i="7"/>
  <c r="H80" i="8" s="1"/>
  <c r="K68" i="13" l="1"/>
  <c r="F47" i="13"/>
  <c r="F60" i="13" s="1"/>
  <c r="G47" i="13"/>
  <c r="G60" i="13" s="1"/>
  <c r="H47" i="13"/>
  <c r="H60" i="13" s="1"/>
  <c r="I47" i="13"/>
  <c r="I60" i="13" s="1"/>
  <c r="J47" i="13"/>
  <c r="J60" i="13" s="1"/>
  <c r="K47" i="13"/>
  <c r="K60" i="13" s="1"/>
  <c r="L47" i="13"/>
  <c r="L60" i="13" s="1"/>
  <c r="M47" i="13"/>
  <c r="M60" i="13" s="1"/>
  <c r="N47" i="13"/>
  <c r="N60" i="13" s="1"/>
  <c r="O47" i="13"/>
  <c r="O60" i="13" s="1"/>
  <c r="P47" i="13"/>
  <c r="P60" i="13" s="1"/>
  <c r="Q47" i="13"/>
  <c r="Q60" i="13" s="1"/>
  <c r="R47" i="13"/>
  <c r="R60" i="13" s="1"/>
  <c r="S47" i="13"/>
  <c r="S60" i="13" s="1"/>
  <c r="T47" i="13"/>
  <c r="T60" i="13" s="1"/>
  <c r="U47" i="13"/>
  <c r="U60" i="13" s="1"/>
  <c r="V47" i="13"/>
  <c r="V60" i="13" s="1"/>
  <c r="W47" i="13"/>
  <c r="W60" i="13" s="1"/>
  <c r="X47" i="13"/>
  <c r="X60" i="13" s="1"/>
  <c r="Y47" i="13"/>
  <c r="Y60" i="13" s="1"/>
  <c r="Z47" i="13"/>
  <c r="Z60" i="13" s="1"/>
  <c r="AA47" i="13"/>
  <c r="AA60" i="13" s="1"/>
  <c r="F48" i="13"/>
  <c r="F61" i="13" s="1"/>
  <c r="G48" i="13"/>
  <c r="G61" i="13" s="1"/>
  <c r="H48" i="13"/>
  <c r="H61" i="13" s="1"/>
  <c r="I48" i="13"/>
  <c r="I61" i="13" s="1"/>
  <c r="J48" i="13"/>
  <c r="J61" i="13" s="1"/>
  <c r="K48" i="13"/>
  <c r="K61" i="13" s="1"/>
  <c r="L48" i="13"/>
  <c r="L61" i="13" s="1"/>
  <c r="M48" i="13"/>
  <c r="M61" i="13" s="1"/>
  <c r="N48" i="13"/>
  <c r="N61" i="13" s="1"/>
  <c r="O48" i="13"/>
  <c r="O61" i="13" s="1"/>
  <c r="P48" i="13"/>
  <c r="P61" i="13" s="1"/>
  <c r="Q48" i="13"/>
  <c r="Q61" i="13" s="1"/>
  <c r="R48" i="13"/>
  <c r="R61" i="13" s="1"/>
  <c r="S48" i="13"/>
  <c r="S61" i="13" s="1"/>
  <c r="T48" i="13"/>
  <c r="T61" i="13" s="1"/>
  <c r="U48" i="13"/>
  <c r="U61" i="13" s="1"/>
  <c r="V48" i="13"/>
  <c r="V61" i="13" s="1"/>
  <c r="W48" i="13"/>
  <c r="W61" i="13" s="1"/>
  <c r="X48" i="13"/>
  <c r="X61" i="13" s="1"/>
  <c r="Y48" i="13"/>
  <c r="Y61" i="13" s="1"/>
  <c r="Z48" i="13"/>
  <c r="Z61" i="13" s="1"/>
  <c r="AA48" i="13"/>
  <c r="AA61" i="13" s="1"/>
  <c r="F49" i="13"/>
  <c r="F62" i="13" s="1"/>
  <c r="G49" i="13"/>
  <c r="G62" i="13" s="1"/>
  <c r="H49" i="13"/>
  <c r="H62" i="13" s="1"/>
  <c r="I49" i="13"/>
  <c r="I62" i="13" s="1"/>
  <c r="J49" i="13"/>
  <c r="J62" i="13" s="1"/>
  <c r="K49" i="13"/>
  <c r="K62" i="13" s="1"/>
  <c r="L49" i="13"/>
  <c r="L62" i="13" s="1"/>
  <c r="M49" i="13"/>
  <c r="M62" i="13" s="1"/>
  <c r="N49" i="13"/>
  <c r="N62" i="13" s="1"/>
  <c r="O49" i="13"/>
  <c r="O62" i="13" s="1"/>
  <c r="P49" i="13"/>
  <c r="P62" i="13" s="1"/>
  <c r="Q49" i="13"/>
  <c r="Q62" i="13" s="1"/>
  <c r="R49" i="13"/>
  <c r="R62" i="13" s="1"/>
  <c r="S49" i="13"/>
  <c r="S62" i="13" s="1"/>
  <c r="T49" i="13"/>
  <c r="T62" i="13" s="1"/>
  <c r="U49" i="13"/>
  <c r="U62" i="13" s="1"/>
  <c r="V49" i="13"/>
  <c r="V62" i="13" s="1"/>
  <c r="W49" i="13"/>
  <c r="W62" i="13" s="1"/>
  <c r="X49" i="13"/>
  <c r="X62" i="13" s="1"/>
  <c r="Y49" i="13"/>
  <c r="Y62" i="13" s="1"/>
  <c r="Z49" i="13"/>
  <c r="Z62" i="13" s="1"/>
  <c r="AA49" i="13"/>
  <c r="AA62" i="13" s="1"/>
  <c r="F63" i="13"/>
  <c r="G63" i="13"/>
  <c r="H63" i="13"/>
  <c r="I50" i="13"/>
  <c r="I63" i="13" s="1"/>
  <c r="J50" i="13"/>
  <c r="J63" i="13" s="1"/>
  <c r="K50" i="13"/>
  <c r="K63" i="13" s="1"/>
  <c r="L50" i="13"/>
  <c r="L63" i="13" s="1"/>
  <c r="M50" i="13"/>
  <c r="M63" i="13" s="1"/>
  <c r="N50" i="13"/>
  <c r="N63" i="13" s="1"/>
  <c r="O50" i="13"/>
  <c r="O63" i="13" s="1"/>
  <c r="P50" i="13"/>
  <c r="P63" i="13" s="1"/>
  <c r="Q50" i="13"/>
  <c r="Q63" i="13" s="1"/>
  <c r="R50" i="13"/>
  <c r="R63" i="13" s="1"/>
  <c r="S50" i="13"/>
  <c r="S63" i="13" s="1"/>
  <c r="T50" i="13"/>
  <c r="T63" i="13" s="1"/>
  <c r="U50" i="13"/>
  <c r="U63" i="13" s="1"/>
  <c r="V50" i="13"/>
  <c r="V63" i="13" s="1"/>
  <c r="W50" i="13"/>
  <c r="W63" i="13" s="1"/>
  <c r="X50" i="13"/>
  <c r="X63" i="13" s="1"/>
  <c r="Y50" i="13"/>
  <c r="Y63" i="13" s="1"/>
  <c r="Z50" i="13"/>
  <c r="Z63" i="13" s="1"/>
  <c r="AA50" i="13"/>
  <c r="AA63" i="13" s="1"/>
  <c r="F51" i="13"/>
  <c r="F64" i="13" s="1"/>
  <c r="G51" i="13"/>
  <c r="G64" i="13" s="1"/>
  <c r="H51" i="13"/>
  <c r="H64" i="13" s="1"/>
  <c r="I51" i="13"/>
  <c r="I64" i="13" s="1"/>
  <c r="J51" i="13"/>
  <c r="J64" i="13" s="1"/>
  <c r="K51" i="13"/>
  <c r="K64" i="13" s="1"/>
  <c r="L51" i="13"/>
  <c r="L64" i="13" s="1"/>
  <c r="M51" i="13"/>
  <c r="M64" i="13" s="1"/>
  <c r="N51" i="13"/>
  <c r="N64" i="13" s="1"/>
  <c r="O51" i="13"/>
  <c r="O64" i="13" s="1"/>
  <c r="P51" i="13"/>
  <c r="P64" i="13" s="1"/>
  <c r="Q51" i="13"/>
  <c r="Q64" i="13" s="1"/>
  <c r="R51" i="13"/>
  <c r="R64" i="13" s="1"/>
  <c r="S51" i="13"/>
  <c r="S64" i="13" s="1"/>
  <c r="T51" i="13"/>
  <c r="T64" i="13" s="1"/>
  <c r="U51" i="13"/>
  <c r="U64" i="13" s="1"/>
  <c r="V51" i="13"/>
  <c r="V64" i="13" s="1"/>
  <c r="W51" i="13"/>
  <c r="W64" i="13" s="1"/>
  <c r="X51" i="13"/>
  <c r="X64" i="13" s="1"/>
  <c r="Y51" i="13"/>
  <c r="Y64" i="13" s="1"/>
  <c r="Z51" i="13"/>
  <c r="Z64" i="13" s="1"/>
  <c r="AA51" i="13"/>
  <c r="AA64" i="13" s="1"/>
  <c r="F52" i="13"/>
  <c r="F65" i="13" s="1"/>
  <c r="G52" i="13"/>
  <c r="G65" i="13" s="1"/>
  <c r="H52" i="13"/>
  <c r="H65" i="13" s="1"/>
  <c r="I52" i="13"/>
  <c r="I65" i="13" s="1"/>
  <c r="J52" i="13"/>
  <c r="J65" i="13" s="1"/>
  <c r="K52" i="13"/>
  <c r="K65" i="13" s="1"/>
  <c r="L52" i="13"/>
  <c r="L65" i="13" s="1"/>
  <c r="M52" i="13"/>
  <c r="M65" i="13" s="1"/>
  <c r="N52" i="13"/>
  <c r="N65" i="13" s="1"/>
  <c r="O52" i="13"/>
  <c r="O65" i="13" s="1"/>
  <c r="P52" i="13"/>
  <c r="P65" i="13" s="1"/>
  <c r="Q52" i="13"/>
  <c r="Q65" i="13" s="1"/>
  <c r="R52" i="13"/>
  <c r="R65" i="13" s="1"/>
  <c r="S52" i="13"/>
  <c r="S65" i="13" s="1"/>
  <c r="T52" i="13"/>
  <c r="T65" i="13" s="1"/>
  <c r="U52" i="13"/>
  <c r="U65" i="13" s="1"/>
  <c r="V52" i="13"/>
  <c r="V65" i="13" s="1"/>
  <c r="W52" i="13"/>
  <c r="W65" i="13" s="1"/>
  <c r="X52" i="13"/>
  <c r="X65" i="13" s="1"/>
  <c r="Y52" i="13"/>
  <c r="Y65" i="13" s="1"/>
  <c r="Z52" i="13"/>
  <c r="Z65" i="13" s="1"/>
  <c r="AA52" i="13"/>
  <c r="AA65" i="13" s="1"/>
  <c r="F53" i="13"/>
  <c r="F66" i="13" s="1"/>
  <c r="G53" i="13"/>
  <c r="G66" i="13" s="1"/>
  <c r="H53" i="13"/>
  <c r="H66" i="13" s="1"/>
  <c r="I53" i="13"/>
  <c r="I66" i="13" s="1"/>
  <c r="J53" i="13"/>
  <c r="J66" i="13" s="1"/>
  <c r="K53" i="13"/>
  <c r="K66" i="13" s="1"/>
  <c r="L53" i="13"/>
  <c r="L66" i="13" s="1"/>
  <c r="M53" i="13"/>
  <c r="M66" i="13" s="1"/>
  <c r="N53" i="13"/>
  <c r="N66" i="13" s="1"/>
  <c r="O53" i="13"/>
  <c r="O66" i="13" s="1"/>
  <c r="P53" i="13"/>
  <c r="P66" i="13" s="1"/>
  <c r="Q53" i="13"/>
  <c r="Q66" i="13" s="1"/>
  <c r="R53" i="13"/>
  <c r="R66" i="13" s="1"/>
  <c r="S53" i="13"/>
  <c r="S66" i="13" s="1"/>
  <c r="T53" i="13"/>
  <c r="T66" i="13" s="1"/>
  <c r="U53" i="13"/>
  <c r="U66" i="13" s="1"/>
  <c r="V53" i="13"/>
  <c r="V66" i="13" s="1"/>
  <c r="W53" i="13"/>
  <c r="W66" i="13" s="1"/>
  <c r="X53" i="13"/>
  <c r="X66" i="13" s="1"/>
  <c r="Y53" i="13"/>
  <c r="Y66" i="13" s="1"/>
  <c r="Z53" i="13"/>
  <c r="Z66" i="13" s="1"/>
  <c r="AA53" i="13"/>
  <c r="AA66" i="13" s="1"/>
  <c r="F54" i="13"/>
  <c r="F67" i="13" s="1"/>
  <c r="G54" i="13"/>
  <c r="G67" i="13" s="1"/>
  <c r="H54" i="13"/>
  <c r="H67" i="13" s="1"/>
  <c r="I54" i="13"/>
  <c r="I67" i="13" s="1"/>
  <c r="J54" i="13"/>
  <c r="J67" i="13" s="1"/>
  <c r="K54" i="13"/>
  <c r="K67" i="13" s="1"/>
  <c r="L54" i="13"/>
  <c r="L67" i="13" s="1"/>
  <c r="M54" i="13"/>
  <c r="M67" i="13" s="1"/>
  <c r="N54" i="13"/>
  <c r="N67" i="13" s="1"/>
  <c r="O54" i="13"/>
  <c r="O67" i="13" s="1"/>
  <c r="P54" i="13"/>
  <c r="P67" i="13" s="1"/>
  <c r="Q54" i="13"/>
  <c r="Q67" i="13" s="1"/>
  <c r="R54" i="13"/>
  <c r="R67" i="13" s="1"/>
  <c r="S54" i="13"/>
  <c r="S67" i="13" s="1"/>
  <c r="T54" i="13"/>
  <c r="T67" i="13" s="1"/>
  <c r="U54" i="13"/>
  <c r="U67" i="13" s="1"/>
  <c r="V54" i="13"/>
  <c r="V67" i="13" s="1"/>
  <c r="W54" i="13"/>
  <c r="W67" i="13" s="1"/>
  <c r="X54" i="13"/>
  <c r="X67" i="13" s="1"/>
  <c r="Y54" i="13"/>
  <c r="Y67" i="13" s="1"/>
  <c r="Z54" i="13"/>
  <c r="Z67" i="13" s="1"/>
  <c r="AA54" i="13"/>
  <c r="AA67" i="13" s="1"/>
  <c r="F68" i="13"/>
  <c r="G55" i="13"/>
  <c r="G68" i="13" s="1"/>
  <c r="H55" i="13"/>
  <c r="H68" i="13" s="1"/>
  <c r="I68" i="13"/>
  <c r="J55" i="13"/>
  <c r="J68" i="13" s="1"/>
  <c r="L55" i="13"/>
  <c r="L68" i="13" s="1"/>
  <c r="M55" i="13"/>
  <c r="M68" i="13" s="1"/>
  <c r="N55" i="13"/>
  <c r="N68" i="13" s="1"/>
  <c r="O55" i="13"/>
  <c r="O68" i="13" s="1"/>
  <c r="P55" i="13"/>
  <c r="P68" i="13" s="1"/>
  <c r="Q55" i="13"/>
  <c r="Q68" i="13" s="1"/>
  <c r="R55" i="13"/>
  <c r="R68" i="13" s="1"/>
  <c r="S55" i="13"/>
  <c r="S68" i="13" s="1"/>
  <c r="T55" i="13"/>
  <c r="T68" i="13" s="1"/>
  <c r="U55" i="13"/>
  <c r="U68" i="13" s="1"/>
  <c r="V55" i="13"/>
  <c r="V68" i="13" s="1"/>
  <c r="W55" i="13"/>
  <c r="W68" i="13" s="1"/>
  <c r="X55" i="13"/>
  <c r="X68" i="13" s="1"/>
  <c r="Y55" i="13"/>
  <c r="Y68" i="13" s="1"/>
  <c r="Z55" i="13"/>
  <c r="Z68" i="13" s="1"/>
  <c r="AA55" i="13"/>
  <c r="AA68" i="13" s="1"/>
  <c r="E63" i="10"/>
  <c r="E62" i="10"/>
  <c r="E52" i="10"/>
  <c r="E49" i="10"/>
  <c r="E48" i="10"/>
  <c r="H99" i="8"/>
  <c r="H68" i="8"/>
  <c r="I68" i="8"/>
  <c r="J68" i="8"/>
  <c r="K68" i="8"/>
  <c r="L68" i="8"/>
  <c r="M68" i="8"/>
  <c r="N68" i="8"/>
  <c r="O68" i="8"/>
  <c r="P68" i="8"/>
  <c r="Q68" i="8"/>
  <c r="R68" i="8"/>
  <c r="S68" i="8"/>
  <c r="T68" i="8"/>
  <c r="U68" i="8"/>
  <c r="V68" i="8"/>
  <c r="W68" i="8"/>
  <c r="X68" i="8"/>
  <c r="Y68" i="8"/>
  <c r="Z68" i="8"/>
  <c r="AA68" i="8"/>
  <c r="AB68" i="8"/>
  <c r="AC68" i="8"/>
  <c r="H69" i="8"/>
  <c r="I69" i="8"/>
  <c r="J69" i="8"/>
  <c r="K69" i="8"/>
  <c r="L69" i="8"/>
  <c r="M69" i="8"/>
  <c r="N69" i="8"/>
  <c r="O69" i="8"/>
  <c r="P69" i="8"/>
  <c r="Q69" i="8"/>
  <c r="R69" i="8"/>
  <c r="S69" i="8"/>
  <c r="T69" i="8"/>
  <c r="U69" i="8"/>
  <c r="V69" i="8"/>
  <c r="W69" i="8"/>
  <c r="X69" i="8"/>
  <c r="Y69" i="8"/>
  <c r="Z69" i="8"/>
  <c r="AA69" i="8"/>
  <c r="AB69" i="8"/>
  <c r="AC69" i="8"/>
  <c r="H70" i="8"/>
  <c r="I70" i="8"/>
  <c r="J70" i="8"/>
  <c r="K70" i="8"/>
  <c r="L70" i="8"/>
  <c r="M70" i="8"/>
  <c r="N70" i="8"/>
  <c r="O70" i="8"/>
  <c r="P70" i="8"/>
  <c r="Q70" i="8"/>
  <c r="R70" i="8"/>
  <c r="S70" i="8"/>
  <c r="T70" i="8"/>
  <c r="U70" i="8"/>
  <c r="V70" i="8"/>
  <c r="W70" i="8"/>
  <c r="X70" i="8"/>
  <c r="Y70" i="8"/>
  <c r="Z70" i="8"/>
  <c r="AA70" i="8"/>
  <c r="AB70" i="8"/>
  <c r="AC70" i="8"/>
  <c r="I71" i="8"/>
  <c r="J71" i="8"/>
  <c r="K71" i="8"/>
  <c r="L71" i="8"/>
  <c r="M71" i="8"/>
  <c r="N71" i="8"/>
  <c r="O71" i="8"/>
  <c r="P71" i="8"/>
  <c r="Q71" i="8"/>
  <c r="R71" i="8"/>
  <c r="S71" i="8"/>
  <c r="T71" i="8"/>
  <c r="U71" i="8"/>
  <c r="V71" i="8"/>
  <c r="W71" i="8"/>
  <c r="X71" i="8"/>
  <c r="Y71" i="8"/>
  <c r="Z71" i="8"/>
  <c r="AA71" i="8"/>
  <c r="AB71" i="8"/>
  <c r="AC71" i="8"/>
  <c r="H72" i="8"/>
  <c r="I72" i="8"/>
  <c r="J72" i="8"/>
  <c r="K72" i="8"/>
  <c r="L72" i="8"/>
  <c r="M72" i="8"/>
  <c r="N72" i="8"/>
  <c r="O72" i="8"/>
  <c r="P72" i="8"/>
  <c r="Q72" i="8"/>
  <c r="R72" i="8"/>
  <c r="S72" i="8"/>
  <c r="T72" i="8"/>
  <c r="U72" i="8"/>
  <c r="V72" i="8"/>
  <c r="W72" i="8"/>
  <c r="X72" i="8"/>
  <c r="Y72" i="8"/>
  <c r="Z72" i="8"/>
  <c r="AA72" i="8"/>
  <c r="AB72" i="8"/>
  <c r="AC72" i="8"/>
  <c r="H73" i="8"/>
  <c r="I73" i="8"/>
  <c r="J73" i="8"/>
  <c r="K73" i="8"/>
  <c r="L73" i="8"/>
  <c r="M73" i="8"/>
  <c r="N73" i="8"/>
  <c r="O73" i="8"/>
  <c r="P73" i="8"/>
  <c r="Q73" i="8"/>
  <c r="R73" i="8"/>
  <c r="S73" i="8"/>
  <c r="T73" i="8"/>
  <c r="U73" i="8"/>
  <c r="V73" i="8"/>
  <c r="W73" i="8"/>
  <c r="X73" i="8"/>
  <c r="Y73" i="8"/>
  <c r="Z73" i="8"/>
  <c r="AA73" i="8"/>
  <c r="AB73" i="8"/>
  <c r="AC73" i="8"/>
  <c r="H74" i="8"/>
  <c r="I74" i="8"/>
  <c r="J74" i="8"/>
  <c r="K74" i="8"/>
  <c r="L74" i="8"/>
  <c r="M74" i="8"/>
  <c r="N74" i="8"/>
  <c r="O74" i="8"/>
  <c r="P74" i="8"/>
  <c r="Q74" i="8"/>
  <c r="R74" i="8"/>
  <c r="S74" i="8"/>
  <c r="T74" i="8"/>
  <c r="U74" i="8"/>
  <c r="V74" i="8"/>
  <c r="W74" i="8"/>
  <c r="X74" i="8"/>
  <c r="Y74" i="8"/>
  <c r="Z74" i="8"/>
  <c r="AA74" i="8"/>
  <c r="AB74" i="8"/>
  <c r="AC74" i="8"/>
  <c r="H75" i="8"/>
  <c r="I75" i="8"/>
  <c r="J75" i="8"/>
  <c r="K75" i="8"/>
  <c r="L75" i="8"/>
  <c r="M75" i="8"/>
  <c r="N75" i="8"/>
  <c r="O75" i="8"/>
  <c r="P75" i="8"/>
  <c r="Q75" i="8"/>
  <c r="R75" i="8"/>
  <c r="S75" i="8"/>
  <c r="T75" i="8"/>
  <c r="U75" i="8"/>
  <c r="V75" i="8"/>
  <c r="W75" i="8"/>
  <c r="X75" i="8"/>
  <c r="Y75" i="8"/>
  <c r="Z75" i="8"/>
  <c r="AA75" i="8"/>
  <c r="AB75" i="8"/>
  <c r="AC75" i="8"/>
  <c r="H76" i="8"/>
  <c r="I76" i="8"/>
  <c r="J76" i="8"/>
  <c r="K76" i="8"/>
  <c r="L76" i="8"/>
  <c r="M76" i="8"/>
  <c r="N76" i="8"/>
  <c r="O76" i="8"/>
  <c r="P76" i="8"/>
  <c r="Q76" i="8"/>
  <c r="R76" i="8"/>
  <c r="S76" i="8"/>
  <c r="T76" i="8"/>
  <c r="U76" i="8"/>
  <c r="V76" i="8"/>
  <c r="W76" i="8"/>
  <c r="X76" i="8"/>
  <c r="Y76" i="8"/>
  <c r="Z76" i="8"/>
  <c r="AA76" i="8"/>
  <c r="AB76" i="8"/>
  <c r="AC76" i="8"/>
  <c r="I67" i="8"/>
  <c r="J67" i="8"/>
  <c r="K67" i="8"/>
  <c r="L67" i="8"/>
  <c r="M67" i="8"/>
  <c r="N67" i="8"/>
  <c r="O67" i="8"/>
  <c r="P67" i="8"/>
  <c r="Q67" i="8"/>
  <c r="R67" i="8"/>
  <c r="S67" i="8"/>
  <c r="T67" i="8"/>
  <c r="U67" i="8"/>
  <c r="V67" i="8"/>
  <c r="W67" i="8"/>
  <c r="X67" i="8"/>
  <c r="Y67" i="8"/>
  <c r="Z67" i="8"/>
  <c r="AA67" i="8"/>
  <c r="AB67" i="8"/>
  <c r="AC67" i="8"/>
  <c r="I47" i="8" l="1"/>
  <c r="H47" i="8"/>
  <c r="H48" i="8"/>
  <c r="I48" i="8"/>
  <c r="J48" i="8"/>
  <c r="K48" i="8"/>
  <c r="L48" i="8"/>
  <c r="M48" i="8"/>
  <c r="N48" i="8"/>
  <c r="O48" i="8"/>
  <c r="P48" i="8"/>
  <c r="Q48" i="8"/>
  <c r="R48" i="8"/>
  <c r="S48" i="8"/>
  <c r="T48" i="8"/>
  <c r="U48" i="8"/>
  <c r="V48" i="8"/>
  <c r="W48" i="8"/>
  <c r="X48" i="8"/>
  <c r="Y48" i="8"/>
  <c r="Z48" i="8"/>
  <c r="AA48" i="8"/>
  <c r="AB48" i="8"/>
  <c r="AC48" i="8"/>
  <c r="H49" i="8"/>
  <c r="I49" i="8"/>
  <c r="J49" i="8"/>
  <c r="K49" i="8"/>
  <c r="L49" i="8"/>
  <c r="M49" i="8"/>
  <c r="N49" i="8"/>
  <c r="O49" i="8"/>
  <c r="P49" i="8"/>
  <c r="Q49" i="8"/>
  <c r="R49" i="8"/>
  <c r="S49" i="8"/>
  <c r="T49" i="8"/>
  <c r="U49" i="8"/>
  <c r="V49" i="8"/>
  <c r="W49" i="8"/>
  <c r="X49" i="8"/>
  <c r="Y49" i="8"/>
  <c r="Z49" i="8"/>
  <c r="AA49" i="8"/>
  <c r="AB49" i="8"/>
  <c r="AC49" i="8"/>
  <c r="H50" i="8"/>
  <c r="I50" i="8"/>
  <c r="J50" i="8"/>
  <c r="K50" i="8"/>
  <c r="L50" i="8"/>
  <c r="M50" i="8"/>
  <c r="N50" i="8"/>
  <c r="O50" i="8"/>
  <c r="P50" i="8"/>
  <c r="Q50" i="8"/>
  <c r="R50" i="8"/>
  <c r="S50" i="8"/>
  <c r="T50" i="8"/>
  <c r="U50" i="8"/>
  <c r="V50" i="8"/>
  <c r="W50" i="8"/>
  <c r="X50" i="8"/>
  <c r="Y50" i="8"/>
  <c r="Z50" i="8"/>
  <c r="AA50" i="8"/>
  <c r="AB50" i="8"/>
  <c r="AC50" i="8"/>
  <c r="H51" i="8"/>
  <c r="I51" i="8"/>
  <c r="J51" i="8"/>
  <c r="K51" i="8"/>
  <c r="L51" i="8"/>
  <c r="M51" i="8"/>
  <c r="N51" i="8"/>
  <c r="O51" i="8"/>
  <c r="P51" i="8"/>
  <c r="Q51" i="8"/>
  <c r="R51" i="8"/>
  <c r="S51" i="8"/>
  <c r="T51" i="8"/>
  <c r="U51" i="8"/>
  <c r="V51" i="8"/>
  <c r="W51" i="8"/>
  <c r="X51" i="8"/>
  <c r="Y51" i="8"/>
  <c r="Z51" i="8"/>
  <c r="AA51" i="8"/>
  <c r="AB51" i="8"/>
  <c r="AC51" i="8"/>
  <c r="H52" i="8"/>
  <c r="I52" i="8"/>
  <c r="J52" i="8"/>
  <c r="K52" i="8"/>
  <c r="L52" i="8"/>
  <c r="M52" i="8"/>
  <c r="N52" i="8"/>
  <c r="O52" i="8"/>
  <c r="P52" i="8"/>
  <c r="Q52" i="8"/>
  <c r="R52" i="8"/>
  <c r="S52" i="8"/>
  <c r="T52" i="8"/>
  <c r="U52" i="8"/>
  <c r="V52" i="8"/>
  <c r="W52" i="8"/>
  <c r="X52" i="8"/>
  <c r="Y52" i="8"/>
  <c r="Z52" i="8"/>
  <c r="AA52" i="8"/>
  <c r="AB52" i="8"/>
  <c r="AC52" i="8"/>
  <c r="H53" i="8"/>
  <c r="I53" i="8"/>
  <c r="J53" i="8"/>
  <c r="K53" i="8"/>
  <c r="L53" i="8"/>
  <c r="M53" i="8"/>
  <c r="N53" i="8"/>
  <c r="O53" i="8"/>
  <c r="P53" i="8"/>
  <c r="Q53" i="8"/>
  <c r="R53" i="8"/>
  <c r="S53" i="8"/>
  <c r="T53" i="8"/>
  <c r="U53" i="8"/>
  <c r="V53" i="8"/>
  <c r="W53" i="8"/>
  <c r="X53" i="8"/>
  <c r="Y53" i="8"/>
  <c r="Z53" i="8"/>
  <c r="AA53" i="8"/>
  <c r="AB53" i="8"/>
  <c r="AC53" i="8"/>
  <c r="H54" i="8"/>
  <c r="I54" i="8"/>
  <c r="J54" i="8"/>
  <c r="K54" i="8"/>
  <c r="L54" i="8"/>
  <c r="M54" i="8"/>
  <c r="N54" i="8"/>
  <c r="O54" i="8"/>
  <c r="P54" i="8"/>
  <c r="Q54" i="8"/>
  <c r="R54" i="8"/>
  <c r="S54" i="8"/>
  <c r="T54" i="8"/>
  <c r="U54" i="8"/>
  <c r="V54" i="8"/>
  <c r="W54" i="8"/>
  <c r="X54" i="8"/>
  <c r="Y54" i="8"/>
  <c r="Z54" i="8"/>
  <c r="AA54" i="8"/>
  <c r="AB54" i="8"/>
  <c r="AC54" i="8"/>
  <c r="H55" i="8"/>
  <c r="I55" i="8"/>
  <c r="J55" i="8"/>
  <c r="K55" i="8"/>
  <c r="L55" i="8"/>
  <c r="M55" i="8"/>
  <c r="N55" i="8"/>
  <c r="O55" i="8"/>
  <c r="P55" i="8"/>
  <c r="Q55" i="8"/>
  <c r="R55" i="8"/>
  <c r="S55" i="8"/>
  <c r="T55" i="8"/>
  <c r="U55" i="8"/>
  <c r="V55" i="8"/>
  <c r="W55" i="8"/>
  <c r="X55" i="8"/>
  <c r="Y55" i="8"/>
  <c r="Z55" i="8"/>
  <c r="AA55" i="8"/>
  <c r="AB55" i="8"/>
  <c r="AC55" i="8"/>
  <c r="H56" i="8"/>
  <c r="I56" i="8"/>
  <c r="J56" i="8"/>
  <c r="K56" i="8"/>
  <c r="L56" i="8"/>
  <c r="M56" i="8"/>
  <c r="N56" i="8"/>
  <c r="O56" i="8"/>
  <c r="P56" i="8"/>
  <c r="Q56" i="8"/>
  <c r="R56" i="8"/>
  <c r="S56" i="8"/>
  <c r="T56" i="8"/>
  <c r="U56" i="8"/>
  <c r="V56" i="8"/>
  <c r="W56" i="8"/>
  <c r="X56" i="8"/>
  <c r="Y56" i="8"/>
  <c r="Z56" i="8"/>
  <c r="AA56" i="8"/>
  <c r="AB56" i="8"/>
  <c r="AC56" i="8"/>
  <c r="J47" i="8"/>
  <c r="K47" i="8"/>
  <c r="L47" i="8"/>
  <c r="M47" i="8"/>
  <c r="N47" i="8"/>
  <c r="O47" i="8"/>
  <c r="P47" i="8"/>
  <c r="Q47" i="8"/>
  <c r="R47" i="8"/>
  <c r="S47" i="8"/>
  <c r="T47" i="8"/>
  <c r="U47" i="8"/>
  <c r="V47" i="8"/>
  <c r="W47" i="8"/>
  <c r="X47" i="8"/>
  <c r="Y47" i="8"/>
  <c r="Z47" i="8"/>
  <c r="AA47" i="8"/>
  <c r="AB47" i="8"/>
  <c r="AC47" i="8"/>
  <c r="H51" i="7"/>
  <c r="F46" i="13" l="1"/>
  <c r="F59" i="13" s="1"/>
  <c r="G46" i="13"/>
  <c r="G59" i="13" s="1"/>
  <c r="H46" i="13"/>
  <c r="H59" i="13" s="1"/>
  <c r="I46" i="13"/>
  <c r="I59" i="13" s="1"/>
  <c r="J46" i="13"/>
  <c r="J59" i="13" s="1"/>
  <c r="K46" i="13"/>
  <c r="K59" i="13" s="1"/>
  <c r="L46" i="13"/>
  <c r="L59" i="13" s="1"/>
  <c r="M46" i="13"/>
  <c r="M59" i="13" s="1"/>
  <c r="N46" i="13"/>
  <c r="N59" i="13" s="1"/>
  <c r="O46" i="13"/>
  <c r="O59" i="13" s="1"/>
  <c r="P46" i="13"/>
  <c r="P59" i="13" s="1"/>
  <c r="Q46" i="13"/>
  <c r="Q59" i="13" s="1"/>
  <c r="R46" i="13"/>
  <c r="R59" i="13" s="1"/>
  <c r="S46" i="13"/>
  <c r="S59" i="13" s="1"/>
  <c r="T46" i="13"/>
  <c r="T59" i="13" s="1"/>
  <c r="U46" i="13"/>
  <c r="U59" i="13" s="1"/>
  <c r="V46" i="13"/>
  <c r="V59" i="13" s="1"/>
  <c r="W46" i="13"/>
  <c r="W59" i="13" s="1"/>
  <c r="X46" i="13"/>
  <c r="X59" i="13" s="1"/>
  <c r="Y46" i="13"/>
  <c r="Y59" i="13" s="1"/>
  <c r="Z46" i="13"/>
  <c r="Z59" i="13" s="1"/>
  <c r="AA46" i="13"/>
  <c r="AA59" i="13" s="1"/>
  <c r="F45" i="2" l="1"/>
  <c r="G45" i="2"/>
  <c r="H45" i="2"/>
  <c r="I45" i="2"/>
  <c r="J45" i="2"/>
  <c r="K45" i="2"/>
  <c r="L45" i="2"/>
  <c r="M45" i="2"/>
  <c r="N45" i="2"/>
  <c r="O45" i="2"/>
  <c r="P45" i="2"/>
  <c r="Q45" i="2"/>
  <c r="R45" i="2"/>
  <c r="S45" i="2"/>
  <c r="T45" i="2"/>
  <c r="U45" i="2"/>
  <c r="V45" i="2"/>
  <c r="W45" i="2"/>
  <c r="X45" i="2"/>
  <c r="Y45" i="2"/>
  <c r="Z45" i="2"/>
  <c r="AA45" i="2"/>
  <c r="F46" i="2"/>
  <c r="G46" i="2"/>
  <c r="H46" i="2"/>
  <c r="I46" i="2"/>
  <c r="J46" i="2"/>
  <c r="K46" i="2"/>
  <c r="L46" i="2"/>
  <c r="M46" i="2"/>
  <c r="N46" i="2"/>
  <c r="O46" i="2"/>
  <c r="P46" i="2"/>
  <c r="Q46" i="2"/>
  <c r="R46" i="2"/>
  <c r="S46" i="2"/>
  <c r="T46" i="2"/>
  <c r="U46" i="2"/>
  <c r="V46" i="2"/>
  <c r="W46" i="2"/>
  <c r="X46" i="2"/>
  <c r="Y46" i="2"/>
  <c r="Z46" i="2"/>
  <c r="AA46" i="2"/>
  <c r="F47" i="2"/>
  <c r="G47" i="2"/>
  <c r="H47" i="2"/>
  <c r="I47" i="2"/>
  <c r="J47" i="2"/>
  <c r="K47" i="2"/>
  <c r="L47" i="2"/>
  <c r="M47" i="2"/>
  <c r="N47" i="2"/>
  <c r="O47" i="2"/>
  <c r="P47" i="2"/>
  <c r="Q47" i="2"/>
  <c r="R47" i="2"/>
  <c r="S47" i="2"/>
  <c r="T47" i="2"/>
  <c r="U47" i="2"/>
  <c r="V47" i="2"/>
  <c r="W47" i="2"/>
  <c r="X47" i="2"/>
  <c r="Y47" i="2"/>
  <c r="Z47" i="2"/>
  <c r="AA47" i="2"/>
  <c r="F48" i="2"/>
  <c r="G48" i="2"/>
  <c r="H48" i="2"/>
  <c r="I48" i="2"/>
  <c r="J48" i="2"/>
  <c r="K48" i="2"/>
  <c r="L48" i="2"/>
  <c r="M48" i="2"/>
  <c r="N48" i="2"/>
  <c r="O48" i="2"/>
  <c r="P48" i="2"/>
  <c r="Q48" i="2"/>
  <c r="R48" i="2"/>
  <c r="S48" i="2"/>
  <c r="T48" i="2"/>
  <c r="U48" i="2"/>
  <c r="V48" i="2"/>
  <c r="W48" i="2"/>
  <c r="X48" i="2"/>
  <c r="Y48" i="2"/>
  <c r="Z48" i="2"/>
  <c r="AA48" i="2"/>
  <c r="F49" i="2"/>
  <c r="G49" i="2"/>
  <c r="H49" i="2"/>
  <c r="I49" i="2"/>
  <c r="J49" i="2"/>
  <c r="K49" i="2"/>
  <c r="L49" i="2"/>
  <c r="M49" i="2"/>
  <c r="N49" i="2"/>
  <c r="O49" i="2"/>
  <c r="P49" i="2"/>
  <c r="Q49" i="2"/>
  <c r="R49" i="2"/>
  <c r="S49" i="2"/>
  <c r="T49" i="2"/>
  <c r="U49" i="2"/>
  <c r="V49" i="2"/>
  <c r="W49" i="2"/>
  <c r="X49" i="2"/>
  <c r="Y49" i="2"/>
  <c r="Z49" i="2"/>
  <c r="AA49" i="2"/>
  <c r="F50" i="2"/>
  <c r="G50" i="2"/>
  <c r="H50" i="2"/>
  <c r="I50" i="2"/>
  <c r="J50" i="2"/>
  <c r="K50" i="2"/>
  <c r="L50" i="2"/>
  <c r="M50" i="2"/>
  <c r="N50" i="2"/>
  <c r="O50" i="2"/>
  <c r="P50" i="2"/>
  <c r="Q50" i="2"/>
  <c r="R50" i="2"/>
  <c r="S50" i="2"/>
  <c r="T50" i="2"/>
  <c r="U50" i="2"/>
  <c r="V50" i="2"/>
  <c r="W50" i="2"/>
  <c r="X50" i="2"/>
  <c r="Y50" i="2"/>
  <c r="Z50" i="2"/>
  <c r="AA50" i="2"/>
  <c r="F51" i="2"/>
  <c r="G51" i="2"/>
  <c r="H51" i="2"/>
  <c r="I51" i="2"/>
  <c r="J51" i="2"/>
  <c r="K51" i="2"/>
  <c r="L51" i="2"/>
  <c r="M51" i="2"/>
  <c r="N51" i="2"/>
  <c r="O51" i="2"/>
  <c r="P51" i="2"/>
  <c r="Q51" i="2"/>
  <c r="R51" i="2"/>
  <c r="S51" i="2"/>
  <c r="T51" i="2"/>
  <c r="U51" i="2"/>
  <c r="V51" i="2"/>
  <c r="W51" i="2"/>
  <c r="X51" i="2"/>
  <c r="Y51" i="2"/>
  <c r="Z51" i="2"/>
  <c r="AA51" i="2"/>
  <c r="F52" i="2"/>
  <c r="G52" i="2"/>
  <c r="H52" i="2"/>
  <c r="I52" i="2"/>
  <c r="J52" i="2"/>
  <c r="K52" i="2"/>
  <c r="L52" i="2"/>
  <c r="M52" i="2"/>
  <c r="N52" i="2"/>
  <c r="O52" i="2"/>
  <c r="P52" i="2"/>
  <c r="Q52" i="2"/>
  <c r="R52" i="2"/>
  <c r="S52" i="2"/>
  <c r="T52" i="2"/>
  <c r="U52" i="2"/>
  <c r="V52" i="2"/>
  <c r="W52" i="2"/>
  <c r="X52" i="2"/>
  <c r="Y52" i="2"/>
  <c r="Z52" i="2"/>
  <c r="AA52" i="2"/>
  <c r="F53" i="2"/>
  <c r="G53" i="2"/>
  <c r="H53" i="2"/>
  <c r="I53" i="2"/>
  <c r="J53" i="2"/>
  <c r="K53" i="2"/>
  <c r="L53" i="2"/>
  <c r="M53" i="2"/>
  <c r="N53" i="2"/>
  <c r="O53" i="2"/>
  <c r="P53" i="2"/>
  <c r="Q53" i="2"/>
  <c r="R53" i="2"/>
  <c r="S53" i="2"/>
  <c r="T53" i="2"/>
  <c r="U53" i="2"/>
  <c r="V53" i="2"/>
  <c r="W53" i="2"/>
  <c r="X53" i="2"/>
  <c r="Y53" i="2"/>
  <c r="Z53" i="2"/>
  <c r="AA53" i="2"/>
  <c r="G44" i="2"/>
  <c r="H44" i="2"/>
  <c r="I44" i="2"/>
  <c r="J44" i="2"/>
  <c r="K44" i="2"/>
  <c r="L44" i="2"/>
  <c r="M44" i="2"/>
  <c r="N44" i="2"/>
  <c r="O44" i="2"/>
  <c r="P44" i="2"/>
  <c r="Q44" i="2"/>
  <c r="R44" i="2"/>
  <c r="S44" i="2"/>
  <c r="T44" i="2"/>
  <c r="U44" i="2"/>
  <c r="V44" i="2"/>
  <c r="W44" i="2"/>
  <c r="X44" i="2"/>
  <c r="Y44" i="2"/>
  <c r="Z44" i="2"/>
  <c r="AA44" i="2"/>
  <c r="F44" i="2"/>
  <c r="F48" i="12" l="1"/>
  <c r="F62" i="12" s="1"/>
  <c r="F47" i="12"/>
  <c r="F61" i="12" s="1"/>
  <c r="G48" i="12"/>
  <c r="G62" i="12" s="1"/>
  <c r="H48" i="12"/>
  <c r="H62" i="12" s="1"/>
  <c r="I48" i="12"/>
  <c r="I62" i="12" s="1"/>
  <c r="J48" i="12"/>
  <c r="J62" i="12" s="1"/>
  <c r="K48" i="12"/>
  <c r="K62" i="12" s="1"/>
  <c r="L48" i="12"/>
  <c r="L62" i="12" s="1"/>
  <c r="M48" i="12"/>
  <c r="M62" i="12" s="1"/>
  <c r="N48" i="12"/>
  <c r="N62" i="12" s="1"/>
  <c r="O48" i="12"/>
  <c r="O62" i="12" s="1"/>
  <c r="P48" i="12"/>
  <c r="P62" i="12" s="1"/>
  <c r="Q48" i="12"/>
  <c r="Q62" i="12" s="1"/>
  <c r="R48" i="12"/>
  <c r="R62" i="12" s="1"/>
  <c r="S48" i="12"/>
  <c r="S62" i="12" s="1"/>
  <c r="T48" i="12"/>
  <c r="T62" i="12" s="1"/>
  <c r="U48" i="12"/>
  <c r="U62" i="12" s="1"/>
  <c r="V48" i="12"/>
  <c r="V62" i="12" s="1"/>
  <c r="W48" i="12"/>
  <c r="W62" i="12" s="1"/>
  <c r="X48" i="12"/>
  <c r="X62" i="12" s="1"/>
  <c r="Y48" i="12"/>
  <c r="Y62" i="12" s="1"/>
  <c r="Z48" i="12"/>
  <c r="Z62" i="12" s="1"/>
  <c r="AA48" i="12"/>
  <c r="AA62" i="12" s="1"/>
  <c r="F49" i="12"/>
  <c r="F63" i="12" s="1"/>
  <c r="G49" i="12"/>
  <c r="G63" i="12" s="1"/>
  <c r="H49" i="12"/>
  <c r="H63" i="12" s="1"/>
  <c r="I49" i="12"/>
  <c r="I63" i="12" s="1"/>
  <c r="J49" i="12"/>
  <c r="J63" i="12" s="1"/>
  <c r="K49" i="12"/>
  <c r="K63" i="12" s="1"/>
  <c r="L49" i="12"/>
  <c r="L63" i="12" s="1"/>
  <c r="M49" i="12"/>
  <c r="M63" i="12" s="1"/>
  <c r="N49" i="12"/>
  <c r="N63" i="12" s="1"/>
  <c r="O49" i="12"/>
  <c r="O63" i="12" s="1"/>
  <c r="P49" i="12"/>
  <c r="P63" i="12" s="1"/>
  <c r="Q49" i="12"/>
  <c r="Q63" i="12" s="1"/>
  <c r="R49" i="12"/>
  <c r="R63" i="12" s="1"/>
  <c r="S49" i="12"/>
  <c r="S63" i="12" s="1"/>
  <c r="T49" i="12"/>
  <c r="T63" i="12" s="1"/>
  <c r="U49" i="12"/>
  <c r="U63" i="12" s="1"/>
  <c r="V49" i="12"/>
  <c r="V63" i="12" s="1"/>
  <c r="W49" i="12"/>
  <c r="W63" i="12" s="1"/>
  <c r="X49" i="12"/>
  <c r="X63" i="12" s="1"/>
  <c r="Y49" i="12"/>
  <c r="Y63" i="12" s="1"/>
  <c r="Z49" i="12"/>
  <c r="Z63" i="12" s="1"/>
  <c r="AA49" i="12"/>
  <c r="AA63" i="12" s="1"/>
  <c r="F50" i="12"/>
  <c r="F64" i="12" s="1"/>
  <c r="G50" i="12"/>
  <c r="G64" i="12" s="1"/>
  <c r="H50" i="12"/>
  <c r="H64" i="12" s="1"/>
  <c r="I50" i="12"/>
  <c r="I64" i="12" s="1"/>
  <c r="J50" i="12"/>
  <c r="J64" i="12" s="1"/>
  <c r="K50" i="12"/>
  <c r="K64" i="12" s="1"/>
  <c r="L50" i="12"/>
  <c r="L64" i="12" s="1"/>
  <c r="M50" i="12"/>
  <c r="M64" i="12" s="1"/>
  <c r="N50" i="12"/>
  <c r="N64" i="12" s="1"/>
  <c r="O50" i="12"/>
  <c r="O64" i="12" s="1"/>
  <c r="P50" i="12"/>
  <c r="P64" i="12" s="1"/>
  <c r="Q50" i="12"/>
  <c r="Q64" i="12" s="1"/>
  <c r="R50" i="12"/>
  <c r="R64" i="12" s="1"/>
  <c r="S50" i="12"/>
  <c r="S64" i="12" s="1"/>
  <c r="T50" i="12"/>
  <c r="T64" i="12" s="1"/>
  <c r="U50" i="12"/>
  <c r="U64" i="12" s="1"/>
  <c r="V50" i="12"/>
  <c r="V64" i="12" s="1"/>
  <c r="W50" i="12"/>
  <c r="W64" i="12" s="1"/>
  <c r="X50" i="12"/>
  <c r="X64" i="12" s="1"/>
  <c r="Y50" i="12"/>
  <c r="Y64" i="12" s="1"/>
  <c r="Z50" i="12"/>
  <c r="Z64" i="12" s="1"/>
  <c r="AA50" i="12"/>
  <c r="AA64" i="12" s="1"/>
  <c r="F51" i="12"/>
  <c r="F65" i="12" s="1"/>
  <c r="G51" i="12"/>
  <c r="G65" i="12" s="1"/>
  <c r="H51" i="12"/>
  <c r="H65" i="12" s="1"/>
  <c r="I51" i="12"/>
  <c r="I65" i="12" s="1"/>
  <c r="J51" i="12"/>
  <c r="J65" i="12" s="1"/>
  <c r="K51" i="12"/>
  <c r="K65" i="12" s="1"/>
  <c r="L51" i="12"/>
  <c r="L65" i="12" s="1"/>
  <c r="M51" i="12"/>
  <c r="M65" i="12" s="1"/>
  <c r="N51" i="12"/>
  <c r="N65" i="12" s="1"/>
  <c r="O51" i="12"/>
  <c r="O65" i="12" s="1"/>
  <c r="P51" i="12"/>
  <c r="P65" i="12" s="1"/>
  <c r="Q51" i="12"/>
  <c r="Q65" i="12" s="1"/>
  <c r="R51" i="12"/>
  <c r="R65" i="12" s="1"/>
  <c r="S51" i="12"/>
  <c r="S65" i="12" s="1"/>
  <c r="T51" i="12"/>
  <c r="T65" i="12" s="1"/>
  <c r="U51" i="12"/>
  <c r="U65" i="12" s="1"/>
  <c r="V51" i="12"/>
  <c r="V65" i="12" s="1"/>
  <c r="W51" i="12"/>
  <c r="W65" i="12" s="1"/>
  <c r="X51" i="12"/>
  <c r="X65" i="12" s="1"/>
  <c r="Y51" i="12"/>
  <c r="Y65" i="12" s="1"/>
  <c r="Z51" i="12"/>
  <c r="Z65" i="12" s="1"/>
  <c r="AA51" i="12"/>
  <c r="AA65" i="12" s="1"/>
  <c r="F52" i="12"/>
  <c r="F66" i="12" s="1"/>
  <c r="G52" i="12"/>
  <c r="G66" i="12" s="1"/>
  <c r="H52" i="12"/>
  <c r="H66" i="12" s="1"/>
  <c r="I52" i="12"/>
  <c r="I66" i="12" s="1"/>
  <c r="J52" i="12"/>
  <c r="J66" i="12" s="1"/>
  <c r="K52" i="12"/>
  <c r="K66" i="12" s="1"/>
  <c r="L52" i="12"/>
  <c r="L66" i="12" s="1"/>
  <c r="M52" i="12"/>
  <c r="M66" i="12" s="1"/>
  <c r="N52" i="12"/>
  <c r="N66" i="12" s="1"/>
  <c r="O52" i="12"/>
  <c r="O66" i="12" s="1"/>
  <c r="P52" i="12"/>
  <c r="P66" i="12" s="1"/>
  <c r="Q52" i="12"/>
  <c r="Q66" i="12" s="1"/>
  <c r="R52" i="12"/>
  <c r="R66" i="12" s="1"/>
  <c r="S52" i="12"/>
  <c r="S66" i="12" s="1"/>
  <c r="T52" i="12"/>
  <c r="T66" i="12" s="1"/>
  <c r="U52" i="12"/>
  <c r="U66" i="12" s="1"/>
  <c r="V52" i="12"/>
  <c r="V66" i="12" s="1"/>
  <c r="W52" i="12"/>
  <c r="W66" i="12" s="1"/>
  <c r="X52" i="12"/>
  <c r="X66" i="12" s="1"/>
  <c r="Y52" i="12"/>
  <c r="Y66" i="12" s="1"/>
  <c r="Z52" i="12"/>
  <c r="Z66" i="12" s="1"/>
  <c r="AA52" i="12"/>
  <c r="AA66" i="12" s="1"/>
  <c r="F53" i="12"/>
  <c r="F67" i="12" s="1"/>
  <c r="G53" i="12"/>
  <c r="G67" i="12" s="1"/>
  <c r="H53" i="12"/>
  <c r="H67" i="12" s="1"/>
  <c r="I53" i="12"/>
  <c r="I67" i="12" s="1"/>
  <c r="J53" i="12"/>
  <c r="J67" i="12" s="1"/>
  <c r="K53" i="12"/>
  <c r="K67" i="12" s="1"/>
  <c r="L53" i="12"/>
  <c r="L67" i="12" s="1"/>
  <c r="M53" i="12"/>
  <c r="M67" i="12" s="1"/>
  <c r="N53" i="12"/>
  <c r="N67" i="12" s="1"/>
  <c r="O53" i="12"/>
  <c r="O67" i="12" s="1"/>
  <c r="P53" i="12"/>
  <c r="P67" i="12" s="1"/>
  <c r="Q53" i="12"/>
  <c r="Q67" i="12" s="1"/>
  <c r="R53" i="12"/>
  <c r="R67" i="12" s="1"/>
  <c r="S53" i="12"/>
  <c r="S67" i="12" s="1"/>
  <c r="T53" i="12"/>
  <c r="T67" i="12" s="1"/>
  <c r="U53" i="12"/>
  <c r="U67" i="12" s="1"/>
  <c r="V53" i="12"/>
  <c r="V67" i="12" s="1"/>
  <c r="W53" i="12"/>
  <c r="W67" i="12" s="1"/>
  <c r="X53" i="12"/>
  <c r="X67" i="12" s="1"/>
  <c r="Y53" i="12"/>
  <c r="Y67" i="12" s="1"/>
  <c r="Z53" i="12"/>
  <c r="Z67" i="12" s="1"/>
  <c r="AA53" i="12"/>
  <c r="AA67" i="12" s="1"/>
  <c r="F54" i="12"/>
  <c r="F68" i="12" s="1"/>
  <c r="G54" i="12"/>
  <c r="G68" i="12" s="1"/>
  <c r="H54" i="12"/>
  <c r="H68" i="12" s="1"/>
  <c r="I54" i="12"/>
  <c r="I68" i="12" s="1"/>
  <c r="J54" i="12"/>
  <c r="J68" i="12" s="1"/>
  <c r="K54" i="12"/>
  <c r="K68" i="12" s="1"/>
  <c r="L54" i="12"/>
  <c r="L68" i="12" s="1"/>
  <c r="M54" i="12"/>
  <c r="M68" i="12" s="1"/>
  <c r="N54" i="12"/>
  <c r="N68" i="12" s="1"/>
  <c r="O54" i="12"/>
  <c r="O68" i="12" s="1"/>
  <c r="P54" i="12"/>
  <c r="P68" i="12" s="1"/>
  <c r="Q54" i="12"/>
  <c r="Q68" i="12" s="1"/>
  <c r="R54" i="12"/>
  <c r="R68" i="12" s="1"/>
  <c r="S54" i="12"/>
  <c r="S68" i="12" s="1"/>
  <c r="T54" i="12"/>
  <c r="T68" i="12" s="1"/>
  <c r="U54" i="12"/>
  <c r="U68" i="12" s="1"/>
  <c r="V54" i="12"/>
  <c r="V68" i="12" s="1"/>
  <c r="W54" i="12"/>
  <c r="W68" i="12" s="1"/>
  <c r="X54" i="12"/>
  <c r="X68" i="12" s="1"/>
  <c r="Y54" i="12"/>
  <c r="Y68" i="12" s="1"/>
  <c r="Z54" i="12"/>
  <c r="Z68" i="12" s="1"/>
  <c r="AA54" i="12"/>
  <c r="AA68" i="12" s="1"/>
  <c r="F55" i="12"/>
  <c r="F69" i="12" s="1"/>
  <c r="G55" i="12"/>
  <c r="G69" i="12" s="1"/>
  <c r="H55" i="12"/>
  <c r="H69" i="12" s="1"/>
  <c r="I55" i="12"/>
  <c r="I69" i="12" s="1"/>
  <c r="J55" i="12"/>
  <c r="J69" i="12" s="1"/>
  <c r="K55" i="12"/>
  <c r="K69" i="12" s="1"/>
  <c r="L55" i="12"/>
  <c r="L69" i="12" s="1"/>
  <c r="M55" i="12"/>
  <c r="M69" i="12" s="1"/>
  <c r="N55" i="12"/>
  <c r="N69" i="12" s="1"/>
  <c r="O55" i="12"/>
  <c r="O69" i="12" s="1"/>
  <c r="P55" i="12"/>
  <c r="P69" i="12" s="1"/>
  <c r="Q55" i="12"/>
  <c r="Q69" i="12" s="1"/>
  <c r="R55" i="12"/>
  <c r="R69" i="12" s="1"/>
  <c r="S55" i="12"/>
  <c r="S69" i="12" s="1"/>
  <c r="T55" i="12"/>
  <c r="T69" i="12" s="1"/>
  <c r="U55" i="12"/>
  <c r="U69" i="12" s="1"/>
  <c r="V55" i="12"/>
  <c r="V69" i="12" s="1"/>
  <c r="W55" i="12"/>
  <c r="W69" i="12" s="1"/>
  <c r="X55" i="12"/>
  <c r="X69" i="12" s="1"/>
  <c r="Y55" i="12"/>
  <c r="Y69" i="12" s="1"/>
  <c r="Z55" i="12"/>
  <c r="Z69" i="12" s="1"/>
  <c r="AA55" i="12"/>
  <c r="AA69" i="12" s="1"/>
  <c r="F56" i="12"/>
  <c r="F70" i="12" s="1"/>
  <c r="G56" i="12"/>
  <c r="G70" i="12" s="1"/>
  <c r="H56" i="12"/>
  <c r="H70" i="12" s="1"/>
  <c r="I56" i="12"/>
  <c r="I70" i="12" s="1"/>
  <c r="J56" i="12"/>
  <c r="J70" i="12" s="1"/>
  <c r="K56" i="12"/>
  <c r="K70" i="12" s="1"/>
  <c r="L56" i="12"/>
  <c r="L70" i="12" s="1"/>
  <c r="M56" i="12"/>
  <c r="M70" i="12" s="1"/>
  <c r="N56" i="12"/>
  <c r="N70" i="12" s="1"/>
  <c r="O56" i="12"/>
  <c r="O70" i="12" s="1"/>
  <c r="P56" i="12"/>
  <c r="P70" i="12" s="1"/>
  <c r="Q56" i="12"/>
  <c r="Q70" i="12" s="1"/>
  <c r="R56" i="12"/>
  <c r="R70" i="12" s="1"/>
  <c r="S56" i="12"/>
  <c r="S70" i="12" s="1"/>
  <c r="T56" i="12"/>
  <c r="T70" i="12" s="1"/>
  <c r="U56" i="12"/>
  <c r="U70" i="12" s="1"/>
  <c r="V56" i="12"/>
  <c r="V70" i="12" s="1"/>
  <c r="W56" i="12"/>
  <c r="W70" i="12" s="1"/>
  <c r="X56" i="12"/>
  <c r="X70" i="12" s="1"/>
  <c r="Y56" i="12"/>
  <c r="Y70" i="12" s="1"/>
  <c r="Z56" i="12"/>
  <c r="Z70" i="12" s="1"/>
  <c r="AA56" i="12"/>
  <c r="AA70" i="12" s="1"/>
  <c r="G47" i="12"/>
  <c r="G61" i="12" s="1"/>
  <c r="H47" i="12"/>
  <c r="H61" i="12" s="1"/>
  <c r="I47" i="12"/>
  <c r="I61" i="12" s="1"/>
  <c r="J47" i="12"/>
  <c r="J61" i="12" s="1"/>
  <c r="K47" i="12"/>
  <c r="K61" i="12" s="1"/>
  <c r="L47" i="12"/>
  <c r="L61" i="12" s="1"/>
  <c r="M47" i="12"/>
  <c r="M61" i="12" s="1"/>
  <c r="N47" i="12"/>
  <c r="N61" i="12" s="1"/>
  <c r="O47" i="12"/>
  <c r="O61" i="12" s="1"/>
  <c r="P47" i="12"/>
  <c r="P61" i="12" s="1"/>
  <c r="Q47" i="12"/>
  <c r="Q61" i="12" s="1"/>
  <c r="R47" i="12"/>
  <c r="R61" i="12" s="1"/>
  <c r="S47" i="12"/>
  <c r="S61" i="12" s="1"/>
  <c r="T47" i="12"/>
  <c r="T61" i="12" s="1"/>
  <c r="U47" i="12"/>
  <c r="U61" i="12" s="1"/>
  <c r="V47" i="12"/>
  <c r="V61" i="12" s="1"/>
  <c r="W47" i="12"/>
  <c r="W61" i="12" s="1"/>
  <c r="X47" i="12"/>
  <c r="X61" i="12" s="1"/>
  <c r="Y47" i="12"/>
  <c r="Y61" i="12" s="1"/>
  <c r="Z47" i="12"/>
  <c r="Z61" i="12" s="1"/>
  <c r="AA47" i="12"/>
  <c r="AA61" i="12" s="1"/>
  <c r="F62" i="10"/>
  <c r="G62" i="10"/>
  <c r="H62" i="10"/>
  <c r="I62" i="10"/>
  <c r="J62" i="10"/>
  <c r="K62" i="10"/>
  <c r="L62" i="10"/>
  <c r="M62" i="10"/>
  <c r="N62" i="10"/>
  <c r="O62" i="10"/>
  <c r="P62" i="10"/>
  <c r="Q62" i="10"/>
  <c r="R62" i="10"/>
  <c r="S62" i="10"/>
  <c r="T62" i="10"/>
  <c r="U62" i="10"/>
  <c r="V62" i="10"/>
  <c r="W62" i="10"/>
  <c r="X62" i="10"/>
  <c r="Y62" i="10"/>
  <c r="Z62" i="10"/>
  <c r="F63" i="10"/>
  <c r="G63" i="10"/>
  <c r="H63" i="10"/>
  <c r="I63" i="10"/>
  <c r="J63" i="10"/>
  <c r="K63" i="10"/>
  <c r="L63" i="10"/>
  <c r="M63" i="10"/>
  <c r="N63" i="10"/>
  <c r="O63" i="10"/>
  <c r="P63" i="10"/>
  <c r="Q63" i="10"/>
  <c r="R63" i="10"/>
  <c r="S63" i="10"/>
  <c r="T63" i="10"/>
  <c r="U63" i="10"/>
  <c r="V63" i="10"/>
  <c r="W63" i="10"/>
  <c r="X63" i="10"/>
  <c r="Y63" i="10"/>
  <c r="Z63" i="10"/>
  <c r="E64" i="10"/>
  <c r="F64" i="10"/>
  <c r="G64" i="10"/>
  <c r="H64" i="10"/>
  <c r="I64" i="10"/>
  <c r="J64" i="10"/>
  <c r="K64" i="10"/>
  <c r="L64" i="10"/>
  <c r="M64" i="10"/>
  <c r="N64" i="10"/>
  <c r="O64" i="10"/>
  <c r="P64" i="10"/>
  <c r="Q64" i="10"/>
  <c r="R64" i="10"/>
  <c r="S64" i="10"/>
  <c r="T64" i="10"/>
  <c r="U64" i="10"/>
  <c r="V64" i="10"/>
  <c r="W64" i="10"/>
  <c r="X64" i="10"/>
  <c r="Y64" i="10"/>
  <c r="Z64" i="10"/>
  <c r="E65" i="10"/>
  <c r="F65" i="10"/>
  <c r="G65" i="10"/>
  <c r="H65" i="10"/>
  <c r="I65" i="10"/>
  <c r="J65" i="10"/>
  <c r="K65" i="10"/>
  <c r="L65" i="10"/>
  <c r="M65" i="10"/>
  <c r="N65" i="10"/>
  <c r="O65" i="10"/>
  <c r="P65" i="10"/>
  <c r="Q65" i="10"/>
  <c r="R65" i="10"/>
  <c r="S65" i="10"/>
  <c r="T65" i="10"/>
  <c r="U65" i="10"/>
  <c r="V65" i="10"/>
  <c r="W65" i="10"/>
  <c r="X65" i="10"/>
  <c r="Y65" i="10"/>
  <c r="Z65" i="10"/>
  <c r="E66" i="10"/>
  <c r="F66" i="10"/>
  <c r="G66" i="10"/>
  <c r="H66" i="10"/>
  <c r="I66" i="10"/>
  <c r="J66" i="10"/>
  <c r="K66" i="10"/>
  <c r="L66" i="10"/>
  <c r="M66" i="10"/>
  <c r="N66" i="10"/>
  <c r="O66" i="10"/>
  <c r="P66" i="10"/>
  <c r="Q66" i="10"/>
  <c r="R66" i="10"/>
  <c r="S66" i="10"/>
  <c r="T66" i="10"/>
  <c r="U66" i="10"/>
  <c r="V66" i="10"/>
  <c r="W66" i="10"/>
  <c r="X66" i="10"/>
  <c r="Y66" i="10"/>
  <c r="Z66" i="10"/>
  <c r="E67" i="10"/>
  <c r="F67" i="10"/>
  <c r="G67" i="10"/>
  <c r="H67" i="10"/>
  <c r="I67" i="10"/>
  <c r="J67" i="10"/>
  <c r="K67" i="10"/>
  <c r="L67" i="10"/>
  <c r="M67" i="10"/>
  <c r="N67" i="10"/>
  <c r="O67" i="10"/>
  <c r="P67" i="10"/>
  <c r="Q67" i="10"/>
  <c r="R67" i="10"/>
  <c r="S67" i="10"/>
  <c r="T67" i="10"/>
  <c r="U67" i="10"/>
  <c r="V67" i="10"/>
  <c r="W67" i="10"/>
  <c r="X67" i="10"/>
  <c r="Y67" i="10"/>
  <c r="Z67" i="10"/>
  <c r="E68" i="10"/>
  <c r="F68" i="10"/>
  <c r="G68" i="10"/>
  <c r="H68" i="10"/>
  <c r="I68" i="10"/>
  <c r="J68" i="10"/>
  <c r="K68" i="10"/>
  <c r="L68" i="10"/>
  <c r="M68" i="10"/>
  <c r="N68" i="10"/>
  <c r="O68" i="10"/>
  <c r="P68" i="10"/>
  <c r="Q68" i="10"/>
  <c r="R68" i="10"/>
  <c r="S68" i="10"/>
  <c r="T68" i="10"/>
  <c r="U68" i="10"/>
  <c r="V68" i="10"/>
  <c r="W68" i="10"/>
  <c r="X68" i="10"/>
  <c r="Y68" i="10"/>
  <c r="Z68" i="10"/>
  <c r="E69" i="10"/>
  <c r="F69" i="10"/>
  <c r="G69" i="10"/>
  <c r="H69" i="10"/>
  <c r="I69" i="10"/>
  <c r="J69" i="10"/>
  <c r="K69" i="10"/>
  <c r="L69" i="10"/>
  <c r="M69" i="10"/>
  <c r="N69" i="10"/>
  <c r="O69" i="10"/>
  <c r="P69" i="10"/>
  <c r="Q69" i="10"/>
  <c r="R69" i="10"/>
  <c r="S69" i="10"/>
  <c r="T69" i="10"/>
  <c r="U69" i="10"/>
  <c r="V69" i="10"/>
  <c r="W69" i="10"/>
  <c r="X69" i="10"/>
  <c r="Y69" i="10"/>
  <c r="Z69" i="10"/>
  <c r="E70" i="10"/>
  <c r="F70" i="10"/>
  <c r="G70" i="10"/>
  <c r="H70" i="10"/>
  <c r="I70" i="10"/>
  <c r="J70" i="10"/>
  <c r="K70" i="10"/>
  <c r="L70" i="10"/>
  <c r="M70" i="10"/>
  <c r="N70" i="10"/>
  <c r="O70" i="10"/>
  <c r="P70" i="10"/>
  <c r="Q70" i="10"/>
  <c r="R70" i="10"/>
  <c r="S70" i="10"/>
  <c r="T70" i="10"/>
  <c r="U70" i="10"/>
  <c r="V70" i="10"/>
  <c r="W70" i="10"/>
  <c r="X70" i="10"/>
  <c r="Y70" i="10"/>
  <c r="Z70" i="10"/>
  <c r="E71" i="10"/>
  <c r="F71" i="10"/>
  <c r="G71" i="10"/>
  <c r="H71" i="10"/>
  <c r="I71" i="10"/>
  <c r="J71" i="10"/>
  <c r="K71" i="10"/>
  <c r="L71" i="10"/>
  <c r="M71" i="10"/>
  <c r="N71" i="10"/>
  <c r="O71" i="10"/>
  <c r="P71" i="10"/>
  <c r="Q71" i="10"/>
  <c r="R71" i="10"/>
  <c r="S71" i="10"/>
  <c r="T71" i="10"/>
  <c r="U71" i="10"/>
  <c r="V71" i="10"/>
  <c r="W71" i="10"/>
  <c r="X71" i="10"/>
  <c r="Y71" i="10"/>
  <c r="Z71" i="10"/>
  <c r="F61" i="10"/>
  <c r="G61" i="10"/>
  <c r="H61" i="10"/>
  <c r="I61" i="10"/>
  <c r="J61" i="10"/>
  <c r="K61" i="10"/>
  <c r="L61" i="10"/>
  <c r="M61" i="10"/>
  <c r="N61" i="10"/>
  <c r="O61" i="10"/>
  <c r="P61" i="10"/>
  <c r="Q61" i="10"/>
  <c r="R61" i="10"/>
  <c r="S61" i="10"/>
  <c r="T61" i="10"/>
  <c r="U61" i="10"/>
  <c r="V61" i="10"/>
  <c r="W61" i="10"/>
  <c r="X61" i="10"/>
  <c r="Y61" i="10"/>
  <c r="Z61" i="10"/>
  <c r="E61" i="10"/>
  <c r="F48" i="10"/>
  <c r="G48" i="10"/>
  <c r="H48" i="10"/>
  <c r="I48" i="10"/>
  <c r="J48" i="10"/>
  <c r="K48" i="10"/>
  <c r="L48" i="10"/>
  <c r="M48" i="10"/>
  <c r="N48" i="10"/>
  <c r="O48" i="10"/>
  <c r="P48" i="10"/>
  <c r="Q48" i="10"/>
  <c r="R48" i="10"/>
  <c r="S48" i="10"/>
  <c r="T48" i="10"/>
  <c r="U48" i="10"/>
  <c r="V48" i="10"/>
  <c r="W48" i="10"/>
  <c r="X48" i="10"/>
  <c r="Y48" i="10"/>
  <c r="Z48" i="10"/>
  <c r="F49" i="10"/>
  <c r="G49" i="10"/>
  <c r="H49" i="10"/>
  <c r="I49" i="10"/>
  <c r="J49" i="10"/>
  <c r="K49" i="10"/>
  <c r="L49" i="10"/>
  <c r="M49" i="10"/>
  <c r="N49" i="10"/>
  <c r="O49" i="10"/>
  <c r="P49" i="10"/>
  <c r="Q49" i="10"/>
  <c r="R49" i="10"/>
  <c r="S49" i="10"/>
  <c r="T49" i="10"/>
  <c r="U49" i="10"/>
  <c r="V49" i="10"/>
  <c r="W49" i="10"/>
  <c r="X49" i="10"/>
  <c r="Y49" i="10"/>
  <c r="Z49" i="10"/>
  <c r="E50" i="10"/>
  <c r="F50" i="10"/>
  <c r="G50" i="10"/>
  <c r="H50" i="10"/>
  <c r="I50" i="10"/>
  <c r="J50" i="10"/>
  <c r="K50" i="10"/>
  <c r="L50" i="10"/>
  <c r="M50" i="10"/>
  <c r="N50" i="10"/>
  <c r="O50" i="10"/>
  <c r="P50" i="10"/>
  <c r="Q50" i="10"/>
  <c r="R50" i="10"/>
  <c r="S50" i="10"/>
  <c r="T50" i="10"/>
  <c r="U50" i="10"/>
  <c r="V50" i="10"/>
  <c r="W50" i="10"/>
  <c r="X50" i="10"/>
  <c r="Y50" i="10"/>
  <c r="Z50" i="10"/>
  <c r="E51" i="10"/>
  <c r="F51" i="10"/>
  <c r="G51" i="10"/>
  <c r="H51" i="10"/>
  <c r="I51" i="10"/>
  <c r="J51" i="10"/>
  <c r="K51" i="10"/>
  <c r="L51" i="10"/>
  <c r="M51" i="10"/>
  <c r="N51" i="10"/>
  <c r="O51" i="10"/>
  <c r="P51" i="10"/>
  <c r="Q51" i="10"/>
  <c r="R51" i="10"/>
  <c r="S51" i="10"/>
  <c r="T51" i="10"/>
  <c r="U51" i="10"/>
  <c r="V51" i="10"/>
  <c r="W51" i="10"/>
  <c r="X51" i="10"/>
  <c r="Y51" i="10"/>
  <c r="Z51" i="10"/>
  <c r="F52" i="10"/>
  <c r="G52" i="10"/>
  <c r="H52" i="10"/>
  <c r="I52" i="10"/>
  <c r="J52" i="10"/>
  <c r="K52" i="10"/>
  <c r="L52" i="10"/>
  <c r="M52" i="10"/>
  <c r="N52" i="10"/>
  <c r="O52" i="10"/>
  <c r="P52" i="10"/>
  <c r="Q52" i="10"/>
  <c r="R52" i="10"/>
  <c r="S52" i="10"/>
  <c r="T52" i="10"/>
  <c r="U52" i="10"/>
  <c r="V52" i="10"/>
  <c r="W52" i="10"/>
  <c r="X52" i="10"/>
  <c r="Y52" i="10"/>
  <c r="Z52" i="10"/>
  <c r="E53" i="10"/>
  <c r="F53" i="10"/>
  <c r="G53" i="10"/>
  <c r="H53" i="10"/>
  <c r="I53" i="10"/>
  <c r="J53" i="10"/>
  <c r="K53" i="10"/>
  <c r="L53" i="10"/>
  <c r="M53" i="10"/>
  <c r="N53" i="10"/>
  <c r="O53" i="10"/>
  <c r="P53" i="10"/>
  <c r="Q53" i="10"/>
  <c r="R53" i="10"/>
  <c r="S53" i="10"/>
  <c r="T53" i="10"/>
  <c r="U53" i="10"/>
  <c r="V53" i="10"/>
  <c r="W53" i="10"/>
  <c r="X53" i="10"/>
  <c r="Y53" i="10"/>
  <c r="Z53" i="10"/>
  <c r="E54" i="10"/>
  <c r="F54" i="10"/>
  <c r="G54" i="10"/>
  <c r="H54" i="10"/>
  <c r="I54" i="10"/>
  <c r="J54" i="10"/>
  <c r="K54" i="10"/>
  <c r="L54" i="10"/>
  <c r="M54" i="10"/>
  <c r="N54" i="10"/>
  <c r="O54" i="10"/>
  <c r="P54" i="10"/>
  <c r="Q54" i="10"/>
  <c r="R54" i="10"/>
  <c r="S54" i="10"/>
  <c r="T54" i="10"/>
  <c r="U54" i="10"/>
  <c r="V54" i="10"/>
  <c r="W54" i="10"/>
  <c r="X54" i="10"/>
  <c r="Y54" i="10"/>
  <c r="Z54" i="10"/>
  <c r="E55" i="10"/>
  <c r="F55" i="10"/>
  <c r="G55" i="10"/>
  <c r="H55" i="10"/>
  <c r="I55" i="10"/>
  <c r="J55" i="10"/>
  <c r="K55" i="10"/>
  <c r="L55" i="10"/>
  <c r="M55" i="10"/>
  <c r="N55" i="10"/>
  <c r="O55" i="10"/>
  <c r="P55" i="10"/>
  <c r="Q55" i="10"/>
  <c r="R55" i="10"/>
  <c r="S55" i="10"/>
  <c r="T55" i="10"/>
  <c r="U55" i="10"/>
  <c r="V55" i="10"/>
  <c r="W55" i="10"/>
  <c r="X55" i="10"/>
  <c r="Y55" i="10"/>
  <c r="Z55" i="10"/>
  <c r="E56" i="10"/>
  <c r="F56" i="10"/>
  <c r="G56" i="10"/>
  <c r="H56" i="10"/>
  <c r="I56" i="10"/>
  <c r="J56" i="10"/>
  <c r="K56" i="10"/>
  <c r="L56" i="10"/>
  <c r="M56" i="10"/>
  <c r="N56" i="10"/>
  <c r="O56" i="10"/>
  <c r="P56" i="10"/>
  <c r="Q56" i="10"/>
  <c r="R56" i="10"/>
  <c r="S56" i="10"/>
  <c r="T56" i="10"/>
  <c r="U56" i="10"/>
  <c r="V56" i="10"/>
  <c r="W56" i="10"/>
  <c r="X56" i="10"/>
  <c r="Y56" i="10"/>
  <c r="Z56" i="10"/>
  <c r="E57" i="10"/>
  <c r="F57" i="10"/>
  <c r="G57" i="10"/>
  <c r="H57" i="10"/>
  <c r="I57" i="10"/>
  <c r="J57" i="10"/>
  <c r="K57" i="10"/>
  <c r="L57" i="10"/>
  <c r="M57" i="10"/>
  <c r="N57" i="10"/>
  <c r="O57" i="10"/>
  <c r="P57" i="10"/>
  <c r="Q57" i="10"/>
  <c r="R57" i="10"/>
  <c r="S57" i="10"/>
  <c r="T57" i="10"/>
  <c r="U57" i="10"/>
  <c r="V57" i="10"/>
  <c r="W57" i="10"/>
  <c r="X57" i="10"/>
  <c r="Y57" i="10"/>
  <c r="Z57" i="10"/>
  <c r="F47" i="10"/>
  <c r="G47" i="10"/>
  <c r="H47" i="10"/>
  <c r="I47" i="10"/>
  <c r="J47" i="10"/>
  <c r="K47" i="10"/>
  <c r="L47" i="10"/>
  <c r="M47" i="10"/>
  <c r="N47" i="10"/>
  <c r="O47" i="10"/>
  <c r="P47" i="10"/>
  <c r="Q47" i="10"/>
  <c r="R47" i="10"/>
  <c r="S47" i="10"/>
  <c r="T47" i="10"/>
  <c r="U47" i="10"/>
  <c r="V47" i="10"/>
  <c r="W47" i="10"/>
  <c r="X47" i="10"/>
  <c r="Y47" i="10"/>
  <c r="Z47" i="10"/>
  <c r="E47" i="10"/>
  <c r="E103" i="9"/>
  <c r="F103" i="9"/>
  <c r="G103" i="9"/>
  <c r="H103" i="9"/>
  <c r="I103" i="9"/>
  <c r="J103" i="9"/>
  <c r="K103" i="9"/>
  <c r="L103" i="9"/>
  <c r="M103" i="9"/>
  <c r="N103" i="9"/>
  <c r="O103" i="9"/>
  <c r="P103" i="9"/>
  <c r="Q103" i="9"/>
  <c r="R103" i="9"/>
  <c r="S103" i="9"/>
  <c r="T103" i="9"/>
  <c r="U103" i="9"/>
  <c r="V103" i="9"/>
  <c r="W103" i="9"/>
  <c r="X103" i="9"/>
  <c r="Y103" i="9"/>
  <c r="Z103" i="9"/>
  <c r="E104" i="9"/>
  <c r="F104" i="9"/>
  <c r="G104" i="9"/>
  <c r="H104" i="9"/>
  <c r="I104" i="9"/>
  <c r="J104" i="9"/>
  <c r="K104" i="9"/>
  <c r="L104" i="9"/>
  <c r="M104" i="9"/>
  <c r="N104" i="9"/>
  <c r="O104" i="9"/>
  <c r="P104" i="9"/>
  <c r="Q104" i="9"/>
  <c r="R104" i="9"/>
  <c r="S104" i="9"/>
  <c r="T104" i="9"/>
  <c r="U104" i="9"/>
  <c r="V104" i="9"/>
  <c r="W104" i="9"/>
  <c r="X104" i="9"/>
  <c r="Y104" i="9"/>
  <c r="Z104" i="9"/>
  <c r="E105" i="9"/>
  <c r="F105" i="9"/>
  <c r="G105" i="9"/>
  <c r="H105" i="9"/>
  <c r="I105" i="9"/>
  <c r="J105" i="9"/>
  <c r="K105" i="9"/>
  <c r="L105" i="9"/>
  <c r="M105" i="9"/>
  <c r="N105" i="9"/>
  <c r="O105" i="9"/>
  <c r="P105" i="9"/>
  <c r="Q105" i="9"/>
  <c r="R105" i="9"/>
  <c r="S105" i="9"/>
  <c r="T105" i="9"/>
  <c r="U105" i="9"/>
  <c r="V105" i="9"/>
  <c r="W105" i="9"/>
  <c r="X105" i="9"/>
  <c r="Y105" i="9"/>
  <c r="Z105" i="9"/>
  <c r="E106" i="9"/>
  <c r="F106" i="9"/>
  <c r="G106" i="9"/>
  <c r="H106" i="9"/>
  <c r="I106" i="9"/>
  <c r="J106" i="9"/>
  <c r="K106" i="9"/>
  <c r="L106" i="9"/>
  <c r="M106" i="9"/>
  <c r="N106" i="9"/>
  <c r="O106" i="9"/>
  <c r="P106" i="9"/>
  <c r="Q106" i="9"/>
  <c r="R106" i="9"/>
  <c r="S106" i="9"/>
  <c r="T106" i="9"/>
  <c r="U106" i="9"/>
  <c r="V106" i="9"/>
  <c r="W106" i="9"/>
  <c r="X106" i="9"/>
  <c r="Y106" i="9"/>
  <c r="Z106" i="9"/>
  <c r="E107" i="9"/>
  <c r="F107" i="9"/>
  <c r="G107" i="9"/>
  <c r="H107" i="9"/>
  <c r="I107" i="9"/>
  <c r="J107" i="9"/>
  <c r="K107" i="9"/>
  <c r="L107" i="9"/>
  <c r="M107" i="9"/>
  <c r="N107" i="9"/>
  <c r="O107" i="9"/>
  <c r="P107" i="9"/>
  <c r="Q107" i="9"/>
  <c r="R107" i="9"/>
  <c r="S107" i="9"/>
  <c r="T107" i="9"/>
  <c r="U107" i="9"/>
  <c r="V107" i="9"/>
  <c r="W107" i="9"/>
  <c r="X107" i="9"/>
  <c r="Y107" i="9"/>
  <c r="Z107" i="9"/>
  <c r="E108" i="9"/>
  <c r="F108" i="9"/>
  <c r="G108" i="9"/>
  <c r="H108" i="9"/>
  <c r="I108" i="9"/>
  <c r="J108" i="9"/>
  <c r="K108" i="9"/>
  <c r="L108" i="9"/>
  <c r="M108" i="9"/>
  <c r="N108" i="9"/>
  <c r="O108" i="9"/>
  <c r="P108" i="9"/>
  <c r="Q108" i="9"/>
  <c r="R108" i="9"/>
  <c r="S108" i="9"/>
  <c r="T108" i="9"/>
  <c r="U108" i="9"/>
  <c r="V108" i="9"/>
  <c r="W108" i="9"/>
  <c r="X108" i="9"/>
  <c r="Y108" i="9"/>
  <c r="Z108" i="9"/>
  <c r="E109" i="9"/>
  <c r="F109" i="9"/>
  <c r="G109" i="9"/>
  <c r="H109" i="9"/>
  <c r="I109" i="9"/>
  <c r="J109" i="9"/>
  <c r="K109" i="9"/>
  <c r="L109" i="9"/>
  <c r="M109" i="9"/>
  <c r="N109" i="9"/>
  <c r="O109" i="9"/>
  <c r="P109" i="9"/>
  <c r="Q109" i="9"/>
  <c r="R109" i="9"/>
  <c r="S109" i="9"/>
  <c r="T109" i="9"/>
  <c r="U109" i="9"/>
  <c r="V109" i="9"/>
  <c r="W109" i="9"/>
  <c r="X109" i="9"/>
  <c r="Y109" i="9"/>
  <c r="Z109" i="9"/>
  <c r="E110" i="9"/>
  <c r="F110" i="9"/>
  <c r="G110" i="9"/>
  <c r="H110" i="9"/>
  <c r="I110" i="9"/>
  <c r="J110" i="9"/>
  <c r="K110" i="9"/>
  <c r="L110" i="9"/>
  <c r="M110" i="9"/>
  <c r="N110" i="9"/>
  <c r="O110" i="9"/>
  <c r="P110" i="9"/>
  <c r="Q110" i="9"/>
  <c r="R110" i="9"/>
  <c r="S110" i="9"/>
  <c r="T110" i="9"/>
  <c r="U110" i="9"/>
  <c r="V110" i="9"/>
  <c r="W110" i="9"/>
  <c r="X110" i="9"/>
  <c r="Y110" i="9"/>
  <c r="Z110" i="9"/>
  <c r="E111" i="9"/>
  <c r="F111" i="9"/>
  <c r="G111" i="9"/>
  <c r="H111" i="9"/>
  <c r="I111" i="9"/>
  <c r="J111" i="9"/>
  <c r="K111" i="9"/>
  <c r="L111" i="9"/>
  <c r="M111" i="9"/>
  <c r="N111" i="9"/>
  <c r="O111" i="9"/>
  <c r="P111" i="9"/>
  <c r="Q111" i="9"/>
  <c r="R111" i="9"/>
  <c r="S111" i="9"/>
  <c r="T111" i="9"/>
  <c r="U111" i="9"/>
  <c r="V111" i="9"/>
  <c r="W111" i="9"/>
  <c r="X111" i="9"/>
  <c r="Y111" i="9"/>
  <c r="Z111" i="9"/>
  <c r="E112" i="9"/>
  <c r="F112" i="9"/>
  <c r="G112" i="9"/>
  <c r="H112" i="9"/>
  <c r="I112" i="9"/>
  <c r="J112" i="9"/>
  <c r="K112" i="9"/>
  <c r="L112" i="9"/>
  <c r="M112" i="9"/>
  <c r="N112" i="9"/>
  <c r="O112" i="9"/>
  <c r="P112" i="9"/>
  <c r="Q112" i="9"/>
  <c r="R112" i="9"/>
  <c r="S112" i="9"/>
  <c r="T112" i="9"/>
  <c r="U112" i="9"/>
  <c r="V112" i="9"/>
  <c r="W112" i="9"/>
  <c r="X112" i="9"/>
  <c r="Y112" i="9"/>
  <c r="Z112" i="9"/>
  <c r="F102" i="9"/>
  <c r="G102" i="9"/>
  <c r="H102" i="9"/>
  <c r="I102" i="9"/>
  <c r="J102" i="9"/>
  <c r="K102" i="9"/>
  <c r="L102" i="9"/>
  <c r="M102" i="9"/>
  <c r="N102" i="9"/>
  <c r="O102" i="9"/>
  <c r="P102" i="9"/>
  <c r="Q102" i="9"/>
  <c r="R102" i="9"/>
  <c r="S102" i="9"/>
  <c r="T102" i="9"/>
  <c r="U102" i="9"/>
  <c r="V102" i="9"/>
  <c r="W102" i="9"/>
  <c r="X102" i="9"/>
  <c r="Y102" i="9"/>
  <c r="Z102" i="9"/>
  <c r="E102" i="9"/>
  <c r="E75" i="9"/>
  <c r="F75" i="9"/>
  <c r="G75" i="9"/>
  <c r="H75" i="9"/>
  <c r="I75" i="9"/>
  <c r="J75" i="9"/>
  <c r="K75" i="9"/>
  <c r="L75" i="9"/>
  <c r="M75" i="9"/>
  <c r="N75" i="9"/>
  <c r="O75" i="9"/>
  <c r="P75" i="9"/>
  <c r="Q75" i="9"/>
  <c r="R75" i="9"/>
  <c r="S75" i="9"/>
  <c r="T75" i="9"/>
  <c r="U75" i="9"/>
  <c r="V75" i="9"/>
  <c r="W75" i="9"/>
  <c r="X75" i="9"/>
  <c r="Y75" i="9"/>
  <c r="Z75" i="9"/>
  <c r="E76" i="9"/>
  <c r="F76" i="9"/>
  <c r="G76" i="9"/>
  <c r="H76" i="9"/>
  <c r="I76" i="9"/>
  <c r="J76" i="9"/>
  <c r="K76" i="9"/>
  <c r="L76" i="9"/>
  <c r="M76" i="9"/>
  <c r="N76" i="9"/>
  <c r="O76" i="9"/>
  <c r="P76" i="9"/>
  <c r="Q76" i="9"/>
  <c r="R76" i="9"/>
  <c r="S76" i="9"/>
  <c r="T76" i="9"/>
  <c r="U76" i="9"/>
  <c r="V76" i="9"/>
  <c r="W76" i="9"/>
  <c r="X76" i="9"/>
  <c r="Y76" i="9"/>
  <c r="Z76" i="9"/>
  <c r="E77" i="9"/>
  <c r="F77" i="9"/>
  <c r="G77" i="9"/>
  <c r="H77" i="9"/>
  <c r="I77" i="9"/>
  <c r="J77" i="9"/>
  <c r="K77" i="9"/>
  <c r="L77" i="9"/>
  <c r="M77" i="9"/>
  <c r="N77" i="9"/>
  <c r="O77" i="9"/>
  <c r="P77" i="9"/>
  <c r="Q77" i="9"/>
  <c r="R77" i="9"/>
  <c r="S77" i="9"/>
  <c r="T77" i="9"/>
  <c r="U77" i="9"/>
  <c r="V77" i="9"/>
  <c r="W77" i="9"/>
  <c r="X77" i="9"/>
  <c r="Y77" i="9"/>
  <c r="Z77" i="9"/>
  <c r="E78" i="9"/>
  <c r="F78" i="9"/>
  <c r="G78" i="9"/>
  <c r="H78" i="9"/>
  <c r="I78" i="9"/>
  <c r="J78" i="9"/>
  <c r="K78" i="9"/>
  <c r="L78" i="9"/>
  <c r="M78" i="9"/>
  <c r="N78" i="9"/>
  <c r="O78" i="9"/>
  <c r="P78" i="9"/>
  <c r="Q78" i="9"/>
  <c r="R78" i="9"/>
  <c r="S78" i="9"/>
  <c r="T78" i="9"/>
  <c r="U78" i="9"/>
  <c r="V78" i="9"/>
  <c r="W78" i="9"/>
  <c r="X78" i="9"/>
  <c r="Y78" i="9"/>
  <c r="Z78" i="9"/>
  <c r="E79" i="9"/>
  <c r="F79" i="9"/>
  <c r="G79" i="9"/>
  <c r="H79" i="9"/>
  <c r="I79" i="9"/>
  <c r="J79" i="9"/>
  <c r="K79" i="9"/>
  <c r="L79" i="9"/>
  <c r="M79" i="9"/>
  <c r="N79" i="9"/>
  <c r="O79" i="9"/>
  <c r="P79" i="9"/>
  <c r="Q79" i="9"/>
  <c r="R79" i="9"/>
  <c r="S79" i="9"/>
  <c r="T79" i="9"/>
  <c r="U79" i="9"/>
  <c r="V79" i="9"/>
  <c r="W79" i="9"/>
  <c r="X79" i="9"/>
  <c r="Y79" i="9"/>
  <c r="Z79" i="9"/>
  <c r="E80" i="9"/>
  <c r="F80" i="9"/>
  <c r="G80" i="9"/>
  <c r="H80" i="9"/>
  <c r="I80" i="9"/>
  <c r="J80" i="9"/>
  <c r="K80" i="9"/>
  <c r="L80" i="9"/>
  <c r="M80" i="9"/>
  <c r="N80" i="9"/>
  <c r="O80" i="9"/>
  <c r="P80" i="9"/>
  <c r="Q80" i="9"/>
  <c r="R80" i="9"/>
  <c r="S80" i="9"/>
  <c r="T80" i="9"/>
  <c r="U80" i="9"/>
  <c r="V80" i="9"/>
  <c r="W80" i="9"/>
  <c r="X80" i="9"/>
  <c r="Y80" i="9"/>
  <c r="Z80" i="9"/>
  <c r="E81" i="9"/>
  <c r="F81" i="9"/>
  <c r="G81" i="9"/>
  <c r="H81" i="9"/>
  <c r="I81" i="9"/>
  <c r="J81" i="9"/>
  <c r="K81" i="9"/>
  <c r="L81" i="9"/>
  <c r="M81" i="9"/>
  <c r="N81" i="9"/>
  <c r="O81" i="9"/>
  <c r="P81" i="9"/>
  <c r="Q81" i="9"/>
  <c r="R81" i="9"/>
  <c r="S81" i="9"/>
  <c r="T81" i="9"/>
  <c r="U81" i="9"/>
  <c r="V81" i="9"/>
  <c r="W81" i="9"/>
  <c r="X81" i="9"/>
  <c r="Y81" i="9"/>
  <c r="Z81" i="9"/>
  <c r="E82" i="9"/>
  <c r="F82" i="9"/>
  <c r="G82" i="9"/>
  <c r="H82" i="9"/>
  <c r="I82" i="9"/>
  <c r="J82" i="9"/>
  <c r="K82" i="9"/>
  <c r="L82" i="9"/>
  <c r="M82" i="9"/>
  <c r="N82" i="9"/>
  <c r="O82" i="9"/>
  <c r="P82" i="9"/>
  <c r="Q82" i="9"/>
  <c r="R82" i="9"/>
  <c r="S82" i="9"/>
  <c r="T82" i="9"/>
  <c r="U82" i="9"/>
  <c r="V82" i="9"/>
  <c r="W82" i="9"/>
  <c r="X82" i="9"/>
  <c r="Y82" i="9"/>
  <c r="Z82" i="9"/>
  <c r="E83" i="9"/>
  <c r="F83" i="9"/>
  <c r="G83" i="9"/>
  <c r="H83" i="9"/>
  <c r="I83" i="9"/>
  <c r="J83" i="9"/>
  <c r="K83" i="9"/>
  <c r="L83" i="9"/>
  <c r="M83" i="9"/>
  <c r="N83" i="9"/>
  <c r="O83" i="9"/>
  <c r="P83" i="9"/>
  <c r="Q83" i="9"/>
  <c r="R83" i="9"/>
  <c r="S83" i="9"/>
  <c r="T83" i="9"/>
  <c r="U83" i="9"/>
  <c r="V83" i="9"/>
  <c r="W83" i="9"/>
  <c r="X83" i="9"/>
  <c r="Y83" i="9"/>
  <c r="Z83" i="9"/>
  <c r="E84" i="9"/>
  <c r="F84" i="9"/>
  <c r="G84" i="9"/>
  <c r="H84" i="9"/>
  <c r="I84" i="9"/>
  <c r="J84" i="9"/>
  <c r="K84" i="9"/>
  <c r="L84" i="9"/>
  <c r="M84" i="9"/>
  <c r="N84" i="9"/>
  <c r="O84" i="9"/>
  <c r="P84" i="9"/>
  <c r="Q84" i="9"/>
  <c r="R84" i="9"/>
  <c r="S84" i="9"/>
  <c r="T84" i="9"/>
  <c r="U84" i="9"/>
  <c r="V84" i="9"/>
  <c r="W84" i="9"/>
  <c r="X84" i="9"/>
  <c r="Y84" i="9"/>
  <c r="Z84" i="9"/>
  <c r="F74" i="9"/>
  <c r="G74" i="9"/>
  <c r="H74" i="9"/>
  <c r="I74" i="9"/>
  <c r="J74" i="9"/>
  <c r="K74" i="9"/>
  <c r="L74" i="9"/>
  <c r="M74" i="9"/>
  <c r="N74" i="9"/>
  <c r="O74" i="9"/>
  <c r="P74" i="9"/>
  <c r="Q74" i="9"/>
  <c r="R74" i="9"/>
  <c r="S74" i="9"/>
  <c r="T74" i="9"/>
  <c r="U74" i="9"/>
  <c r="V74" i="9"/>
  <c r="W74" i="9"/>
  <c r="X74" i="9"/>
  <c r="Y74" i="9"/>
  <c r="Z74" i="9"/>
  <c r="E74" i="9"/>
  <c r="F47" i="9"/>
  <c r="G47" i="9"/>
  <c r="H47" i="9"/>
  <c r="I47" i="9"/>
  <c r="J47" i="9"/>
  <c r="K47" i="9"/>
  <c r="L47" i="9"/>
  <c r="M47" i="9"/>
  <c r="N47" i="9"/>
  <c r="O47" i="9"/>
  <c r="P47" i="9"/>
  <c r="Q47" i="9"/>
  <c r="R47" i="9"/>
  <c r="S47" i="9"/>
  <c r="T47" i="9"/>
  <c r="U47" i="9"/>
  <c r="V47" i="9"/>
  <c r="W47" i="9"/>
  <c r="X47" i="9"/>
  <c r="Y47" i="9"/>
  <c r="Z47" i="9"/>
  <c r="AA47" i="9"/>
  <c r="F48" i="9"/>
  <c r="G48" i="9"/>
  <c r="H48" i="9"/>
  <c r="I48" i="9"/>
  <c r="J48" i="9"/>
  <c r="K48" i="9"/>
  <c r="L48" i="9"/>
  <c r="M48" i="9"/>
  <c r="N48" i="9"/>
  <c r="O48" i="9"/>
  <c r="P48" i="9"/>
  <c r="Q48" i="9"/>
  <c r="R48" i="9"/>
  <c r="S48" i="9"/>
  <c r="T48" i="9"/>
  <c r="U48" i="9"/>
  <c r="V48" i="9"/>
  <c r="W48" i="9"/>
  <c r="X48" i="9"/>
  <c r="Y48" i="9"/>
  <c r="Z48" i="9"/>
  <c r="AA48" i="9"/>
  <c r="F49" i="9"/>
  <c r="G49" i="9"/>
  <c r="H49" i="9"/>
  <c r="I49" i="9"/>
  <c r="J49" i="9"/>
  <c r="K49" i="9"/>
  <c r="L49" i="9"/>
  <c r="M49" i="9"/>
  <c r="N49" i="9"/>
  <c r="O49" i="9"/>
  <c r="P49" i="9"/>
  <c r="Q49" i="9"/>
  <c r="R49" i="9"/>
  <c r="S49" i="9"/>
  <c r="T49" i="9"/>
  <c r="U49" i="9"/>
  <c r="V49" i="9"/>
  <c r="W49" i="9"/>
  <c r="X49" i="9"/>
  <c r="Y49" i="9"/>
  <c r="Z49" i="9"/>
  <c r="AA49" i="9"/>
  <c r="F50" i="9"/>
  <c r="G50" i="9"/>
  <c r="H50" i="9"/>
  <c r="I50" i="9"/>
  <c r="J50" i="9"/>
  <c r="K50" i="9"/>
  <c r="L50" i="9"/>
  <c r="M50" i="9"/>
  <c r="N50" i="9"/>
  <c r="O50" i="9"/>
  <c r="P50" i="9"/>
  <c r="Q50" i="9"/>
  <c r="R50" i="9"/>
  <c r="S50" i="9"/>
  <c r="T50" i="9"/>
  <c r="U50" i="9"/>
  <c r="V50" i="9"/>
  <c r="W50" i="9"/>
  <c r="X50" i="9"/>
  <c r="Y50" i="9"/>
  <c r="Z50" i="9"/>
  <c r="AA50" i="9"/>
  <c r="F51" i="9"/>
  <c r="G51" i="9"/>
  <c r="H51" i="9"/>
  <c r="I51" i="9"/>
  <c r="J51" i="9"/>
  <c r="K51" i="9"/>
  <c r="L51" i="9"/>
  <c r="M51" i="9"/>
  <c r="N51" i="9"/>
  <c r="O51" i="9"/>
  <c r="P51" i="9"/>
  <c r="Q51" i="9"/>
  <c r="R51" i="9"/>
  <c r="S51" i="9"/>
  <c r="T51" i="9"/>
  <c r="U51" i="9"/>
  <c r="V51" i="9"/>
  <c r="W51" i="9"/>
  <c r="X51" i="9"/>
  <c r="Y51" i="9"/>
  <c r="Z51" i="9"/>
  <c r="AA51" i="9"/>
  <c r="F52" i="9"/>
  <c r="G52" i="9"/>
  <c r="H52" i="9"/>
  <c r="I52" i="9"/>
  <c r="J52" i="9"/>
  <c r="K52" i="9"/>
  <c r="L52" i="9"/>
  <c r="M52" i="9"/>
  <c r="N52" i="9"/>
  <c r="O52" i="9"/>
  <c r="P52" i="9"/>
  <c r="Q52" i="9"/>
  <c r="R52" i="9"/>
  <c r="S52" i="9"/>
  <c r="T52" i="9"/>
  <c r="U52" i="9"/>
  <c r="V52" i="9"/>
  <c r="W52" i="9"/>
  <c r="X52" i="9"/>
  <c r="Y52" i="9"/>
  <c r="Z52" i="9"/>
  <c r="AA52" i="9"/>
  <c r="F53" i="9"/>
  <c r="G53" i="9"/>
  <c r="H53" i="9"/>
  <c r="I53" i="9"/>
  <c r="J53" i="9"/>
  <c r="K53" i="9"/>
  <c r="L53" i="9"/>
  <c r="M53" i="9"/>
  <c r="N53" i="9"/>
  <c r="O53" i="9"/>
  <c r="P53" i="9"/>
  <c r="Q53" i="9"/>
  <c r="R53" i="9"/>
  <c r="S53" i="9"/>
  <c r="T53" i="9"/>
  <c r="U53" i="9"/>
  <c r="V53" i="9"/>
  <c r="W53" i="9"/>
  <c r="X53" i="9"/>
  <c r="Y53" i="9"/>
  <c r="Z53" i="9"/>
  <c r="AA53" i="9"/>
  <c r="F54" i="9"/>
  <c r="G54" i="9"/>
  <c r="H54" i="9"/>
  <c r="I54" i="9"/>
  <c r="J54" i="9"/>
  <c r="K54" i="9"/>
  <c r="L54" i="9"/>
  <c r="M54" i="9"/>
  <c r="N54" i="9"/>
  <c r="O54" i="9"/>
  <c r="P54" i="9"/>
  <c r="Q54" i="9"/>
  <c r="R54" i="9"/>
  <c r="S54" i="9"/>
  <c r="T54" i="9"/>
  <c r="U54" i="9"/>
  <c r="V54" i="9"/>
  <c r="W54" i="9"/>
  <c r="X54" i="9"/>
  <c r="Y54" i="9"/>
  <c r="Z54" i="9"/>
  <c r="AA54" i="9"/>
  <c r="F55" i="9"/>
  <c r="G55" i="9"/>
  <c r="H55" i="9"/>
  <c r="I55" i="9"/>
  <c r="J55" i="9"/>
  <c r="K55" i="9"/>
  <c r="L55" i="9"/>
  <c r="M55" i="9"/>
  <c r="N55" i="9"/>
  <c r="O55" i="9"/>
  <c r="P55" i="9"/>
  <c r="Q55" i="9"/>
  <c r="R55" i="9"/>
  <c r="S55" i="9"/>
  <c r="T55" i="9"/>
  <c r="U55" i="9"/>
  <c r="V55" i="9"/>
  <c r="W55" i="9"/>
  <c r="X55" i="9"/>
  <c r="Y55" i="9"/>
  <c r="Z55" i="9"/>
  <c r="AA55" i="9"/>
  <c r="F56" i="9"/>
  <c r="G56" i="9"/>
  <c r="H56" i="9"/>
  <c r="I56" i="9"/>
  <c r="J56" i="9"/>
  <c r="K56" i="9"/>
  <c r="L56" i="9"/>
  <c r="M56" i="9"/>
  <c r="N56" i="9"/>
  <c r="O56" i="9"/>
  <c r="P56" i="9"/>
  <c r="Q56" i="9"/>
  <c r="R56" i="9"/>
  <c r="S56" i="9"/>
  <c r="T56" i="9"/>
  <c r="U56" i="9"/>
  <c r="V56" i="9"/>
  <c r="W56" i="9"/>
  <c r="X56" i="9"/>
  <c r="Y56" i="9"/>
  <c r="Z56" i="9"/>
  <c r="AA56" i="9"/>
  <c r="G46" i="9"/>
  <c r="H46" i="9"/>
  <c r="I46" i="9"/>
  <c r="J46" i="9"/>
  <c r="K46" i="9"/>
  <c r="L46" i="9"/>
  <c r="M46" i="9"/>
  <c r="N46" i="9"/>
  <c r="O46" i="9"/>
  <c r="P46" i="9"/>
  <c r="Q46" i="9"/>
  <c r="R46" i="9"/>
  <c r="S46" i="9"/>
  <c r="T46" i="9"/>
  <c r="U46" i="9"/>
  <c r="V46" i="9"/>
  <c r="W46" i="9"/>
  <c r="X46" i="9"/>
  <c r="Y46" i="9"/>
  <c r="Z46" i="9"/>
  <c r="F46" i="9"/>
  <c r="H113" i="8"/>
  <c r="H114" i="8"/>
  <c r="H115" i="8"/>
  <c r="H116" i="8"/>
  <c r="H117" i="8"/>
  <c r="H118" i="8"/>
  <c r="H119" i="8"/>
  <c r="H120" i="8"/>
  <c r="H121" i="8"/>
  <c r="H122" i="8"/>
  <c r="H112" i="8"/>
  <c r="H98" i="8"/>
  <c r="I66" i="8"/>
  <c r="J66" i="8"/>
  <c r="K66" i="8"/>
  <c r="L66" i="8"/>
  <c r="M66" i="8"/>
  <c r="N66" i="8"/>
  <c r="O66" i="8"/>
  <c r="P66" i="8"/>
  <c r="Q66" i="8"/>
  <c r="R66" i="8"/>
  <c r="S66" i="8"/>
  <c r="T66" i="8"/>
  <c r="U66" i="8"/>
  <c r="V66" i="8"/>
  <c r="W66" i="8"/>
  <c r="X66" i="8"/>
  <c r="Y66" i="8"/>
  <c r="Z66" i="8"/>
  <c r="AA66" i="8"/>
  <c r="AB66" i="8"/>
  <c r="AC66" i="8"/>
  <c r="H66" i="8"/>
  <c r="I46" i="8" l="1"/>
  <c r="J46" i="8"/>
  <c r="K46" i="8"/>
  <c r="L46" i="8"/>
  <c r="M46" i="8"/>
  <c r="N46" i="8"/>
  <c r="O46" i="8"/>
  <c r="P46" i="8"/>
  <c r="Q46" i="8"/>
  <c r="R46" i="8"/>
  <c r="S46" i="8"/>
  <c r="T46" i="8"/>
  <c r="U46" i="8"/>
  <c r="V46" i="8"/>
  <c r="W46" i="8"/>
  <c r="X46" i="8"/>
  <c r="Y46" i="8"/>
  <c r="Z46" i="8"/>
  <c r="AA46" i="8"/>
  <c r="AB46" i="8"/>
  <c r="AC46" i="8"/>
  <c r="H46" i="8"/>
  <c r="D47" i="7"/>
  <c r="E47" i="7"/>
  <c r="F47" i="7"/>
  <c r="G47" i="7"/>
  <c r="H47" i="7"/>
  <c r="I47" i="7"/>
  <c r="J47" i="7"/>
  <c r="K47" i="7"/>
  <c r="L47" i="7"/>
  <c r="M47" i="7"/>
  <c r="N47" i="7"/>
  <c r="O47" i="7"/>
  <c r="P47" i="7"/>
  <c r="Q47" i="7"/>
  <c r="R47" i="7"/>
  <c r="S47" i="7"/>
  <c r="T47" i="7"/>
  <c r="U47" i="7"/>
  <c r="V47" i="7"/>
  <c r="W47" i="7"/>
  <c r="X47" i="7"/>
  <c r="Y47" i="7"/>
  <c r="D48" i="7"/>
  <c r="E48" i="7"/>
  <c r="F48" i="7"/>
  <c r="G48" i="7"/>
  <c r="H48" i="7"/>
  <c r="I48" i="7"/>
  <c r="J48" i="7"/>
  <c r="K48" i="7"/>
  <c r="L48" i="7"/>
  <c r="M48" i="7"/>
  <c r="N48" i="7"/>
  <c r="O48" i="7"/>
  <c r="P48" i="7"/>
  <c r="Q48" i="7"/>
  <c r="R48" i="7"/>
  <c r="S48" i="7"/>
  <c r="T48" i="7"/>
  <c r="U48" i="7"/>
  <c r="V48" i="7"/>
  <c r="W48" i="7"/>
  <c r="X48" i="7"/>
  <c r="Y48" i="7"/>
  <c r="D49" i="7"/>
  <c r="E49" i="7"/>
  <c r="F49" i="7"/>
  <c r="G49" i="7"/>
  <c r="H49" i="7"/>
  <c r="I49" i="7"/>
  <c r="J49" i="7"/>
  <c r="K49" i="7"/>
  <c r="L49" i="7"/>
  <c r="M49" i="7"/>
  <c r="N49" i="7"/>
  <c r="O49" i="7"/>
  <c r="P49" i="7"/>
  <c r="Q49" i="7"/>
  <c r="R49" i="7"/>
  <c r="S49" i="7"/>
  <c r="T49" i="7"/>
  <c r="U49" i="7"/>
  <c r="V49" i="7"/>
  <c r="W49" i="7"/>
  <c r="X49" i="7"/>
  <c r="Y49" i="7"/>
  <c r="D50" i="7"/>
  <c r="E50" i="7"/>
  <c r="F50" i="7"/>
  <c r="G50" i="7"/>
  <c r="H50" i="7"/>
  <c r="I50" i="7"/>
  <c r="J50" i="7"/>
  <c r="K50" i="7"/>
  <c r="L50" i="7"/>
  <c r="M50" i="7"/>
  <c r="N50" i="7"/>
  <c r="O50" i="7"/>
  <c r="P50" i="7"/>
  <c r="Q50" i="7"/>
  <c r="R50" i="7"/>
  <c r="S50" i="7"/>
  <c r="T50" i="7"/>
  <c r="U50" i="7"/>
  <c r="V50" i="7"/>
  <c r="W50" i="7"/>
  <c r="X50" i="7"/>
  <c r="Y50" i="7"/>
  <c r="D51" i="7"/>
  <c r="E51" i="7"/>
  <c r="F51" i="7"/>
  <c r="G51" i="7"/>
  <c r="I51" i="7"/>
  <c r="J51" i="7"/>
  <c r="K51" i="7"/>
  <c r="L51" i="7"/>
  <c r="M51" i="7"/>
  <c r="N51" i="7"/>
  <c r="O51" i="7"/>
  <c r="P51" i="7"/>
  <c r="Q51" i="7"/>
  <c r="R51" i="7"/>
  <c r="S51" i="7"/>
  <c r="T51" i="7"/>
  <c r="U51" i="7"/>
  <c r="V51" i="7"/>
  <c r="W51" i="7"/>
  <c r="X51" i="7"/>
  <c r="Y51" i="7"/>
  <c r="D52" i="7"/>
  <c r="E52" i="7"/>
  <c r="F52" i="7"/>
  <c r="G52" i="7"/>
  <c r="H52" i="7"/>
  <c r="I52" i="7"/>
  <c r="J52" i="7"/>
  <c r="K52" i="7"/>
  <c r="L52" i="7"/>
  <c r="M52" i="7"/>
  <c r="N52" i="7"/>
  <c r="O52" i="7"/>
  <c r="P52" i="7"/>
  <c r="Q52" i="7"/>
  <c r="R52" i="7"/>
  <c r="S52" i="7"/>
  <c r="T52" i="7"/>
  <c r="U52" i="7"/>
  <c r="V52" i="7"/>
  <c r="W52" i="7"/>
  <c r="X52" i="7"/>
  <c r="Y52" i="7"/>
  <c r="D53" i="7"/>
  <c r="E53" i="7"/>
  <c r="F53" i="7"/>
  <c r="G53" i="7"/>
  <c r="H53" i="7"/>
  <c r="I53" i="7"/>
  <c r="J53" i="7"/>
  <c r="K53" i="7"/>
  <c r="L53" i="7"/>
  <c r="M53" i="7"/>
  <c r="N53" i="7"/>
  <c r="O53" i="7"/>
  <c r="P53" i="7"/>
  <c r="Q53" i="7"/>
  <c r="R53" i="7"/>
  <c r="S53" i="7"/>
  <c r="T53" i="7"/>
  <c r="U53" i="7"/>
  <c r="V53" i="7"/>
  <c r="W53" i="7"/>
  <c r="X53" i="7"/>
  <c r="Y53" i="7"/>
  <c r="D54" i="7"/>
  <c r="E54" i="7"/>
  <c r="F54" i="7"/>
  <c r="G54" i="7"/>
  <c r="H54" i="7"/>
  <c r="I54" i="7"/>
  <c r="J54" i="7"/>
  <c r="K54" i="7"/>
  <c r="L54" i="7"/>
  <c r="M54" i="7"/>
  <c r="N54" i="7"/>
  <c r="O54" i="7"/>
  <c r="P54" i="7"/>
  <c r="Q54" i="7"/>
  <c r="R54" i="7"/>
  <c r="S54" i="7"/>
  <c r="T54" i="7"/>
  <c r="U54" i="7"/>
  <c r="V54" i="7"/>
  <c r="W54" i="7"/>
  <c r="X54" i="7"/>
  <c r="Y54" i="7"/>
  <c r="D55" i="7"/>
  <c r="E55" i="7"/>
  <c r="F55" i="7"/>
  <c r="G55" i="7"/>
  <c r="H55" i="7"/>
  <c r="I55" i="7"/>
  <c r="J55" i="7"/>
  <c r="K55" i="7"/>
  <c r="L55" i="7"/>
  <c r="M55" i="7"/>
  <c r="N55" i="7"/>
  <c r="O55" i="7"/>
  <c r="P55" i="7"/>
  <c r="Q55" i="7"/>
  <c r="R55" i="7"/>
  <c r="S55" i="7"/>
  <c r="T55" i="7"/>
  <c r="U55" i="7"/>
  <c r="V55" i="7"/>
  <c r="W55" i="7"/>
  <c r="X55" i="7"/>
  <c r="Y55" i="7"/>
  <c r="D56" i="7"/>
  <c r="E56" i="7"/>
  <c r="F56" i="7"/>
  <c r="G56" i="7"/>
  <c r="H56" i="7"/>
  <c r="I56" i="7"/>
  <c r="J56" i="7"/>
  <c r="K56" i="7"/>
  <c r="L56" i="7"/>
  <c r="M56" i="7"/>
  <c r="N56" i="7"/>
  <c r="O56" i="7"/>
  <c r="P56" i="7"/>
  <c r="Q56" i="7"/>
  <c r="R56" i="7"/>
  <c r="S56" i="7"/>
  <c r="T56" i="7"/>
  <c r="U56" i="7"/>
  <c r="V56" i="7"/>
  <c r="W56" i="7"/>
  <c r="X56" i="7"/>
  <c r="Y56" i="7"/>
  <c r="E46" i="7"/>
  <c r="F46" i="7"/>
  <c r="G46" i="7"/>
  <c r="H46" i="7"/>
  <c r="I46" i="7"/>
  <c r="J46" i="7"/>
  <c r="K46" i="7"/>
  <c r="L46" i="7"/>
  <c r="M46" i="7"/>
  <c r="N46" i="7"/>
  <c r="O46" i="7"/>
  <c r="P46" i="7"/>
  <c r="Q46" i="7"/>
  <c r="R46" i="7"/>
  <c r="S46" i="7"/>
  <c r="T46" i="7"/>
  <c r="U46" i="7"/>
  <c r="V46" i="7"/>
  <c r="W46" i="7"/>
  <c r="X46" i="7"/>
  <c r="Y46" i="7"/>
  <c r="H131" i="8" l="1"/>
  <c r="H85" i="8"/>
  <c r="AA80" i="8"/>
  <c r="P90" i="8"/>
  <c r="AB88" i="8"/>
  <c r="R87" i="8"/>
  <c r="P86" i="8"/>
  <c r="AB84" i="8"/>
  <c r="R83" i="8"/>
  <c r="P82" i="8"/>
  <c r="O90" i="8"/>
  <c r="S88" i="8"/>
  <c r="Q87" i="8"/>
  <c r="W86" i="8"/>
  <c r="M85" i="8"/>
  <c r="Y83" i="8"/>
  <c r="I83" i="8"/>
  <c r="U81" i="8"/>
  <c r="I80" i="8"/>
  <c r="AB89" i="8"/>
  <c r="L89" i="8"/>
  <c r="J88" i="8"/>
  <c r="V86" i="8"/>
  <c r="T85" i="8"/>
  <c r="R84" i="8"/>
  <c r="H143" i="8"/>
  <c r="H83" i="8"/>
  <c r="H129" i="8"/>
  <c r="AB81" i="8"/>
  <c r="X80" i="8"/>
  <c r="U90" i="8"/>
  <c r="K89" i="8"/>
  <c r="I88" i="8"/>
  <c r="U86" i="8"/>
  <c r="K85" i="8"/>
  <c r="Q84" i="8"/>
  <c r="AC82" i="8"/>
  <c r="U82" i="8"/>
  <c r="M82" i="8"/>
  <c r="S81" i="8"/>
  <c r="W80" i="8"/>
  <c r="O80" i="8"/>
  <c r="AB90" i="8"/>
  <c r="T90" i="8"/>
  <c r="L90" i="8"/>
  <c r="Z89" i="8"/>
  <c r="R89" i="8"/>
  <c r="J89" i="8"/>
  <c r="X88" i="8"/>
  <c r="P88" i="8"/>
  <c r="H134" i="8"/>
  <c r="H148" i="8"/>
  <c r="H88" i="8"/>
  <c r="V87" i="8"/>
  <c r="N87" i="8"/>
  <c r="AB86" i="8"/>
  <c r="T86" i="8"/>
  <c r="L86" i="8"/>
  <c r="Z85" i="8"/>
  <c r="R85" i="8"/>
  <c r="J85" i="8"/>
  <c r="X84" i="8"/>
  <c r="P84" i="8"/>
  <c r="H130" i="8"/>
  <c r="H84" i="8"/>
  <c r="H144" i="8"/>
  <c r="V83" i="8"/>
  <c r="N83" i="8"/>
  <c r="AB82" i="8"/>
  <c r="T82" i="8"/>
  <c r="L82" i="8"/>
  <c r="Z81" i="8"/>
  <c r="R81" i="8"/>
  <c r="J81" i="8"/>
  <c r="S80" i="8"/>
  <c r="H150" i="8"/>
  <c r="H136" i="8"/>
  <c r="H90" i="8"/>
  <c r="L88" i="8"/>
  <c r="X86" i="8"/>
  <c r="N85" i="8"/>
  <c r="Z83" i="8"/>
  <c r="R80" i="8"/>
  <c r="AC89" i="8"/>
  <c r="AA88" i="8"/>
  <c r="I87" i="8"/>
  <c r="U85" i="8"/>
  <c r="S84" i="8"/>
  <c r="W82" i="8"/>
  <c r="L85" i="8"/>
  <c r="X83" i="8"/>
  <c r="N82" i="8"/>
  <c r="M90" i="8"/>
  <c r="Y88" i="8"/>
  <c r="O87" i="8"/>
  <c r="M86" i="8"/>
  <c r="Y84" i="8"/>
  <c r="O83" i="8"/>
  <c r="AA81" i="8"/>
  <c r="H126" i="8"/>
  <c r="H140" i="8"/>
  <c r="AA90" i="8"/>
  <c r="Q89" i="8"/>
  <c r="O88" i="8"/>
  <c r="AA86" i="8"/>
  <c r="Y85" i="8"/>
  <c r="W84" i="8"/>
  <c r="U83" i="8"/>
  <c r="K82" i="8"/>
  <c r="I81" i="8"/>
  <c r="K80" i="8"/>
  <c r="V89" i="8"/>
  <c r="T88" i="8"/>
  <c r="J87" i="8"/>
  <c r="V85" i="8"/>
  <c r="L84" i="8"/>
  <c r="X82" i="8"/>
  <c r="N81" i="8"/>
  <c r="Z80" i="8"/>
  <c r="W90" i="8"/>
  <c r="M89" i="8"/>
  <c r="Y87" i="8"/>
  <c r="AC85" i="8"/>
  <c r="AA84" i="8"/>
  <c r="Q83" i="8"/>
  <c r="AC81" i="8"/>
  <c r="Y80" i="8"/>
  <c r="V90" i="8"/>
  <c r="T89" i="8"/>
  <c r="R88" i="8"/>
  <c r="P87" i="8"/>
  <c r="AB85" i="8"/>
  <c r="J84" i="8"/>
  <c r="V82" i="8"/>
  <c r="L81" i="8"/>
  <c r="AC90" i="8"/>
  <c r="S89" i="8"/>
  <c r="W87" i="8"/>
  <c r="AA85" i="8"/>
  <c r="W83" i="8"/>
  <c r="N80" i="8"/>
  <c r="S90" i="8"/>
  <c r="I89" i="8"/>
  <c r="AC87" i="8"/>
  <c r="M87" i="8"/>
  <c r="K86" i="8"/>
  <c r="Q85" i="8"/>
  <c r="O84" i="8"/>
  <c r="M83" i="8"/>
  <c r="AA82" i="8"/>
  <c r="Y81" i="8"/>
  <c r="Q81" i="8"/>
  <c r="AC80" i="8"/>
  <c r="U80" i="8"/>
  <c r="M80" i="8"/>
  <c r="Z90" i="8"/>
  <c r="R90" i="8"/>
  <c r="J90" i="8"/>
  <c r="X89" i="8"/>
  <c r="P89" i="8"/>
  <c r="H89" i="8"/>
  <c r="H135" i="8"/>
  <c r="H149" i="8"/>
  <c r="V88" i="8"/>
  <c r="N88" i="8"/>
  <c r="AB87" i="8"/>
  <c r="T87" i="8"/>
  <c r="L87" i="8"/>
  <c r="Z86" i="8"/>
  <c r="R86" i="8"/>
  <c r="J86" i="8"/>
  <c r="X85" i="8"/>
  <c r="P85" i="8"/>
  <c r="H145" i="8"/>
  <c r="V84" i="8"/>
  <c r="N84" i="8"/>
  <c r="AB83" i="8"/>
  <c r="T83" i="8"/>
  <c r="L83" i="8"/>
  <c r="Z82" i="8"/>
  <c r="R82" i="8"/>
  <c r="J82" i="8"/>
  <c r="X81" i="8"/>
  <c r="P81" i="8"/>
  <c r="H127" i="8"/>
  <c r="H81" i="8"/>
  <c r="H141" i="8"/>
  <c r="X90" i="8"/>
  <c r="N89" i="8"/>
  <c r="Z87" i="8"/>
  <c r="H146" i="8"/>
  <c r="H132" i="8"/>
  <c r="H86" i="8"/>
  <c r="T84" i="8"/>
  <c r="J83" i="8"/>
  <c r="V81" i="8"/>
  <c r="J80" i="8"/>
  <c r="U89" i="8"/>
  <c r="K88" i="8"/>
  <c r="O86" i="8"/>
  <c r="K84" i="8"/>
  <c r="O82" i="8"/>
  <c r="M81" i="8"/>
  <c r="Q80" i="8"/>
  <c r="N90" i="8"/>
  <c r="Z88" i="8"/>
  <c r="X87" i="8"/>
  <c r="H147" i="8"/>
  <c r="H87" i="8"/>
  <c r="H133" i="8"/>
  <c r="N86" i="8"/>
  <c r="Z84" i="8"/>
  <c r="P83" i="8"/>
  <c r="T81" i="8"/>
  <c r="P80" i="8"/>
  <c r="AA89" i="8"/>
  <c r="Q88" i="8"/>
  <c r="AC86" i="8"/>
  <c r="S85" i="8"/>
  <c r="I84" i="8"/>
  <c r="K81" i="8"/>
  <c r="V80" i="8"/>
  <c r="K90" i="8"/>
  <c r="Y89" i="8"/>
  <c r="W88" i="8"/>
  <c r="U87" i="8"/>
  <c r="S86" i="8"/>
  <c r="I85" i="8"/>
  <c r="AC83" i="8"/>
  <c r="S82" i="8"/>
  <c r="AB80" i="8"/>
  <c r="T80" i="8"/>
  <c r="L80" i="8"/>
  <c r="Y90" i="8"/>
  <c r="Q90" i="8"/>
  <c r="I90" i="8"/>
  <c r="W89" i="8"/>
  <c r="O89" i="8"/>
  <c r="AC88" i="8"/>
  <c r="U88" i="8"/>
  <c r="M88" i="8"/>
  <c r="AA87" i="8"/>
  <c r="S87" i="8"/>
  <c r="K87" i="8"/>
  <c r="Y86" i="8"/>
  <c r="Q86" i="8"/>
  <c r="I86" i="8"/>
  <c r="W85" i="8"/>
  <c r="O85" i="8"/>
  <c r="AC84" i="8"/>
  <c r="U84" i="8"/>
  <c r="M84" i="8"/>
  <c r="AA83" i="8"/>
  <c r="S83" i="8"/>
  <c r="K83" i="8"/>
  <c r="Y82" i="8"/>
  <c r="Q82" i="8"/>
  <c r="I82" i="8"/>
  <c r="W81" i="8"/>
  <c r="O81" i="8"/>
  <c r="H128" i="8"/>
  <c r="H142" i="8"/>
  <c r="H82" i="8"/>
</calcChain>
</file>

<file path=xl/sharedStrings.xml><?xml version="1.0" encoding="utf-8"?>
<sst xmlns="http://schemas.openxmlformats.org/spreadsheetml/2006/main" count="371" uniqueCount="62">
  <si>
    <t>X</t>
  </si>
  <si>
    <t>M</t>
  </si>
  <si>
    <t>Peso relativo de los primeros productos sobre el total (importaciones o exportaciones)</t>
  </si>
  <si>
    <t>(Durán, J. &amp; Álvarez, M., 2008)</t>
  </si>
  <si>
    <t>Corresponden a la proporción
de la producción doméstica que no es consumida al interior de la economía. Su análisis es
importante al menos desde tres ámbitos: a) desde la estructura; b) desde su evolución (o
dinamismo); y c) desde su registro y valoración.</t>
  </si>
  <si>
    <r>
      <t xml:space="preserve">Valor de las importaciones de bienes y servicios   </t>
    </r>
    <r>
      <rPr>
        <sz val="11"/>
        <rFont val="Calibri"/>
        <family val="2"/>
        <scheme val="minor"/>
      </rPr>
      <t>El concepto de importaciones es exactamente el inverso del concepto de exportación, esto es el
conjunto de bienes y servicios comprados por los residentes de una economía a los residentes de
otra economía.</t>
    </r>
  </si>
  <si>
    <t>Si las exportaciones miden la parte del producto doméstico que es consumido
fuera de un país, las importaciones evalúan la proporción de consumo doméstico de bienes
importados. Aquí nuevamente, cabe destacar la importancia del indicador tanto en el ámbito
estructura como en el de su dinamismo.</t>
  </si>
  <si>
    <t>Puede ser superavitario cuando las
exportaciones exceden a las importaciones, y deficitario en el caso en que las exportaciones no
alcancen a cubrir el total del consumo de bienes importados, en cuyo caso, los residentes de una
economía estarían tomando prestado parte de la producción de otras economías. En términos
prácticos, un saldo neto negativo implica que las importaciones retrajeron renta nacional que fue
captada por ciudadanos residentes en otros países.</t>
  </si>
  <si>
    <r>
      <rPr>
        <b/>
        <sz val="11"/>
        <color rgb="FF083E28"/>
        <rFont val="Calibri"/>
        <family val="2"/>
        <scheme val="minor"/>
      </rPr>
      <t xml:space="preserve">Indicadores relativos de comercio exterior     </t>
    </r>
    <r>
      <rPr>
        <sz val="11"/>
        <color theme="1"/>
        <rFont val="Calibri"/>
        <family val="2"/>
        <scheme val="minor"/>
      </rPr>
      <t>Dividiendo el total de las exportaciones, importaciones, y/o la suma del intercambio comercial para la población total del país informante, o alternativamente para el total del PIB del mismo, se obtiene el total del comercio respectivo por habitante, o un índice de apertura.</t>
    </r>
  </si>
  <si>
    <r>
      <rPr>
        <b/>
        <sz val="11"/>
        <color theme="1"/>
        <rFont val="Calibri"/>
        <family val="2"/>
        <scheme val="minor"/>
      </rPr>
      <t xml:space="preserve">Indicadores Per cápita: </t>
    </r>
    <r>
      <rPr>
        <sz val="11"/>
        <color theme="1"/>
        <rFont val="Calibri"/>
        <family val="2"/>
        <scheme val="minor"/>
      </rPr>
      <t xml:space="preserve"> la media sirve para establecer el monto de comercio que correspondería a cada individuo.  Arroja luces sobre la evolución del crecimiento del volumen exportado, importado, y/o comerciado en términos relativos.                                                                                                                             </t>
    </r>
    <r>
      <rPr>
        <b/>
        <sz val="11"/>
        <color theme="1"/>
        <rFont val="Calibri"/>
        <family val="2"/>
        <scheme val="minor"/>
      </rPr>
      <t>Indicadores de apertura:</t>
    </r>
    <r>
      <rPr>
        <sz val="11"/>
        <color theme="1"/>
        <rFont val="Calibri"/>
        <family val="2"/>
        <scheme val="minor"/>
      </rPr>
      <t xml:space="preserve"> los índices dan cuenta del nivel o grado de internacionalización de la economía analizada. Bajos números son indicativos de una escasa apertura del país considerado.</t>
    </r>
  </si>
  <si>
    <r>
      <t xml:space="preserve">Proporciones de comercio en los intercambios comerciales mundiales                                                             </t>
    </r>
    <r>
      <rPr>
        <sz val="11"/>
        <rFont val="Calibri"/>
        <family val="2"/>
        <scheme val="minor"/>
      </rPr>
      <t xml:space="preserve">      Un índice simple y muy útil para medir el dinamismo y adaptación de una economía al desarrollo y dinamismo del comercio internacional es aquel que relaciona las exportaciones/importaciones del país con el total de las exportaciones mundiales de bienes y/o servicios.</t>
    </r>
  </si>
  <si>
    <t>A mayor número de
países, mayor diversificación. Inversamente si pocos países suman el total convenido como
umbral, habría mayor concentración o dependencia comercial respecto a un particular mercado.</t>
  </si>
  <si>
    <t>El índice puede tomar valores positivos o negativos. Un índice negativo/positivo será
indicativo de un déficit/superávit en el total del comercio, y expresa una ventaja/desventaja en los
intercambios comerciales. En otras palabras, un índice de VCR mayor que cero será indicativo de la existencia de un sector competitivo con potencial; y un índice negativo, de un sector importador neto carente de competitividad frente a terceros mercados.</t>
  </si>
  <si>
    <t>¿Qué información se debe extraer?</t>
  </si>
  <si>
    <t>Merchandise trade matrix – product groups, exports in thousands of dollars, annual, 1995-2016</t>
  </si>
  <si>
    <t>PRODUCT</t>
  </si>
  <si>
    <t>Total all products</t>
  </si>
  <si>
    <t xml:space="preserve">    Food and live animals</t>
  </si>
  <si>
    <t xml:space="preserve">    Beverages and tobacco</t>
  </si>
  <si>
    <t xml:space="preserve">    Crude materials, inedible, except fuels</t>
  </si>
  <si>
    <t xml:space="preserve">    Mineral fuels, lubricants and related materials</t>
  </si>
  <si>
    <t xml:space="preserve">    Animal and vegetable oils, fats and waxes</t>
  </si>
  <si>
    <t xml:space="preserve">    Chemicals and related products, n.e.s.</t>
  </si>
  <si>
    <t xml:space="preserve">    Manufactured goods</t>
  </si>
  <si>
    <t xml:space="preserve">    Machinery and transport equipment</t>
  </si>
  <si>
    <t xml:space="preserve">    Miscellaneous manufactured articles</t>
  </si>
  <si>
    <t xml:space="preserve">    Commodities and transactions, n.e.s.</t>
  </si>
  <si>
    <t xml:space="preserve">    Total all products</t>
  </si>
  <si>
    <t>Food and live animals</t>
  </si>
  <si>
    <t>Beverages and tobacco</t>
  </si>
  <si>
    <t>Crude materials, inedible, except fuels</t>
  </si>
  <si>
    <t>Mineral fuels, lubricants and related materials</t>
  </si>
  <si>
    <t>Animal and vegetable oils, fats and waxes</t>
  </si>
  <si>
    <t>Chemicals and related products, n.e.s.</t>
  </si>
  <si>
    <t>Manufactured goods</t>
  </si>
  <si>
    <t>Machinery and transport equipment</t>
  </si>
  <si>
    <t>Miscellaneous manufactured articles</t>
  </si>
  <si>
    <t>Commodities and transactions, n.e.s.</t>
  </si>
  <si>
    <t>Colombia</t>
  </si>
  <si>
    <t>País</t>
  </si>
  <si>
    <t>Xi = exportaciones del país i; Mi = importaciones del país i; Ni = Población del país i;                                                   PIBi = Producto Interno
Bruto del país i. (Durán, J. &amp; Álvarez, M., 2008)</t>
  </si>
  <si>
    <t>https://datos.bancomundial.org/indicador/NY.GDP.MKTP.CD?locations=CO</t>
  </si>
  <si>
    <t>Fuente:</t>
  </si>
  <si>
    <t>El valor resultante indicará
el peso específico del país en la exportación/importación de un producto en particular en su total
mundial.</t>
  </si>
  <si>
    <r>
      <rPr>
        <b/>
        <sz val="11"/>
        <color rgb="FF083E28"/>
        <rFont val="Calibri"/>
        <family val="2"/>
        <scheme val="minor"/>
      </rPr>
      <t xml:space="preserve">Indice de Balassa      </t>
    </r>
    <r>
      <rPr>
        <sz val="11"/>
        <color theme="1"/>
        <rFont val="Calibri"/>
        <family val="2"/>
        <scheme val="minor"/>
      </rPr>
      <t xml:space="preserve">                                                                                       Este indicador forma parte de la familia de índices de VCR, y mide el grado de importancia de un
producto dentro de las exportaciones de un mercado a otro mercado, versus la importancia de las exportaciones del mismo producto en las exportaciones del mismo producto hacia el mundo.</t>
    </r>
  </si>
  <si>
    <r>
      <rPr>
        <b/>
        <sz val="11"/>
        <color rgb="FF083E28"/>
        <rFont val="Calibri"/>
        <family val="2"/>
        <scheme val="minor"/>
      </rPr>
      <t xml:space="preserve">Ventajas Comparativas Reveladas </t>
    </r>
    <r>
      <rPr>
        <sz val="11"/>
        <color theme="1"/>
        <rFont val="Calibri"/>
        <family val="2"/>
        <scheme val="minor"/>
      </rPr>
      <t xml:space="preserve">                                                                 Este índice es utilizado para analizar las ventajas o desventajas comparativas de los intercambios comerciales de un país con sus socios comerciales o diversos grupos de países.</t>
    </r>
  </si>
  <si>
    <t>El índice arroja resultados que van entre 0 y 1. Un IGLL elevado y más bien cercano a uno es indicativo de un comercio en sectores similares, o lo que es lo mismo, comercio intraindustrial.</t>
  </si>
  <si>
    <r>
      <t xml:space="preserve">Índice de Grubel Lloyd                                                                        </t>
    </r>
    <r>
      <rPr>
        <sz val="11"/>
        <rFont val="Calibri"/>
        <family val="2"/>
        <scheme val="minor"/>
      </rPr>
      <t xml:space="preserve">mide el comercio intrasectorial de un producto determinado.      </t>
    </r>
    <r>
      <rPr>
        <b/>
        <sz val="11"/>
        <color rgb="FF083E28"/>
        <rFont val="Calibri"/>
        <family val="2"/>
        <scheme val="minor"/>
      </rPr>
      <t xml:space="preserve">                                                       </t>
    </r>
    <r>
      <rPr>
        <sz val="11"/>
        <rFont val="Calibri"/>
        <family val="2"/>
        <scheme val="minor"/>
      </rPr>
      <t xml:space="preserve"> </t>
    </r>
  </si>
  <si>
    <t>donde Xkij y Mkij son las exportaciones e importaciones del producto o grupo k, del país i respecto del país j, en un año o período dado.</t>
  </si>
  <si>
    <r>
      <rPr>
        <b/>
        <sz val="11"/>
        <color rgb="FF083E28"/>
        <rFont val="Calibri"/>
        <family val="2"/>
        <scheme val="minor"/>
      </rPr>
      <t>Valor de las exportaciones de bienes y servicios</t>
    </r>
    <r>
      <rPr>
        <sz val="11"/>
        <color rgb="FF083E28"/>
        <rFont val="Calibri"/>
        <family val="2"/>
        <scheme val="minor"/>
      </rPr>
      <t xml:space="preserve"> </t>
    </r>
    <r>
      <rPr>
        <sz val="11"/>
        <color theme="1"/>
        <rFont val="Calibri"/>
        <family val="2"/>
        <scheme val="minor"/>
      </rPr>
      <t xml:space="preserve">                                                                             Las exportaciones corresponden al conjunto de bienes y servicios vendidos por los residentes de una economía a los residentes de otra economía. </t>
    </r>
  </si>
  <si>
    <r>
      <t xml:space="preserve">Saldo comercial                                                                                                                   </t>
    </r>
    <r>
      <rPr>
        <sz val="11"/>
        <rFont val="Calibri"/>
        <family val="2"/>
        <scheme val="minor"/>
      </rPr>
      <t>El saldo comercial indica el balance del comercio en un período determinado, y es la expresión del flujo comercial neto en el comercio de un país.</t>
    </r>
  </si>
  <si>
    <r>
      <t xml:space="preserve">Peso relativo de los primeros productos sobre el total (importaciones o exportaciones)                                                                                                                                       </t>
    </r>
    <r>
      <rPr>
        <sz val="11"/>
        <rFont val="Calibri"/>
        <family val="2"/>
        <scheme val="minor"/>
      </rPr>
      <t>La concentración del destino/origen para las exportaciones/importaciones puede ser medida por el número de destinos u orígenes que representen un valor seleccionado como umbral. Aquí vale la regla del 80%, 90%, o incluso del total de las exportaciones o importaciones.</t>
    </r>
  </si>
  <si>
    <t>Fuente: UNCTAD STAT</t>
  </si>
  <si>
    <t>Fuente: elaboración propia con datos de UNCTAD STAT</t>
  </si>
  <si>
    <t>Fuente: https://www.datosmacro.com/demografia/poblacion/colombia</t>
  </si>
  <si>
    <t>Merchandise trade matrix – product groups, exports in thousands of dollars, annual, 1995-2017</t>
  </si>
  <si>
    <t>Merchandise trade matrix – product groups, imports in thousands of dollars, annual, 1995-2017</t>
  </si>
  <si>
    <t>Merchandise trade matrix – product groups, exports/ imports per capita in dollars, annual, 1995-2017</t>
  </si>
  <si>
    <t>Estadísticas de población Colombia- Argentina (1995-2017)</t>
  </si>
  <si>
    <t>Fuente: https://www.datosmacro.com/demografia/poblacion/argentina</t>
  </si>
  <si>
    <t>APEC</t>
  </si>
  <si>
    <t>Producto interno bruto (PIB) (1995- 2017)  millones de dólares</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</si>
</sst>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43" formatCode="_(* #,##0.00_);_(* \(#,##0.00\);_(* &quot;-&quot;??_);_(@_)"/>
    <numFmt numFmtId="164" formatCode="_-* #,##0_-;\-* #,##0_-;_-* &quot;-&quot;_-;_-@_-"/>
    <numFmt numFmtId="165" formatCode="#,##0.0000000_);\(#,##0.0000000\)"/>
    <numFmt numFmtId="166" formatCode="_(* #,##0_);_(* \(#,##0\);_(* &quot;-&quot;??_);_(@_)"/>
    <numFmt numFmtId="167" formatCode="0.0%"/>
    <numFmt numFmtId="168" formatCode="0.00000%"/>
    <numFmt numFmtId="169" formatCode="#,##0.000_);\(#,##0.000\)"/>
    <numFmt numFmtId="170" formatCode="#,##0.00000_);\(#,##0.00000\)"/>
    <numFmt numFmtId="171" formatCode="#,##0.00000_);[Red]\(#,##0.00000\)"/>
    <numFmt numFmtId="177" formatCode="0.0000%"/>
  </numFmts>
  <fonts count="26" x14ac:knownFonts="1">
    <font>
      <sz val="11"/>
      <color theme="1"/>
      <name val="Calibri"/>
      <family val="2"/>
      <scheme val="minor"/>
    </font>
    <font>
      <b/>
      <sz val="11"/>
      <color theme="0"/>
      <name val="Calibri"/>
      <family val="2"/>
      <scheme val="minor"/>
    </font>
    <font>
      <b/>
      <sz val="11"/>
      <color theme="1"/>
      <name val="Calibri"/>
      <family val="2"/>
      <scheme val="minor"/>
    </font>
    <font>
      <sz val="10"/>
      <color theme="1"/>
      <name val="Calibri"/>
      <family val="2"/>
      <scheme val="minor"/>
    </font>
    <font>
      <b/>
      <sz val="20"/>
      <color rgb="FF083E28"/>
      <name val="Calibri"/>
      <family val="2"/>
      <scheme val="minor"/>
    </font>
    <font>
      <sz val="11"/>
      <color theme="1"/>
      <name val="Calibri"/>
      <family val="2"/>
      <scheme val="minor"/>
    </font>
    <font>
      <sz val="11"/>
      <color theme="0"/>
      <name val="Calibri"/>
      <family val="2"/>
      <scheme val="minor"/>
    </font>
    <font>
      <sz val="9"/>
      <color theme="1"/>
      <name val="Calibri"/>
      <family val="2"/>
      <scheme val="minor"/>
    </font>
    <font>
      <sz val="8"/>
      <color theme="1"/>
      <name val="Calibri"/>
      <family val="2"/>
      <scheme val="minor"/>
    </font>
    <font>
      <b/>
      <sz val="11"/>
      <color rgb="FF083E28"/>
      <name val="Calibri"/>
      <family val="2"/>
      <scheme val="minor"/>
    </font>
    <font>
      <sz val="11"/>
      <color rgb="FF083E28"/>
      <name val="Calibri"/>
      <family val="2"/>
      <scheme val="minor"/>
    </font>
    <font>
      <b/>
      <sz val="11"/>
      <name val="Calibri"/>
      <family val="2"/>
      <scheme val="minor"/>
    </font>
    <font>
      <sz val="11"/>
      <name val="Calibri"/>
      <family val="2"/>
      <scheme val="minor"/>
    </font>
    <font>
      <sz val="10"/>
      <name val="Arial"/>
      <family val="2"/>
    </font>
    <font>
      <b/>
      <sz val="10"/>
      <color rgb="FF002060"/>
      <name val="Arial"/>
      <family val="2"/>
    </font>
    <font>
      <b/>
      <sz val="11"/>
      <color rgb="FF002060"/>
      <name val="Calibri"/>
      <family val="2"/>
      <scheme val="minor"/>
    </font>
    <font>
      <b/>
      <sz val="10"/>
      <color theme="0"/>
      <name val="Arial"/>
      <family val="2"/>
    </font>
    <font>
      <sz val="9"/>
      <name val="Arial"/>
      <family val="2"/>
    </font>
    <font>
      <b/>
      <sz val="14"/>
      <color theme="1"/>
      <name val="Calibri"/>
      <family val="2"/>
      <scheme val="minor"/>
    </font>
    <font>
      <b/>
      <sz val="12"/>
      <color theme="1"/>
      <name val="Calibri"/>
      <family val="2"/>
      <scheme val="minor"/>
    </font>
    <font>
      <u/>
      <sz val="10"/>
      <color indexed="12"/>
      <name val="Arial"/>
      <family val="2"/>
    </font>
    <font>
      <u/>
      <sz val="11"/>
      <color theme="10"/>
      <name val="Calibri"/>
      <family val="2"/>
      <scheme val="minor"/>
    </font>
    <font>
      <b/>
      <sz val="9"/>
      <color theme="0"/>
      <name val="Calibri"/>
      <family val="2"/>
      <scheme val="minor"/>
    </font>
    <font>
      <b/>
      <sz val="9"/>
      <color theme="0"/>
      <name val="Arial"/>
      <family val="2"/>
    </font>
    <font>
      <sz val="9"/>
      <color theme="0"/>
      <name val="Calibri"/>
      <family val="2"/>
      <scheme val="minor"/>
    </font>
    <font>
      <b/>
      <sz val="18"/>
      <name val="Arial"/>
      <family val="2"/>
    </font>
  </fonts>
  <fills count="5">
    <fill>
      <patternFill patternType="none"/>
    </fill>
    <fill>
      <patternFill patternType="gray125"/>
    </fill>
    <fill>
      <patternFill patternType="solid">
        <fgColor rgb="FF0070C0"/>
        <bgColor indexed="64"/>
      </patternFill>
    </fill>
    <fill>
      <patternFill patternType="solid">
        <fgColor rgb="FF002060"/>
        <bgColor indexed="64"/>
      </patternFill>
    </fill>
    <fill>
      <patternFill patternType="solid">
        <fgColor theme="0" tint="-4.9989318521683403E-2"/>
        <bgColor indexed="64"/>
      </patternFill>
    </fill>
  </fills>
  <borders count="2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s>
  <cellStyleXfs count="10">
    <xf numFmtId="0" fontId="0" fillId="0" borderId="0"/>
    <xf numFmtId="43" fontId="5" fillId="0" borderId="0" applyFont="0" applyFill="0" applyBorder="0" applyAlignment="0" applyProtection="0"/>
    <xf numFmtId="0" fontId="13" fillId="0" borderId="0"/>
    <xf numFmtId="9" fontId="5" fillId="0" borderId="0" applyFont="0" applyFill="0" applyBorder="0" applyAlignment="0" applyProtection="0"/>
    <xf numFmtId="0" fontId="20" fillId="0" borderId="0" applyNumberFormat="0" applyFill="0" applyBorder="0" applyAlignment="0" applyProtection="0">
      <alignment vertical="top"/>
      <protection locked="0"/>
    </xf>
    <xf numFmtId="43" fontId="13" fillId="0" borderId="0" applyFont="0" applyFill="0" applyBorder="0" applyAlignment="0" applyProtection="0"/>
    <xf numFmtId="0" fontId="17" fillId="0" borderId="0"/>
    <xf numFmtId="9" fontId="13" fillId="0" borderId="0" applyFont="0" applyFill="0" applyBorder="0" applyAlignment="0" applyProtection="0"/>
    <xf numFmtId="0" fontId="21" fillId="0" borderId="0" applyNumberFormat="0" applyFill="0" applyBorder="0" applyAlignment="0" applyProtection="0"/>
    <xf numFmtId="164" fontId="5" fillId="0" borderId="0" applyFont="0" applyFill="0" applyBorder="0" applyAlignment="0" applyProtection="0"/>
  </cellStyleXfs>
  <cellXfs count="242">
    <xf numFmtId="0" fontId="0" fillId="0" borderId="0" xfId="0"/>
    <xf numFmtId="0" fontId="0" fillId="0" borderId="0" xfId="0"/>
    <xf numFmtId="0" fontId="8" fillId="0" borderId="0" xfId="0" applyFont="1" applyAlignment="1">
      <alignment horizontal="right"/>
    </xf>
    <xf numFmtId="0" fontId="7" fillId="0" borderId="0" xfId="0" applyFont="1"/>
    <xf numFmtId="0" fontId="13" fillId="0" borderId="0" xfId="0" applyFont="1"/>
    <xf numFmtId="0" fontId="14" fillId="0" borderId="0" xfId="0" applyFont="1" applyAlignment="1">
      <alignment horizontal="left" vertical="center"/>
    </xf>
    <xf numFmtId="0" fontId="15" fillId="0" borderId="0" xfId="0" applyFont="1" applyAlignment="1">
      <alignment horizontal="left" vertical="center"/>
    </xf>
    <xf numFmtId="0" fontId="16" fillId="3" borderId="4" xfId="0" applyFont="1" applyFill="1" applyBorder="1" applyAlignment="1">
      <alignment horizontal="center"/>
    </xf>
    <xf numFmtId="0" fontId="6" fillId="3" borderId="5" xfId="0" applyFont="1" applyFill="1" applyBorder="1"/>
    <xf numFmtId="0" fontId="16" fillId="3" borderId="5" xfId="0" applyNumberFormat="1" applyFont="1" applyFill="1" applyBorder="1" applyAlignment="1">
      <alignment horizontal="center"/>
    </xf>
    <xf numFmtId="0" fontId="16" fillId="3" borderId="6" xfId="0" applyNumberFormat="1" applyFont="1" applyFill="1" applyBorder="1" applyAlignment="1">
      <alignment horizontal="center"/>
    </xf>
    <xf numFmtId="39" fontId="0" fillId="4" borderId="0" xfId="0" applyNumberFormat="1" applyFill="1" applyBorder="1" applyAlignment="1">
      <alignment horizontal="center"/>
    </xf>
    <xf numFmtId="39" fontId="0" fillId="4" borderId="8" xfId="0" applyNumberFormat="1" applyFill="1" applyBorder="1" applyAlignment="1">
      <alignment horizontal="center"/>
    </xf>
    <xf numFmtId="39" fontId="0" fillId="0" borderId="0" xfId="0" applyNumberFormat="1" applyFill="1" applyBorder="1" applyAlignment="1">
      <alignment horizontal="center"/>
    </xf>
    <xf numFmtId="39" fontId="0" fillId="0" borderId="8" xfId="0" applyNumberFormat="1" applyFill="1" applyBorder="1" applyAlignment="1">
      <alignment horizontal="center"/>
    </xf>
    <xf numFmtId="39" fontId="0" fillId="0" borderId="3" xfId="0" applyNumberFormat="1" applyFill="1" applyBorder="1" applyAlignment="1">
      <alignment horizontal="center"/>
    </xf>
    <xf numFmtId="39" fontId="0" fillId="0" borderId="10" xfId="0" applyNumberFormat="1" applyFill="1" applyBorder="1" applyAlignment="1">
      <alignment horizontal="center"/>
    </xf>
    <xf numFmtId="0" fontId="16" fillId="3" borderId="13" xfId="0" applyNumberFormat="1" applyFont="1" applyFill="1" applyBorder="1" applyAlignment="1">
      <alignment horizontal="center"/>
    </xf>
    <xf numFmtId="39" fontId="0" fillId="4" borderId="14" xfId="0" applyNumberFormat="1" applyFill="1" applyBorder="1" applyAlignment="1">
      <alignment horizontal="center"/>
    </xf>
    <xf numFmtId="39" fontId="0" fillId="0" borderId="14" xfId="0" applyNumberFormat="1" applyFill="1" applyBorder="1" applyAlignment="1">
      <alignment horizontal="center"/>
    </xf>
    <xf numFmtId="39" fontId="0" fillId="0" borderId="15" xfId="0" applyNumberFormat="1" applyFill="1" applyBorder="1" applyAlignment="1">
      <alignment horizontal="center"/>
    </xf>
    <xf numFmtId="39" fontId="1" fillId="2" borderId="12" xfId="0" applyNumberFormat="1" applyFont="1" applyFill="1" applyBorder="1" applyAlignment="1">
      <alignment horizontal="center"/>
    </xf>
    <xf numFmtId="39" fontId="1" fillId="2" borderId="2" xfId="0" applyNumberFormat="1" applyFont="1" applyFill="1" applyBorder="1" applyAlignment="1">
      <alignment horizontal="center"/>
    </xf>
    <xf numFmtId="39" fontId="1" fillId="2" borderId="11" xfId="0" applyNumberFormat="1" applyFont="1" applyFill="1" applyBorder="1" applyAlignment="1">
      <alignment horizontal="center"/>
    </xf>
    <xf numFmtId="0" fontId="0" fillId="4" borderId="7" xfId="0" applyFill="1" applyBorder="1" applyAlignment="1">
      <alignment horizontal="center"/>
    </xf>
    <xf numFmtId="0" fontId="0" fillId="0" borderId="7" xfId="0" applyFill="1" applyBorder="1" applyAlignment="1">
      <alignment horizontal="left"/>
    </xf>
    <xf numFmtId="0" fontId="0" fillId="0" borderId="8" xfId="0" applyFill="1" applyBorder="1" applyAlignment="1">
      <alignment horizontal="left"/>
    </xf>
    <xf numFmtId="39" fontId="0" fillId="0" borderId="14" xfId="0" applyNumberFormat="1" applyFill="1" applyBorder="1" applyAlignment="1">
      <alignment horizontal="left"/>
    </xf>
    <xf numFmtId="0" fontId="0" fillId="4" borderId="7" xfId="0" applyFill="1" applyBorder="1" applyAlignment="1">
      <alignment horizontal="left"/>
    </xf>
    <xf numFmtId="0" fontId="0" fillId="4" borderId="8" xfId="0" applyFill="1" applyBorder="1" applyAlignment="1">
      <alignment horizontal="left"/>
    </xf>
    <xf numFmtId="39" fontId="0" fillId="4" borderId="14" xfId="0" applyNumberFormat="1" applyFill="1" applyBorder="1" applyAlignment="1">
      <alignment horizontal="left"/>
    </xf>
    <xf numFmtId="0" fontId="0" fillId="0" borderId="9" xfId="0" applyFill="1" applyBorder="1" applyAlignment="1">
      <alignment horizontal="left"/>
    </xf>
    <xf numFmtId="0" fontId="0" fillId="0" borderId="10" xfId="0" applyFill="1" applyBorder="1" applyAlignment="1">
      <alignment horizontal="left"/>
    </xf>
    <xf numFmtId="39" fontId="0" fillId="0" borderId="15" xfId="0" applyNumberFormat="1" applyFill="1" applyBorder="1" applyAlignment="1">
      <alignment horizontal="left"/>
    </xf>
    <xf numFmtId="40" fontId="0" fillId="4" borderId="0" xfId="0" applyNumberFormat="1" applyFill="1" applyBorder="1" applyAlignment="1">
      <alignment horizontal="center"/>
    </xf>
    <xf numFmtId="40" fontId="0" fillId="4" borderId="14" xfId="0" applyNumberFormat="1" applyFill="1" applyBorder="1" applyAlignment="1">
      <alignment horizontal="center"/>
    </xf>
    <xf numFmtId="40" fontId="0" fillId="4" borderId="8" xfId="0" applyNumberFormat="1" applyFill="1" applyBorder="1" applyAlignment="1">
      <alignment horizontal="center"/>
    </xf>
    <xf numFmtId="40" fontId="0" fillId="0" borderId="0" xfId="0" applyNumberFormat="1" applyFill="1" applyBorder="1" applyAlignment="1">
      <alignment horizontal="center"/>
    </xf>
    <xf numFmtId="40" fontId="0" fillId="0" borderId="14" xfId="0" applyNumberFormat="1" applyFill="1" applyBorder="1" applyAlignment="1">
      <alignment horizontal="center"/>
    </xf>
    <xf numFmtId="40" fontId="0" fillId="0" borderId="8" xfId="0" applyNumberFormat="1" applyFill="1" applyBorder="1" applyAlignment="1">
      <alignment horizontal="center"/>
    </xf>
    <xf numFmtId="40" fontId="0" fillId="0" borderId="3" xfId="0" applyNumberFormat="1" applyFill="1" applyBorder="1" applyAlignment="1">
      <alignment horizontal="center"/>
    </xf>
    <xf numFmtId="40" fontId="0" fillId="0" borderId="15" xfId="0" applyNumberFormat="1" applyFill="1" applyBorder="1" applyAlignment="1">
      <alignment horizontal="center"/>
    </xf>
    <xf numFmtId="40" fontId="0" fillId="0" borderId="10" xfId="0" applyNumberFormat="1" applyFill="1" applyBorder="1" applyAlignment="1">
      <alignment horizontal="center"/>
    </xf>
    <xf numFmtId="0" fontId="6" fillId="3" borderId="6" xfId="0" applyFont="1" applyFill="1" applyBorder="1"/>
    <xf numFmtId="3" fontId="17" fillId="4" borderId="0" xfId="2" applyNumberFormat="1" applyFont="1" applyFill="1" applyBorder="1" applyAlignment="1">
      <alignment horizontal="center"/>
    </xf>
    <xf numFmtId="3" fontId="17" fillId="4" borderId="8" xfId="2" applyNumberFormat="1" applyFont="1" applyFill="1" applyBorder="1" applyAlignment="1">
      <alignment horizontal="center"/>
    </xf>
    <xf numFmtId="3" fontId="17" fillId="0" borderId="3" xfId="2" applyNumberFormat="1" applyFont="1" applyFill="1" applyBorder="1" applyAlignment="1">
      <alignment horizontal="center"/>
    </xf>
    <xf numFmtId="3" fontId="17" fillId="0" borderId="10" xfId="2" applyNumberFormat="1" applyFont="1" applyFill="1" applyBorder="1" applyAlignment="1">
      <alignment horizontal="center"/>
    </xf>
    <xf numFmtId="3" fontId="17" fillId="4" borderId="14" xfId="2" applyNumberFormat="1" applyFont="1" applyFill="1" applyBorder="1" applyAlignment="1">
      <alignment horizontal="center"/>
    </xf>
    <xf numFmtId="3" fontId="17" fillId="0" borderId="15" xfId="2" applyNumberFormat="1" applyFont="1" applyFill="1" applyBorder="1" applyAlignment="1">
      <alignment horizontal="center"/>
    </xf>
    <xf numFmtId="0" fontId="3" fillId="4" borderId="7" xfId="0" applyFont="1" applyFill="1" applyBorder="1" applyAlignment="1">
      <alignment horizontal="left"/>
    </xf>
    <xf numFmtId="0" fontId="3" fillId="4" borderId="0" xfId="0" applyFont="1" applyFill="1" applyBorder="1" applyAlignment="1">
      <alignment horizontal="left"/>
    </xf>
    <xf numFmtId="0" fontId="3" fillId="0" borderId="7" xfId="0" applyFont="1" applyFill="1" applyBorder="1" applyAlignment="1">
      <alignment horizontal="left"/>
    </xf>
    <xf numFmtId="0" fontId="3" fillId="0" borderId="0" xfId="0" applyFont="1" applyFill="1" applyBorder="1" applyAlignment="1">
      <alignment horizontal="left"/>
    </xf>
    <xf numFmtId="0" fontId="3" fillId="0" borderId="9" xfId="0" applyFont="1" applyFill="1" applyBorder="1" applyAlignment="1">
      <alignment horizontal="left"/>
    </xf>
    <xf numFmtId="0" fontId="3" fillId="0" borderId="3" xfId="0" applyFont="1" applyFill="1" applyBorder="1" applyAlignment="1">
      <alignment horizontal="left"/>
    </xf>
    <xf numFmtId="0" fontId="0" fillId="0" borderId="9" xfId="0" applyBorder="1" applyAlignment="1">
      <alignment horizontal="center"/>
    </xf>
    <xf numFmtId="0" fontId="16" fillId="3" borderId="1" xfId="0" applyFont="1" applyFill="1" applyBorder="1" applyAlignment="1">
      <alignment horizontal="center"/>
    </xf>
    <xf numFmtId="0" fontId="16" fillId="3" borderId="12" xfId="0" applyFont="1" applyFill="1" applyBorder="1" applyAlignment="1">
      <alignment horizontal="center"/>
    </xf>
    <xf numFmtId="167" fontId="1" fillId="2" borderId="12" xfId="3" applyNumberFormat="1" applyFont="1" applyFill="1" applyBorder="1" applyAlignment="1">
      <alignment horizontal="center"/>
    </xf>
    <xf numFmtId="167" fontId="0" fillId="4" borderId="14" xfId="3" applyNumberFormat="1" applyFont="1" applyFill="1" applyBorder="1" applyAlignment="1">
      <alignment horizontal="center"/>
    </xf>
    <xf numFmtId="168" fontId="1" fillId="2" borderId="12" xfId="3" applyNumberFormat="1" applyFont="1" applyFill="1" applyBorder="1" applyAlignment="1">
      <alignment horizontal="center"/>
    </xf>
    <xf numFmtId="168" fontId="0" fillId="4" borderId="13" xfId="3" applyNumberFormat="1" applyFont="1" applyFill="1" applyBorder="1" applyAlignment="1">
      <alignment horizontal="center"/>
    </xf>
    <xf numFmtId="168" fontId="0" fillId="4" borderId="14" xfId="3" applyNumberFormat="1" applyFont="1" applyFill="1" applyBorder="1" applyAlignment="1">
      <alignment horizontal="center"/>
    </xf>
    <xf numFmtId="168" fontId="0" fillId="4" borderId="15" xfId="3" applyNumberFormat="1" applyFont="1" applyFill="1" applyBorder="1" applyAlignment="1">
      <alignment horizontal="center"/>
    </xf>
    <xf numFmtId="0" fontId="8" fillId="0" borderId="0" xfId="0" applyFont="1"/>
    <xf numFmtId="10" fontId="0" fillId="0" borderId="0" xfId="0" applyNumberFormat="1"/>
    <xf numFmtId="0" fontId="16" fillId="3" borderId="13" xfId="0" applyNumberFormat="1" applyFont="1" applyFill="1" applyBorder="1" applyAlignment="1">
      <alignment horizontal="left"/>
    </xf>
    <xf numFmtId="37" fontId="1" fillId="2" borderId="12" xfId="0" applyNumberFormat="1" applyFont="1" applyFill="1" applyBorder="1" applyAlignment="1">
      <alignment horizontal="left"/>
    </xf>
    <xf numFmtId="37" fontId="0" fillId="4" borderId="13" xfId="0" applyNumberFormat="1" applyFill="1" applyBorder="1" applyAlignment="1">
      <alignment horizontal="left"/>
    </xf>
    <xf numFmtId="37" fontId="0" fillId="4" borderId="14" xfId="0" applyNumberFormat="1" applyFill="1" applyBorder="1" applyAlignment="1">
      <alignment horizontal="left"/>
    </xf>
    <xf numFmtId="37" fontId="0" fillId="4" borderId="15" xfId="0" applyNumberFormat="1" applyFill="1" applyBorder="1" applyAlignment="1">
      <alignment horizontal="left"/>
    </xf>
    <xf numFmtId="0" fontId="0" fillId="0" borderId="0" xfId="0" applyAlignment="1">
      <alignment vertical="center" wrapText="1"/>
    </xf>
    <xf numFmtId="0" fontId="8" fillId="0" borderId="0" xfId="0" applyFont="1" applyAlignment="1"/>
    <xf numFmtId="167" fontId="1" fillId="2" borderId="2" xfId="3" applyNumberFormat="1" applyFont="1" applyFill="1" applyBorder="1" applyAlignment="1">
      <alignment horizontal="center"/>
    </xf>
    <xf numFmtId="167" fontId="1" fillId="2" borderId="11" xfId="3" applyNumberFormat="1" applyFont="1" applyFill="1" applyBorder="1" applyAlignment="1">
      <alignment horizontal="center"/>
    </xf>
    <xf numFmtId="167" fontId="0" fillId="4" borderId="0" xfId="3" applyNumberFormat="1" applyFont="1" applyFill="1" applyBorder="1" applyAlignment="1">
      <alignment horizontal="center"/>
    </xf>
    <xf numFmtId="167" fontId="0" fillId="4" borderId="8" xfId="3" applyNumberFormat="1" applyFont="1" applyFill="1" applyBorder="1" applyAlignment="1">
      <alignment horizontal="center"/>
    </xf>
    <xf numFmtId="167" fontId="0" fillId="0" borderId="14" xfId="3" applyNumberFormat="1" applyFont="1" applyFill="1" applyBorder="1" applyAlignment="1">
      <alignment horizontal="center"/>
    </xf>
    <xf numFmtId="167" fontId="0" fillId="0" borderId="0" xfId="3" applyNumberFormat="1" applyFont="1" applyFill="1" applyBorder="1" applyAlignment="1">
      <alignment horizontal="center"/>
    </xf>
    <xf numFmtId="167" fontId="0" fillId="0" borderId="8" xfId="3" applyNumberFormat="1" applyFont="1" applyFill="1" applyBorder="1" applyAlignment="1">
      <alignment horizontal="center"/>
    </xf>
    <xf numFmtId="167" fontId="0" fillId="0" borderId="15" xfId="3" applyNumberFormat="1" applyFont="1" applyFill="1" applyBorder="1" applyAlignment="1">
      <alignment horizontal="center"/>
    </xf>
    <xf numFmtId="167" fontId="0" fillId="0" borderId="3" xfId="3" applyNumberFormat="1" applyFont="1" applyFill="1" applyBorder="1" applyAlignment="1">
      <alignment horizontal="center"/>
    </xf>
    <xf numFmtId="167" fontId="0" fillId="0" borderId="10" xfId="3" applyNumberFormat="1" applyFont="1" applyFill="1" applyBorder="1" applyAlignment="1">
      <alignment horizontal="center"/>
    </xf>
    <xf numFmtId="43" fontId="0" fillId="4" borderId="14" xfId="1" applyFont="1" applyFill="1" applyBorder="1" applyAlignment="1">
      <alignment horizontal="center"/>
    </xf>
    <xf numFmtId="166" fontId="1" fillId="2" borderId="12" xfId="1" applyNumberFormat="1" applyFont="1" applyFill="1" applyBorder="1" applyAlignment="1">
      <alignment horizontal="center"/>
    </xf>
    <xf numFmtId="166" fontId="1" fillId="2" borderId="2" xfId="1" applyNumberFormat="1" applyFont="1" applyFill="1" applyBorder="1" applyAlignment="1">
      <alignment horizontal="center"/>
    </xf>
    <xf numFmtId="166" fontId="1" fillId="2" borderId="11" xfId="1" applyNumberFormat="1" applyFont="1" applyFill="1" applyBorder="1" applyAlignment="1">
      <alignment horizontal="center"/>
    </xf>
    <xf numFmtId="166" fontId="0" fillId="4" borderId="14" xfId="1" applyNumberFormat="1" applyFont="1" applyFill="1" applyBorder="1" applyAlignment="1">
      <alignment horizontal="center"/>
    </xf>
    <xf numFmtId="166" fontId="0" fillId="4" borderId="0" xfId="1" applyNumberFormat="1" applyFont="1" applyFill="1" applyBorder="1" applyAlignment="1">
      <alignment horizontal="center"/>
    </xf>
    <xf numFmtId="166" fontId="0" fillId="4" borderId="8" xfId="1" applyNumberFormat="1" applyFont="1" applyFill="1" applyBorder="1" applyAlignment="1">
      <alignment horizontal="center"/>
    </xf>
    <xf numFmtId="166" fontId="0" fillId="0" borderId="14" xfId="1" applyNumberFormat="1" applyFont="1" applyFill="1" applyBorder="1" applyAlignment="1">
      <alignment horizontal="center"/>
    </xf>
    <xf numFmtId="166" fontId="0" fillId="0" borderId="0" xfId="1" applyNumberFormat="1" applyFont="1" applyFill="1" applyBorder="1" applyAlignment="1">
      <alignment horizontal="center"/>
    </xf>
    <xf numFmtId="166" fontId="0" fillId="0" borderId="8" xfId="1" applyNumberFormat="1" applyFont="1" applyFill="1" applyBorder="1" applyAlignment="1">
      <alignment horizontal="center"/>
    </xf>
    <xf numFmtId="166" fontId="0" fillId="0" borderId="15" xfId="1" applyNumberFormat="1" applyFont="1" applyFill="1" applyBorder="1" applyAlignment="1">
      <alignment horizontal="center"/>
    </xf>
    <xf numFmtId="166" fontId="0" fillId="0" borderId="3" xfId="1" applyNumberFormat="1" applyFont="1" applyFill="1" applyBorder="1" applyAlignment="1">
      <alignment horizontal="center"/>
    </xf>
    <xf numFmtId="166" fontId="0" fillId="0" borderId="10" xfId="1" applyNumberFormat="1" applyFont="1" applyFill="1" applyBorder="1" applyAlignment="1">
      <alignment horizontal="center"/>
    </xf>
    <xf numFmtId="0" fontId="23" fillId="3" borderId="4" xfId="0" applyFont="1" applyFill="1" applyBorder="1" applyAlignment="1">
      <alignment horizontal="center"/>
    </xf>
    <xf numFmtId="0" fontId="24" fillId="3" borderId="5" xfId="0" applyFont="1" applyFill="1" applyBorder="1"/>
    <xf numFmtId="43" fontId="0" fillId="4" borderId="13" xfId="1" applyFont="1" applyFill="1" applyBorder="1" applyAlignment="1">
      <alignment horizontal="center"/>
    </xf>
    <xf numFmtId="43" fontId="0" fillId="4" borderId="15" xfId="1" applyFont="1" applyFill="1" applyBorder="1" applyAlignment="1">
      <alignment horizontal="center"/>
    </xf>
    <xf numFmtId="43" fontId="0" fillId="4" borderId="0" xfId="1" applyFont="1" applyFill="1" applyBorder="1" applyAlignment="1">
      <alignment horizontal="center"/>
    </xf>
    <xf numFmtId="167" fontId="1" fillId="2" borderId="13" xfId="3" applyNumberFormat="1" applyFont="1" applyFill="1" applyBorder="1" applyAlignment="1">
      <alignment horizontal="center"/>
    </xf>
    <xf numFmtId="167" fontId="1" fillId="2" borderId="6" xfId="3" applyNumberFormat="1" applyFont="1" applyFill="1" applyBorder="1" applyAlignment="1">
      <alignment horizontal="center"/>
    </xf>
    <xf numFmtId="43" fontId="0" fillId="4" borderId="4" xfId="1" applyFont="1" applyFill="1" applyBorder="1" applyAlignment="1">
      <alignment horizontal="center"/>
    </xf>
    <xf numFmtId="43" fontId="0" fillId="4" borderId="5" xfId="1" applyFont="1" applyFill="1" applyBorder="1" applyAlignment="1">
      <alignment horizontal="center"/>
    </xf>
    <xf numFmtId="43" fontId="0" fillId="4" borderId="7" xfId="1" applyFont="1" applyFill="1" applyBorder="1" applyAlignment="1">
      <alignment horizontal="center"/>
    </xf>
    <xf numFmtId="43" fontId="0" fillId="4" borderId="9" xfId="1" applyFont="1" applyFill="1" applyBorder="1" applyAlignment="1">
      <alignment horizontal="center"/>
    </xf>
    <xf numFmtId="43" fontId="0" fillId="4" borderId="3" xfId="1" applyFont="1" applyFill="1" applyBorder="1" applyAlignment="1">
      <alignment horizontal="center"/>
    </xf>
    <xf numFmtId="167" fontId="1" fillId="2" borderId="4" xfId="3" applyNumberFormat="1" applyFont="1" applyFill="1" applyBorder="1" applyAlignment="1">
      <alignment horizontal="center"/>
    </xf>
    <xf numFmtId="0" fontId="16" fillId="3" borderId="4" xfId="0" applyNumberFormat="1" applyFont="1" applyFill="1" applyBorder="1" applyAlignment="1">
      <alignment horizontal="center"/>
    </xf>
    <xf numFmtId="40" fontId="0" fillId="4" borderId="4" xfId="1" applyNumberFormat="1" applyFont="1" applyFill="1" applyBorder="1" applyAlignment="1">
      <alignment horizontal="center"/>
    </xf>
    <xf numFmtId="40" fontId="0" fillId="4" borderId="13" xfId="1" applyNumberFormat="1" applyFont="1" applyFill="1" applyBorder="1" applyAlignment="1">
      <alignment horizontal="center"/>
    </xf>
    <xf numFmtId="40" fontId="0" fillId="4" borderId="5" xfId="1" applyNumberFormat="1" applyFont="1" applyFill="1" applyBorder="1" applyAlignment="1">
      <alignment horizontal="center"/>
    </xf>
    <xf numFmtId="40" fontId="0" fillId="4" borderId="7" xfId="1" applyNumberFormat="1" applyFont="1" applyFill="1" applyBorder="1" applyAlignment="1">
      <alignment horizontal="center"/>
    </xf>
    <xf numFmtId="40" fontId="0" fillId="4" borderId="14" xfId="1" applyNumberFormat="1" applyFont="1" applyFill="1" applyBorder="1" applyAlignment="1">
      <alignment horizontal="center"/>
    </xf>
    <xf numFmtId="40" fontId="0" fillId="4" borderId="0" xfId="1" applyNumberFormat="1" applyFont="1" applyFill="1" applyBorder="1" applyAlignment="1">
      <alignment horizontal="center"/>
    </xf>
    <xf numFmtId="40" fontId="0" fillId="4" borderId="9" xfId="1" applyNumberFormat="1" applyFont="1" applyFill="1" applyBorder="1" applyAlignment="1">
      <alignment horizontal="center"/>
    </xf>
    <xf numFmtId="40" fontId="0" fillId="4" borderId="15" xfId="1" applyNumberFormat="1" applyFont="1" applyFill="1" applyBorder="1" applyAlignment="1">
      <alignment horizontal="center"/>
    </xf>
    <xf numFmtId="40" fontId="0" fillId="4" borderId="3" xfId="1" applyNumberFormat="1" applyFont="1" applyFill="1" applyBorder="1" applyAlignment="1">
      <alignment horizontal="center"/>
    </xf>
    <xf numFmtId="40" fontId="8" fillId="4" borderId="13" xfId="1" applyNumberFormat="1" applyFont="1" applyFill="1" applyBorder="1" applyAlignment="1">
      <alignment horizontal="center"/>
    </xf>
    <xf numFmtId="40" fontId="8" fillId="4" borderId="14" xfId="1" applyNumberFormat="1" applyFont="1" applyFill="1" applyBorder="1" applyAlignment="1">
      <alignment horizontal="center"/>
    </xf>
    <xf numFmtId="40" fontId="8" fillId="4" borderId="15" xfId="1" applyNumberFormat="1" applyFont="1" applyFill="1" applyBorder="1" applyAlignment="1">
      <alignment horizontal="center"/>
    </xf>
    <xf numFmtId="0" fontId="0" fillId="0" borderId="0" xfId="0" applyAlignment="1">
      <alignment vertical="center"/>
    </xf>
    <xf numFmtId="0" fontId="8" fillId="0" borderId="0" xfId="0" applyFont="1" applyAlignment="1">
      <alignment horizontal="right"/>
    </xf>
    <xf numFmtId="0" fontId="7" fillId="0" borderId="0" xfId="0" applyFont="1" applyFill="1" applyBorder="1" applyAlignment="1">
      <alignment horizontal="left"/>
    </xf>
    <xf numFmtId="169" fontId="0" fillId="0" borderId="3" xfId="0" applyNumberFormat="1" applyFill="1" applyBorder="1" applyAlignment="1">
      <alignment horizontal="center"/>
    </xf>
    <xf numFmtId="169" fontId="0" fillId="0" borderId="15" xfId="0" applyNumberFormat="1" applyFill="1" applyBorder="1" applyAlignment="1">
      <alignment horizontal="center"/>
    </xf>
    <xf numFmtId="165" fontId="1" fillId="2" borderId="13" xfId="0" applyNumberFormat="1" applyFont="1" applyFill="1" applyBorder="1" applyAlignment="1">
      <alignment horizontal="center"/>
    </xf>
    <xf numFmtId="170" fontId="0" fillId="4" borderId="5" xfId="0" applyNumberFormat="1" applyFill="1" applyBorder="1" applyAlignment="1">
      <alignment horizontal="center"/>
    </xf>
    <xf numFmtId="170" fontId="0" fillId="4" borderId="6" xfId="0" applyNumberFormat="1" applyFill="1" applyBorder="1" applyAlignment="1">
      <alignment horizontal="center"/>
    </xf>
    <xf numFmtId="170" fontId="0" fillId="4" borderId="0" xfId="0" applyNumberFormat="1" applyFill="1" applyBorder="1" applyAlignment="1">
      <alignment horizontal="center"/>
    </xf>
    <xf numFmtId="170" fontId="0" fillId="4" borderId="8" xfId="0" applyNumberFormat="1" applyFill="1" applyBorder="1" applyAlignment="1">
      <alignment horizontal="center"/>
    </xf>
    <xf numFmtId="170" fontId="0" fillId="4" borderId="3" xfId="0" applyNumberFormat="1" applyFill="1" applyBorder="1" applyAlignment="1">
      <alignment horizontal="center"/>
    </xf>
    <xf numFmtId="170" fontId="0" fillId="4" borderId="10" xfId="0" applyNumberFormat="1" applyFill="1" applyBorder="1" applyAlignment="1">
      <alignment horizontal="center"/>
    </xf>
    <xf numFmtId="165" fontId="1" fillId="2" borderId="6" xfId="0" applyNumberFormat="1" applyFont="1" applyFill="1" applyBorder="1" applyAlignment="1">
      <alignment horizontal="center"/>
    </xf>
    <xf numFmtId="170" fontId="0" fillId="4" borderId="13" xfId="0" applyNumberFormat="1" applyFill="1" applyBorder="1" applyAlignment="1">
      <alignment horizontal="center"/>
    </xf>
    <xf numFmtId="170" fontId="0" fillId="4" borderId="14" xfId="0" applyNumberFormat="1" applyFill="1" applyBorder="1" applyAlignment="1">
      <alignment horizontal="center"/>
    </xf>
    <xf numFmtId="170" fontId="0" fillId="4" borderId="15" xfId="0" applyNumberFormat="1" applyFill="1" applyBorder="1" applyAlignment="1">
      <alignment horizontal="center"/>
    </xf>
    <xf numFmtId="165" fontId="1" fillId="2" borderId="5" xfId="0" applyNumberFormat="1" applyFont="1" applyFill="1" applyBorder="1" applyAlignment="1">
      <alignment horizontal="center"/>
    </xf>
    <xf numFmtId="0" fontId="8" fillId="0" borderId="0" xfId="0" applyFont="1" applyBorder="1" applyAlignment="1">
      <alignment horizontal="left"/>
    </xf>
    <xf numFmtId="40" fontId="0" fillId="4" borderId="13" xfId="0" applyNumberFormat="1" applyFill="1" applyBorder="1" applyAlignment="1">
      <alignment horizontal="center"/>
    </xf>
    <xf numFmtId="40" fontId="0" fillId="4" borderId="15" xfId="0" applyNumberFormat="1" applyFill="1" applyBorder="1" applyAlignment="1">
      <alignment horizontal="center"/>
    </xf>
    <xf numFmtId="39" fontId="1" fillId="2" borderId="13" xfId="0" applyNumberFormat="1" applyFont="1" applyFill="1" applyBorder="1" applyAlignment="1">
      <alignment horizontal="center"/>
    </xf>
    <xf numFmtId="39" fontId="1" fillId="2" borderId="5" xfId="0" applyNumberFormat="1" applyFont="1" applyFill="1" applyBorder="1" applyAlignment="1">
      <alignment horizontal="center"/>
    </xf>
    <xf numFmtId="39" fontId="1" fillId="2" borderId="6" xfId="0" applyNumberFormat="1" applyFont="1" applyFill="1" applyBorder="1" applyAlignment="1">
      <alignment horizontal="center"/>
    </xf>
    <xf numFmtId="39" fontId="0" fillId="4" borderId="13" xfId="0" applyNumberFormat="1" applyFill="1" applyBorder="1" applyAlignment="1">
      <alignment horizontal="center"/>
    </xf>
    <xf numFmtId="39" fontId="0" fillId="4" borderId="5" xfId="0" applyNumberFormat="1" applyFill="1" applyBorder="1" applyAlignment="1">
      <alignment horizontal="center"/>
    </xf>
    <xf numFmtId="39" fontId="0" fillId="4" borderId="6" xfId="0" applyNumberFormat="1" applyFill="1" applyBorder="1" applyAlignment="1">
      <alignment horizontal="center"/>
    </xf>
    <xf numFmtId="39" fontId="0" fillId="4" borderId="15" xfId="0" applyNumberFormat="1" applyFill="1" applyBorder="1" applyAlignment="1">
      <alignment horizontal="center"/>
    </xf>
    <xf numFmtId="39" fontId="0" fillId="4" borderId="3" xfId="0" applyNumberFormat="1" applyFill="1" applyBorder="1" applyAlignment="1">
      <alignment horizontal="center"/>
    </xf>
    <xf numFmtId="39" fontId="0" fillId="4" borderId="10" xfId="0" applyNumberFormat="1" applyFill="1" applyBorder="1" applyAlignment="1">
      <alignment horizontal="center"/>
    </xf>
    <xf numFmtId="40" fontId="8" fillId="4" borderId="0" xfId="1" applyNumberFormat="1" applyFont="1" applyFill="1" applyBorder="1" applyAlignment="1">
      <alignment horizontal="center"/>
    </xf>
    <xf numFmtId="40" fontId="8" fillId="4" borderId="5" xfId="1" applyNumberFormat="1" applyFont="1" applyFill="1" applyBorder="1" applyAlignment="1">
      <alignment horizontal="center"/>
    </xf>
    <xf numFmtId="40" fontId="8" fillId="4" borderId="6" xfId="1" applyNumberFormat="1" applyFont="1" applyFill="1" applyBorder="1" applyAlignment="1">
      <alignment horizontal="center"/>
    </xf>
    <xf numFmtId="40" fontId="8" fillId="4" borderId="8" xfId="1" applyNumberFormat="1" applyFont="1" applyFill="1" applyBorder="1" applyAlignment="1">
      <alignment horizontal="center"/>
    </xf>
    <xf numFmtId="40" fontId="8" fillId="4" borderId="3" xfId="1" applyNumberFormat="1" applyFont="1" applyFill="1" applyBorder="1" applyAlignment="1">
      <alignment horizontal="center"/>
    </xf>
    <xf numFmtId="40" fontId="8" fillId="4" borderId="10" xfId="1" applyNumberFormat="1" applyFont="1" applyFill="1" applyBorder="1" applyAlignment="1">
      <alignment horizontal="center"/>
    </xf>
    <xf numFmtId="168" fontId="0" fillId="4" borderId="0" xfId="3" applyNumberFormat="1" applyFont="1" applyFill="1" applyBorder="1" applyAlignment="1">
      <alignment horizontal="center"/>
    </xf>
    <xf numFmtId="40" fontId="2" fillId="4" borderId="2" xfId="0" applyNumberFormat="1" applyFont="1" applyFill="1" applyBorder="1" applyAlignment="1">
      <alignment horizontal="center"/>
    </xf>
    <xf numFmtId="40" fontId="2" fillId="4" borderId="12" xfId="0" applyNumberFormat="1" applyFont="1" applyFill="1" applyBorder="1" applyAlignment="1">
      <alignment horizontal="center"/>
    </xf>
    <xf numFmtId="40" fontId="2" fillId="4" borderId="11" xfId="0" applyNumberFormat="1" applyFont="1" applyFill="1" applyBorder="1" applyAlignment="1">
      <alignment horizontal="center"/>
    </xf>
    <xf numFmtId="0" fontId="16" fillId="3" borderId="2" xfId="0" applyFont="1" applyFill="1" applyBorder="1" applyAlignment="1">
      <alignment horizontal="center"/>
    </xf>
    <xf numFmtId="0" fontId="16" fillId="3" borderId="11" xfId="0" applyFont="1" applyFill="1" applyBorder="1" applyAlignment="1">
      <alignment horizontal="center"/>
    </xf>
    <xf numFmtId="40" fontId="2" fillId="0" borderId="12" xfId="0" applyNumberFormat="1" applyFont="1" applyFill="1" applyBorder="1" applyAlignment="1">
      <alignment horizontal="center"/>
    </xf>
    <xf numFmtId="171" fontId="0" fillId="4" borderId="4" xfId="1" applyNumberFormat="1" applyFont="1" applyFill="1" applyBorder="1" applyAlignment="1">
      <alignment horizontal="center"/>
    </xf>
    <xf numFmtId="171" fontId="0" fillId="4" borderId="13" xfId="1" applyNumberFormat="1" applyFont="1" applyFill="1" applyBorder="1" applyAlignment="1">
      <alignment horizontal="center"/>
    </xf>
    <xf numFmtId="171" fontId="0" fillId="4" borderId="5" xfId="1" applyNumberFormat="1" applyFont="1" applyFill="1" applyBorder="1" applyAlignment="1">
      <alignment horizontal="center"/>
    </xf>
    <xf numFmtId="171" fontId="0" fillId="4" borderId="7" xfId="1" applyNumberFormat="1" applyFont="1" applyFill="1" applyBorder="1" applyAlignment="1">
      <alignment horizontal="center"/>
    </xf>
    <xf numFmtId="171" fontId="0" fillId="4" borderId="14" xfId="1" applyNumberFormat="1" applyFont="1" applyFill="1" applyBorder="1" applyAlignment="1">
      <alignment horizontal="center"/>
    </xf>
    <xf numFmtId="171" fontId="0" fillId="4" borderId="0" xfId="1" applyNumberFormat="1" applyFont="1" applyFill="1" applyBorder="1" applyAlignment="1">
      <alignment horizontal="center"/>
    </xf>
    <xf numFmtId="171" fontId="0" fillId="4" borderId="9" xfId="1" applyNumberFormat="1" applyFont="1" applyFill="1" applyBorder="1" applyAlignment="1">
      <alignment horizontal="center"/>
    </xf>
    <xf numFmtId="171" fontId="0" fillId="4" borderId="15" xfId="1" applyNumberFormat="1" applyFont="1" applyFill="1" applyBorder="1" applyAlignment="1">
      <alignment horizontal="center"/>
    </xf>
    <xf numFmtId="171" fontId="0" fillId="4" borderId="3" xfId="1" applyNumberFormat="1" applyFont="1" applyFill="1" applyBorder="1" applyAlignment="1">
      <alignment horizontal="center"/>
    </xf>
    <xf numFmtId="0" fontId="21" fillId="0" borderId="0" xfId="8"/>
    <xf numFmtId="0" fontId="16" fillId="3" borderId="16" xfId="0" applyFont="1" applyFill="1" applyBorder="1" applyAlignment="1">
      <alignment horizontal="center"/>
    </xf>
    <xf numFmtId="0" fontId="16" fillId="3" borderId="17" xfId="0" applyFont="1" applyFill="1" applyBorder="1" applyAlignment="1">
      <alignment horizontal="center"/>
    </xf>
    <xf numFmtId="0" fontId="0" fillId="4" borderId="18" xfId="0" applyFill="1" applyBorder="1" applyAlignment="1">
      <alignment horizontal="center"/>
    </xf>
    <xf numFmtId="164" fontId="0" fillId="0" borderId="19" xfId="9" applyFont="1" applyBorder="1"/>
    <xf numFmtId="0" fontId="16" fillId="3" borderId="11" xfId="0" applyFont="1" applyFill="1" applyBorder="1" applyAlignment="1">
      <alignment horizontal="center"/>
    </xf>
    <xf numFmtId="0" fontId="25" fillId="0" borderId="0" xfId="0" applyFont="1" applyAlignment="1">
      <alignment horizontal="center" vertical="center"/>
    </xf>
    <xf numFmtId="0" fontId="0" fillId="0" borderId="7" xfId="0" applyFill="1" applyBorder="1" applyAlignment="1">
      <alignment horizontal="left"/>
    </xf>
    <xf numFmtId="0" fontId="0" fillId="0" borderId="8" xfId="0" applyFill="1" applyBorder="1" applyAlignment="1">
      <alignment horizontal="left"/>
    </xf>
    <xf numFmtId="0" fontId="0" fillId="4" borderId="7" xfId="0" applyFill="1" applyBorder="1" applyAlignment="1">
      <alignment horizontal="left"/>
    </xf>
    <xf numFmtId="0" fontId="0" fillId="4" borderId="8" xfId="0" applyFill="1" applyBorder="1" applyAlignment="1">
      <alignment horizontal="left"/>
    </xf>
    <xf numFmtId="0" fontId="0" fillId="0" borderId="9" xfId="0" applyFill="1" applyBorder="1" applyAlignment="1">
      <alignment horizontal="left"/>
    </xf>
    <xf numFmtId="0" fontId="0" fillId="0" borderId="10" xfId="0" applyFill="1" applyBorder="1" applyAlignment="1">
      <alignment horizontal="left"/>
    </xf>
    <xf numFmtId="0" fontId="0" fillId="0" borderId="0" xfId="0" applyAlignment="1">
      <alignment horizontal="center" vertical="center" wrapText="1"/>
    </xf>
    <xf numFmtId="0" fontId="8" fillId="0" borderId="0" xfId="0" applyFont="1" applyAlignment="1">
      <alignment horizontal="right"/>
    </xf>
    <xf numFmtId="0" fontId="2" fillId="0" borderId="0" xfId="0" applyFont="1" applyAlignment="1">
      <alignment horizontal="center" vertical="center"/>
    </xf>
    <xf numFmtId="0" fontId="1" fillId="2" borderId="1" xfId="0" applyFont="1" applyFill="1" applyBorder="1" applyAlignment="1">
      <alignment horizontal="left"/>
    </xf>
    <xf numFmtId="0" fontId="1" fillId="2" borderId="11" xfId="0" applyFont="1" applyFill="1" applyBorder="1" applyAlignment="1">
      <alignment horizontal="left"/>
    </xf>
    <xf numFmtId="0" fontId="0" fillId="4" borderId="4" xfId="0" applyFill="1" applyBorder="1" applyAlignment="1">
      <alignment horizontal="left"/>
    </xf>
    <xf numFmtId="0" fontId="0" fillId="4" borderId="6" xfId="0" applyFill="1" applyBorder="1" applyAlignment="1">
      <alignment horizontal="left"/>
    </xf>
    <xf numFmtId="0" fontId="16" fillId="3" borderId="1" xfId="0" applyFont="1" applyFill="1" applyBorder="1" applyAlignment="1">
      <alignment horizontal="center"/>
    </xf>
    <xf numFmtId="0" fontId="16" fillId="3" borderId="2" xfId="0" applyFont="1" applyFill="1" applyBorder="1" applyAlignment="1">
      <alignment horizontal="center"/>
    </xf>
    <xf numFmtId="0" fontId="16" fillId="3" borderId="11" xfId="0" applyFont="1" applyFill="1" applyBorder="1" applyAlignment="1">
      <alignment horizontal="center"/>
    </xf>
    <xf numFmtId="0" fontId="0" fillId="0" borderId="0" xfId="0" applyFill="1" applyBorder="1" applyAlignment="1">
      <alignment horizontal="left"/>
    </xf>
    <xf numFmtId="0" fontId="0" fillId="4" borderId="0" xfId="0" applyFill="1" applyBorder="1" applyAlignment="1">
      <alignment horizontal="left"/>
    </xf>
    <xf numFmtId="0" fontId="1" fillId="2" borderId="2" xfId="0" applyFont="1" applyFill="1" applyBorder="1" applyAlignment="1">
      <alignment horizontal="left"/>
    </xf>
    <xf numFmtId="0" fontId="0" fillId="4" borderId="5" xfId="0" applyFill="1" applyBorder="1" applyAlignment="1">
      <alignment horizontal="left"/>
    </xf>
    <xf numFmtId="0" fontId="9" fillId="0" borderId="0" xfId="0" applyFont="1" applyAlignment="1">
      <alignment horizontal="center" vertical="center" wrapText="1"/>
    </xf>
    <xf numFmtId="0" fontId="9" fillId="0" borderId="0" xfId="0" applyFont="1" applyAlignment="1">
      <alignment horizontal="center" vertical="center"/>
    </xf>
    <xf numFmtId="0" fontId="0" fillId="0" borderId="0" xfId="0" applyAlignment="1">
      <alignment horizontal="center" vertical="center"/>
    </xf>
    <xf numFmtId="0" fontId="0" fillId="0" borderId="0" xfId="0" applyAlignment="1">
      <alignment horizontal="center" wrapText="1"/>
    </xf>
    <xf numFmtId="0" fontId="0" fillId="0" borderId="0" xfId="0" applyAlignment="1">
      <alignment horizontal="center"/>
    </xf>
    <xf numFmtId="0" fontId="11" fillId="4" borderId="1" xfId="0" applyFont="1" applyFill="1" applyBorder="1" applyAlignment="1">
      <alignment horizontal="left"/>
    </xf>
    <xf numFmtId="0" fontId="11" fillId="4" borderId="11" xfId="0" applyFont="1" applyFill="1" applyBorder="1" applyAlignment="1">
      <alignment horizontal="left"/>
    </xf>
    <xf numFmtId="0" fontId="7" fillId="0" borderId="0" xfId="0" applyFont="1" applyAlignment="1">
      <alignment horizontal="left" wrapText="1"/>
    </xf>
    <xf numFmtId="0" fontId="18" fillId="0" borderId="3" xfId="0" applyFont="1" applyBorder="1" applyAlignment="1">
      <alignment horizontal="left" vertical="center"/>
    </xf>
    <xf numFmtId="0" fontId="3" fillId="4" borderId="7" xfId="0" applyFont="1" applyFill="1" applyBorder="1" applyAlignment="1">
      <alignment horizontal="left"/>
    </xf>
    <xf numFmtId="0" fontId="3" fillId="4" borderId="0" xfId="0" applyFont="1" applyFill="1" applyBorder="1" applyAlignment="1">
      <alignment horizontal="left"/>
    </xf>
    <xf numFmtId="0" fontId="3" fillId="0" borderId="7" xfId="0" applyFont="1" applyFill="1" applyBorder="1" applyAlignment="1">
      <alignment horizontal="left"/>
    </xf>
    <xf numFmtId="0" fontId="3" fillId="0" borderId="0" xfId="0" applyFont="1" applyFill="1" applyBorder="1" applyAlignment="1">
      <alignment horizontal="left"/>
    </xf>
    <xf numFmtId="0" fontId="3" fillId="0" borderId="9" xfId="0" applyFont="1" applyFill="1" applyBorder="1" applyAlignment="1">
      <alignment horizontal="left"/>
    </xf>
    <xf numFmtId="0" fontId="3" fillId="0" borderId="3" xfId="0" applyFont="1" applyFill="1" applyBorder="1" applyAlignment="1">
      <alignment horizontal="left"/>
    </xf>
    <xf numFmtId="0" fontId="2" fillId="0" borderId="1" xfId="0" applyFont="1" applyFill="1" applyBorder="1" applyAlignment="1">
      <alignment horizontal="left"/>
    </xf>
    <xf numFmtId="0" fontId="2" fillId="0" borderId="2" xfId="0" applyFont="1" applyFill="1" applyBorder="1" applyAlignment="1">
      <alignment horizontal="left"/>
    </xf>
    <xf numFmtId="0" fontId="8" fillId="0" borderId="5" xfId="0" applyFont="1" applyBorder="1" applyAlignment="1">
      <alignment horizontal="left"/>
    </xf>
    <xf numFmtId="0" fontId="18" fillId="0" borderId="0" xfId="0" applyFont="1" applyBorder="1" applyAlignment="1">
      <alignment horizontal="left" vertical="center" wrapText="1"/>
    </xf>
    <xf numFmtId="0" fontId="19" fillId="0" borderId="3" xfId="0" applyFont="1" applyBorder="1" applyAlignment="1">
      <alignment horizontal="center"/>
    </xf>
    <xf numFmtId="0" fontId="0" fillId="0" borderId="3" xfId="0" applyFill="1" applyBorder="1" applyAlignment="1">
      <alignment horizontal="left"/>
    </xf>
    <xf numFmtId="0" fontId="4" fillId="0" borderId="0" xfId="0" applyFont="1" applyAlignment="1">
      <alignment horizontal="center" vertical="center"/>
    </xf>
    <xf numFmtId="0" fontId="7" fillId="0" borderId="9" xfId="0" applyFont="1" applyFill="1" applyBorder="1" applyAlignment="1">
      <alignment horizontal="left"/>
    </xf>
    <xf numFmtId="0" fontId="7" fillId="0" borderId="3" xfId="0" applyFont="1" applyFill="1" applyBorder="1" applyAlignment="1">
      <alignment horizontal="left"/>
    </xf>
    <xf numFmtId="0" fontId="7" fillId="4" borderId="7" xfId="0" applyFont="1" applyFill="1" applyBorder="1" applyAlignment="1">
      <alignment horizontal="left"/>
    </xf>
    <xf numFmtId="0" fontId="7" fillId="4" borderId="0" xfId="0" applyFont="1" applyFill="1" applyBorder="1" applyAlignment="1">
      <alignment horizontal="left"/>
    </xf>
    <xf numFmtId="0" fontId="7" fillId="0" borderId="7" xfId="0" applyFont="1" applyFill="1" applyBorder="1" applyAlignment="1">
      <alignment horizontal="left"/>
    </xf>
    <xf numFmtId="0" fontId="7" fillId="0" borderId="0" xfId="0" applyFont="1" applyFill="1" applyBorder="1" applyAlignment="1">
      <alignment horizontal="left"/>
    </xf>
    <xf numFmtId="0" fontId="22" fillId="2" borderId="1" xfId="0" applyFont="1" applyFill="1" applyBorder="1" applyAlignment="1">
      <alignment horizontal="left"/>
    </xf>
    <xf numFmtId="0" fontId="22" fillId="2" borderId="2" xfId="0" applyFont="1" applyFill="1" applyBorder="1" applyAlignment="1">
      <alignment horizontal="left"/>
    </xf>
    <xf numFmtId="0" fontId="8" fillId="0" borderId="0" xfId="0" applyFont="1" applyAlignment="1">
      <alignment horizontal="center" vertical="center" wrapText="1"/>
    </xf>
    <xf numFmtId="0" fontId="0" fillId="0" borderId="0" xfId="0" applyFont="1" applyAlignment="1">
      <alignment horizontal="center" vertical="center" wrapText="1"/>
    </xf>
    <xf numFmtId="177" fontId="0" fillId="4" borderId="13" xfId="3" applyNumberFormat="1" applyFont="1" applyFill="1" applyBorder="1" applyAlignment="1">
      <alignment horizontal="center"/>
    </xf>
    <xf numFmtId="177" fontId="0" fillId="4" borderId="14" xfId="3" applyNumberFormat="1" applyFont="1" applyFill="1" applyBorder="1" applyAlignment="1">
      <alignment horizontal="center"/>
    </xf>
    <xf numFmtId="177" fontId="0" fillId="4" borderId="15" xfId="3" applyNumberFormat="1" applyFont="1" applyFill="1" applyBorder="1" applyAlignment="1">
      <alignment horizontal="center"/>
    </xf>
    <xf numFmtId="177" fontId="1" fillId="2" borderId="13" xfId="3" applyNumberFormat="1" applyFont="1" applyFill="1" applyBorder="1" applyAlignment="1">
      <alignment horizontal="center"/>
    </xf>
    <xf numFmtId="177" fontId="1" fillId="2" borderId="12" xfId="3" applyNumberFormat="1" applyFont="1" applyFill="1" applyBorder="1" applyAlignment="1">
      <alignment horizontal="center"/>
    </xf>
    <xf numFmtId="37" fontId="1" fillId="2" borderId="12" xfId="0" applyNumberFormat="1" applyFont="1" applyFill="1" applyBorder="1" applyAlignment="1">
      <alignment horizontal="right"/>
    </xf>
    <xf numFmtId="37" fontId="0" fillId="4" borderId="13" xfId="0" applyNumberFormat="1" applyFill="1" applyBorder="1" applyAlignment="1">
      <alignment horizontal="right"/>
    </xf>
    <xf numFmtId="37" fontId="0" fillId="4" borderId="14" xfId="0" applyNumberFormat="1" applyFill="1" applyBorder="1" applyAlignment="1">
      <alignment horizontal="right"/>
    </xf>
    <xf numFmtId="37" fontId="0" fillId="4" borderId="15" xfId="0" applyNumberFormat="1" applyFill="1" applyBorder="1" applyAlignment="1">
      <alignment horizontal="right"/>
    </xf>
  </cellXfs>
  <cellStyles count="10">
    <cellStyle name="Hipervínculo" xfId="8" builtinId="8"/>
    <cellStyle name="Hipervínculo 2" xfId="4"/>
    <cellStyle name="Millares" xfId="1" builtinId="3"/>
    <cellStyle name="Millares [0]" xfId="9" builtinId="6"/>
    <cellStyle name="Millares 2" xfId="5"/>
    <cellStyle name="Normal" xfId="0" builtinId="0"/>
    <cellStyle name="Normal 2" xfId="2"/>
    <cellStyle name="Normal 3" xfId="6"/>
    <cellStyle name="Porcentaje" xfId="3" builtinId="5"/>
    <cellStyle name="Porcentual 2" xfId="7"/>
  </cellStyles>
  <dxfs count="0"/>
  <tableStyles count="0" defaultTableStyle="TableStyleMedium2" defaultPivotStyle="PivotStyleLight16"/>
  <colors>
    <mruColors>
      <color rgb="FF083E2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iagrams/colors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6B4E45B8-A9CA-434D-B7DE-5A183B40BEE7}" type="doc">
      <dgm:prSet loTypeId="urn:microsoft.com/office/officeart/2008/layout/LinedList" loCatId="list" qsTypeId="urn:microsoft.com/office/officeart/2005/8/quickstyle/simple1" qsCatId="simple" csTypeId="urn:microsoft.com/office/officeart/2005/8/colors/accent1_2" csCatId="accent1" phldr="1"/>
      <dgm:spPr/>
      <dgm:t>
        <a:bodyPr/>
        <a:lstStyle/>
        <a:p>
          <a:endParaRPr lang="es-CO"/>
        </a:p>
      </dgm:t>
    </dgm:pt>
    <dgm:pt modelId="{75AE8851-D98B-40F2-87A1-D48787BF5C4E}">
      <dgm:prSet phldrT="[Texto]" custT="1"/>
      <dgm:spPr/>
      <dgm:t>
        <a:bodyPr/>
        <a:lstStyle/>
        <a:p>
          <a:r>
            <a:rPr lang="es-CO" sz="2000" b="1"/>
            <a:t>Economía: </a:t>
          </a:r>
          <a:r>
            <a:rPr lang="es-CO" sz="2000"/>
            <a:t>Colombia</a:t>
          </a:r>
        </a:p>
        <a:p>
          <a:r>
            <a:rPr lang="es-CO" sz="2000" b="1"/>
            <a:t>Socio: </a:t>
          </a:r>
          <a:r>
            <a:rPr lang="es-CO" sz="2000" b="0"/>
            <a:t>APEC</a:t>
          </a:r>
        </a:p>
        <a:p>
          <a:endParaRPr lang="es-CO" sz="2000" b="0"/>
        </a:p>
        <a:p>
          <a:r>
            <a:rPr lang="es-CO" sz="2000" b="1"/>
            <a:t>Fuente: </a:t>
          </a:r>
          <a:r>
            <a:rPr lang="es-CO" sz="2000" b="0"/>
            <a:t>UNCTAD STAT </a:t>
          </a:r>
        </a:p>
        <a:p>
          <a:r>
            <a:rPr lang="es-CO" sz="2000" b="0"/>
            <a:t>http://unctadstat.unctad.org/</a:t>
          </a:r>
        </a:p>
        <a:p>
          <a:endParaRPr lang="es-CO" sz="2000" b="0"/>
        </a:p>
        <a:p>
          <a:endParaRPr lang="es-CO" sz="900" b="0"/>
        </a:p>
      </dgm:t>
    </dgm:pt>
    <dgm:pt modelId="{14D81C88-A293-4122-918E-5FEE634407C2}" type="parTrans" cxnId="{50F5EA15-8342-48DF-A721-077FB1F333E7}">
      <dgm:prSet/>
      <dgm:spPr/>
      <dgm:t>
        <a:bodyPr/>
        <a:lstStyle/>
        <a:p>
          <a:endParaRPr lang="es-CO"/>
        </a:p>
      </dgm:t>
    </dgm:pt>
    <dgm:pt modelId="{DEEB92CA-35FA-462C-B402-3E645890FBC6}" type="sibTrans" cxnId="{50F5EA15-8342-48DF-A721-077FB1F333E7}">
      <dgm:prSet/>
      <dgm:spPr/>
      <dgm:t>
        <a:bodyPr/>
        <a:lstStyle/>
        <a:p>
          <a:endParaRPr lang="es-CO"/>
        </a:p>
      </dgm:t>
    </dgm:pt>
    <dgm:pt modelId="{05B20D2F-0F71-48BB-A348-C21F0C51FF0B}">
      <dgm:prSet phldrT="[Texto]"/>
      <dgm:spPr/>
      <dgm:t>
        <a:bodyPr/>
        <a:lstStyle/>
        <a:p>
          <a:r>
            <a:rPr lang="es-CO" b="1"/>
            <a:t>Exportaciones Colombia a APEC:  International trade in goods and services- trade structure by partner, product or service- </a:t>
          </a:r>
          <a:r>
            <a:rPr lang="es-CO"/>
            <a:t>Merchandise trade matrix – product groups, exports in thousands of dollars, annual, 1995-2017.</a:t>
          </a:r>
        </a:p>
      </dgm:t>
    </dgm:pt>
    <dgm:pt modelId="{A3681196-82A8-4360-9214-E21AD21F0636}" type="parTrans" cxnId="{E027C28F-76E7-4DA6-8F97-A13568BA5260}">
      <dgm:prSet/>
      <dgm:spPr/>
      <dgm:t>
        <a:bodyPr/>
        <a:lstStyle/>
        <a:p>
          <a:endParaRPr lang="es-CO"/>
        </a:p>
      </dgm:t>
    </dgm:pt>
    <dgm:pt modelId="{5FC66C5E-A665-48AE-93F6-665615581DC3}" type="sibTrans" cxnId="{E027C28F-76E7-4DA6-8F97-A13568BA5260}">
      <dgm:prSet/>
      <dgm:spPr/>
      <dgm:t>
        <a:bodyPr/>
        <a:lstStyle/>
        <a:p>
          <a:endParaRPr lang="es-CO"/>
        </a:p>
      </dgm:t>
    </dgm:pt>
    <dgm:pt modelId="{13F1D19C-FDCB-4D16-8A04-176C3EAC0D59}">
      <dgm:prSet phldrT="[Texto]"/>
      <dgm:spPr/>
      <dgm:t>
        <a:bodyPr/>
        <a:lstStyle/>
        <a:p>
          <a:r>
            <a:rPr lang="es-CO" b="1"/>
            <a:t>Importaciones Colombia provenientes de la APEC: International trade in goods and services- trade structure by partner, product or service- </a:t>
          </a:r>
          <a:r>
            <a:rPr lang="es-CO" b="0"/>
            <a:t>Merchandise trade matrix – product groups, imports in thousands of dollars, annual, 1995-2017.</a:t>
          </a:r>
        </a:p>
      </dgm:t>
    </dgm:pt>
    <dgm:pt modelId="{6FF9BF44-093A-421A-8AAD-C117BC85BBD0}" type="parTrans" cxnId="{4E010581-8C98-4A32-9D6D-F0943CAF95A0}">
      <dgm:prSet/>
      <dgm:spPr/>
      <dgm:t>
        <a:bodyPr/>
        <a:lstStyle/>
        <a:p>
          <a:endParaRPr lang="es-CO"/>
        </a:p>
      </dgm:t>
    </dgm:pt>
    <dgm:pt modelId="{7088F97B-9A6D-4050-8221-A188394EEAF6}" type="sibTrans" cxnId="{4E010581-8C98-4A32-9D6D-F0943CAF95A0}">
      <dgm:prSet/>
      <dgm:spPr/>
      <dgm:t>
        <a:bodyPr/>
        <a:lstStyle/>
        <a:p>
          <a:endParaRPr lang="es-CO"/>
        </a:p>
      </dgm:t>
    </dgm:pt>
    <dgm:pt modelId="{329DE588-83D7-4C8B-9703-4FAE4F93E892}">
      <dgm:prSet phldrT="[Texto]"/>
      <dgm:spPr/>
      <dgm:t>
        <a:bodyPr/>
        <a:lstStyle/>
        <a:p>
          <a:r>
            <a:rPr lang="es-CO" b="1"/>
            <a:t>Exportaciones del Mundo: </a:t>
          </a:r>
          <a:r>
            <a:rPr lang="es-CO"/>
            <a:t>Merchandise trade matrix – product groups, exports in thousands of dollars, annual, 1995-2017 para todos los países. </a:t>
          </a:r>
          <a:endParaRPr lang="es-CO" b="1"/>
        </a:p>
      </dgm:t>
    </dgm:pt>
    <dgm:pt modelId="{56B4A3BA-88EA-48DB-9A3B-AE97D58F33F6}" type="parTrans" cxnId="{5023AD1D-B681-4ABE-94E8-B958FB01C9FB}">
      <dgm:prSet/>
      <dgm:spPr/>
      <dgm:t>
        <a:bodyPr/>
        <a:lstStyle/>
        <a:p>
          <a:endParaRPr lang="es-CO"/>
        </a:p>
      </dgm:t>
    </dgm:pt>
    <dgm:pt modelId="{DB93EA81-B07C-4D52-80A2-C7F8481D7448}" type="sibTrans" cxnId="{5023AD1D-B681-4ABE-94E8-B958FB01C9FB}">
      <dgm:prSet/>
      <dgm:spPr/>
      <dgm:t>
        <a:bodyPr/>
        <a:lstStyle/>
        <a:p>
          <a:endParaRPr lang="es-CO"/>
        </a:p>
      </dgm:t>
    </dgm:pt>
    <dgm:pt modelId="{911EA2CF-F78A-47E1-BE8B-1CC396F75D73}">
      <dgm:prSet/>
      <dgm:spPr/>
      <dgm:t>
        <a:bodyPr/>
        <a:lstStyle/>
        <a:p>
          <a:r>
            <a:rPr lang="es-CO" b="1"/>
            <a:t>Importaciones Colombia provenientes del Mundo: </a:t>
          </a:r>
          <a:r>
            <a:rPr lang="es-CO" b="0"/>
            <a:t>Merchandise trade matrix – product groups, imports in thousands of dollars, annual, 1995-2017 para todos los países. </a:t>
          </a:r>
          <a:endParaRPr lang="es-CO"/>
        </a:p>
      </dgm:t>
    </dgm:pt>
    <dgm:pt modelId="{82DCB12F-1FD3-45AC-A4B4-08E182265ABC}" type="parTrans" cxnId="{4F39B149-3651-49B7-998C-1AAC497D82A7}">
      <dgm:prSet/>
      <dgm:spPr/>
      <dgm:t>
        <a:bodyPr/>
        <a:lstStyle/>
        <a:p>
          <a:endParaRPr lang="es-CO"/>
        </a:p>
      </dgm:t>
    </dgm:pt>
    <dgm:pt modelId="{BF27A3A6-D31A-43F4-864E-438BE9E10EA4}" type="sibTrans" cxnId="{4F39B149-3651-49B7-998C-1AAC497D82A7}">
      <dgm:prSet/>
      <dgm:spPr/>
      <dgm:t>
        <a:bodyPr/>
        <a:lstStyle/>
        <a:p>
          <a:endParaRPr lang="es-CO"/>
        </a:p>
      </dgm:t>
    </dgm:pt>
    <dgm:pt modelId="{88354DC6-3ED8-4181-95CF-BFAE03524C6C}">
      <dgm:prSet/>
      <dgm:spPr/>
      <dgm:t>
        <a:bodyPr/>
        <a:lstStyle/>
        <a:p>
          <a:r>
            <a:rPr lang="es-CO" b="1"/>
            <a:t>Exportaciones Colombia al Mundo: </a:t>
          </a:r>
          <a:r>
            <a:rPr lang="es-CO"/>
            <a:t>Merchandise trade matrix – product groups, exports in thousands of dollars, annual, 1995-2017 para todos los paises.</a:t>
          </a:r>
        </a:p>
      </dgm:t>
    </dgm:pt>
    <dgm:pt modelId="{A3241D35-D5D4-4ACB-B8A6-F1A9CBDDF52C}" type="parTrans" cxnId="{37E3B582-B551-4326-BC7D-25A00AF04F68}">
      <dgm:prSet/>
      <dgm:spPr/>
      <dgm:t>
        <a:bodyPr/>
        <a:lstStyle/>
        <a:p>
          <a:endParaRPr lang="es-CO"/>
        </a:p>
      </dgm:t>
    </dgm:pt>
    <dgm:pt modelId="{97E22285-1CC0-476E-AF34-55A009435A45}" type="sibTrans" cxnId="{37E3B582-B551-4326-BC7D-25A00AF04F68}">
      <dgm:prSet/>
      <dgm:spPr/>
      <dgm:t>
        <a:bodyPr/>
        <a:lstStyle/>
        <a:p>
          <a:endParaRPr lang="es-CO"/>
        </a:p>
      </dgm:t>
    </dgm:pt>
    <dgm:pt modelId="{C5D1D179-373C-4846-8C69-9A56D110B69F}">
      <dgm:prSet/>
      <dgm:spPr/>
      <dgm:t>
        <a:bodyPr/>
        <a:lstStyle/>
        <a:p>
          <a:r>
            <a:rPr lang="es-CO" b="1"/>
            <a:t>Población de Colombia y de la APEC para cada año en cuestión</a:t>
          </a:r>
          <a:r>
            <a:rPr lang="es-CO"/>
            <a:t>.</a:t>
          </a:r>
        </a:p>
      </dgm:t>
    </dgm:pt>
    <dgm:pt modelId="{7D7E98F0-18CF-47D5-BE3F-2FB324720E6E}" type="parTrans" cxnId="{34AA5FBD-634B-4DBC-A655-74A425C739B7}">
      <dgm:prSet/>
      <dgm:spPr/>
      <dgm:t>
        <a:bodyPr/>
        <a:lstStyle/>
        <a:p>
          <a:endParaRPr lang="es-CO"/>
        </a:p>
      </dgm:t>
    </dgm:pt>
    <dgm:pt modelId="{FD954271-D9CC-4170-A278-2503842DCB63}" type="sibTrans" cxnId="{34AA5FBD-634B-4DBC-A655-74A425C739B7}">
      <dgm:prSet/>
      <dgm:spPr/>
      <dgm:t>
        <a:bodyPr/>
        <a:lstStyle/>
        <a:p>
          <a:endParaRPr lang="es-CO"/>
        </a:p>
      </dgm:t>
    </dgm:pt>
    <dgm:pt modelId="{E24BB8E5-9D9C-4586-8B23-F3004B4AF23B}">
      <dgm:prSet/>
      <dgm:spPr/>
      <dgm:t>
        <a:bodyPr/>
        <a:lstStyle/>
        <a:p>
          <a:r>
            <a:rPr lang="es-CO" b="1"/>
            <a:t>Producto Interno Bruto de Colombia y de la APEC. </a:t>
          </a:r>
        </a:p>
      </dgm:t>
    </dgm:pt>
    <dgm:pt modelId="{DE392B3B-BCB5-45F2-86E8-4B86E6FF97F1}" type="parTrans" cxnId="{485B92FD-7C28-4083-B54E-CD3F26B51A31}">
      <dgm:prSet/>
      <dgm:spPr/>
      <dgm:t>
        <a:bodyPr/>
        <a:lstStyle/>
        <a:p>
          <a:endParaRPr lang="es-CO"/>
        </a:p>
      </dgm:t>
    </dgm:pt>
    <dgm:pt modelId="{7C6BEF38-D1C8-49D7-8760-10F09A3AB129}" type="sibTrans" cxnId="{485B92FD-7C28-4083-B54E-CD3F26B51A31}">
      <dgm:prSet/>
      <dgm:spPr/>
      <dgm:t>
        <a:bodyPr/>
        <a:lstStyle/>
        <a:p>
          <a:endParaRPr lang="es-CO"/>
        </a:p>
      </dgm:t>
    </dgm:pt>
    <dgm:pt modelId="{3BF0026D-C98D-4F76-8873-C4EDAF428B60}" type="pres">
      <dgm:prSet presAssocID="{6B4E45B8-A9CA-434D-B7DE-5A183B40BEE7}" presName="vert0" presStyleCnt="0">
        <dgm:presLayoutVars>
          <dgm:dir/>
          <dgm:animOne val="branch"/>
          <dgm:animLvl val="lvl"/>
        </dgm:presLayoutVars>
      </dgm:prSet>
      <dgm:spPr/>
      <dgm:t>
        <a:bodyPr/>
        <a:lstStyle/>
        <a:p>
          <a:endParaRPr lang="es-CO"/>
        </a:p>
      </dgm:t>
    </dgm:pt>
    <dgm:pt modelId="{7FDFDCBD-7622-4712-A07E-665AB4C3C8B1}" type="pres">
      <dgm:prSet presAssocID="{75AE8851-D98B-40F2-87A1-D48787BF5C4E}" presName="thickLine" presStyleLbl="alignNode1" presStyleIdx="0" presStyleCnt="1"/>
      <dgm:spPr/>
    </dgm:pt>
    <dgm:pt modelId="{7C6845F8-8990-4624-9C34-DA917AE0F4E9}" type="pres">
      <dgm:prSet presAssocID="{75AE8851-D98B-40F2-87A1-D48787BF5C4E}" presName="horz1" presStyleCnt="0"/>
      <dgm:spPr/>
    </dgm:pt>
    <dgm:pt modelId="{CF43BB96-6945-4852-A039-9094942C932C}" type="pres">
      <dgm:prSet presAssocID="{75AE8851-D98B-40F2-87A1-D48787BF5C4E}" presName="tx1" presStyleLbl="revTx" presStyleIdx="0" presStyleCnt="8"/>
      <dgm:spPr/>
      <dgm:t>
        <a:bodyPr/>
        <a:lstStyle/>
        <a:p>
          <a:endParaRPr lang="es-CO"/>
        </a:p>
      </dgm:t>
    </dgm:pt>
    <dgm:pt modelId="{9941CCC4-5979-4151-96A6-E3AAE50E2EF3}" type="pres">
      <dgm:prSet presAssocID="{75AE8851-D98B-40F2-87A1-D48787BF5C4E}" presName="vert1" presStyleCnt="0"/>
      <dgm:spPr/>
    </dgm:pt>
    <dgm:pt modelId="{3A468B03-93EA-4308-A57C-A9A149F99E7A}" type="pres">
      <dgm:prSet presAssocID="{05B20D2F-0F71-48BB-A348-C21F0C51FF0B}" presName="vertSpace2a" presStyleCnt="0"/>
      <dgm:spPr/>
    </dgm:pt>
    <dgm:pt modelId="{72BD831D-8A43-43AC-B9B0-C7D8DFBC7AB3}" type="pres">
      <dgm:prSet presAssocID="{05B20D2F-0F71-48BB-A348-C21F0C51FF0B}" presName="horz2" presStyleCnt="0"/>
      <dgm:spPr/>
    </dgm:pt>
    <dgm:pt modelId="{F64B8400-57E0-4CF2-861C-97E0AD6E4DF9}" type="pres">
      <dgm:prSet presAssocID="{05B20D2F-0F71-48BB-A348-C21F0C51FF0B}" presName="horzSpace2" presStyleCnt="0"/>
      <dgm:spPr/>
    </dgm:pt>
    <dgm:pt modelId="{E6E477ED-800F-4FDD-8D4D-EE9E659545C2}" type="pres">
      <dgm:prSet presAssocID="{05B20D2F-0F71-48BB-A348-C21F0C51FF0B}" presName="tx2" presStyleLbl="revTx" presStyleIdx="1" presStyleCnt="8"/>
      <dgm:spPr/>
      <dgm:t>
        <a:bodyPr/>
        <a:lstStyle/>
        <a:p>
          <a:endParaRPr lang="es-CO"/>
        </a:p>
      </dgm:t>
    </dgm:pt>
    <dgm:pt modelId="{D2D3D86B-DE07-41E8-A2E3-7CC31F16310C}" type="pres">
      <dgm:prSet presAssocID="{05B20D2F-0F71-48BB-A348-C21F0C51FF0B}" presName="vert2" presStyleCnt="0"/>
      <dgm:spPr/>
    </dgm:pt>
    <dgm:pt modelId="{FEB9683F-983F-4FAE-8A4D-E48613D83443}" type="pres">
      <dgm:prSet presAssocID="{05B20D2F-0F71-48BB-A348-C21F0C51FF0B}" presName="thinLine2b" presStyleLbl="callout" presStyleIdx="0" presStyleCnt="7"/>
      <dgm:spPr/>
    </dgm:pt>
    <dgm:pt modelId="{EE027313-9DAB-43BF-BC69-01F792ADAA89}" type="pres">
      <dgm:prSet presAssocID="{05B20D2F-0F71-48BB-A348-C21F0C51FF0B}" presName="vertSpace2b" presStyleCnt="0"/>
      <dgm:spPr/>
    </dgm:pt>
    <dgm:pt modelId="{116534F2-9FF0-4270-A869-A0EA6B97E282}" type="pres">
      <dgm:prSet presAssocID="{13F1D19C-FDCB-4D16-8A04-176C3EAC0D59}" presName="horz2" presStyleCnt="0"/>
      <dgm:spPr/>
    </dgm:pt>
    <dgm:pt modelId="{9EA3CB60-EA22-47EB-B8DF-E406BFD59A78}" type="pres">
      <dgm:prSet presAssocID="{13F1D19C-FDCB-4D16-8A04-176C3EAC0D59}" presName="horzSpace2" presStyleCnt="0"/>
      <dgm:spPr/>
    </dgm:pt>
    <dgm:pt modelId="{C242A0CE-0314-40B6-96D2-E5F8E53723BB}" type="pres">
      <dgm:prSet presAssocID="{13F1D19C-FDCB-4D16-8A04-176C3EAC0D59}" presName="tx2" presStyleLbl="revTx" presStyleIdx="2" presStyleCnt="8"/>
      <dgm:spPr/>
      <dgm:t>
        <a:bodyPr/>
        <a:lstStyle/>
        <a:p>
          <a:endParaRPr lang="es-CO"/>
        </a:p>
      </dgm:t>
    </dgm:pt>
    <dgm:pt modelId="{46966721-2198-4A71-86C4-0936CEDABD1D}" type="pres">
      <dgm:prSet presAssocID="{13F1D19C-FDCB-4D16-8A04-176C3EAC0D59}" presName="vert2" presStyleCnt="0"/>
      <dgm:spPr/>
    </dgm:pt>
    <dgm:pt modelId="{7296F6A3-BED4-45B6-9493-1798AC405508}" type="pres">
      <dgm:prSet presAssocID="{13F1D19C-FDCB-4D16-8A04-176C3EAC0D59}" presName="thinLine2b" presStyleLbl="callout" presStyleIdx="1" presStyleCnt="7"/>
      <dgm:spPr/>
    </dgm:pt>
    <dgm:pt modelId="{86B16C2E-E790-45F8-8B74-A1DB0499E26E}" type="pres">
      <dgm:prSet presAssocID="{13F1D19C-FDCB-4D16-8A04-176C3EAC0D59}" presName="vertSpace2b" presStyleCnt="0"/>
      <dgm:spPr/>
    </dgm:pt>
    <dgm:pt modelId="{CE649831-BF70-471A-89FA-D6DA105491BE}" type="pres">
      <dgm:prSet presAssocID="{329DE588-83D7-4C8B-9703-4FAE4F93E892}" presName="horz2" presStyleCnt="0"/>
      <dgm:spPr/>
    </dgm:pt>
    <dgm:pt modelId="{53B4C9CC-65F6-4D74-9CAB-E91B98A40E65}" type="pres">
      <dgm:prSet presAssocID="{329DE588-83D7-4C8B-9703-4FAE4F93E892}" presName="horzSpace2" presStyleCnt="0"/>
      <dgm:spPr/>
    </dgm:pt>
    <dgm:pt modelId="{B18EF7C1-D7F1-4355-9828-02722C95A76D}" type="pres">
      <dgm:prSet presAssocID="{329DE588-83D7-4C8B-9703-4FAE4F93E892}" presName="tx2" presStyleLbl="revTx" presStyleIdx="3" presStyleCnt="8" custScaleY="56928"/>
      <dgm:spPr/>
      <dgm:t>
        <a:bodyPr/>
        <a:lstStyle/>
        <a:p>
          <a:endParaRPr lang="es-CO"/>
        </a:p>
      </dgm:t>
    </dgm:pt>
    <dgm:pt modelId="{03561B30-DBC1-4149-AC7F-65AE9C71B318}" type="pres">
      <dgm:prSet presAssocID="{329DE588-83D7-4C8B-9703-4FAE4F93E892}" presName="vert2" presStyleCnt="0"/>
      <dgm:spPr/>
    </dgm:pt>
    <dgm:pt modelId="{EE5A2359-C2F2-4604-B9E0-BAD32608715E}" type="pres">
      <dgm:prSet presAssocID="{329DE588-83D7-4C8B-9703-4FAE4F93E892}" presName="thinLine2b" presStyleLbl="callout" presStyleIdx="2" presStyleCnt="7"/>
      <dgm:spPr/>
    </dgm:pt>
    <dgm:pt modelId="{DA86366D-7AEE-4D0B-9587-2D31F8CDDF22}" type="pres">
      <dgm:prSet presAssocID="{329DE588-83D7-4C8B-9703-4FAE4F93E892}" presName="vertSpace2b" presStyleCnt="0"/>
      <dgm:spPr/>
    </dgm:pt>
    <dgm:pt modelId="{37FC6224-0697-44D3-8757-121AF16E464E}" type="pres">
      <dgm:prSet presAssocID="{911EA2CF-F78A-47E1-BE8B-1CC396F75D73}" presName="horz2" presStyleCnt="0"/>
      <dgm:spPr/>
    </dgm:pt>
    <dgm:pt modelId="{772F4913-B8E2-4CBE-A58C-C451A3098B23}" type="pres">
      <dgm:prSet presAssocID="{911EA2CF-F78A-47E1-BE8B-1CC396F75D73}" presName="horzSpace2" presStyleCnt="0"/>
      <dgm:spPr/>
    </dgm:pt>
    <dgm:pt modelId="{8B931F34-35FA-491B-9D8A-A05BF99B3BF8}" type="pres">
      <dgm:prSet presAssocID="{911EA2CF-F78A-47E1-BE8B-1CC396F75D73}" presName="tx2" presStyleLbl="revTx" presStyleIdx="4" presStyleCnt="8" custScaleY="55454"/>
      <dgm:spPr/>
      <dgm:t>
        <a:bodyPr/>
        <a:lstStyle/>
        <a:p>
          <a:endParaRPr lang="es-CO"/>
        </a:p>
      </dgm:t>
    </dgm:pt>
    <dgm:pt modelId="{1F3FAE08-F103-48EF-A21F-FE579D7D76B9}" type="pres">
      <dgm:prSet presAssocID="{911EA2CF-F78A-47E1-BE8B-1CC396F75D73}" presName="vert2" presStyleCnt="0"/>
      <dgm:spPr/>
    </dgm:pt>
    <dgm:pt modelId="{238D5868-9818-448F-B3D3-7B38A03E9BBE}" type="pres">
      <dgm:prSet presAssocID="{911EA2CF-F78A-47E1-BE8B-1CC396F75D73}" presName="thinLine2b" presStyleLbl="callout" presStyleIdx="3" presStyleCnt="7"/>
      <dgm:spPr/>
    </dgm:pt>
    <dgm:pt modelId="{FA278C22-1FAF-4C89-B53A-2C47D476AB39}" type="pres">
      <dgm:prSet presAssocID="{911EA2CF-F78A-47E1-BE8B-1CC396F75D73}" presName="vertSpace2b" presStyleCnt="0"/>
      <dgm:spPr/>
    </dgm:pt>
    <dgm:pt modelId="{8EB5D88E-2B0C-403E-93CB-1D4B0D883851}" type="pres">
      <dgm:prSet presAssocID="{88354DC6-3ED8-4181-95CF-BFAE03524C6C}" presName="horz2" presStyleCnt="0"/>
      <dgm:spPr/>
    </dgm:pt>
    <dgm:pt modelId="{946B56B8-6F42-4CA0-97CF-BEA24CC375ED}" type="pres">
      <dgm:prSet presAssocID="{88354DC6-3ED8-4181-95CF-BFAE03524C6C}" presName="horzSpace2" presStyleCnt="0"/>
      <dgm:spPr/>
    </dgm:pt>
    <dgm:pt modelId="{5B5F7D30-BEE3-4E39-B0A0-91B16C71A468}" type="pres">
      <dgm:prSet presAssocID="{88354DC6-3ED8-4181-95CF-BFAE03524C6C}" presName="tx2" presStyleLbl="revTx" presStyleIdx="5" presStyleCnt="8" custScaleY="58657"/>
      <dgm:spPr/>
      <dgm:t>
        <a:bodyPr/>
        <a:lstStyle/>
        <a:p>
          <a:endParaRPr lang="es-CO"/>
        </a:p>
      </dgm:t>
    </dgm:pt>
    <dgm:pt modelId="{C7380EDE-683D-444D-A92A-37D504CA58DA}" type="pres">
      <dgm:prSet presAssocID="{88354DC6-3ED8-4181-95CF-BFAE03524C6C}" presName="vert2" presStyleCnt="0"/>
      <dgm:spPr/>
    </dgm:pt>
    <dgm:pt modelId="{4472BFF0-5788-43A9-A59F-58ACC1158DA0}" type="pres">
      <dgm:prSet presAssocID="{88354DC6-3ED8-4181-95CF-BFAE03524C6C}" presName="thinLine2b" presStyleLbl="callout" presStyleIdx="4" presStyleCnt="7"/>
      <dgm:spPr/>
    </dgm:pt>
    <dgm:pt modelId="{5223D96B-70EC-429C-87C4-A1291B88CC38}" type="pres">
      <dgm:prSet presAssocID="{88354DC6-3ED8-4181-95CF-BFAE03524C6C}" presName="vertSpace2b" presStyleCnt="0"/>
      <dgm:spPr/>
    </dgm:pt>
    <dgm:pt modelId="{E4EADB2E-EFDC-469B-A9B6-FAFB438B17AE}" type="pres">
      <dgm:prSet presAssocID="{E24BB8E5-9D9C-4586-8B23-F3004B4AF23B}" presName="horz2" presStyleCnt="0"/>
      <dgm:spPr/>
    </dgm:pt>
    <dgm:pt modelId="{30283492-E2C0-4115-9EB7-30062FF70392}" type="pres">
      <dgm:prSet presAssocID="{E24BB8E5-9D9C-4586-8B23-F3004B4AF23B}" presName="horzSpace2" presStyleCnt="0"/>
      <dgm:spPr/>
    </dgm:pt>
    <dgm:pt modelId="{A0069767-6774-402D-B7C7-58AC7634278C}" type="pres">
      <dgm:prSet presAssocID="{E24BB8E5-9D9C-4586-8B23-F3004B4AF23B}" presName="tx2" presStyleLbl="revTx" presStyleIdx="6" presStyleCnt="8" custScaleY="40494"/>
      <dgm:spPr/>
      <dgm:t>
        <a:bodyPr/>
        <a:lstStyle/>
        <a:p>
          <a:endParaRPr lang="es-CO"/>
        </a:p>
      </dgm:t>
    </dgm:pt>
    <dgm:pt modelId="{C5FC0E6B-D257-4369-8BB0-018241D43FDB}" type="pres">
      <dgm:prSet presAssocID="{E24BB8E5-9D9C-4586-8B23-F3004B4AF23B}" presName="vert2" presStyleCnt="0"/>
      <dgm:spPr/>
    </dgm:pt>
    <dgm:pt modelId="{1F0A6A32-AB9E-41A0-A7A1-62AFCD11E4E3}" type="pres">
      <dgm:prSet presAssocID="{E24BB8E5-9D9C-4586-8B23-F3004B4AF23B}" presName="thinLine2b" presStyleLbl="callout" presStyleIdx="5" presStyleCnt="7"/>
      <dgm:spPr/>
    </dgm:pt>
    <dgm:pt modelId="{BBEDCD29-3091-4235-A84A-4DA46FCCD2DB}" type="pres">
      <dgm:prSet presAssocID="{E24BB8E5-9D9C-4586-8B23-F3004B4AF23B}" presName="vertSpace2b" presStyleCnt="0"/>
      <dgm:spPr/>
    </dgm:pt>
    <dgm:pt modelId="{D724FD79-5E71-4DCE-9E21-BBBE95CF6750}" type="pres">
      <dgm:prSet presAssocID="{C5D1D179-373C-4846-8C69-9A56D110B69F}" presName="horz2" presStyleCnt="0"/>
      <dgm:spPr/>
    </dgm:pt>
    <dgm:pt modelId="{F762C77F-FDDD-4BD7-995F-4CCF6E30A2D0}" type="pres">
      <dgm:prSet presAssocID="{C5D1D179-373C-4846-8C69-9A56D110B69F}" presName="horzSpace2" presStyleCnt="0"/>
      <dgm:spPr/>
    </dgm:pt>
    <dgm:pt modelId="{E923A0C2-4E15-4BAD-B692-51B4A81EF3DC}" type="pres">
      <dgm:prSet presAssocID="{C5D1D179-373C-4846-8C69-9A56D110B69F}" presName="tx2" presStyleLbl="revTx" presStyleIdx="7" presStyleCnt="8" custScaleY="37165"/>
      <dgm:spPr/>
      <dgm:t>
        <a:bodyPr/>
        <a:lstStyle/>
        <a:p>
          <a:endParaRPr lang="es-CO"/>
        </a:p>
      </dgm:t>
    </dgm:pt>
    <dgm:pt modelId="{8F9B3DD0-E211-49FA-80BF-A94CA732FCFA}" type="pres">
      <dgm:prSet presAssocID="{C5D1D179-373C-4846-8C69-9A56D110B69F}" presName="vert2" presStyleCnt="0"/>
      <dgm:spPr/>
    </dgm:pt>
    <dgm:pt modelId="{818481AF-22B3-4E42-8495-D443CCA6EC8B}" type="pres">
      <dgm:prSet presAssocID="{C5D1D179-373C-4846-8C69-9A56D110B69F}" presName="thinLine2b" presStyleLbl="callout" presStyleIdx="6" presStyleCnt="7"/>
      <dgm:spPr/>
    </dgm:pt>
    <dgm:pt modelId="{6345A812-EF95-49C0-A0CA-A5937733D8AD}" type="pres">
      <dgm:prSet presAssocID="{C5D1D179-373C-4846-8C69-9A56D110B69F}" presName="vertSpace2b" presStyleCnt="0"/>
      <dgm:spPr/>
    </dgm:pt>
  </dgm:ptLst>
  <dgm:cxnLst>
    <dgm:cxn modelId="{5023AD1D-B681-4ABE-94E8-B958FB01C9FB}" srcId="{75AE8851-D98B-40F2-87A1-D48787BF5C4E}" destId="{329DE588-83D7-4C8B-9703-4FAE4F93E892}" srcOrd="2" destOrd="0" parTransId="{56B4A3BA-88EA-48DB-9A3B-AE97D58F33F6}" sibTransId="{DB93EA81-B07C-4D52-80A2-C7F8481D7448}"/>
    <dgm:cxn modelId="{712725C1-ADD0-4DAA-A69A-108A5AC23C7F}" type="presOf" srcId="{75AE8851-D98B-40F2-87A1-D48787BF5C4E}" destId="{CF43BB96-6945-4852-A039-9094942C932C}" srcOrd="0" destOrd="0" presId="urn:microsoft.com/office/officeart/2008/layout/LinedList"/>
    <dgm:cxn modelId="{E027C28F-76E7-4DA6-8F97-A13568BA5260}" srcId="{75AE8851-D98B-40F2-87A1-D48787BF5C4E}" destId="{05B20D2F-0F71-48BB-A348-C21F0C51FF0B}" srcOrd="0" destOrd="0" parTransId="{A3681196-82A8-4360-9214-E21AD21F0636}" sibTransId="{5FC66C5E-A665-48AE-93F6-665615581DC3}"/>
    <dgm:cxn modelId="{4F39B149-3651-49B7-998C-1AAC497D82A7}" srcId="{75AE8851-D98B-40F2-87A1-D48787BF5C4E}" destId="{911EA2CF-F78A-47E1-BE8B-1CC396F75D73}" srcOrd="3" destOrd="0" parTransId="{82DCB12F-1FD3-45AC-A4B4-08E182265ABC}" sibTransId="{BF27A3A6-D31A-43F4-864E-438BE9E10EA4}"/>
    <dgm:cxn modelId="{9D20B9B8-33A2-4397-845B-4C6AF0D0B1BB}" type="presOf" srcId="{13F1D19C-FDCB-4D16-8A04-176C3EAC0D59}" destId="{C242A0CE-0314-40B6-96D2-E5F8E53723BB}" srcOrd="0" destOrd="0" presId="urn:microsoft.com/office/officeart/2008/layout/LinedList"/>
    <dgm:cxn modelId="{DE3D4FB0-8863-47BC-BB10-220AFCABB788}" type="presOf" srcId="{88354DC6-3ED8-4181-95CF-BFAE03524C6C}" destId="{5B5F7D30-BEE3-4E39-B0A0-91B16C71A468}" srcOrd="0" destOrd="0" presId="urn:microsoft.com/office/officeart/2008/layout/LinedList"/>
    <dgm:cxn modelId="{2924EA7D-2BD1-48F4-9B78-127D82128CB1}" type="presOf" srcId="{6B4E45B8-A9CA-434D-B7DE-5A183B40BEE7}" destId="{3BF0026D-C98D-4F76-8873-C4EDAF428B60}" srcOrd="0" destOrd="0" presId="urn:microsoft.com/office/officeart/2008/layout/LinedList"/>
    <dgm:cxn modelId="{93DE19D0-5B4A-4684-A75F-A54B592A44AE}" type="presOf" srcId="{05B20D2F-0F71-48BB-A348-C21F0C51FF0B}" destId="{E6E477ED-800F-4FDD-8D4D-EE9E659545C2}" srcOrd="0" destOrd="0" presId="urn:microsoft.com/office/officeart/2008/layout/LinedList"/>
    <dgm:cxn modelId="{4E010581-8C98-4A32-9D6D-F0943CAF95A0}" srcId="{75AE8851-D98B-40F2-87A1-D48787BF5C4E}" destId="{13F1D19C-FDCB-4D16-8A04-176C3EAC0D59}" srcOrd="1" destOrd="0" parTransId="{6FF9BF44-093A-421A-8AAD-C117BC85BBD0}" sibTransId="{7088F97B-9A6D-4050-8221-A188394EEAF6}"/>
    <dgm:cxn modelId="{485B92FD-7C28-4083-B54E-CD3F26B51A31}" srcId="{75AE8851-D98B-40F2-87A1-D48787BF5C4E}" destId="{E24BB8E5-9D9C-4586-8B23-F3004B4AF23B}" srcOrd="5" destOrd="0" parTransId="{DE392B3B-BCB5-45F2-86E8-4B86E6FF97F1}" sibTransId="{7C6BEF38-D1C8-49D7-8760-10F09A3AB129}"/>
    <dgm:cxn modelId="{50F5EA15-8342-48DF-A721-077FB1F333E7}" srcId="{6B4E45B8-A9CA-434D-B7DE-5A183B40BEE7}" destId="{75AE8851-D98B-40F2-87A1-D48787BF5C4E}" srcOrd="0" destOrd="0" parTransId="{14D81C88-A293-4122-918E-5FEE634407C2}" sibTransId="{DEEB92CA-35FA-462C-B402-3E645890FBC6}"/>
    <dgm:cxn modelId="{81998947-4FB5-4B8F-A142-49BAEB415243}" type="presOf" srcId="{911EA2CF-F78A-47E1-BE8B-1CC396F75D73}" destId="{8B931F34-35FA-491B-9D8A-A05BF99B3BF8}" srcOrd="0" destOrd="0" presId="urn:microsoft.com/office/officeart/2008/layout/LinedList"/>
    <dgm:cxn modelId="{06F1BE77-543C-4E62-B625-B61281AFA703}" type="presOf" srcId="{E24BB8E5-9D9C-4586-8B23-F3004B4AF23B}" destId="{A0069767-6774-402D-B7C7-58AC7634278C}" srcOrd="0" destOrd="0" presId="urn:microsoft.com/office/officeart/2008/layout/LinedList"/>
    <dgm:cxn modelId="{34AA5FBD-634B-4DBC-A655-74A425C739B7}" srcId="{75AE8851-D98B-40F2-87A1-D48787BF5C4E}" destId="{C5D1D179-373C-4846-8C69-9A56D110B69F}" srcOrd="6" destOrd="0" parTransId="{7D7E98F0-18CF-47D5-BE3F-2FB324720E6E}" sibTransId="{FD954271-D9CC-4170-A278-2503842DCB63}"/>
    <dgm:cxn modelId="{B4DD30AD-5FF4-4DD1-BD87-46ADC147B816}" type="presOf" srcId="{329DE588-83D7-4C8B-9703-4FAE4F93E892}" destId="{B18EF7C1-D7F1-4355-9828-02722C95A76D}" srcOrd="0" destOrd="0" presId="urn:microsoft.com/office/officeart/2008/layout/LinedList"/>
    <dgm:cxn modelId="{0D7F5142-EBCB-4E17-9A44-C33F6211581C}" type="presOf" srcId="{C5D1D179-373C-4846-8C69-9A56D110B69F}" destId="{E923A0C2-4E15-4BAD-B692-51B4A81EF3DC}" srcOrd="0" destOrd="0" presId="urn:microsoft.com/office/officeart/2008/layout/LinedList"/>
    <dgm:cxn modelId="{37E3B582-B551-4326-BC7D-25A00AF04F68}" srcId="{75AE8851-D98B-40F2-87A1-D48787BF5C4E}" destId="{88354DC6-3ED8-4181-95CF-BFAE03524C6C}" srcOrd="4" destOrd="0" parTransId="{A3241D35-D5D4-4ACB-B8A6-F1A9CBDDF52C}" sibTransId="{97E22285-1CC0-476E-AF34-55A009435A45}"/>
    <dgm:cxn modelId="{BFF44B5D-CA16-47A9-BBA2-0B6BEEC850DA}" type="presParOf" srcId="{3BF0026D-C98D-4F76-8873-C4EDAF428B60}" destId="{7FDFDCBD-7622-4712-A07E-665AB4C3C8B1}" srcOrd="0" destOrd="0" presId="urn:microsoft.com/office/officeart/2008/layout/LinedList"/>
    <dgm:cxn modelId="{47D79E9F-3B1C-4F8B-9E41-1D0CFB05E05F}" type="presParOf" srcId="{3BF0026D-C98D-4F76-8873-C4EDAF428B60}" destId="{7C6845F8-8990-4624-9C34-DA917AE0F4E9}" srcOrd="1" destOrd="0" presId="urn:microsoft.com/office/officeart/2008/layout/LinedList"/>
    <dgm:cxn modelId="{C50B6A5B-FB5D-447C-95FA-DC45EBB89F53}" type="presParOf" srcId="{7C6845F8-8990-4624-9C34-DA917AE0F4E9}" destId="{CF43BB96-6945-4852-A039-9094942C932C}" srcOrd="0" destOrd="0" presId="urn:microsoft.com/office/officeart/2008/layout/LinedList"/>
    <dgm:cxn modelId="{7F237DBB-6E82-407E-AC93-1A30662F6F53}" type="presParOf" srcId="{7C6845F8-8990-4624-9C34-DA917AE0F4E9}" destId="{9941CCC4-5979-4151-96A6-E3AAE50E2EF3}" srcOrd="1" destOrd="0" presId="urn:microsoft.com/office/officeart/2008/layout/LinedList"/>
    <dgm:cxn modelId="{9D9D3334-0A05-4DCB-93AE-281332FA6976}" type="presParOf" srcId="{9941CCC4-5979-4151-96A6-E3AAE50E2EF3}" destId="{3A468B03-93EA-4308-A57C-A9A149F99E7A}" srcOrd="0" destOrd="0" presId="urn:microsoft.com/office/officeart/2008/layout/LinedList"/>
    <dgm:cxn modelId="{94541526-676C-4D8B-997C-A12CAF97008D}" type="presParOf" srcId="{9941CCC4-5979-4151-96A6-E3AAE50E2EF3}" destId="{72BD831D-8A43-43AC-B9B0-C7D8DFBC7AB3}" srcOrd="1" destOrd="0" presId="urn:microsoft.com/office/officeart/2008/layout/LinedList"/>
    <dgm:cxn modelId="{01DB0242-EEBC-4F09-8D63-42CEBD4AD53D}" type="presParOf" srcId="{72BD831D-8A43-43AC-B9B0-C7D8DFBC7AB3}" destId="{F64B8400-57E0-4CF2-861C-97E0AD6E4DF9}" srcOrd="0" destOrd="0" presId="urn:microsoft.com/office/officeart/2008/layout/LinedList"/>
    <dgm:cxn modelId="{56CDFD2A-C143-4BFB-B126-92294E103E97}" type="presParOf" srcId="{72BD831D-8A43-43AC-B9B0-C7D8DFBC7AB3}" destId="{E6E477ED-800F-4FDD-8D4D-EE9E659545C2}" srcOrd="1" destOrd="0" presId="urn:microsoft.com/office/officeart/2008/layout/LinedList"/>
    <dgm:cxn modelId="{00D57299-1C38-4D3C-9EE2-5438CD943D2F}" type="presParOf" srcId="{72BD831D-8A43-43AC-B9B0-C7D8DFBC7AB3}" destId="{D2D3D86B-DE07-41E8-A2E3-7CC31F16310C}" srcOrd="2" destOrd="0" presId="urn:microsoft.com/office/officeart/2008/layout/LinedList"/>
    <dgm:cxn modelId="{7653E535-3A74-45FE-AF92-75BCD71493EF}" type="presParOf" srcId="{9941CCC4-5979-4151-96A6-E3AAE50E2EF3}" destId="{FEB9683F-983F-4FAE-8A4D-E48613D83443}" srcOrd="2" destOrd="0" presId="urn:microsoft.com/office/officeart/2008/layout/LinedList"/>
    <dgm:cxn modelId="{5E5AA9AC-E7E3-45AB-9135-F3A81109B68A}" type="presParOf" srcId="{9941CCC4-5979-4151-96A6-E3AAE50E2EF3}" destId="{EE027313-9DAB-43BF-BC69-01F792ADAA89}" srcOrd="3" destOrd="0" presId="urn:microsoft.com/office/officeart/2008/layout/LinedList"/>
    <dgm:cxn modelId="{E0C74DBA-ADBF-4851-8FE6-A59749A10A4F}" type="presParOf" srcId="{9941CCC4-5979-4151-96A6-E3AAE50E2EF3}" destId="{116534F2-9FF0-4270-A869-A0EA6B97E282}" srcOrd="4" destOrd="0" presId="urn:microsoft.com/office/officeart/2008/layout/LinedList"/>
    <dgm:cxn modelId="{D882A661-7BA9-461C-B3F6-8C75A5BE9B25}" type="presParOf" srcId="{116534F2-9FF0-4270-A869-A0EA6B97E282}" destId="{9EA3CB60-EA22-47EB-B8DF-E406BFD59A78}" srcOrd="0" destOrd="0" presId="urn:microsoft.com/office/officeart/2008/layout/LinedList"/>
    <dgm:cxn modelId="{936AF935-9C00-4C8C-BCFD-E21CB03CB5F6}" type="presParOf" srcId="{116534F2-9FF0-4270-A869-A0EA6B97E282}" destId="{C242A0CE-0314-40B6-96D2-E5F8E53723BB}" srcOrd="1" destOrd="0" presId="urn:microsoft.com/office/officeart/2008/layout/LinedList"/>
    <dgm:cxn modelId="{F6A4662A-ADDD-4A63-B858-81D52C4BB85E}" type="presParOf" srcId="{116534F2-9FF0-4270-A869-A0EA6B97E282}" destId="{46966721-2198-4A71-86C4-0936CEDABD1D}" srcOrd="2" destOrd="0" presId="urn:microsoft.com/office/officeart/2008/layout/LinedList"/>
    <dgm:cxn modelId="{A1BC71BC-370C-4F33-AA90-CF0E4763F868}" type="presParOf" srcId="{9941CCC4-5979-4151-96A6-E3AAE50E2EF3}" destId="{7296F6A3-BED4-45B6-9493-1798AC405508}" srcOrd="5" destOrd="0" presId="urn:microsoft.com/office/officeart/2008/layout/LinedList"/>
    <dgm:cxn modelId="{E7D30772-9D15-4A4E-AD8F-EE01D5CE5DC6}" type="presParOf" srcId="{9941CCC4-5979-4151-96A6-E3AAE50E2EF3}" destId="{86B16C2E-E790-45F8-8B74-A1DB0499E26E}" srcOrd="6" destOrd="0" presId="urn:microsoft.com/office/officeart/2008/layout/LinedList"/>
    <dgm:cxn modelId="{5CA3DD23-D4E2-4597-8FE5-2C22029E0427}" type="presParOf" srcId="{9941CCC4-5979-4151-96A6-E3AAE50E2EF3}" destId="{CE649831-BF70-471A-89FA-D6DA105491BE}" srcOrd="7" destOrd="0" presId="urn:microsoft.com/office/officeart/2008/layout/LinedList"/>
    <dgm:cxn modelId="{82B58A04-FD76-4B28-9D66-854C9C885DB9}" type="presParOf" srcId="{CE649831-BF70-471A-89FA-D6DA105491BE}" destId="{53B4C9CC-65F6-4D74-9CAB-E91B98A40E65}" srcOrd="0" destOrd="0" presId="urn:microsoft.com/office/officeart/2008/layout/LinedList"/>
    <dgm:cxn modelId="{50280B28-EE73-434F-82FB-D6755B19AF62}" type="presParOf" srcId="{CE649831-BF70-471A-89FA-D6DA105491BE}" destId="{B18EF7C1-D7F1-4355-9828-02722C95A76D}" srcOrd="1" destOrd="0" presId="urn:microsoft.com/office/officeart/2008/layout/LinedList"/>
    <dgm:cxn modelId="{96257956-8B63-464A-9A87-DC3BF9892718}" type="presParOf" srcId="{CE649831-BF70-471A-89FA-D6DA105491BE}" destId="{03561B30-DBC1-4149-AC7F-65AE9C71B318}" srcOrd="2" destOrd="0" presId="urn:microsoft.com/office/officeart/2008/layout/LinedList"/>
    <dgm:cxn modelId="{5AD38FD9-50E8-4F86-815E-0AACE6A8C345}" type="presParOf" srcId="{9941CCC4-5979-4151-96A6-E3AAE50E2EF3}" destId="{EE5A2359-C2F2-4604-B9E0-BAD32608715E}" srcOrd="8" destOrd="0" presId="urn:microsoft.com/office/officeart/2008/layout/LinedList"/>
    <dgm:cxn modelId="{D8823639-1F19-44EE-9075-2CD6F86B5ADC}" type="presParOf" srcId="{9941CCC4-5979-4151-96A6-E3AAE50E2EF3}" destId="{DA86366D-7AEE-4D0B-9587-2D31F8CDDF22}" srcOrd="9" destOrd="0" presId="urn:microsoft.com/office/officeart/2008/layout/LinedList"/>
    <dgm:cxn modelId="{294F1AA9-3169-42AC-9A80-0E0F7B136C5D}" type="presParOf" srcId="{9941CCC4-5979-4151-96A6-E3AAE50E2EF3}" destId="{37FC6224-0697-44D3-8757-121AF16E464E}" srcOrd="10" destOrd="0" presId="urn:microsoft.com/office/officeart/2008/layout/LinedList"/>
    <dgm:cxn modelId="{FB313CAC-C790-4A5D-B310-1F084F6CCB67}" type="presParOf" srcId="{37FC6224-0697-44D3-8757-121AF16E464E}" destId="{772F4913-B8E2-4CBE-A58C-C451A3098B23}" srcOrd="0" destOrd="0" presId="urn:microsoft.com/office/officeart/2008/layout/LinedList"/>
    <dgm:cxn modelId="{1944600F-BE85-4FAE-98D4-0737E3E2C50A}" type="presParOf" srcId="{37FC6224-0697-44D3-8757-121AF16E464E}" destId="{8B931F34-35FA-491B-9D8A-A05BF99B3BF8}" srcOrd="1" destOrd="0" presId="urn:microsoft.com/office/officeart/2008/layout/LinedList"/>
    <dgm:cxn modelId="{CF371561-7A0F-4932-B65C-36288316DE4E}" type="presParOf" srcId="{37FC6224-0697-44D3-8757-121AF16E464E}" destId="{1F3FAE08-F103-48EF-A21F-FE579D7D76B9}" srcOrd="2" destOrd="0" presId="urn:microsoft.com/office/officeart/2008/layout/LinedList"/>
    <dgm:cxn modelId="{B2145DC1-62C7-4622-90CE-71F2D65A69EB}" type="presParOf" srcId="{9941CCC4-5979-4151-96A6-E3AAE50E2EF3}" destId="{238D5868-9818-448F-B3D3-7B38A03E9BBE}" srcOrd="11" destOrd="0" presId="urn:microsoft.com/office/officeart/2008/layout/LinedList"/>
    <dgm:cxn modelId="{5F438755-454A-4153-9339-E7CCBAB9981D}" type="presParOf" srcId="{9941CCC4-5979-4151-96A6-E3AAE50E2EF3}" destId="{FA278C22-1FAF-4C89-B53A-2C47D476AB39}" srcOrd="12" destOrd="0" presId="urn:microsoft.com/office/officeart/2008/layout/LinedList"/>
    <dgm:cxn modelId="{515C2FA0-B082-4C24-936E-891D3A8781CE}" type="presParOf" srcId="{9941CCC4-5979-4151-96A6-E3AAE50E2EF3}" destId="{8EB5D88E-2B0C-403E-93CB-1D4B0D883851}" srcOrd="13" destOrd="0" presId="urn:microsoft.com/office/officeart/2008/layout/LinedList"/>
    <dgm:cxn modelId="{A13FBD7D-19AC-40C1-B854-A56D6F1F22AB}" type="presParOf" srcId="{8EB5D88E-2B0C-403E-93CB-1D4B0D883851}" destId="{946B56B8-6F42-4CA0-97CF-BEA24CC375ED}" srcOrd="0" destOrd="0" presId="urn:microsoft.com/office/officeart/2008/layout/LinedList"/>
    <dgm:cxn modelId="{436C415B-37BC-4F0A-8184-1888BCDF2A5E}" type="presParOf" srcId="{8EB5D88E-2B0C-403E-93CB-1D4B0D883851}" destId="{5B5F7D30-BEE3-4E39-B0A0-91B16C71A468}" srcOrd="1" destOrd="0" presId="urn:microsoft.com/office/officeart/2008/layout/LinedList"/>
    <dgm:cxn modelId="{62AF8050-F438-4506-ADD4-232AB7710605}" type="presParOf" srcId="{8EB5D88E-2B0C-403E-93CB-1D4B0D883851}" destId="{C7380EDE-683D-444D-A92A-37D504CA58DA}" srcOrd="2" destOrd="0" presId="urn:microsoft.com/office/officeart/2008/layout/LinedList"/>
    <dgm:cxn modelId="{B796805F-610E-4050-B0CA-B39358BAA437}" type="presParOf" srcId="{9941CCC4-5979-4151-96A6-E3AAE50E2EF3}" destId="{4472BFF0-5788-43A9-A59F-58ACC1158DA0}" srcOrd="14" destOrd="0" presId="urn:microsoft.com/office/officeart/2008/layout/LinedList"/>
    <dgm:cxn modelId="{C96BFAA6-1328-4819-BB12-F6E5B0F2353B}" type="presParOf" srcId="{9941CCC4-5979-4151-96A6-E3AAE50E2EF3}" destId="{5223D96B-70EC-429C-87C4-A1291B88CC38}" srcOrd="15" destOrd="0" presId="urn:microsoft.com/office/officeart/2008/layout/LinedList"/>
    <dgm:cxn modelId="{0D677371-CE85-411F-80D2-F94404D3D836}" type="presParOf" srcId="{9941CCC4-5979-4151-96A6-E3AAE50E2EF3}" destId="{E4EADB2E-EFDC-469B-A9B6-FAFB438B17AE}" srcOrd="16" destOrd="0" presId="urn:microsoft.com/office/officeart/2008/layout/LinedList"/>
    <dgm:cxn modelId="{AA1FAD56-5B54-4BE4-894D-EC49178AFB2C}" type="presParOf" srcId="{E4EADB2E-EFDC-469B-A9B6-FAFB438B17AE}" destId="{30283492-E2C0-4115-9EB7-30062FF70392}" srcOrd="0" destOrd="0" presId="urn:microsoft.com/office/officeart/2008/layout/LinedList"/>
    <dgm:cxn modelId="{F9437043-1FAC-4C6F-B2FC-8C39BB852399}" type="presParOf" srcId="{E4EADB2E-EFDC-469B-A9B6-FAFB438B17AE}" destId="{A0069767-6774-402D-B7C7-58AC7634278C}" srcOrd="1" destOrd="0" presId="urn:microsoft.com/office/officeart/2008/layout/LinedList"/>
    <dgm:cxn modelId="{FFEC6F09-F46E-4DC4-BE54-F8C2358AA26E}" type="presParOf" srcId="{E4EADB2E-EFDC-469B-A9B6-FAFB438B17AE}" destId="{C5FC0E6B-D257-4369-8BB0-018241D43FDB}" srcOrd="2" destOrd="0" presId="urn:microsoft.com/office/officeart/2008/layout/LinedList"/>
    <dgm:cxn modelId="{1E0D25DE-7E5F-45B0-9539-54365E820DB0}" type="presParOf" srcId="{9941CCC4-5979-4151-96A6-E3AAE50E2EF3}" destId="{1F0A6A32-AB9E-41A0-A7A1-62AFCD11E4E3}" srcOrd="17" destOrd="0" presId="urn:microsoft.com/office/officeart/2008/layout/LinedList"/>
    <dgm:cxn modelId="{A076B70B-94CD-4A77-A957-CB3E2B8A7744}" type="presParOf" srcId="{9941CCC4-5979-4151-96A6-E3AAE50E2EF3}" destId="{BBEDCD29-3091-4235-A84A-4DA46FCCD2DB}" srcOrd="18" destOrd="0" presId="urn:microsoft.com/office/officeart/2008/layout/LinedList"/>
    <dgm:cxn modelId="{331461BB-C1BB-44DA-AEC6-C48143F8EED6}" type="presParOf" srcId="{9941CCC4-5979-4151-96A6-E3AAE50E2EF3}" destId="{D724FD79-5E71-4DCE-9E21-BBBE95CF6750}" srcOrd="19" destOrd="0" presId="urn:microsoft.com/office/officeart/2008/layout/LinedList"/>
    <dgm:cxn modelId="{37BE9F3B-D702-49C2-B413-B592724CBD2B}" type="presParOf" srcId="{D724FD79-5E71-4DCE-9E21-BBBE95CF6750}" destId="{F762C77F-FDDD-4BD7-995F-4CCF6E30A2D0}" srcOrd="0" destOrd="0" presId="urn:microsoft.com/office/officeart/2008/layout/LinedList"/>
    <dgm:cxn modelId="{BDA5AB67-1E38-4769-8339-256DF72EC075}" type="presParOf" srcId="{D724FD79-5E71-4DCE-9E21-BBBE95CF6750}" destId="{E923A0C2-4E15-4BAD-B692-51B4A81EF3DC}" srcOrd="1" destOrd="0" presId="urn:microsoft.com/office/officeart/2008/layout/LinedList"/>
    <dgm:cxn modelId="{0CB4A070-68AB-4DCD-BFC9-2437C7E0D040}" type="presParOf" srcId="{D724FD79-5E71-4DCE-9E21-BBBE95CF6750}" destId="{8F9B3DD0-E211-49FA-80BF-A94CA732FCFA}" srcOrd="2" destOrd="0" presId="urn:microsoft.com/office/officeart/2008/layout/LinedList"/>
    <dgm:cxn modelId="{BBB0E485-6962-4C1C-B6B7-44092123C325}" type="presParOf" srcId="{9941CCC4-5979-4151-96A6-E3AAE50E2EF3}" destId="{818481AF-22B3-4E42-8495-D443CCA6EC8B}" srcOrd="20" destOrd="0" presId="urn:microsoft.com/office/officeart/2008/layout/LinedList"/>
    <dgm:cxn modelId="{9FF83BA7-11F7-4B1A-8B72-58087D65C89E}" type="presParOf" srcId="{9941CCC4-5979-4151-96A6-E3AAE50E2EF3}" destId="{6345A812-EF95-49C0-A0CA-A5937733D8AD}" srcOrd="21" destOrd="0" presId="urn:microsoft.com/office/officeart/2008/layout/LinedList"/>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7FDFDCBD-7622-4712-A07E-665AB4C3C8B1}">
      <dsp:nvSpPr>
        <dsp:cNvPr id="0" name=""/>
        <dsp:cNvSpPr/>
      </dsp:nvSpPr>
      <dsp:spPr>
        <a:xfrm>
          <a:off x="0" y="2351"/>
          <a:ext cx="8658225" cy="0"/>
        </a:xfrm>
        <a:prstGeom prst="line">
          <a:avLst/>
        </a:prstGeom>
        <a:solidFill>
          <a:schemeClr val="accent1">
            <a:hueOff val="0"/>
            <a:satOff val="0"/>
            <a:lumOff val="0"/>
            <a:alphaOff val="0"/>
          </a:schemeClr>
        </a:solidFill>
        <a:ln w="25400" cap="flat" cmpd="sng" algn="ctr">
          <a:solidFill>
            <a:schemeClr val="accen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sp>
    <dsp:sp modelId="{CF43BB96-6945-4852-A039-9094942C932C}">
      <dsp:nvSpPr>
        <dsp:cNvPr id="0" name=""/>
        <dsp:cNvSpPr/>
      </dsp:nvSpPr>
      <dsp:spPr>
        <a:xfrm>
          <a:off x="0" y="2351"/>
          <a:ext cx="1731645" cy="4810186"/>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76200" tIns="76200" rIns="76200" bIns="76200" numCol="1" spcCol="1270" anchor="t" anchorCtr="0">
          <a:noAutofit/>
        </a:bodyPr>
        <a:lstStyle/>
        <a:p>
          <a:pPr lvl="0" algn="l" defTabSz="889000">
            <a:lnSpc>
              <a:spcPct val="90000"/>
            </a:lnSpc>
            <a:spcBef>
              <a:spcPct val="0"/>
            </a:spcBef>
            <a:spcAft>
              <a:spcPct val="35000"/>
            </a:spcAft>
          </a:pPr>
          <a:r>
            <a:rPr lang="es-CO" sz="2000" b="1" kern="1200"/>
            <a:t>Economía: </a:t>
          </a:r>
          <a:r>
            <a:rPr lang="es-CO" sz="2000" kern="1200"/>
            <a:t>Colombia</a:t>
          </a:r>
        </a:p>
        <a:p>
          <a:pPr lvl="0" algn="l" defTabSz="889000">
            <a:lnSpc>
              <a:spcPct val="90000"/>
            </a:lnSpc>
            <a:spcBef>
              <a:spcPct val="0"/>
            </a:spcBef>
            <a:spcAft>
              <a:spcPct val="35000"/>
            </a:spcAft>
          </a:pPr>
          <a:r>
            <a:rPr lang="es-CO" sz="2000" b="1" kern="1200"/>
            <a:t>Socio: </a:t>
          </a:r>
          <a:r>
            <a:rPr lang="es-CO" sz="2000" b="0" kern="1200"/>
            <a:t>APEC</a:t>
          </a:r>
        </a:p>
        <a:p>
          <a:pPr lvl="0" algn="l" defTabSz="889000">
            <a:lnSpc>
              <a:spcPct val="90000"/>
            </a:lnSpc>
            <a:spcBef>
              <a:spcPct val="0"/>
            </a:spcBef>
            <a:spcAft>
              <a:spcPct val="35000"/>
            </a:spcAft>
          </a:pPr>
          <a:endParaRPr lang="es-CO" sz="2000" b="0" kern="1200"/>
        </a:p>
        <a:p>
          <a:pPr lvl="0" algn="l" defTabSz="889000">
            <a:lnSpc>
              <a:spcPct val="90000"/>
            </a:lnSpc>
            <a:spcBef>
              <a:spcPct val="0"/>
            </a:spcBef>
            <a:spcAft>
              <a:spcPct val="35000"/>
            </a:spcAft>
          </a:pPr>
          <a:r>
            <a:rPr lang="es-CO" sz="2000" b="1" kern="1200"/>
            <a:t>Fuente: </a:t>
          </a:r>
          <a:r>
            <a:rPr lang="es-CO" sz="2000" b="0" kern="1200"/>
            <a:t>UNCTAD STAT </a:t>
          </a:r>
        </a:p>
        <a:p>
          <a:pPr lvl="0" algn="l" defTabSz="889000">
            <a:lnSpc>
              <a:spcPct val="90000"/>
            </a:lnSpc>
            <a:spcBef>
              <a:spcPct val="0"/>
            </a:spcBef>
            <a:spcAft>
              <a:spcPct val="35000"/>
            </a:spcAft>
          </a:pPr>
          <a:r>
            <a:rPr lang="es-CO" sz="2000" b="0" kern="1200"/>
            <a:t>http://unctadstat.unctad.org/</a:t>
          </a:r>
        </a:p>
        <a:p>
          <a:pPr lvl="0" algn="l" defTabSz="889000">
            <a:lnSpc>
              <a:spcPct val="90000"/>
            </a:lnSpc>
            <a:spcBef>
              <a:spcPct val="0"/>
            </a:spcBef>
            <a:spcAft>
              <a:spcPct val="35000"/>
            </a:spcAft>
          </a:pPr>
          <a:endParaRPr lang="es-CO" sz="2000" b="0" kern="1200"/>
        </a:p>
        <a:p>
          <a:pPr lvl="0" algn="l" defTabSz="889000">
            <a:lnSpc>
              <a:spcPct val="90000"/>
            </a:lnSpc>
            <a:spcBef>
              <a:spcPct val="0"/>
            </a:spcBef>
            <a:spcAft>
              <a:spcPct val="35000"/>
            </a:spcAft>
          </a:pPr>
          <a:endParaRPr lang="es-CO" sz="900" b="0" kern="1200"/>
        </a:p>
      </dsp:txBody>
      <dsp:txXfrm>
        <a:off x="0" y="2351"/>
        <a:ext cx="1731645" cy="4810186"/>
      </dsp:txXfrm>
    </dsp:sp>
    <dsp:sp modelId="{E6E477ED-800F-4FDD-8D4D-EE9E659545C2}">
      <dsp:nvSpPr>
        <dsp:cNvPr id="0" name=""/>
        <dsp:cNvSpPr/>
      </dsp:nvSpPr>
      <dsp:spPr>
        <a:xfrm>
          <a:off x="1861518" y="51556"/>
          <a:ext cx="6796707" cy="984115"/>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53340" tIns="53340" rIns="53340" bIns="53340" numCol="1" spcCol="1270" anchor="t" anchorCtr="0">
          <a:noAutofit/>
        </a:bodyPr>
        <a:lstStyle/>
        <a:p>
          <a:pPr lvl="0" algn="l" defTabSz="622300">
            <a:lnSpc>
              <a:spcPct val="90000"/>
            </a:lnSpc>
            <a:spcBef>
              <a:spcPct val="0"/>
            </a:spcBef>
            <a:spcAft>
              <a:spcPct val="35000"/>
            </a:spcAft>
          </a:pPr>
          <a:r>
            <a:rPr lang="es-CO" sz="1400" b="1" kern="1200"/>
            <a:t>Exportaciones Colombia a APEC:  International trade in goods and services- trade structure by partner, product or service- </a:t>
          </a:r>
          <a:r>
            <a:rPr lang="es-CO" sz="1400" kern="1200"/>
            <a:t>Merchandise trade matrix – product groups, exports in thousands of dollars, annual, 1995-2017.</a:t>
          </a:r>
        </a:p>
      </dsp:txBody>
      <dsp:txXfrm>
        <a:off x="1861518" y="51556"/>
        <a:ext cx="6796707" cy="984115"/>
      </dsp:txXfrm>
    </dsp:sp>
    <dsp:sp modelId="{FEB9683F-983F-4FAE-8A4D-E48613D83443}">
      <dsp:nvSpPr>
        <dsp:cNvPr id="0" name=""/>
        <dsp:cNvSpPr/>
      </dsp:nvSpPr>
      <dsp:spPr>
        <a:xfrm>
          <a:off x="1731645" y="1035672"/>
          <a:ext cx="6926580" cy="0"/>
        </a:xfrm>
        <a:prstGeom prst="line">
          <a:avLst/>
        </a:prstGeom>
        <a:solidFill>
          <a:schemeClr val="accent1">
            <a:hueOff val="0"/>
            <a:satOff val="0"/>
            <a:lumOff val="0"/>
            <a:alphaOff val="0"/>
          </a:schemeClr>
        </a:solidFill>
        <a:ln w="25400" cap="flat" cmpd="sng" algn="ctr">
          <a:solidFill>
            <a:schemeClr val="accent1">
              <a:tint val="50000"/>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C242A0CE-0314-40B6-96D2-E5F8E53723BB}">
      <dsp:nvSpPr>
        <dsp:cNvPr id="0" name=""/>
        <dsp:cNvSpPr/>
      </dsp:nvSpPr>
      <dsp:spPr>
        <a:xfrm>
          <a:off x="1861518" y="1084877"/>
          <a:ext cx="6796707" cy="984115"/>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53340" tIns="53340" rIns="53340" bIns="53340" numCol="1" spcCol="1270" anchor="t" anchorCtr="0">
          <a:noAutofit/>
        </a:bodyPr>
        <a:lstStyle/>
        <a:p>
          <a:pPr lvl="0" algn="l" defTabSz="622300">
            <a:lnSpc>
              <a:spcPct val="90000"/>
            </a:lnSpc>
            <a:spcBef>
              <a:spcPct val="0"/>
            </a:spcBef>
            <a:spcAft>
              <a:spcPct val="35000"/>
            </a:spcAft>
          </a:pPr>
          <a:r>
            <a:rPr lang="es-CO" sz="1400" b="1" kern="1200"/>
            <a:t>Importaciones Colombia provenientes de la APEC: International trade in goods and services- trade structure by partner, product or service- </a:t>
          </a:r>
          <a:r>
            <a:rPr lang="es-CO" sz="1400" b="0" kern="1200"/>
            <a:t>Merchandise trade matrix – product groups, imports in thousands of dollars, annual, 1995-2017.</a:t>
          </a:r>
        </a:p>
      </dsp:txBody>
      <dsp:txXfrm>
        <a:off x="1861518" y="1084877"/>
        <a:ext cx="6796707" cy="984115"/>
      </dsp:txXfrm>
    </dsp:sp>
    <dsp:sp modelId="{7296F6A3-BED4-45B6-9493-1798AC405508}">
      <dsp:nvSpPr>
        <dsp:cNvPr id="0" name=""/>
        <dsp:cNvSpPr/>
      </dsp:nvSpPr>
      <dsp:spPr>
        <a:xfrm>
          <a:off x="1731645" y="2068993"/>
          <a:ext cx="6926580" cy="0"/>
        </a:xfrm>
        <a:prstGeom prst="line">
          <a:avLst/>
        </a:prstGeom>
        <a:solidFill>
          <a:schemeClr val="accent1">
            <a:hueOff val="0"/>
            <a:satOff val="0"/>
            <a:lumOff val="0"/>
            <a:alphaOff val="0"/>
          </a:schemeClr>
        </a:solidFill>
        <a:ln w="25400" cap="flat" cmpd="sng" algn="ctr">
          <a:solidFill>
            <a:schemeClr val="accent1">
              <a:tint val="50000"/>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B18EF7C1-D7F1-4355-9828-02722C95A76D}">
      <dsp:nvSpPr>
        <dsp:cNvPr id="0" name=""/>
        <dsp:cNvSpPr/>
      </dsp:nvSpPr>
      <dsp:spPr>
        <a:xfrm>
          <a:off x="1861518" y="2118199"/>
          <a:ext cx="6796707" cy="560237"/>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53340" tIns="53340" rIns="53340" bIns="53340" numCol="1" spcCol="1270" anchor="t" anchorCtr="0">
          <a:noAutofit/>
        </a:bodyPr>
        <a:lstStyle/>
        <a:p>
          <a:pPr lvl="0" algn="l" defTabSz="622300">
            <a:lnSpc>
              <a:spcPct val="90000"/>
            </a:lnSpc>
            <a:spcBef>
              <a:spcPct val="0"/>
            </a:spcBef>
            <a:spcAft>
              <a:spcPct val="35000"/>
            </a:spcAft>
          </a:pPr>
          <a:r>
            <a:rPr lang="es-CO" sz="1400" b="1" kern="1200"/>
            <a:t>Exportaciones del Mundo: </a:t>
          </a:r>
          <a:r>
            <a:rPr lang="es-CO" sz="1400" kern="1200"/>
            <a:t>Merchandise trade matrix – product groups, exports in thousands of dollars, annual, 1995-2017 para todos los países. </a:t>
          </a:r>
          <a:endParaRPr lang="es-CO" sz="1400" b="1" kern="1200"/>
        </a:p>
      </dsp:txBody>
      <dsp:txXfrm>
        <a:off x="1861518" y="2118199"/>
        <a:ext cx="6796707" cy="560237"/>
      </dsp:txXfrm>
    </dsp:sp>
    <dsp:sp modelId="{EE5A2359-C2F2-4604-B9E0-BAD32608715E}">
      <dsp:nvSpPr>
        <dsp:cNvPr id="0" name=""/>
        <dsp:cNvSpPr/>
      </dsp:nvSpPr>
      <dsp:spPr>
        <a:xfrm>
          <a:off x="1731645" y="2678436"/>
          <a:ext cx="6926580" cy="0"/>
        </a:xfrm>
        <a:prstGeom prst="line">
          <a:avLst/>
        </a:prstGeom>
        <a:solidFill>
          <a:schemeClr val="accent1">
            <a:hueOff val="0"/>
            <a:satOff val="0"/>
            <a:lumOff val="0"/>
            <a:alphaOff val="0"/>
          </a:schemeClr>
        </a:solidFill>
        <a:ln w="25400" cap="flat" cmpd="sng" algn="ctr">
          <a:solidFill>
            <a:schemeClr val="accent1">
              <a:tint val="50000"/>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8B931F34-35FA-491B-9D8A-A05BF99B3BF8}">
      <dsp:nvSpPr>
        <dsp:cNvPr id="0" name=""/>
        <dsp:cNvSpPr/>
      </dsp:nvSpPr>
      <dsp:spPr>
        <a:xfrm>
          <a:off x="1861518" y="2727642"/>
          <a:ext cx="6796707" cy="545731"/>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53340" tIns="53340" rIns="53340" bIns="53340" numCol="1" spcCol="1270" anchor="t" anchorCtr="0">
          <a:noAutofit/>
        </a:bodyPr>
        <a:lstStyle/>
        <a:p>
          <a:pPr lvl="0" algn="l" defTabSz="622300">
            <a:lnSpc>
              <a:spcPct val="90000"/>
            </a:lnSpc>
            <a:spcBef>
              <a:spcPct val="0"/>
            </a:spcBef>
            <a:spcAft>
              <a:spcPct val="35000"/>
            </a:spcAft>
          </a:pPr>
          <a:r>
            <a:rPr lang="es-CO" sz="1400" b="1" kern="1200"/>
            <a:t>Importaciones Colombia provenientes del Mundo: </a:t>
          </a:r>
          <a:r>
            <a:rPr lang="es-CO" sz="1400" b="0" kern="1200"/>
            <a:t>Merchandise trade matrix – product groups, imports in thousands of dollars, annual, 1995-2017 para todos los países. </a:t>
          </a:r>
          <a:endParaRPr lang="es-CO" sz="1400" kern="1200"/>
        </a:p>
      </dsp:txBody>
      <dsp:txXfrm>
        <a:off x="1861518" y="2727642"/>
        <a:ext cx="6796707" cy="545731"/>
      </dsp:txXfrm>
    </dsp:sp>
    <dsp:sp modelId="{238D5868-9818-448F-B3D3-7B38A03E9BBE}">
      <dsp:nvSpPr>
        <dsp:cNvPr id="0" name=""/>
        <dsp:cNvSpPr/>
      </dsp:nvSpPr>
      <dsp:spPr>
        <a:xfrm>
          <a:off x="1731645" y="3273373"/>
          <a:ext cx="6926580" cy="0"/>
        </a:xfrm>
        <a:prstGeom prst="line">
          <a:avLst/>
        </a:prstGeom>
        <a:solidFill>
          <a:schemeClr val="accent1">
            <a:hueOff val="0"/>
            <a:satOff val="0"/>
            <a:lumOff val="0"/>
            <a:alphaOff val="0"/>
          </a:schemeClr>
        </a:solidFill>
        <a:ln w="25400" cap="flat" cmpd="sng" algn="ctr">
          <a:solidFill>
            <a:schemeClr val="accent1">
              <a:tint val="50000"/>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5B5F7D30-BEE3-4E39-B0A0-91B16C71A468}">
      <dsp:nvSpPr>
        <dsp:cNvPr id="0" name=""/>
        <dsp:cNvSpPr/>
      </dsp:nvSpPr>
      <dsp:spPr>
        <a:xfrm>
          <a:off x="1861518" y="3322579"/>
          <a:ext cx="6796707" cy="577252"/>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53340" tIns="53340" rIns="53340" bIns="53340" numCol="1" spcCol="1270" anchor="t" anchorCtr="0">
          <a:noAutofit/>
        </a:bodyPr>
        <a:lstStyle/>
        <a:p>
          <a:pPr lvl="0" algn="l" defTabSz="622300">
            <a:lnSpc>
              <a:spcPct val="90000"/>
            </a:lnSpc>
            <a:spcBef>
              <a:spcPct val="0"/>
            </a:spcBef>
            <a:spcAft>
              <a:spcPct val="35000"/>
            </a:spcAft>
          </a:pPr>
          <a:r>
            <a:rPr lang="es-CO" sz="1400" b="1" kern="1200"/>
            <a:t>Exportaciones Colombia al Mundo: </a:t>
          </a:r>
          <a:r>
            <a:rPr lang="es-CO" sz="1400" kern="1200"/>
            <a:t>Merchandise trade matrix – product groups, exports in thousands of dollars, annual, 1995-2017 para todos los paises.</a:t>
          </a:r>
        </a:p>
      </dsp:txBody>
      <dsp:txXfrm>
        <a:off x="1861518" y="3322579"/>
        <a:ext cx="6796707" cy="577252"/>
      </dsp:txXfrm>
    </dsp:sp>
    <dsp:sp modelId="{4472BFF0-5788-43A9-A59F-58ACC1158DA0}">
      <dsp:nvSpPr>
        <dsp:cNvPr id="0" name=""/>
        <dsp:cNvSpPr/>
      </dsp:nvSpPr>
      <dsp:spPr>
        <a:xfrm>
          <a:off x="1731645" y="3899831"/>
          <a:ext cx="6926580" cy="0"/>
        </a:xfrm>
        <a:prstGeom prst="line">
          <a:avLst/>
        </a:prstGeom>
        <a:solidFill>
          <a:schemeClr val="accent1">
            <a:hueOff val="0"/>
            <a:satOff val="0"/>
            <a:lumOff val="0"/>
            <a:alphaOff val="0"/>
          </a:schemeClr>
        </a:solidFill>
        <a:ln w="25400" cap="flat" cmpd="sng" algn="ctr">
          <a:solidFill>
            <a:schemeClr val="accent1">
              <a:tint val="50000"/>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A0069767-6774-402D-B7C7-58AC7634278C}">
      <dsp:nvSpPr>
        <dsp:cNvPr id="0" name=""/>
        <dsp:cNvSpPr/>
      </dsp:nvSpPr>
      <dsp:spPr>
        <a:xfrm>
          <a:off x="1861518" y="3949037"/>
          <a:ext cx="6796707" cy="398507"/>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53340" tIns="53340" rIns="53340" bIns="53340" numCol="1" spcCol="1270" anchor="t" anchorCtr="0">
          <a:noAutofit/>
        </a:bodyPr>
        <a:lstStyle/>
        <a:p>
          <a:pPr lvl="0" algn="l" defTabSz="622300">
            <a:lnSpc>
              <a:spcPct val="90000"/>
            </a:lnSpc>
            <a:spcBef>
              <a:spcPct val="0"/>
            </a:spcBef>
            <a:spcAft>
              <a:spcPct val="35000"/>
            </a:spcAft>
          </a:pPr>
          <a:r>
            <a:rPr lang="es-CO" sz="1400" b="1" kern="1200"/>
            <a:t>Producto Interno Bruto de Colombia y de la APEC. </a:t>
          </a:r>
        </a:p>
      </dsp:txBody>
      <dsp:txXfrm>
        <a:off x="1861518" y="3949037"/>
        <a:ext cx="6796707" cy="398507"/>
      </dsp:txXfrm>
    </dsp:sp>
    <dsp:sp modelId="{1F0A6A32-AB9E-41A0-A7A1-62AFCD11E4E3}">
      <dsp:nvSpPr>
        <dsp:cNvPr id="0" name=""/>
        <dsp:cNvSpPr/>
      </dsp:nvSpPr>
      <dsp:spPr>
        <a:xfrm>
          <a:off x="1731645" y="4347545"/>
          <a:ext cx="6926580" cy="0"/>
        </a:xfrm>
        <a:prstGeom prst="line">
          <a:avLst/>
        </a:prstGeom>
        <a:solidFill>
          <a:schemeClr val="accent1">
            <a:hueOff val="0"/>
            <a:satOff val="0"/>
            <a:lumOff val="0"/>
            <a:alphaOff val="0"/>
          </a:schemeClr>
        </a:solidFill>
        <a:ln w="25400" cap="flat" cmpd="sng" algn="ctr">
          <a:solidFill>
            <a:schemeClr val="accent1">
              <a:tint val="50000"/>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E923A0C2-4E15-4BAD-B692-51B4A81EF3DC}">
      <dsp:nvSpPr>
        <dsp:cNvPr id="0" name=""/>
        <dsp:cNvSpPr/>
      </dsp:nvSpPr>
      <dsp:spPr>
        <a:xfrm>
          <a:off x="1861518" y="4396751"/>
          <a:ext cx="6796707" cy="365746"/>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53340" tIns="53340" rIns="53340" bIns="53340" numCol="1" spcCol="1270" anchor="t" anchorCtr="0">
          <a:noAutofit/>
        </a:bodyPr>
        <a:lstStyle/>
        <a:p>
          <a:pPr lvl="0" algn="l" defTabSz="622300">
            <a:lnSpc>
              <a:spcPct val="90000"/>
            </a:lnSpc>
            <a:spcBef>
              <a:spcPct val="0"/>
            </a:spcBef>
            <a:spcAft>
              <a:spcPct val="35000"/>
            </a:spcAft>
          </a:pPr>
          <a:r>
            <a:rPr lang="es-CO" sz="1400" b="1" kern="1200"/>
            <a:t>Población de Colombia y de la APEC para cada año en cuestión</a:t>
          </a:r>
          <a:r>
            <a:rPr lang="es-CO" sz="1400" kern="1200"/>
            <a:t>.</a:t>
          </a:r>
        </a:p>
      </dsp:txBody>
      <dsp:txXfrm>
        <a:off x="1861518" y="4396751"/>
        <a:ext cx="6796707" cy="365746"/>
      </dsp:txXfrm>
    </dsp:sp>
    <dsp:sp modelId="{818481AF-22B3-4E42-8495-D443CCA6EC8B}">
      <dsp:nvSpPr>
        <dsp:cNvPr id="0" name=""/>
        <dsp:cNvSpPr/>
      </dsp:nvSpPr>
      <dsp:spPr>
        <a:xfrm>
          <a:off x="1731645" y="4762497"/>
          <a:ext cx="6926580" cy="0"/>
        </a:xfrm>
        <a:prstGeom prst="line">
          <a:avLst/>
        </a:prstGeom>
        <a:solidFill>
          <a:schemeClr val="accent1">
            <a:hueOff val="0"/>
            <a:satOff val="0"/>
            <a:lumOff val="0"/>
            <a:alphaOff val="0"/>
          </a:schemeClr>
        </a:solidFill>
        <a:ln w="25400" cap="flat" cmpd="sng" algn="ctr">
          <a:solidFill>
            <a:schemeClr val="accent1">
              <a:tint val="50000"/>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Tree>
</dsp:drawing>
</file>

<file path=xl/diagrams/layout1.xml><?xml version="1.0" encoding="utf-8"?>
<dgm:layoutDef xmlns:dgm="http://schemas.openxmlformats.org/drawingml/2006/diagram" xmlns:a="http://schemas.openxmlformats.org/drawingml/2006/main" uniqueId="urn:microsoft.com/office/officeart/2008/layout/LinedList">
  <dgm:title val=""/>
  <dgm:desc val=""/>
  <dgm:catLst>
    <dgm:cat type="hierarchy" pri="8000"/>
    <dgm:cat type="list" pri="2500"/>
  </dgm:catLst>
  <dgm:sampData>
    <dgm:dataModel>
      <dgm:ptLst>
        <dgm:pt modelId="0" type="doc"/>
        <dgm:pt modelId="1">
          <dgm:prSet phldr="1"/>
        </dgm:pt>
        <dgm:pt modelId="11">
          <dgm:prSet phldr="1"/>
        </dgm:pt>
        <dgm:pt modelId="12">
          <dgm:prSet phldr="1"/>
        </dgm:pt>
        <dgm:pt modelId="13">
          <dgm:prSet phldr="1"/>
        </dgm:pt>
      </dgm:ptLst>
      <dgm:cxnLst>
        <dgm:cxn modelId="2" srcId="0" destId="1" srcOrd="0" destOrd="0"/>
        <dgm:cxn modelId="3" srcId="1" destId="11" srcOrd="0" destOrd="0"/>
        <dgm:cxn modelId="4" srcId="1" destId="12" srcOrd="1" destOrd="0"/>
        <dgm:cxn modelId="5" srcId="1" destId="13" srcOrd="2" destOrd="0"/>
      </dgm:cxnLst>
      <dgm:bg/>
      <dgm:whole/>
    </dgm:dataModel>
  </dgm:sampData>
  <dgm:styleData>
    <dgm:dataModel>
      <dgm:ptLst>
        <dgm:pt modelId="0" type="doc"/>
        <dgm:pt modelId="1">
          <dgm:prSet phldr="1"/>
        </dgm:pt>
        <dgm:pt modelId="11">
          <dgm:prSet phldr="1"/>
        </dgm:pt>
        <dgm:pt modelId="12">
          <dgm:prSet phldr="1"/>
        </dgm:pt>
      </dgm:ptLst>
      <dgm:cxnLst>
        <dgm:cxn modelId="2" srcId="0" destId="1" srcOrd="0" destOrd="0"/>
        <dgm:cxn modelId="3" srcId="1" destId="11" srcOrd="0" destOrd="0"/>
        <dgm:cxn modelId="4" srcId="1" destId="12" srcOrd="1" destOrd="0"/>
      </dgm:cxnLst>
      <dgm:bg/>
      <dgm:whole/>
    </dgm:dataModel>
  </dgm:styleData>
  <dgm:clrData>
    <dgm:dataModel>
      <dgm:ptLst>
        <dgm:pt modelId="0" type="doc"/>
        <dgm:pt modelId="1">
          <dgm:prSet phldr="1"/>
        </dgm:pt>
        <dgm:pt modelId="11">
          <dgm:prSet phldr="1"/>
        </dgm:pt>
        <dgm:pt modelId="12">
          <dgm:prSet phldr="1"/>
        </dgm:pt>
      </dgm:ptLst>
      <dgm:cxnLst>
        <dgm:cxn modelId="2" srcId="0" destId="1" srcOrd="0" destOrd="0"/>
        <dgm:cxn modelId="3" srcId="1" destId="11" srcOrd="0" destOrd="0"/>
        <dgm:cxn modelId="4" srcId="1" destId="12" srcOrd="1" destOrd="0"/>
      </dgm:cxnLst>
      <dgm:bg/>
      <dgm:whole/>
    </dgm:dataModel>
  </dgm:clrData>
  <dgm:layoutNode name="vert0">
    <dgm:varLst>
      <dgm:dir/>
      <dgm:animOne val="branch"/>
      <dgm:animLvl val="lvl"/>
    </dgm:varLst>
    <dgm:choose name="Name0">
      <dgm:if name="Name1" func="var" arg="dir" op="equ" val="norm">
        <dgm:alg type="lin">
          <dgm:param type="linDir" val="fromT"/>
          <dgm:param type="nodeHorzAlign" val="l"/>
        </dgm:alg>
      </dgm:if>
      <dgm:else name="Name2">
        <dgm:alg type="lin">
          <dgm:param type="linDir" val="fromT"/>
          <dgm:param type="nodeHorzAlign" val="r"/>
        </dgm:alg>
      </dgm:else>
    </dgm:choose>
    <dgm:shape xmlns:r="http://schemas.openxmlformats.org/officeDocument/2006/relationships" r:blip="">
      <dgm:adjLst/>
    </dgm:shape>
    <dgm:presOf/>
    <dgm:constrLst>
      <dgm:constr type="w" for="ch" forName="horz1" refType="w"/>
      <dgm:constr type="h" for="ch" forName="horz1" refType="h"/>
      <dgm:constr type="h" for="des" forName="vert1" refType="h"/>
      <dgm:constr type="h" for="des" forName="tx1" refType="h"/>
      <dgm:constr type="h" for="des" forName="horz2" refType="h"/>
      <dgm:constr type="h" for="des" forName="vert2" refType="h"/>
      <dgm:constr type="h" for="des" forName="horz3" refType="h"/>
      <dgm:constr type="h" for="des" forName="vert3" refType="h"/>
      <dgm:constr type="h" for="des" forName="horz4" refType="h"/>
      <dgm:constr type="h" for="des" ptType="node" refType="h"/>
      <dgm:constr type="primFontSz" for="des" forName="tx1" op="equ" val="65"/>
      <dgm:constr type="primFontSz" for="des" forName="tx2" op="equ" val="65"/>
      <dgm:constr type="primFontSz" for="des" forName="tx3" op="equ" val="65"/>
      <dgm:constr type="primFontSz" for="des" forName="tx4" op="equ" val="65"/>
      <dgm:constr type="w" for="des" forName="thickLine" refType="w"/>
      <dgm:constr type="h" for="des" forName="thickLine"/>
      <dgm:constr type="h" for="des" forName="thinLine1"/>
      <dgm:constr type="h" for="des" forName="thinLine2b"/>
      <dgm:constr type="h" for="des" forName="thinLine3"/>
      <dgm:constr type="h" for="des" forName="vertSpace2a" refType="h" fact="0.05"/>
      <dgm:constr type="h" for="des" forName="vertSpace2b" refType="h" refFor="des" refForName="vertSpace2a"/>
    </dgm:constrLst>
    <dgm:forEach name="Name3" axis="ch" ptType="node">
      <dgm:layoutNode name="thickLine" styleLbl="alignNode1">
        <dgm:alg type="sp"/>
        <dgm:shape xmlns:r="http://schemas.openxmlformats.org/officeDocument/2006/relationships" type="line" r:blip="">
          <dgm:adjLst/>
        </dgm:shape>
        <dgm:presOf/>
      </dgm:layoutNode>
      <dgm:layoutNode name="horz1">
        <dgm:choose name="Name4">
          <dgm:if name="Name5" func="var" arg="dir" op="equ" val="norm">
            <dgm:alg type="lin">
              <dgm:param type="linDir" val="fromL"/>
              <dgm:param type="nodeVertAlign" val="t"/>
            </dgm:alg>
          </dgm:if>
          <dgm:else name="Name6">
            <dgm:alg type="lin">
              <dgm:param type="linDir" val="fromR"/>
              <dgm:param type="nodeVertAlign" val="t"/>
            </dgm:alg>
          </dgm:else>
        </dgm:choose>
        <dgm:shape xmlns:r="http://schemas.openxmlformats.org/officeDocument/2006/relationships" r:blip="">
          <dgm:adjLst/>
        </dgm:shape>
        <dgm:presOf/>
        <dgm:choose name="Name7">
          <dgm:if name="Name8" axis="root des" func="maxDepth" op="equ" val="1">
            <dgm:constrLst>
              <dgm:constr type="w" for="ch" forName="tx1" refType="w"/>
            </dgm:constrLst>
          </dgm:if>
          <dgm:if name="Name9" axis="root des" func="maxDepth" op="equ" val="2">
            <dgm:constrLst>
              <dgm:constr type="w" for="ch" forName="tx1" refType="w" fact="0.2"/>
              <dgm:constr type="w" for="des" forName="tx2" refType="w" fact="0.785"/>
              <dgm:constr type="w" for="des" forName="horzSpace2" refType="w" fact="0.015"/>
              <dgm:constr type="w" for="des" forName="thinLine2b" refType="w" fact="0.8"/>
            </dgm:constrLst>
          </dgm:if>
          <dgm:if name="Name10" axis="root des" func="maxDepth" op="equ" val="3">
            <dgm:constrLst>
              <dgm:constr type="w" for="ch" forName="tx1" refType="w" fact="0.2"/>
              <dgm:constr type="w" for="des" forName="tx2" refType="w" fact="0.385"/>
              <dgm:constr type="w" for="des" forName="tx3" refType="w" fact="0.385"/>
              <dgm:constr type="w" for="des" forName="horzSpace2" refType="w" fact="0.015"/>
              <dgm:constr type="w" for="des" forName="horzSpace3" refType="w" fact="0.015"/>
              <dgm:constr type="w" for="des" forName="thinLine2b" refType="w" fact="0.8"/>
              <dgm:constr type="w" for="des" forName="thinLine3" refType="w" fact="0.385"/>
            </dgm:constrLst>
          </dgm:if>
          <dgm:if name="Name11" axis="root des" func="maxDepth" op="gte" val="4">
            <dgm:constrLst>
              <dgm:constr type="w" for="ch" forName="tx1" refType="w" fact="0.2"/>
              <dgm:constr type="w" for="des" forName="tx2" refType="w" fact="0.2516"/>
              <dgm:constr type="w" for="des" forName="tx3" refType="w" fact="0.2516"/>
              <dgm:constr type="w" for="des" forName="tx4" refType="w" fact="0.2516"/>
              <dgm:constr type="w" for="des" forName="horzSpace2" refType="w" fact="0.015"/>
              <dgm:constr type="w" for="des" forName="horzSpace3" refType="w" fact="0.015"/>
              <dgm:constr type="w" for="des" forName="horzSpace4" refType="w" fact="0.015"/>
              <dgm:constr type="w" for="des" forName="thinLine2b" refType="w" fact="0.8"/>
              <dgm:constr type="w" for="des" forName="thinLine3" refType="w" fact="0.5332"/>
            </dgm:constrLst>
          </dgm:if>
          <dgm:else name="Name12"/>
        </dgm:choose>
        <dgm:layoutNode name="tx1" styleLbl="revTx">
          <dgm:alg type="tx">
            <dgm:param type="parTxLTRAlign" val="l"/>
            <dgm:param type="parTxRTLAlign" val="r"/>
            <dgm:param type="txAnchorVert" val="t"/>
          </dgm:alg>
          <dgm:shape xmlns:r="http://schemas.openxmlformats.org/officeDocument/2006/relationships" type="rect" r:blip="">
            <dgm:adjLst/>
          </dgm:shape>
          <dgm:presOf axis="self"/>
          <dgm:constrLst>
            <dgm:constr type="tMarg" refType="primFontSz" fact="0.3"/>
            <dgm:constr type="bMarg" refType="primFontSz" fact="0.3"/>
            <dgm:constr type="lMarg" refType="primFontSz" fact="0.3"/>
            <dgm:constr type="rMarg" refType="primFontSz" fact="0.3"/>
          </dgm:constrLst>
          <dgm:ruleLst>
            <dgm:rule type="primFontSz" val="5" fact="NaN" max="NaN"/>
          </dgm:ruleLst>
        </dgm:layoutNode>
        <dgm:layoutNode name="vert1">
          <dgm:choose name="Name13">
            <dgm:if name="Name14" func="var" arg="dir" op="equ" val="norm">
              <dgm:alg type="lin">
                <dgm:param type="linDir" val="fromT"/>
                <dgm:param type="nodeHorzAlign" val="l"/>
              </dgm:alg>
            </dgm:if>
            <dgm:else name="Name15">
              <dgm:alg type="lin">
                <dgm:param type="linDir" val="fromT"/>
                <dgm:param type="nodeHorzAlign" val="r"/>
              </dgm:alg>
            </dgm:else>
          </dgm:choose>
          <dgm:shape xmlns:r="http://schemas.openxmlformats.org/officeDocument/2006/relationships" r:blip="">
            <dgm:adjLst/>
          </dgm:shape>
          <dgm:presOf/>
          <dgm:forEach name="Name16" axis="ch" ptType="node">
            <dgm:choose name="Name17">
              <dgm:if name="Name18" axis="self" ptType="node" func="pos" op="equ" val="1">
                <dgm:layoutNode name="vertSpace2a">
                  <dgm:alg type="sp"/>
                  <dgm:shape xmlns:r="http://schemas.openxmlformats.org/officeDocument/2006/relationships" r:blip="">
                    <dgm:adjLst/>
                  </dgm:shape>
                  <dgm:presOf/>
                </dgm:layoutNode>
              </dgm:if>
              <dgm:else name="Name19"/>
            </dgm:choose>
            <dgm:layoutNode name="horz2">
              <dgm:choose name="Name20">
                <dgm:if name="Name21" func="var" arg="dir" op="equ" val="norm">
                  <dgm:alg type="lin">
                    <dgm:param type="linDir" val="fromL"/>
                    <dgm:param type="nodeVertAlign" val="t"/>
                  </dgm:alg>
                </dgm:if>
                <dgm:else name="Name22">
                  <dgm:alg type="lin">
                    <dgm:param type="linDir" val="fromR"/>
                    <dgm:param type="nodeVertAlign" val="t"/>
                  </dgm:alg>
                </dgm:else>
              </dgm:choose>
              <dgm:shape xmlns:r="http://schemas.openxmlformats.org/officeDocument/2006/relationships" r:blip="">
                <dgm:adjLst/>
              </dgm:shape>
              <dgm:presOf/>
              <dgm:layoutNode name="horzSpace2">
                <dgm:alg type="sp"/>
                <dgm:shape xmlns:r="http://schemas.openxmlformats.org/officeDocument/2006/relationships" r:blip="">
                  <dgm:adjLst/>
                </dgm:shape>
                <dgm:presOf/>
              </dgm:layoutNode>
              <dgm:layoutNode name="tx2" styleLbl="revTx">
                <dgm:alg type="tx">
                  <dgm:param type="parTxLTRAlign" val="l"/>
                  <dgm:param type="parTxRTLAlign" val="r"/>
                  <dgm:param type="txAnchorVert" val="t"/>
                </dgm:alg>
                <dgm:shape xmlns:r="http://schemas.openxmlformats.org/officeDocument/2006/relationships" type="rect" r:blip="">
                  <dgm:adjLst/>
                </dgm:shape>
                <dgm:presOf axis="self"/>
                <dgm:constrLst>
                  <dgm:constr type="tMarg" refType="primFontSz" fact="0.3"/>
                  <dgm:constr type="bMarg" refType="primFontSz" fact="0.3"/>
                  <dgm:constr type="lMarg" refType="primFontSz" fact="0.3"/>
                  <dgm:constr type="rMarg" refType="primFontSz" fact="0.3"/>
                </dgm:constrLst>
                <dgm:ruleLst>
                  <dgm:rule type="primFontSz" val="5" fact="NaN" max="NaN"/>
                </dgm:ruleLst>
              </dgm:layoutNode>
              <dgm:layoutNode name="vert2">
                <dgm:choose name="Name23">
                  <dgm:if name="Name24" func="var" arg="dir" op="equ" val="norm">
                    <dgm:alg type="lin">
                      <dgm:param type="linDir" val="fromT"/>
                      <dgm:param type="nodeHorzAlign" val="l"/>
                    </dgm:alg>
                  </dgm:if>
                  <dgm:else name="Name25">
                    <dgm:alg type="lin">
                      <dgm:param type="linDir" val="fromT"/>
                      <dgm:param type="nodeHorzAlign" val="r"/>
                    </dgm:alg>
                  </dgm:else>
                </dgm:choose>
                <dgm:shape xmlns:r="http://schemas.openxmlformats.org/officeDocument/2006/relationships" r:blip="">
                  <dgm:adjLst/>
                </dgm:shape>
                <dgm:presOf/>
                <dgm:forEach name="Name26" axis="ch" ptType="node">
                  <dgm:layoutNode name="horz3">
                    <dgm:choose name="Name27">
                      <dgm:if name="Name28" func="var" arg="dir" op="equ" val="norm">
                        <dgm:alg type="lin">
                          <dgm:param type="linDir" val="fromL"/>
                          <dgm:param type="nodeVertAlign" val="t"/>
                        </dgm:alg>
                      </dgm:if>
                      <dgm:else name="Name29">
                        <dgm:alg type="lin">
                          <dgm:param type="linDir" val="fromR"/>
                          <dgm:param type="nodeVertAlign" val="t"/>
                        </dgm:alg>
                      </dgm:else>
                    </dgm:choose>
                    <dgm:shape xmlns:r="http://schemas.openxmlformats.org/officeDocument/2006/relationships" r:blip="">
                      <dgm:adjLst/>
                    </dgm:shape>
                    <dgm:presOf/>
                    <dgm:layoutNode name="horzSpace3">
                      <dgm:alg type="sp"/>
                      <dgm:shape xmlns:r="http://schemas.openxmlformats.org/officeDocument/2006/relationships" r:blip="">
                        <dgm:adjLst/>
                      </dgm:shape>
                      <dgm:presOf/>
                    </dgm:layoutNode>
                    <dgm:layoutNode name="tx3" styleLbl="revTx">
                      <dgm:alg type="tx">
                        <dgm:param type="parTxLTRAlign" val="l"/>
                        <dgm:param type="parTxRTLAlign" val="r"/>
                        <dgm:param type="txAnchorVert" val="t"/>
                      </dgm:alg>
                      <dgm:shape xmlns:r="http://schemas.openxmlformats.org/officeDocument/2006/relationships" type="rect" r:blip="">
                        <dgm:adjLst/>
                      </dgm:shape>
                      <dgm:presOf axis="self"/>
                      <dgm:constrLst>
                        <dgm:constr type="tMarg" refType="primFontSz" fact="0.3"/>
                        <dgm:constr type="bMarg" refType="primFontSz" fact="0.3"/>
                        <dgm:constr type="lMarg" refType="primFontSz" fact="0.3"/>
                        <dgm:constr type="rMarg" refType="primFontSz" fact="0.3"/>
                      </dgm:constrLst>
                      <dgm:ruleLst>
                        <dgm:rule type="primFontSz" val="5" fact="NaN" max="NaN"/>
                      </dgm:ruleLst>
                    </dgm:layoutNode>
                    <dgm:layoutNode name="vert3">
                      <dgm:choose name="Name30">
                        <dgm:if name="Name31" func="var" arg="dir" op="equ" val="norm">
                          <dgm:alg type="lin">
                            <dgm:param type="linDir" val="fromT"/>
                            <dgm:param type="nodeHorzAlign" val="l"/>
                          </dgm:alg>
                        </dgm:if>
                        <dgm:else name="Name32">
                          <dgm:alg type="lin">
                            <dgm:param type="linDir" val="fromT"/>
                            <dgm:param type="nodeHorzAlign" val="r"/>
                          </dgm:alg>
                        </dgm:else>
                      </dgm:choose>
                      <dgm:shape xmlns:r="http://schemas.openxmlformats.org/officeDocument/2006/relationships" r:blip="">
                        <dgm:adjLst/>
                      </dgm:shape>
                      <dgm:presOf/>
                      <dgm:forEach name="Name33" axis="ch" ptType="node">
                        <dgm:layoutNode name="horz4">
                          <dgm:choose name="Name34">
                            <dgm:if name="Name35" func="var" arg="dir" op="equ" val="norm">
                              <dgm:alg type="lin">
                                <dgm:param type="linDir" val="fromL"/>
                                <dgm:param type="nodeVertAlign" val="t"/>
                              </dgm:alg>
                            </dgm:if>
                            <dgm:else name="Name36">
                              <dgm:alg type="lin">
                                <dgm:param type="linDir" val="fromR"/>
                                <dgm:param type="nodeVertAlign" val="t"/>
                              </dgm:alg>
                            </dgm:else>
                          </dgm:choose>
                          <dgm:shape xmlns:r="http://schemas.openxmlformats.org/officeDocument/2006/relationships" r:blip="">
                            <dgm:adjLst/>
                          </dgm:shape>
                          <dgm:presOf/>
                          <dgm:layoutNode name="horzSpace4">
                            <dgm:alg type="sp"/>
                            <dgm:shape xmlns:r="http://schemas.openxmlformats.org/officeDocument/2006/relationships" r:blip="">
                              <dgm:adjLst/>
                            </dgm:shape>
                            <dgm:presOf/>
                          </dgm:layoutNode>
                          <dgm:layoutNode name="tx4" styleLbl="revTx">
                            <dgm:varLst>
                              <dgm:bulletEnabled val="1"/>
                            </dgm:varLst>
                            <dgm:alg type="tx">
                              <dgm:param type="parTxLTRAlign" val="l"/>
                              <dgm:param type="parTxRTLAlign" val="r"/>
                              <dgm:param type="txAnchorVert" val="t"/>
                            </dgm:alg>
                            <dgm:shape xmlns:r="http://schemas.openxmlformats.org/officeDocument/2006/relationships" type="rect" r:blip="">
                              <dgm:adjLst/>
                            </dgm:shape>
                            <dgm:presOf axis="desOrSelf" ptType="node"/>
                            <dgm:constrLst>
                              <dgm:constr type="tMarg" refType="primFontSz" fact="0.3"/>
                              <dgm:constr type="bMarg" refType="primFontSz" fact="0.3"/>
                              <dgm:constr type="lMarg" refType="primFontSz" fact="0.3"/>
                              <dgm:constr type="rMarg" refType="primFontSz" fact="0.3"/>
                            </dgm:constrLst>
                            <dgm:ruleLst>
                              <dgm:rule type="primFontSz" val="5" fact="NaN" max="NaN"/>
                            </dgm:ruleLst>
                          </dgm:layoutNode>
                        </dgm:layoutNode>
                      </dgm:forEach>
                    </dgm:layoutNode>
                  </dgm:layoutNode>
                  <dgm:forEach name="Name37" axis="followSib" ptType="sibTrans" cnt="1">
                    <dgm:layoutNode name="thinLine3" styleLbl="callout">
                      <dgm:alg type="sp"/>
                      <dgm:shape xmlns:r="http://schemas.openxmlformats.org/officeDocument/2006/relationships" type="line" r:blip="">
                        <dgm:adjLst/>
                      </dgm:shape>
                      <dgm:presOf/>
                    </dgm:layoutNode>
                  </dgm:forEach>
                </dgm:forEach>
              </dgm:layoutNode>
            </dgm:layoutNode>
            <dgm:layoutNode name="thinLine2b" styleLbl="callout">
              <dgm:alg type="sp"/>
              <dgm:shape xmlns:r="http://schemas.openxmlformats.org/officeDocument/2006/relationships" type="line" r:blip="">
                <dgm:adjLst/>
              </dgm:shape>
              <dgm:presOf/>
            </dgm:layoutNode>
            <dgm:layoutNode name="vertSpace2b">
              <dgm:alg type="sp"/>
              <dgm:shape xmlns:r="http://schemas.openxmlformats.org/officeDocument/2006/relationships" r:blip="">
                <dgm:adjLst/>
              </dgm:shape>
              <dgm:presOf/>
            </dgm:layoutNode>
          </dgm:forEach>
        </dgm:layoutNode>
      </dgm:layoutNode>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INDICADORES!A1"/><Relationship Id="rId1" Type="http://schemas.openxmlformats.org/officeDocument/2006/relationships/image" Target="../media/image1.png"/><Relationship Id="rId4" Type="http://schemas.openxmlformats.org/officeDocument/2006/relationships/image" Target="../media/image3.png"/></Relationships>
</file>

<file path=xl/drawings/_rels/drawing10.xml.rels><?xml version="1.0" encoding="UTF-8" standalone="yes"?>
<Relationships xmlns="http://schemas.openxmlformats.org/package/2006/relationships"><Relationship Id="rId3" Type="http://schemas.openxmlformats.org/officeDocument/2006/relationships/hyperlink" Target="#H!A68"/><Relationship Id="rId7" Type="http://schemas.openxmlformats.org/officeDocument/2006/relationships/image" Target="../media/image14.png"/><Relationship Id="rId2" Type="http://schemas.openxmlformats.org/officeDocument/2006/relationships/image" Target="../media/image9.png"/><Relationship Id="rId1" Type="http://schemas.openxmlformats.org/officeDocument/2006/relationships/image" Target="../media/image8.png"/><Relationship Id="rId6" Type="http://schemas.openxmlformats.org/officeDocument/2006/relationships/hyperlink" Target="#B!A1"/><Relationship Id="rId5" Type="http://schemas.openxmlformats.org/officeDocument/2006/relationships/hyperlink" Target="#INDICADORES!A1"/><Relationship Id="rId4" Type="http://schemas.openxmlformats.org/officeDocument/2006/relationships/image" Target="../media/image10.png"/></Relationships>
</file>

<file path=xl/drawings/_rels/drawing11.xml.rels><?xml version="1.0" encoding="UTF-8" standalone="yes"?>
<Relationships xmlns="http://schemas.openxmlformats.org/package/2006/relationships"><Relationship Id="rId3" Type="http://schemas.openxmlformats.org/officeDocument/2006/relationships/hyperlink" Target="#I!A68"/><Relationship Id="rId7" Type="http://schemas.openxmlformats.org/officeDocument/2006/relationships/image" Target="../media/image15.png"/><Relationship Id="rId2" Type="http://schemas.openxmlformats.org/officeDocument/2006/relationships/image" Target="../media/image9.png"/><Relationship Id="rId1" Type="http://schemas.openxmlformats.org/officeDocument/2006/relationships/image" Target="../media/image8.png"/><Relationship Id="rId6" Type="http://schemas.openxmlformats.org/officeDocument/2006/relationships/hyperlink" Target="#B!A1"/><Relationship Id="rId5" Type="http://schemas.openxmlformats.org/officeDocument/2006/relationships/hyperlink" Target="#INDICADORES!A1"/><Relationship Id="rId4" Type="http://schemas.openxmlformats.org/officeDocument/2006/relationships/image" Target="../media/image10.png"/></Relationships>
</file>

<file path=xl/drawings/_rels/drawing12.xml.rels><?xml version="1.0" encoding="UTF-8" standalone="yes"?>
<Relationships xmlns="http://schemas.openxmlformats.org/package/2006/relationships"><Relationship Id="rId3" Type="http://schemas.openxmlformats.org/officeDocument/2006/relationships/hyperlink" Target="#J!A68"/><Relationship Id="rId7" Type="http://schemas.openxmlformats.org/officeDocument/2006/relationships/image" Target="../media/image16.png"/><Relationship Id="rId2" Type="http://schemas.openxmlformats.org/officeDocument/2006/relationships/image" Target="../media/image9.png"/><Relationship Id="rId1" Type="http://schemas.openxmlformats.org/officeDocument/2006/relationships/image" Target="../media/image8.png"/><Relationship Id="rId6" Type="http://schemas.openxmlformats.org/officeDocument/2006/relationships/hyperlink" Target="#B!A1"/><Relationship Id="rId5" Type="http://schemas.openxmlformats.org/officeDocument/2006/relationships/hyperlink" Target="#INDICADORES!A1"/><Relationship Id="rId4" Type="http://schemas.openxmlformats.org/officeDocument/2006/relationships/image" Target="../media/image10.png"/></Relationships>
</file>

<file path=xl/drawings/_rels/drawing2.xml.rels><?xml version="1.0" encoding="UTF-8" standalone="yes"?>
<Relationships xmlns="http://schemas.openxmlformats.org/package/2006/relationships"><Relationship Id="rId8" Type="http://schemas.openxmlformats.org/officeDocument/2006/relationships/hyperlink" Target="#'F'!A1"/><Relationship Id="rId13" Type="http://schemas.openxmlformats.org/officeDocument/2006/relationships/image" Target="../media/image7.png"/><Relationship Id="rId3" Type="http://schemas.openxmlformats.org/officeDocument/2006/relationships/hyperlink" Target="#A!A1"/><Relationship Id="rId7" Type="http://schemas.openxmlformats.org/officeDocument/2006/relationships/hyperlink" Target="#E!A1"/><Relationship Id="rId12" Type="http://schemas.openxmlformats.org/officeDocument/2006/relationships/image" Target="../media/image6.png"/><Relationship Id="rId2" Type="http://schemas.openxmlformats.org/officeDocument/2006/relationships/image" Target="../media/image5.jpeg"/><Relationship Id="rId1" Type="http://schemas.openxmlformats.org/officeDocument/2006/relationships/image" Target="../media/image4.jpg"/><Relationship Id="rId6" Type="http://schemas.openxmlformats.org/officeDocument/2006/relationships/hyperlink" Target="#D!A1"/><Relationship Id="rId11" Type="http://schemas.openxmlformats.org/officeDocument/2006/relationships/hyperlink" Target="#H!A1"/><Relationship Id="rId5" Type="http://schemas.openxmlformats.org/officeDocument/2006/relationships/hyperlink" Target="#'C'!A1"/><Relationship Id="rId10" Type="http://schemas.openxmlformats.org/officeDocument/2006/relationships/hyperlink" Target="#J!A1"/><Relationship Id="rId4" Type="http://schemas.openxmlformats.org/officeDocument/2006/relationships/hyperlink" Target="#B!A1"/><Relationship Id="rId9" Type="http://schemas.openxmlformats.org/officeDocument/2006/relationships/hyperlink" Target="#I!A1"/></Relationships>
</file>

<file path=xl/drawings/_rels/drawing3.xml.rels><?xml version="1.0" encoding="UTF-8" standalone="yes"?>
<Relationships xmlns="http://schemas.openxmlformats.org/package/2006/relationships"><Relationship Id="rId3" Type="http://schemas.openxmlformats.org/officeDocument/2006/relationships/diagramQuickStyle" Target="../diagrams/quickStyle1.xml"/><Relationship Id="rId2" Type="http://schemas.openxmlformats.org/officeDocument/2006/relationships/diagramLayout" Target="../diagrams/layout1.xml"/><Relationship Id="rId1" Type="http://schemas.openxmlformats.org/officeDocument/2006/relationships/diagramData" Target="../diagrams/data1.xml"/><Relationship Id="rId5" Type="http://schemas.microsoft.com/office/2007/relationships/diagramDrawing" Target="../diagrams/drawing1.xml"/><Relationship Id="rId4" Type="http://schemas.openxmlformats.org/officeDocument/2006/relationships/diagramColors" Target="../diagrams/colors1.xml"/></Relationships>
</file>

<file path=xl/drawings/_rels/drawing4.xml.rels><?xml version="1.0" encoding="UTF-8" standalone="yes"?>
<Relationships xmlns="http://schemas.openxmlformats.org/package/2006/relationships"><Relationship Id="rId3" Type="http://schemas.openxmlformats.org/officeDocument/2006/relationships/hyperlink" Target="#A!A66"/><Relationship Id="rId2" Type="http://schemas.openxmlformats.org/officeDocument/2006/relationships/image" Target="../media/image9.png"/><Relationship Id="rId1" Type="http://schemas.openxmlformats.org/officeDocument/2006/relationships/image" Target="../media/image8.png"/><Relationship Id="rId6" Type="http://schemas.openxmlformats.org/officeDocument/2006/relationships/hyperlink" Target="#B!A1"/><Relationship Id="rId5" Type="http://schemas.openxmlformats.org/officeDocument/2006/relationships/hyperlink" Target="#INDICADORES!A1"/><Relationship Id="rId4" Type="http://schemas.openxmlformats.org/officeDocument/2006/relationships/image" Target="../media/image10.png"/></Relationships>
</file>

<file path=xl/drawings/_rels/drawing5.xml.rels><?xml version="1.0" encoding="UTF-8" standalone="yes"?>
<Relationships xmlns="http://schemas.openxmlformats.org/package/2006/relationships"><Relationship Id="rId3" Type="http://schemas.openxmlformats.org/officeDocument/2006/relationships/hyperlink" Target="#B!A66"/><Relationship Id="rId7" Type="http://schemas.openxmlformats.org/officeDocument/2006/relationships/hyperlink" Target="#B!A1"/><Relationship Id="rId2" Type="http://schemas.openxmlformats.org/officeDocument/2006/relationships/image" Target="../media/image9.png"/><Relationship Id="rId1" Type="http://schemas.openxmlformats.org/officeDocument/2006/relationships/image" Target="../media/image8.png"/><Relationship Id="rId6" Type="http://schemas.openxmlformats.org/officeDocument/2006/relationships/hyperlink" Target="#'C'!A1"/><Relationship Id="rId5" Type="http://schemas.openxmlformats.org/officeDocument/2006/relationships/hyperlink" Target="#INDICADORES!A1"/><Relationship Id="rId4" Type="http://schemas.openxmlformats.org/officeDocument/2006/relationships/image" Target="../media/image10.png"/></Relationships>
</file>

<file path=xl/drawings/_rels/drawing6.xml.rels><?xml version="1.0" encoding="UTF-8" standalone="yes"?>
<Relationships xmlns="http://schemas.openxmlformats.org/package/2006/relationships"><Relationship Id="rId3" Type="http://schemas.openxmlformats.org/officeDocument/2006/relationships/hyperlink" Target="#'C'!A66"/><Relationship Id="rId7" Type="http://schemas.openxmlformats.org/officeDocument/2006/relationships/image" Target="../media/image11.png"/><Relationship Id="rId2" Type="http://schemas.openxmlformats.org/officeDocument/2006/relationships/image" Target="../media/image9.png"/><Relationship Id="rId1" Type="http://schemas.openxmlformats.org/officeDocument/2006/relationships/image" Target="../media/image8.png"/><Relationship Id="rId6" Type="http://schemas.openxmlformats.org/officeDocument/2006/relationships/hyperlink" Target="#B!A1"/><Relationship Id="rId5" Type="http://schemas.openxmlformats.org/officeDocument/2006/relationships/hyperlink" Target="#INDICADORES!A1"/><Relationship Id="rId4" Type="http://schemas.openxmlformats.org/officeDocument/2006/relationships/image" Target="../media/image10.png"/></Relationships>
</file>

<file path=xl/drawings/_rels/drawing7.xml.rels><?xml version="1.0" encoding="UTF-8" standalone="yes"?>
<Relationships xmlns="http://schemas.openxmlformats.org/package/2006/relationships"><Relationship Id="rId3" Type="http://schemas.openxmlformats.org/officeDocument/2006/relationships/hyperlink" Target="#D!A66"/><Relationship Id="rId7" Type="http://schemas.openxmlformats.org/officeDocument/2006/relationships/image" Target="../media/image12.png"/><Relationship Id="rId2" Type="http://schemas.openxmlformats.org/officeDocument/2006/relationships/image" Target="../media/image9.png"/><Relationship Id="rId1" Type="http://schemas.openxmlformats.org/officeDocument/2006/relationships/image" Target="../media/image8.png"/><Relationship Id="rId6" Type="http://schemas.openxmlformats.org/officeDocument/2006/relationships/hyperlink" Target="#B!A1"/><Relationship Id="rId5" Type="http://schemas.openxmlformats.org/officeDocument/2006/relationships/hyperlink" Target="#INDICADORES!A1"/><Relationship Id="rId4" Type="http://schemas.openxmlformats.org/officeDocument/2006/relationships/image" Target="../media/image10.png"/></Relationships>
</file>

<file path=xl/drawings/_rels/drawing8.xml.rels><?xml version="1.0" encoding="UTF-8" standalone="yes"?>
<Relationships xmlns="http://schemas.openxmlformats.org/package/2006/relationships"><Relationship Id="rId3" Type="http://schemas.openxmlformats.org/officeDocument/2006/relationships/hyperlink" Target="#E!A67"/><Relationship Id="rId7" Type="http://schemas.openxmlformats.org/officeDocument/2006/relationships/image" Target="../media/image13.png"/><Relationship Id="rId2" Type="http://schemas.openxmlformats.org/officeDocument/2006/relationships/image" Target="../media/image9.png"/><Relationship Id="rId1" Type="http://schemas.openxmlformats.org/officeDocument/2006/relationships/image" Target="../media/image8.png"/><Relationship Id="rId6" Type="http://schemas.openxmlformats.org/officeDocument/2006/relationships/hyperlink" Target="#B!A1"/><Relationship Id="rId5" Type="http://schemas.openxmlformats.org/officeDocument/2006/relationships/hyperlink" Target="#INDICADORES!A1"/><Relationship Id="rId4" Type="http://schemas.openxmlformats.org/officeDocument/2006/relationships/image" Target="../media/image10.png"/></Relationships>
</file>

<file path=xl/drawings/_rels/drawing9.xml.rels><?xml version="1.0" encoding="UTF-8" standalone="yes"?>
<Relationships xmlns="http://schemas.openxmlformats.org/package/2006/relationships"><Relationship Id="rId3" Type="http://schemas.openxmlformats.org/officeDocument/2006/relationships/hyperlink" Target="#'F'!A67"/><Relationship Id="rId2" Type="http://schemas.openxmlformats.org/officeDocument/2006/relationships/image" Target="../media/image9.png"/><Relationship Id="rId1" Type="http://schemas.openxmlformats.org/officeDocument/2006/relationships/image" Target="../media/image8.png"/><Relationship Id="rId6" Type="http://schemas.openxmlformats.org/officeDocument/2006/relationships/hyperlink" Target="#B!A1"/><Relationship Id="rId5" Type="http://schemas.openxmlformats.org/officeDocument/2006/relationships/hyperlink" Target="#INDICADORES!A1"/><Relationship Id="rId4" Type="http://schemas.openxmlformats.org/officeDocument/2006/relationships/image" Target="../media/image10.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32845</xdr:rowOff>
    </xdr:from>
    <xdr:to>
      <xdr:col>19</xdr:col>
      <xdr:colOff>109483</xdr:colOff>
      <xdr:row>46</xdr:row>
      <xdr:rowOff>109483</xdr:rowOff>
    </xdr:to>
    <xdr:pic>
      <xdr:nvPicPr>
        <xdr:cNvPr id="12" name="1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32845"/>
          <a:ext cx="14670690" cy="8638190"/>
        </a:xfrm>
        <a:prstGeom prst="rect">
          <a:avLst/>
        </a:prstGeom>
      </xdr:spPr>
    </xdr:pic>
    <xdr:clientData/>
  </xdr:twoCellAnchor>
  <xdr:oneCellAnchor>
    <xdr:from>
      <xdr:col>1</xdr:col>
      <xdr:colOff>98536</xdr:colOff>
      <xdr:row>0</xdr:row>
      <xdr:rowOff>0</xdr:rowOff>
    </xdr:from>
    <xdr:ext cx="11456149" cy="937629"/>
    <xdr:sp macro="" textlink="">
      <xdr:nvSpPr>
        <xdr:cNvPr id="13" name="12 Rectángulo"/>
        <xdr:cNvSpPr/>
      </xdr:nvSpPr>
      <xdr:spPr>
        <a:xfrm>
          <a:off x="864915" y="0"/>
          <a:ext cx="11456149" cy="937629"/>
        </a:xfrm>
        <a:prstGeom prst="rect">
          <a:avLst/>
        </a:prstGeom>
        <a:noFill/>
        <a:effectLst>
          <a:outerShdw blurRad="50800" dist="38100" dir="5400000" algn="t" rotWithShape="0">
            <a:prstClr val="black">
              <a:alpha val="40000"/>
            </a:prstClr>
          </a:outerShdw>
        </a:effectLst>
      </xdr:spPr>
      <xdr:txBody>
        <a:bodyPr wrap="none" lIns="91440" tIns="45720" rIns="91440" bIns="45720">
          <a:spAutoFit/>
        </a:bodyPr>
        <a:lstStyle/>
        <a:p>
          <a:pPr algn="ctr"/>
          <a:r>
            <a:rPr lang="es-ES" sz="5400" b="1" cap="none" spc="0">
              <a:ln w="10541" cmpd="sng">
                <a:solidFill>
                  <a:schemeClr val="tx1">
                    <a:lumMod val="75000"/>
                    <a:lumOff val="25000"/>
                  </a:schemeClr>
                </a:solidFill>
                <a:prstDash val="solid"/>
              </a:ln>
              <a:solidFill>
                <a:schemeClr val="tx1">
                  <a:lumMod val="75000"/>
                  <a:lumOff val="25000"/>
                </a:schemeClr>
              </a:solidFill>
              <a:effectLst/>
            </a:rPr>
            <a:t>INDICADORES DE COMERCIO EXTERIOR</a:t>
          </a:r>
        </a:p>
      </xdr:txBody>
    </xdr:sp>
    <xdr:clientData/>
  </xdr:oneCellAnchor>
  <xdr:twoCellAnchor>
    <xdr:from>
      <xdr:col>5</xdr:col>
      <xdr:colOff>611127</xdr:colOff>
      <xdr:row>5</xdr:row>
      <xdr:rowOff>109483</xdr:rowOff>
    </xdr:from>
    <xdr:to>
      <xdr:col>7</xdr:col>
      <xdr:colOff>238886</xdr:colOff>
      <xdr:row>8</xdr:row>
      <xdr:rowOff>32844</xdr:rowOff>
    </xdr:to>
    <xdr:sp macro="" textlink="">
      <xdr:nvSpPr>
        <xdr:cNvPr id="14" name="13 Proceso alternativo">
          <a:hlinkClick xmlns:r="http://schemas.openxmlformats.org/officeDocument/2006/relationships" r:id="rId2"/>
        </xdr:cNvPr>
        <xdr:cNvSpPr/>
      </xdr:nvSpPr>
      <xdr:spPr>
        <a:xfrm>
          <a:off x="4443024" y="1040086"/>
          <a:ext cx="1160517" cy="481724"/>
        </a:xfrm>
        <a:prstGeom prst="flowChartAlternateProcess">
          <a:avLst/>
        </a:prstGeom>
        <a:solidFill>
          <a:srgbClr val="C00000"/>
        </a:solidFill>
        <a:ln>
          <a:solidFill>
            <a:srgbClr val="C00000"/>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b="1" i="0">
              <a:solidFill>
                <a:schemeClr val="bg1"/>
              </a:solidFill>
            </a:rPr>
            <a:t>DAR CLIC  AQUÍ PARA INICIAR</a:t>
          </a:r>
        </a:p>
      </xdr:txBody>
    </xdr:sp>
    <xdr:clientData/>
  </xdr:twoCellAnchor>
  <xdr:twoCellAnchor editAs="oneCell">
    <xdr:from>
      <xdr:col>17</xdr:col>
      <xdr:colOff>0</xdr:colOff>
      <xdr:row>14</xdr:row>
      <xdr:rowOff>0</xdr:rowOff>
    </xdr:from>
    <xdr:to>
      <xdr:col>17</xdr:col>
      <xdr:colOff>304800</xdr:colOff>
      <xdr:row>15</xdr:row>
      <xdr:rowOff>114300</xdr:rowOff>
    </xdr:to>
    <xdr:sp macro="" textlink="">
      <xdr:nvSpPr>
        <xdr:cNvPr id="1025" name="AutoShape 1" descr="Resultado de imagen para bandera de colombia png"/>
        <xdr:cNvSpPr>
          <a:spLocks noChangeAspect="1" noChangeArrowheads="1"/>
        </xdr:cNvSpPr>
      </xdr:nvSpPr>
      <xdr:spPr bwMode="auto">
        <a:xfrm>
          <a:off x="12954000" y="2667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262759</xdr:colOff>
      <xdr:row>13</xdr:row>
      <xdr:rowOff>98536</xdr:rowOff>
    </xdr:from>
    <xdr:to>
      <xdr:col>2</xdr:col>
      <xdr:colOff>164224</xdr:colOff>
      <xdr:row>18</xdr:row>
      <xdr:rowOff>84710</xdr:rowOff>
    </xdr:to>
    <xdr:pic>
      <xdr:nvPicPr>
        <xdr:cNvPr id="2" name="1 Imagen"/>
        <xdr:cNvPicPr>
          <a:picLocks noChangeAspect="1"/>
        </xdr:cNvPicPr>
      </xdr:nvPicPr>
      <xdr:blipFill>
        <a:blip xmlns:r="http://schemas.openxmlformats.org/officeDocument/2006/relationships" r:embed="rId3"/>
        <a:stretch>
          <a:fillRect/>
        </a:stretch>
      </xdr:blipFill>
      <xdr:spPr>
        <a:xfrm>
          <a:off x="262759" y="2518105"/>
          <a:ext cx="1434224" cy="916777"/>
        </a:xfrm>
        <a:prstGeom prst="rect">
          <a:avLst/>
        </a:prstGeom>
      </xdr:spPr>
    </xdr:pic>
    <xdr:clientData/>
  </xdr:twoCellAnchor>
  <xdr:twoCellAnchor editAs="oneCell">
    <xdr:from>
      <xdr:col>17</xdr:col>
      <xdr:colOff>0</xdr:colOff>
      <xdr:row>14</xdr:row>
      <xdr:rowOff>0</xdr:rowOff>
    </xdr:from>
    <xdr:to>
      <xdr:col>17</xdr:col>
      <xdr:colOff>304800</xdr:colOff>
      <xdr:row>15</xdr:row>
      <xdr:rowOff>114300</xdr:rowOff>
    </xdr:to>
    <xdr:sp macro="" textlink="">
      <xdr:nvSpPr>
        <xdr:cNvPr id="4" name="AutoShape 1" descr="Resultado de imagen para chile"/>
        <xdr:cNvSpPr>
          <a:spLocks noChangeAspect="1" noChangeArrowheads="1"/>
        </xdr:cNvSpPr>
      </xdr:nvSpPr>
      <xdr:spPr bwMode="auto">
        <a:xfrm>
          <a:off x="12954000" y="2667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17</xdr:col>
      <xdr:colOff>0</xdr:colOff>
      <xdr:row>14</xdr:row>
      <xdr:rowOff>0</xdr:rowOff>
    </xdr:from>
    <xdr:to>
      <xdr:col>17</xdr:col>
      <xdr:colOff>304800</xdr:colOff>
      <xdr:row>15</xdr:row>
      <xdr:rowOff>114300</xdr:rowOff>
    </xdr:to>
    <xdr:sp macro="" textlink="">
      <xdr:nvSpPr>
        <xdr:cNvPr id="3" name="AutoShape 1" descr="Resultado de imagen para bandera mexico"/>
        <xdr:cNvSpPr>
          <a:spLocks noChangeAspect="1" noChangeArrowheads="1"/>
        </xdr:cNvSpPr>
      </xdr:nvSpPr>
      <xdr:spPr bwMode="auto">
        <a:xfrm>
          <a:off x="12954000" y="2667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17</xdr:col>
      <xdr:colOff>0</xdr:colOff>
      <xdr:row>14</xdr:row>
      <xdr:rowOff>0</xdr:rowOff>
    </xdr:from>
    <xdr:to>
      <xdr:col>17</xdr:col>
      <xdr:colOff>304800</xdr:colOff>
      <xdr:row>15</xdr:row>
      <xdr:rowOff>114300</xdr:rowOff>
    </xdr:to>
    <xdr:sp macro="" textlink="">
      <xdr:nvSpPr>
        <xdr:cNvPr id="5" name="AutoShape 1" descr="Resultado de imagen para CUBA BANDERA"/>
        <xdr:cNvSpPr>
          <a:spLocks noChangeAspect="1" noChangeArrowheads="1"/>
        </xdr:cNvSpPr>
      </xdr:nvSpPr>
      <xdr:spPr bwMode="auto">
        <a:xfrm>
          <a:off x="12954000" y="2667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17</xdr:col>
      <xdr:colOff>0</xdr:colOff>
      <xdr:row>14</xdr:row>
      <xdr:rowOff>0</xdr:rowOff>
    </xdr:from>
    <xdr:to>
      <xdr:col>17</xdr:col>
      <xdr:colOff>304800</xdr:colOff>
      <xdr:row>15</xdr:row>
      <xdr:rowOff>114300</xdr:rowOff>
    </xdr:to>
    <xdr:sp macro="" textlink="">
      <xdr:nvSpPr>
        <xdr:cNvPr id="6" name="AutoShape 1" descr="Resultado de imagen para bandera argentina"/>
        <xdr:cNvSpPr>
          <a:spLocks noChangeAspect="1" noChangeArrowheads="1"/>
        </xdr:cNvSpPr>
      </xdr:nvSpPr>
      <xdr:spPr bwMode="auto">
        <a:xfrm>
          <a:off x="12954000" y="2667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273707</xdr:colOff>
      <xdr:row>19</xdr:row>
      <xdr:rowOff>164224</xdr:rowOff>
    </xdr:from>
    <xdr:to>
      <xdr:col>2</xdr:col>
      <xdr:colOff>208015</xdr:colOff>
      <xdr:row>24</xdr:row>
      <xdr:rowOff>153275</xdr:rowOff>
    </xdr:to>
    <xdr:pic>
      <xdr:nvPicPr>
        <xdr:cNvPr id="7" name="6 Imagen"/>
        <xdr:cNvPicPr>
          <a:picLocks noChangeAspect="1"/>
        </xdr:cNvPicPr>
      </xdr:nvPicPr>
      <xdr:blipFill>
        <a:blip xmlns:r="http://schemas.openxmlformats.org/officeDocument/2006/relationships" r:embed="rId4"/>
        <a:stretch>
          <a:fillRect/>
        </a:stretch>
      </xdr:blipFill>
      <xdr:spPr>
        <a:xfrm>
          <a:off x="273707" y="3700517"/>
          <a:ext cx="1467067" cy="91965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5</xdr:col>
      <xdr:colOff>495300</xdr:colOff>
      <xdr:row>4</xdr:row>
      <xdr:rowOff>104773</xdr:rowOff>
    </xdr:from>
    <xdr:to>
      <xdr:col>9</xdr:col>
      <xdr:colOff>571500</xdr:colOff>
      <xdr:row>16</xdr:row>
      <xdr:rowOff>66673</xdr:rowOff>
    </xdr:to>
    <xdr:sp macro="" textlink="">
      <xdr:nvSpPr>
        <xdr:cNvPr id="5" name="4 Rectángulo"/>
        <xdr:cNvSpPr/>
      </xdr:nvSpPr>
      <xdr:spPr>
        <a:xfrm>
          <a:off x="4000500" y="1009648"/>
          <a:ext cx="4152900"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0</xdr:col>
      <xdr:colOff>0</xdr:colOff>
      <xdr:row>0</xdr:row>
      <xdr:rowOff>9525</xdr:rowOff>
    </xdr:from>
    <xdr:to>
      <xdr:col>4</xdr:col>
      <xdr:colOff>1164749</xdr:colOff>
      <xdr:row>4</xdr:row>
      <xdr:rowOff>104775</xdr:rowOff>
    </xdr:to>
    <xdr:pic>
      <xdr:nvPicPr>
        <xdr:cNvPr id="6" name="5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 b="83010"/>
        <a:stretch/>
      </xdr:blipFill>
      <xdr:spPr bwMode="auto">
        <a:xfrm>
          <a:off x="0" y="9525"/>
          <a:ext cx="3907949" cy="1000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514350</xdr:colOff>
      <xdr:row>0</xdr:row>
      <xdr:rowOff>9524</xdr:rowOff>
    </xdr:from>
    <xdr:to>
      <xdr:col>9</xdr:col>
      <xdr:colOff>257175</xdr:colOff>
      <xdr:row>4</xdr:row>
      <xdr:rowOff>28574</xdr:rowOff>
    </xdr:to>
    <xdr:pic>
      <xdr:nvPicPr>
        <xdr:cNvPr id="7" name="6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21436" b="63895"/>
        <a:stretch/>
      </xdr:blipFill>
      <xdr:spPr bwMode="auto">
        <a:xfrm>
          <a:off x="4019550" y="9524"/>
          <a:ext cx="4181475" cy="923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695325</xdr:colOff>
      <xdr:row>0</xdr:row>
      <xdr:rowOff>0</xdr:rowOff>
    </xdr:from>
    <xdr:to>
      <xdr:col>14</xdr:col>
      <xdr:colOff>95250</xdr:colOff>
      <xdr:row>4</xdr:row>
      <xdr:rowOff>93139</xdr:rowOff>
    </xdr:to>
    <xdr:pic>
      <xdr:nvPicPr>
        <xdr:cNvPr id="8" name="7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42509" b="41389"/>
        <a:stretch/>
      </xdr:blipFill>
      <xdr:spPr bwMode="auto">
        <a:xfrm>
          <a:off x="8277225" y="0"/>
          <a:ext cx="4114800" cy="9980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666750</xdr:colOff>
      <xdr:row>1</xdr:row>
      <xdr:rowOff>9525</xdr:rowOff>
    </xdr:from>
    <xdr:to>
      <xdr:col>4</xdr:col>
      <xdr:colOff>466725</xdr:colOff>
      <xdr:row>2</xdr:row>
      <xdr:rowOff>171450</xdr:rowOff>
    </xdr:to>
    <xdr:sp macro="" textlink="">
      <xdr:nvSpPr>
        <xdr:cNvPr id="9" name="8 CuadroTexto"/>
        <xdr:cNvSpPr txBox="1"/>
      </xdr:nvSpPr>
      <xdr:spPr>
        <a:xfrm>
          <a:off x="666750" y="200025"/>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DESCRIPCIÓN</a:t>
          </a:r>
        </a:p>
      </xdr:txBody>
    </xdr:sp>
    <xdr:clientData/>
  </xdr:twoCellAnchor>
  <xdr:twoCellAnchor>
    <xdr:from>
      <xdr:col>6</xdr:col>
      <xdr:colOff>381000</xdr:colOff>
      <xdr:row>1</xdr:row>
      <xdr:rowOff>28575</xdr:rowOff>
    </xdr:from>
    <xdr:to>
      <xdr:col>9</xdr:col>
      <xdr:colOff>9525</xdr:colOff>
      <xdr:row>2</xdr:row>
      <xdr:rowOff>190500</xdr:rowOff>
    </xdr:to>
    <xdr:sp macro="" textlink="">
      <xdr:nvSpPr>
        <xdr:cNvPr id="10" name="9 CuadroTexto"/>
        <xdr:cNvSpPr txBox="1"/>
      </xdr:nvSpPr>
      <xdr:spPr>
        <a:xfrm>
          <a:off x="5048250" y="219075"/>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FÓRMULA</a:t>
          </a:r>
        </a:p>
      </xdr:txBody>
    </xdr:sp>
    <xdr:clientData/>
  </xdr:twoCellAnchor>
  <xdr:twoCellAnchor>
    <xdr:from>
      <xdr:col>11</xdr:col>
      <xdr:colOff>190500</xdr:colOff>
      <xdr:row>1</xdr:row>
      <xdr:rowOff>38100</xdr:rowOff>
    </xdr:from>
    <xdr:to>
      <xdr:col>14</xdr:col>
      <xdr:colOff>447675</xdr:colOff>
      <xdr:row>2</xdr:row>
      <xdr:rowOff>200025</xdr:rowOff>
    </xdr:to>
    <xdr:sp macro="" textlink="">
      <xdr:nvSpPr>
        <xdr:cNvPr id="11" name="10 CuadroTexto"/>
        <xdr:cNvSpPr txBox="1"/>
      </xdr:nvSpPr>
      <xdr:spPr>
        <a:xfrm>
          <a:off x="9296400" y="228600"/>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INTERPRETACIÓN</a:t>
          </a:r>
        </a:p>
      </xdr:txBody>
    </xdr:sp>
    <xdr:clientData/>
  </xdr:twoCellAnchor>
  <xdr:twoCellAnchor>
    <xdr:from>
      <xdr:col>10</xdr:col>
      <xdr:colOff>419100</xdr:colOff>
      <xdr:row>4</xdr:row>
      <xdr:rowOff>95250</xdr:rowOff>
    </xdr:from>
    <xdr:to>
      <xdr:col>15</xdr:col>
      <xdr:colOff>95250</xdr:colOff>
      <xdr:row>16</xdr:row>
      <xdr:rowOff>57150</xdr:rowOff>
    </xdr:to>
    <xdr:sp macro="" textlink="">
      <xdr:nvSpPr>
        <xdr:cNvPr id="12" name="11 Rectángulo"/>
        <xdr:cNvSpPr/>
      </xdr:nvSpPr>
      <xdr:spPr>
        <a:xfrm>
          <a:off x="8763000" y="1000125"/>
          <a:ext cx="3486150"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419100</xdr:colOff>
      <xdr:row>4</xdr:row>
      <xdr:rowOff>95250</xdr:rowOff>
    </xdr:from>
    <xdr:to>
      <xdr:col>5</xdr:col>
      <xdr:colOff>276225</xdr:colOff>
      <xdr:row>16</xdr:row>
      <xdr:rowOff>57150</xdr:rowOff>
    </xdr:to>
    <xdr:sp macro="" textlink="">
      <xdr:nvSpPr>
        <xdr:cNvPr id="13" name="12 Rectángulo"/>
        <xdr:cNvSpPr/>
      </xdr:nvSpPr>
      <xdr:spPr>
        <a:xfrm>
          <a:off x="419100" y="1000125"/>
          <a:ext cx="3362325"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6</xdr:col>
      <xdr:colOff>695325</xdr:colOff>
      <xdr:row>17</xdr:row>
      <xdr:rowOff>176211</xdr:rowOff>
    </xdr:from>
    <xdr:to>
      <xdr:col>7</xdr:col>
      <xdr:colOff>561975</xdr:colOff>
      <xdr:row>22</xdr:row>
      <xdr:rowOff>9524</xdr:rowOff>
    </xdr:to>
    <xdr:pic>
      <xdr:nvPicPr>
        <xdr:cNvPr id="14" name="13 Imagen" descr="Resultado de imagen para estadisticas icono png"/>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362575" y="3605211"/>
          <a:ext cx="1257300" cy="7858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49746</xdr:colOff>
      <xdr:row>18</xdr:row>
      <xdr:rowOff>94017</xdr:rowOff>
    </xdr:from>
    <xdr:to>
      <xdr:col>6</xdr:col>
      <xdr:colOff>790576</xdr:colOff>
      <xdr:row>24</xdr:row>
      <xdr:rowOff>104775</xdr:rowOff>
    </xdr:to>
    <xdr:pic>
      <xdr:nvPicPr>
        <xdr:cNvPr id="15" name="14 Imagen" descr="Resultado de imagen para HAZ clic aqui PNG">
          <a:hlinkClick xmlns:r="http://schemas.openxmlformats.org/officeDocument/2006/relationships" r:id="rId3"/>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554946" y="3713517"/>
          <a:ext cx="1902880" cy="1153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219075</xdr:colOff>
      <xdr:row>21</xdr:row>
      <xdr:rowOff>142875</xdr:rowOff>
    </xdr:from>
    <xdr:to>
      <xdr:col>0</xdr:col>
      <xdr:colOff>428625</xdr:colOff>
      <xdr:row>23</xdr:row>
      <xdr:rowOff>28575</xdr:rowOff>
    </xdr:to>
    <xdr:sp macro="" textlink="">
      <xdr:nvSpPr>
        <xdr:cNvPr id="16" name="15 Flecha izquierda">
          <a:hlinkClick xmlns:r="http://schemas.openxmlformats.org/officeDocument/2006/relationships" r:id="rId5"/>
        </xdr:cNvPr>
        <xdr:cNvSpPr/>
      </xdr:nvSpPr>
      <xdr:spPr>
        <a:xfrm>
          <a:off x="219075" y="4333875"/>
          <a:ext cx="20955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514350</xdr:colOff>
      <xdr:row>21</xdr:row>
      <xdr:rowOff>142875</xdr:rowOff>
    </xdr:from>
    <xdr:to>
      <xdr:col>1</xdr:col>
      <xdr:colOff>19050</xdr:colOff>
      <xdr:row>23</xdr:row>
      <xdr:rowOff>38100</xdr:rowOff>
    </xdr:to>
    <xdr:sp macro="" textlink="">
      <xdr:nvSpPr>
        <xdr:cNvPr id="17" name="16 Flecha derecha">
          <a:hlinkClick xmlns:r="http://schemas.openxmlformats.org/officeDocument/2006/relationships" r:id="rId6"/>
        </xdr:cNvPr>
        <xdr:cNvSpPr/>
      </xdr:nvSpPr>
      <xdr:spPr>
        <a:xfrm>
          <a:off x="514350" y="4333875"/>
          <a:ext cx="266700"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oneCellAnchor>
    <xdr:from>
      <xdr:col>7</xdr:col>
      <xdr:colOff>483563</xdr:colOff>
      <xdr:row>18</xdr:row>
      <xdr:rowOff>31248</xdr:rowOff>
    </xdr:from>
    <xdr:ext cx="3261983" cy="593304"/>
    <xdr:sp macro="" textlink="">
      <xdr:nvSpPr>
        <xdr:cNvPr id="18" name="17 Rectángulo"/>
        <xdr:cNvSpPr/>
      </xdr:nvSpPr>
      <xdr:spPr>
        <a:xfrm>
          <a:off x="6541463" y="3650748"/>
          <a:ext cx="3261983" cy="593304"/>
        </a:xfrm>
        <a:prstGeom prst="rect">
          <a:avLst/>
        </a:prstGeom>
        <a:noFill/>
      </xdr:spPr>
      <xdr:txBody>
        <a:bodyPr wrap="none" lIns="91440" tIns="45720" rIns="91440" bIns="45720">
          <a:spAutoFit/>
          <a:scene3d>
            <a:camera prst="orthographicFront"/>
            <a:lightRig rig="soft" dir="tl">
              <a:rot lat="0" lon="0" rev="0"/>
            </a:lightRig>
          </a:scene3d>
          <a:sp3d contourW="25400" prstMaterial="matte">
            <a:bevelT w="25400" h="55880" prst="artDeco"/>
            <a:contourClr>
              <a:schemeClr val="accent2">
                <a:tint val="20000"/>
              </a:schemeClr>
            </a:contourClr>
          </a:sp3d>
        </a:bodyPr>
        <a:lstStyle/>
        <a:p>
          <a:pPr algn="ctr"/>
          <a:r>
            <a:rPr lang="es-ES" sz="3200" b="1" cap="none" spc="50">
              <a:ln w="11430"/>
              <a:gradFill>
                <a:gsLst>
                  <a:gs pos="25000">
                    <a:schemeClr val="accent2">
                      <a:satMod val="155000"/>
                    </a:schemeClr>
                  </a:gs>
                  <a:gs pos="100000">
                    <a:schemeClr val="accent2">
                      <a:shade val="45000"/>
                      <a:satMod val="165000"/>
                    </a:schemeClr>
                  </a:gs>
                </a:gsLst>
                <a:lin ang="5400000"/>
              </a:gradFill>
              <a:effectLst>
                <a:outerShdw blurRad="76200" dist="50800" dir="5400000" algn="tl" rotWithShape="0">
                  <a:srgbClr val="000000">
                    <a:alpha val="65000"/>
                  </a:srgbClr>
                </a:outerShdw>
              </a:effectLst>
            </a:rPr>
            <a:t>Realiza el análisis</a:t>
          </a:r>
        </a:p>
      </xdr:txBody>
    </xdr:sp>
    <xdr:clientData/>
  </xdr:oneCellAnchor>
  <xdr:twoCellAnchor>
    <xdr:from>
      <xdr:col>0</xdr:col>
      <xdr:colOff>219075</xdr:colOff>
      <xdr:row>40</xdr:row>
      <xdr:rowOff>85725</xdr:rowOff>
    </xdr:from>
    <xdr:to>
      <xdr:col>0</xdr:col>
      <xdr:colOff>409575</xdr:colOff>
      <xdr:row>41</xdr:row>
      <xdr:rowOff>161925</xdr:rowOff>
    </xdr:to>
    <xdr:sp macro="" textlink="">
      <xdr:nvSpPr>
        <xdr:cNvPr id="19" name="18 Flecha izquierda">
          <a:hlinkClick xmlns:r="http://schemas.openxmlformats.org/officeDocument/2006/relationships" r:id="rId5"/>
        </xdr:cNvPr>
        <xdr:cNvSpPr/>
      </xdr:nvSpPr>
      <xdr:spPr>
        <a:xfrm>
          <a:off x="219075" y="7896225"/>
          <a:ext cx="19050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409575</xdr:colOff>
      <xdr:row>40</xdr:row>
      <xdr:rowOff>85725</xdr:rowOff>
    </xdr:from>
    <xdr:to>
      <xdr:col>0</xdr:col>
      <xdr:colOff>695325</xdr:colOff>
      <xdr:row>41</xdr:row>
      <xdr:rowOff>171450</xdr:rowOff>
    </xdr:to>
    <xdr:sp macro="" textlink="">
      <xdr:nvSpPr>
        <xdr:cNvPr id="20" name="19 Flecha derecha">
          <a:hlinkClick xmlns:r="http://schemas.openxmlformats.org/officeDocument/2006/relationships" r:id="rId6"/>
        </xdr:cNvPr>
        <xdr:cNvSpPr/>
      </xdr:nvSpPr>
      <xdr:spPr>
        <a:xfrm>
          <a:off x="409575" y="7896225"/>
          <a:ext cx="285750"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5</xdr:col>
      <xdr:colOff>525272</xdr:colOff>
      <xdr:row>5</xdr:row>
      <xdr:rowOff>114300</xdr:rowOff>
    </xdr:from>
    <xdr:to>
      <xdr:col>9</xdr:col>
      <xdr:colOff>142162</xdr:colOff>
      <xdr:row>14</xdr:row>
      <xdr:rowOff>190499</xdr:rowOff>
    </xdr:to>
    <xdr:pic>
      <xdr:nvPicPr>
        <xdr:cNvPr id="21" name="20 Imagen"/>
        <xdr:cNvPicPr>
          <a:picLocks noChangeAspect="1"/>
        </xdr:cNvPicPr>
      </xdr:nvPicPr>
      <xdr:blipFill rotWithShape="1">
        <a:blip xmlns:r="http://schemas.openxmlformats.org/officeDocument/2006/relationships" r:embed="rId7"/>
        <a:srcRect l="11714" t="21487" r="13093" b="25772"/>
        <a:stretch/>
      </xdr:blipFill>
      <xdr:spPr>
        <a:xfrm>
          <a:off x="4030472" y="1209675"/>
          <a:ext cx="4055540" cy="1790699"/>
        </a:xfrm>
        <a:prstGeom prst="rect">
          <a:avLst/>
        </a:prstGeom>
      </xdr:spPr>
    </xdr:pic>
    <xdr:clientData/>
  </xdr:twoCellAnchor>
  <xdr:oneCellAnchor>
    <xdr:from>
      <xdr:col>0</xdr:col>
      <xdr:colOff>0</xdr:colOff>
      <xdr:row>42</xdr:row>
      <xdr:rowOff>190500</xdr:rowOff>
    </xdr:from>
    <xdr:ext cx="1952625" cy="1595052"/>
    <xdr:sp macro="" textlink="">
      <xdr:nvSpPr>
        <xdr:cNvPr id="23" name="22 Rectángulo"/>
        <xdr:cNvSpPr/>
      </xdr:nvSpPr>
      <xdr:spPr>
        <a:xfrm>
          <a:off x="0" y="8391525"/>
          <a:ext cx="1952625" cy="1595052"/>
        </a:xfrm>
        <a:prstGeom prst="rect">
          <a:avLst/>
        </a:prstGeom>
        <a:noFill/>
      </xdr:spPr>
      <xdr:txBody>
        <a:bodyPr wrap="square" lIns="91440" tIns="45720" rIns="91440" bIns="45720">
          <a:spAutoFit/>
        </a:bodyPr>
        <a:lstStyle/>
        <a:p>
          <a:pPr algn="ct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Índice</a:t>
          </a:r>
          <a:r>
            <a:rPr lang="es-ES" sz="2400" b="1" cap="none" spc="0" baseline="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 de Ventajas Comparativas Reveladas</a:t>
          </a:r>
          <a:endPar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endParaRPr>
        </a:p>
      </xdr:txBody>
    </xdr:sp>
    <xdr:clientData/>
  </xdr:oneCellAnchor>
  <xdr:oneCellAnchor>
    <xdr:from>
      <xdr:col>0</xdr:col>
      <xdr:colOff>0</xdr:colOff>
      <xdr:row>57</xdr:row>
      <xdr:rowOff>123825</xdr:rowOff>
    </xdr:from>
    <xdr:ext cx="1952625" cy="1344727"/>
    <xdr:sp macro="" textlink="">
      <xdr:nvSpPr>
        <xdr:cNvPr id="24" name="23 Rectángulo"/>
        <xdr:cNvSpPr/>
      </xdr:nvSpPr>
      <xdr:spPr>
        <a:xfrm>
          <a:off x="0" y="11229975"/>
          <a:ext cx="1952625" cy="1344727"/>
        </a:xfrm>
        <a:prstGeom prst="rect">
          <a:avLst/>
        </a:prstGeom>
        <a:noFill/>
      </xdr:spPr>
      <xdr:txBody>
        <a:bodyPr wrap="square" lIns="91440" tIns="45720" rIns="91440" bIns="45720">
          <a:spAutoFit/>
        </a:bodyPr>
        <a:lstStyle/>
        <a:p>
          <a:pPr algn="ctr"/>
          <a:r>
            <a:rPr lang="es-ES" sz="20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Importaciones de Colombia provenientes del mundo</a:t>
          </a:r>
        </a:p>
      </xdr:txBody>
    </xdr:sp>
    <xdr:clientData/>
  </xdr:oneCellAnchor>
  <xdr:oneCellAnchor>
    <xdr:from>
      <xdr:col>5</xdr:col>
      <xdr:colOff>847725</xdr:colOff>
      <xdr:row>21</xdr:row>
      <xdr:rowOff>95250</xdr:rowOff>
    </xdr:from>
    <xdr:ext cx="384272" cy="264560"/>
    <xdr:sp macro="" textlink="">
      <xdr:nvSpPr>
        <xdr:cNvPr id="22" name="21 CuadroTexto"/>
        <xdr:cNvSpPr txBox="1"/>
      </xdr:nvSpPr>
      <xdr:spPr>
        <a:xfrm>
          <a:off x="5391150" y="4286250"/>
          <a:ext cx="3842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b="1">
              <a:solidFill>
                <a:srgbClr val="FF0000"/>
              </a:solidFill>
            </a:rPr>
            <a:t>Clic</a:t>
          </a:r>
        </a:p>
      </xdr:txBody>
    </xdr:sp>
    <xdr:clientData/>
  </xdr:oneCellAnchor>
</xdr:wsDr>
</file>

<file path=xl/drawings/drawing11.xml><?xml version="1.0" encoding="utf-8"?>
<xdr:wsDr xmlns:xdr="http://schemas.openxmlformats.org/drawingml/2006/spreadsheetDrawing" xmlns:a="http://schemas.openxmlformats.org/drawingml/2006/main">
  <xdr:twoCellAnchor>
    <xdr:from>
      <xdr:col>5</xdr:col>
      <xdr:colOff>342900</xdr:colOff>
      <xdr:row>4</xdr:row>
      <xdr:rowOff>114300</xdr:rowOff>
    </xdr:from>
    <xdr:to>
      <xdr:col>10</xdr:col>
      <xdr:colOff>2209800</xdr:colOff>
      <xdr:row>17</xdr:row>
      <xdr:rowOff>76200</xdr:rowOff>
    </xdr:to>
    <xdr:sp macro="" textlink="">
      <xdr:nvSpPr>
        <xdr:cNvPr id="2" name="1 Rectángulo"/>
        <xdr:cNvSpPr/>
      </xdr:nvSpPr>
      <xdr:spPr>
        <a:xfrm>
          <a:off x="4152900" y="876300"/>
          <a:ext cx="5676900" cy="2438400"/>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0</xdr:col>
      <xdr:colOff>180975</xdr:colOff>
      <xdr:row>0</xdr:row>
      <xdr:rowOff>9525</xdr:rowOff>
    </xdr:from>
    <xdr:to>
      <xdr:col>4</xdr:col>
      <xdr:colOff>1040924</xdr:colOff>
      <xdr:row>5</xdr:row>
      <xdr:rowOff>57150</xdr:rowOff>
    </xdr:to>
    <xdr:pic>
      <xdr:nvPicPr>
        <xdr:cNvPr id="3" name="2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 b="83010"/>
        <a:stretch/>
      </xdr:blipFill>
      <xdr:spPr bwMode="auto">
        <a:xfrm>
          <a:off x="180975" y="9525"/>
          <a:ext cx="3907949" cy="1000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38100</xdr:colOff>
      <xdr:row>0</xdr:row>
      <xdr:rowOff>0</xdr:rowOff>
    </xdr:from>
    <xdr:to>
      <xdr:col>9</xdr:col>
      <xdr:colOff>647700</xdr:colOff>
      <xdr:row>4</xdr:row>
      <xdr:rowOff>161925</xdr:rowOff>
    </xdr:to>
    <xdr:pic>
      <xdr:nvPicPr>
        <xdr:cNvPr id="4" name="3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21436" b="63895"/>
        <a:stretch/>
      </xdr:blipFill>
      <xdr:spPr bwMode="auto">
        <a:xfrm>
          <a:off x="4610100" y="0"/>
          <a:ext cx="4181475" cy="923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1933575</xdr:colOff>
      <xdr:row>0</xdr:row>
      <xdr:rowOff>0</xdr:rowOff>
    </xdr:from>
    <xdr:to>
      <xdr:col>14</xdr:col>
      <xdr:colOff>542925</xdr:colOff>
      <xdr:row>5</xdr:row>
      <xdr:rowOff>45514</xdr:rowOff>
    </xdr:to>
    <xdr:pic>
      <xdr:nvPicPr>
        <xdr:cNvPr id="5" name="4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42509" b="41389"/>
        <a:stretch/>
      </xdr:blipFill>
      <xdr:spPr bwMode="auto">
        <a:xfrm>
          <a:off x="9553575" y="0"/>
          <a:ext cx="4114800" cy="9980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85725</xdr:colOff>
      <xdr:row>1</xdr:row>
      <xdr:rowOff>9525</xdr:rowOff>
    </xdr:from>
    <xdr:to>
      <xdr:col>4</xdr:col>
      <xdr:colOff>342900</xdr:colOff>
      <xdr:row>2</xdr:row>
      <xdr:rowOff>171450</xdr:rowOff>
    </xdr:to>
    <xdr:sp macro="" textlink="">
      <xdr:nvSpPr>
        <xdr:cNvPr id="6" name="5 CuadroTexto"/>
        <xdr:cNvSpPr txBox="1"/>
      </xdr:nvSpPr>
      <xdr:spPr>
        <a:xfrm>
          <a:off x="847725" y="200025"/>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DESCRIPCIÓN</a:t>
          </a:r>
        </a:p>
      </xdr:txBody>
    </xdr:sp>
    <xdr:clientData/>
  </xdr:twoCellAnchor>
  <xdr:twoCellAnchor>
    <xdr:from>
      <xdr:col>7</xdr:col>
      <xdr:colOff>304800</xdr:colOff>
      <xdr:row>1</xdr:row>
      <xdr:rowOff>19051</xdr:rowOff>
    </xdr:from>
    <xdr:to>
      <xdr:col>10</xdr:col>
      <xdr:colOff>561975</xdr:colOff>
      <xdr:row>2</xdr:row>
      <xdr:rowOff>180976</xdr:rowOff>
    </xdr:to>
    <xdr:sp macro="" textlink="">
      <xdr:nvSpPr>
        <xdr:cNvPr id="7" name="6 CuadroTexto"/>
        <xdr:cNvSpPr txBox="1"/>
      </xdr:nvSpPr>
      <xdr:spPr>
        <a:xfrm>
          <a:off x="5638800" y="209551"/>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FÓRMULA</a:t>
          </a:r>
        </a:p>
      </xdr:txBody>
    </xdr:sp>
    <xdr:clientData/>
  </xdr:twoCellAnchor>
  <xdr:twoCellAnchor>
    <xdr:from>
      <xdr:col>11</xdr:col>
      <xdr:colOff>742950</xdr:colOff>
      <xdr:row>1</xdr:row>
      <xdr:rowOff>76200</xdr:rowOff>
    </xdr:from>
    <xdr:to>
      <xdr:col>15</xdr:col>
      <xdr:colOff>238125</xdr:colOff>
      <xdr:row>3</xdr:row>
      <xdr:rowOff>47625</xdr:rowOff>
    </xdr:to>
    <xdr:sp macro="" textlink="">
      <xdr:nvSpPr>
        <xdr:cNvPr id="8" name="7 CuadroTexto"/>
        <xdr:cNvSpPr txBox="1"/>
      </xdr:nvSpPr>
      <xdr:spPr>
        <a:xfrm>
          <a:off x="10601325" y="266700"/>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INTERPRETACIÓN</a:t>
          </a:r>
        </a:p>
      </xdr:txBody>
    </xdr:sp>
    <xdr:clientData/>
  </xdr:twoCellAnchor>
  <xdr:twoCellAnchor>
    <xdr:from>
      <xdr:col>11</xdr:col>
      <xdr:colOff>200024</xdr:colOff>
      <xdr:row>4</xdr:row>
      <xdr:rowOff>133350</xdr:rowOff>
    </xdr:from>
    <xdr:to>
      <xdr:col>17</xdr:col>
      <xdr:colOff>171449</xdr:colOff>
      <xdr:row>17</xdr:row>
      <xdr:rowOff>76200</xdr:rowOff>
    </xdr:to>
    <xdr:sp macro="" textlink="">
      <xdr:nvSpPr>
        <xdr:cNvPr id="9" name="8 Rectángulo"/>
        <xdr:cNvSpPr/>
      </xdr:nvSpPr>
      <xdr:spPr>
        <a:xfrm>
          <a:off x="10058399" y="895350"/>
          <a:ext cx="4543425" cy="2419350"/>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600075</xdr:colOff>
      <xdr:row>4</xdr:row>
      <xdr:rowOff>123826</xdr:rowOff>
    </xdr:from>
    <xdr:to>
      <xdr:col>5</xdr:col>
      <xdr:colOff>152400</xdr:colOff>
      <xdr:row>17</xdr:row>
      <xdr:rowOff>66676</xdr:rowOff>
    </xdr:to>
    <xdr:sp macro="" textlink="">
      <xdr:nvSpPr>
        <xdr:cNvPr id="10" name="9 Rectángulo"/>
        <xdr:cNvSpPr/>
      </xdr:nvSpPr>
      <xdr:spPr>
        <a:xfrm>
          <a:off x="600075" y="885826"/>
          <a:ext cx="3362325" cy="2419350"/>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7</xdr:col>
      <xdr:colOff>28575</xdr:colOff>
      <xdr:row>18</xdr:row>
      <xdr:rowOff>176211</xdr:rowOff>
    </xdr:from>
    <xdr:to>
      <xdr:col>8</xdr:col>
      <xdr:colOff>95250</xdr:colOff>
      <xdr:row>23</xdr:row>
      <xdr:rowOff>9524</xdr:rowOff>
    </xdr:to>
    <xdr:pic>
      <xdr:nvPicPr>
        <xdr:cNvPr id="11" name="10 Imagen" descr="Resultado de imagen para estadisticas icono png"/>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362575" y="3605211"/>
          <a:ext cx="1257300" cy="7858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506946</xdr:colOff>
      <xdr:row>19</xdr:row>
      <xdr:rowOff>94017</xdr:rowOff>
    </xdr:from>
    <xdr:to>
      <xdr:col>5</xdr:col>
      <xdr:colOff>1028701</xdr:colOff>
      <xdr:row>25</xdr:row>
      <xdr:rowOff>104775</xdr:rowOff>
    </xdr:to>
    <xdr:pic>
      <xdr:nvPicPr>
        <xdr:cNvPr id="12" name="11 Imagen" descr="Resultado de imagen para HAZ clic aqui PNG">
          <a:hlinkClick xmlns:r="http://schemas.openxmlformats.org/officeDocument/2006/relationships" r:id="rId3"/>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554946" y="3713517"/>
          <a:ext cx="1902880" cy="1153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219075</xdr:colOff>
      <xdr:row>22</xdr:row>
      <xdr:rowOff>142875</xdr:rowOff>
    </xdr:from>
    <xdr:to>
      <xdr:col>0</xdr:col>
      <xdr:colOff>428625</xdr:colOff>
      <xdr:row>24</xdr:row>
      <xdr:rowOff>28575</xdr:rowOff>
    </xdr:to>
    <xdr:sp macro="" textlink="">
      <xdr:nvSpPr>
        <xdr:cNvPr id="13" name="12 Flecha izquierda">
          <a:hlinkClick xmlns:r="http://schemas.openxmlformats.org/officeDocument/2006/relationships" r:id="rId5"/>
        </xdr:cNvPr>
        <xdr:cNvSpPr/>
      </xdr:nvSpPr>
      <xdr:spPr>
        <a:xfrm>
          <a:off x="219075" y="4333875"/>
          <a:ext cx="20955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514350</xdr:colOff>
      <xdr:row>22</xdr:row>
      <xdr:rowOff>142875</xdr:rowOff>
    </xdr:from>
    <xdr:to>
      <xdr:col>1</xdr:col>
      <xdr:colOff>19050</xdr:colOff>
      <xdr:row>24</xdr:row>
      <xdr:rowOff>38100</xdr:rowOff>
    </xdr:to>
    <xdr:sp macro="" textlink="">
      <xdr:nvSpPr>
        <xdr:cNvPr id="14" name="13 Flecha derecha">
          <a:hlinkClick xmlns:r="http://schemas.openxmlformats.org/officeDocument/2006/relationships" r:id="rId6"/>
        </xdr:cNvPr>
        <xdr:cNvSpPr/>
      </xdr:nvSpPr>
      <xdr:spPr>
        <a:xfrm>
          <a:off x="514350" y="4333875"/>
          <a:ext cx="266700"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oneCellAnchor>
    <xdr:from>
      <xdr:col>8</xdr:col>
      <xdr:colOff>445463</xdr:colOff>
      <xdr:row>19</xdr:row>
      <xdr:rowOff>31248</xdr:rowOff>
    </xdr:from>
    <xdr:ext cx="3261983" cy="593304"/>
    <xdr:sp macro="" textlink="">
      <xdr:nvSpPr>
        <xdr:cNvPr id="15" name="14 Rectángulo"/>
        <xdr:cNvSpPr/>
      </xdr:nvSpPr>
      <xdr:spPr>
        <a:xfrm>
          <a:off x="6541463" y="3650748"/>
          <a:ext cx="3261983" cy="593304"/>
        </a:xfrm>
        <a:prstGeom prst="rect">
          <a:avLst/>
        </a:prstGeom>
        <a:noFill/>
      </xdr:spPr>
      <xdr:txBody>
        <a:bodyPr wrap="none" lIns="91440" tIns="45720" rIns="91440" bIns="45720">
          <a:spAutoFit/>
          <a:scene3d>
            <a:camera prst="orthographicFront"/>
            <a:lightRig rig="soft" dir="tl">
              <a:rot lat="0" lon="0" rev="0"/>
            </a:lightRig>
          </a:scene3d>
          <a:sp3d contourW="25400" prstMaterial="matte">
            <a:bevelT w="25400" h="55880" prst="artDeco"/>
            <a:contourClr>
              <a:schemeClr val="accent2">
                <a:tint val="20000"/>
              </a:schemeClr>
            </a:contourClr>
          </a:sp3d>
        </a:bodyPr>
        <a:lstStyle/>
        <a:p>
          <a:pPr algn="ctr"/>
          <a:r>
            <a:rPr lang="es-ES" sz="3200" b="1" cap="none" spc="50">
              <a:ln w="11430"/>
              <a:gradFill>
                <a:gsLst>
                  <a:gs pos="25000">
                    <a:schemeClr val="accent2">
                      <a:satMod val="155000"/>
                    </a:schemeClr>
                  </a:gs>
                  <a:gs pos="100000">
                    <a:schemeClr val="accent2">
                      <a:shade val="45000"/>
                      <a:satMod val="165000"/>
                    </a:schemeClr>
                  </a:gs>
                </a:gsLst>
                <a:lin ang="5400000"/>
              </a:gradFill>
              <a:effectLst>
                <a:outerShdw blurRad="76200" dist="50800" dir="5400000" algn="tl" rotWithShape="0">
                  <a:srgbClr val="000000">
                    <a:alpha val="65000"/>
                  </a:srgbClr>
                </a:outerShdw>
              </a:effectLst>
            </a:rPr>
            <a:t>Realiza el análisis</a:t>
          </a:r>
        </a:p>
      </xdr:txBody>
    </xdr:sp>
    <xdr:clientData/>
  </xdr:oneCellAnchor>
  <xdr:twoCellAnchor>
    <xdr:from>
      <xdr:col>0</xdr:col>
      <xdr:colOff>219075</xdr:colOff>
      <xdr:row>41</xdr:row>
      <xdr:rowOff>85725</xdr:rowOff>
    </xdr:from>
    <xdr:to>
      <xdr:col>0</xdr:col>
      <xdr:colOff>409575</xdr:colOff>
      <xdr:row>42</xdr:row>
      <xdr:rowOff>161925</xdr:rowOff>
    </xdr:to>
    <xdr:sp macro="" textlink="">
      <xdr:nvSpPr>
        <xdr:cNvPr id="16" name="15 Flecha izquierda">
          <a:hlinkClick xmlns:r="http://schemas.openxmlformats.org/officeDocument/2006/relationships" r:id="rId5"/>
        </xdr:cNvPr>
        <xdr:cNvSpPr/>
      </xdr:nvSpPr>
      <xdr:spPr>
        <a:xfrm>
          <a:off x="219075" y="7896225"/>
          <a:ext cx="19050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409575</xdr:colOff>
      <xdr:row>41</xdr:row>
      <xdr:rowOff>85725</xdr:rowOff>
    </xdr:from>
    <xdr:to>
      <xdr:col>0</xdr:col>
      <xdr:colOff>695325</xdr:colOff>
      <xdr:row>42</xdr:row>
      <xdr:rowOff>171450</xdr:rowOff>
    </xdr:to>
    <xdr:sp macro="" textlink="">
      <xdr:nvSpPr>
        <xdr:cNvPr id="17" name="16 Flecha derecha">
          <a:hlinkClick xmlns:r="http://schemas.openxmlformats.org/officeDocument/2006/relationships" r:id="rId6"/>
        </xdr:cNvPr>
        <xdr:cNvSpPr/>
      </xdr:nvSpPr>
      <xdr:spPr>
        <a:xfrm>
          <a:off x="409575" y="7896225"/>
          <a:ext cx="285750"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5</xdr:col>
      <xdr:colOff>590548</xdr:colOff>
      <xdr:row>4</xdr:row>
      <xdr:rowOff>180976</xdr:rowOff>
    </xdr:from>
    <xdr:to>
      <xdr:col>8</xdr:col>
      <xdr:colOff>962023</xdr:colOff>
      <xdr:row>14</xdr:row>
      <xdr:rowOff>28576</xdr:rowOff>
    </xdr:to>
    <xdr:pic>
      <xdr:nvPicPr>
        <xdr:cNvPr id="18" name="17 Imagen"/>
        <xdr:cNvPicPr>
          <a:picLocks noChangeAspect="1"/>
        </xdr:cNvPicPr>
      </xdr:nvPicPr>
      <xdr:blipFill rotWithShape="1">
        <a:blip xmlns:r="http://schemas.openxmlformats.org/officeDocument/2006/relationships" r:embed="rId7"/>
        <a:srcRect l="11597" t="8413" r="26907" b="37506"/>
        <a:stretch/>
      </xdr:blipFill>
      <xdr:spPr>
        <a:xfrm>
          <a:off x="5019673" y="942976"/>
          <a:ext cx="3943350" cy="1752600"/>
        </a:xfrm>
        <a:prstGeom prst="rect">
          <a:avLst/>
        </a:prstGeom>
      </xdr:spPr>
    </xdr:pic>
    <xdr:clientData/>
  </xdr:twoCellAnchor>
  <xdr:twoCellAnchor editAs="oneCell">
    <xdr:from>
      <xdr:col>11</xdr:col>
      <xdr:colOff>323849</xdr:colOff>
      <xdr:row>6</xdr:row>
      <xdr:rowOff>66675</xdr:rowOff>
    </xdr:from>
    <xdr:to>
      <xdr:col>14</xdr:col>
      <xdr:colOff>1079789</xdr:colOff>
      <xdr:row>10</xdr:row>
      <xdr:rowOff>152400</xdr:rowOff>
    </xdr:to>
    <xdr:pic>
      <xdr:nvPicPr>
        <xdr:cNvPr id="19" name="18 Imagen"/>
        <xdr:cNvPicPr>
          <a:picLocks noChangeAspect="1"/>
        </xdr:cNvPicPr>
      </xdr:nvPicPr>
      <xdr:blipFill rotWithShape="1">
        <a:blip xmlns:r="http://schemas.openxmlformats.org/officeDocument/2006/relationships" r:embed="rId7"/>
        <a:srcRect l="17815" t="60516" r="18242" b="14701"/>
        <a:stretch/>
      </xdr:blipFill>
      <xdr:spPr>
        <a:xfrm>
          <a:off x="10182224" y="1209675"/>
          <a:ext cx="4327815" cy="847725"/>
        </a:xfrm>
        <a:prstGeom prst="rect">
          <a:avLst/>
        </a:prstGeom>
      </xdr:spPr>
    </xdr:pic>
    <xdr:clientData/>
  </xdr:twoCellAnchor>
  <xdr:oneCellAnchor>
    <xdr:from>
      <xdr:col>0</xdr:col>
      <xdr:colOff>0</xdr:colOff>
      <xdr:row>76</xdr:row>
      <xdr:rowOff>40773</xdr:rowOff>
    </xdr:from>
    <xdr:ext cx="2257424" cy="1219373"/>
    <xdr:sp macro="" textlink="">
      <xdr:nvSpPr>
        <xdr:cNvPr id="21" name="20 Rectángulo"/>
        <xdr:cNvSpPr/>
      </xdr:nvSpPr>
      <xdr:spPr>
        <a:xfrm>
          <a:off x="0" y="11727948"/>
          <a:ext cx="2257424" cy="1219373"/>
        </a:xfrm>
        <a:prstGeom prst="rect">
          <a:avLst/>
        </a:prstGeom>
        <a:noFill/>
      </xdr:spPr>
      <xdr:txBody>
        <a:bodyPr wrap="square" lIns="91440" tIns="45720" rIns="91440" bIns="45720">
          <a:spAutoFit/>
        </a:bodyPr>
        <a:lstStyle/>
        <a:p>
          <a:pPr algn="ct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Exportaciones de Colombia</a:t>
          </a:r>
          <a:r>
            <a:rPr lang="es-ES" sz="2400" b="1" cap="none" spc="0" baseline="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 al mundo</a:t>
          </a:r>
          <a:endPar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endParaRPr>
        </a:p>
      </xdr:txBody>
    </xdr:sp>
    <xdr:clientData/>
  </xdr:oneCellAnchor>
  <xdr:oneCellAnchor>
    <xdr:from>
      <xdr:col>0</xdr:col>
      <xdr:colOff>9525</xdr:colOff>
      <xdr:row>47</xdr:row>
      <xdr:rowOff>85725</xdr:rowOff>
    </xdr:from>
    <xdr:ext cx="2257424" cy="843693"/>
    <xdr:sp macro="" textlink="">
      <xdr:nvSpPr>
        <xdr:cNvPr id="22" name="21 Rectángulo"/>
        <xdr:cNvSpPr/>
      </xdr:nvSpPr>
      <xdr:spPr>
        <a:xfrm>
          <a:off x="9525" y="9067800"/>
          <a:ext cx="2257424" cy="843693"/>
        </a:xfrm>
        <a:prstGeom prst="rect">
          <a:avLst/>
        </a:prstGeom>
        <a:noFill/>
      </xdr:spPr>
      <xdr:txBody>
        <a:bodyPr wrap="square" lIns="91440" tIns="45720" rIns="91440" bIns="45720">
          <a:spAutoFit/>
        </a:bodyPr>
        <a:lstStyle/>
        <a:p>
          <a:pPr algn="ct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Índice</a:t>
          </a:r>
          <a:r>
            <a:rPr lang="es-ES" sz="2400" b="1" cap="none" spc="0" baseline="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 de Balassa</a:t>
          </a:r>
          <a:endPar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endParaRPr>
        </a:p>
      </xdr:txBody>
    </xdr:sp>
    <xdr:clientData/>
  </xdr:oneCellAnchor>
  <xdr:oneCellAnchor>
    <xdr:from>
      <xdr:col>0</xdr:col>
      <xdr:colOff>95250</xdr:colOff>
      <xdr:row>61</xdr:row>
      <xdr:rowOff>28575</xdr:rowOff>
    </xdr:from>
    <xdr:ext cx="2257424" cy="1219373"/>
    <xdr:sp macro="" textlink="">
      <xdr:nvSpPr>
        <xdr:cNvPr id="23" name="22 Rectángulo"/>
        <xdr:cNvSpPr/>
      </xdr:nvSpPr>
      <xdr:spPr>
        <a:xfrm>
          <a:off x="95250" y="11525250"/>
          <a:ext cx="2257424" cy="1219373"/>
        </a:xfrm>
        <a:prstGeom prst="rect">
          <a:avLst/>
        </a:prstGeom>
        <a:noFill/>
      </xdr:spPr>
      <xdr:txBody>
        <a:bodyPr wrap="square" lIns="91440" tIns="45720" rIns="91440" bIns="45720">
          <a:spAutoFit/>
        </a:bodyPr>
        <a:lstStyle/>
        <a:p>
          <a:pPr algn="ct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Interpretación</a:t>
          </a:r>
          <a:r>
            <a:rPr lang="es-ES" sz="2400" b="1" cap="none" spc="0" baseline="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 del </a:t>
          </a: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Índice</a:t>
          </a:r>
          <a:r>
            <a:rPr lang="es-ES" sz="2400" b="1" cap="none" spc="0" baseline="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 de Balassa</a:t>
          </a:r>
          <a:endPar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endParaRPr>
        </a:p>
      </xdr:txBody>
    </xdr:sp>
    <xdr:clientData/>
  </xdr:oneCellAnchor>
  <xdr:oneCellAnchor>
    <xdr:from>
      <xdr:col>4</xdr:col>
      <xdr:colOff>1323975</xdr:colOff>
      <xdr:row>22</xdr:row>
      <xdr:rowOff>76200</xdr:rowOff>
    </xdr:from>
    <xdr:ext cx="384272" cy="264560"/>
    <xdr:sp macro="" textlink="">
      <xdr:nvSpPr>
        <xdr:cNvPr id="24" name="23 CuadroTexto"/>
        <xdr:cNvSpPr txBox="1"/>
      </xdr:nvSpPr>
      <xdr:spPr>
        <a:xfrm>
          <a:off x="4371975" y="4267200"/>
          <a:ext cx="3842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b="1">
              <a:solidFill>
                <a:srgbClr val="FF0000"/>
              </a:solidFill>
            </a:rPr>
            <a:t>Clic</a:t>
          </a:r>
        </a:p>
      </xdr:txBody>
    </xdr:sp>
    <xdr:clientData/>
  </xdr:oneCellAnchor>
</xdr:wsDr>
</file>

<file path=xl/drawings/drawing12.xml><?xml version="1.0" encoding="utf-8"?>
<xdr:wsDr xmlns:xdr="http://schemas.openxmlformats.org/drawingml/2006/spreadsheetDrawing" xmlns:a="http://schemas.openxmlformats.org/drawingml/2006/main">
  <xdr:twoCellAnchor>
    <xdr:from>
      <xdr:col>5</xdr:col>
      <xdr:colOff>1657350</xdr:colOff>
      <xdr:row>5</xdr:row>
      <xdr:rowOff>57148</xdr:rowOff>
    </xdr:from>
    <xdr:to>
      <xdr:col>7</xdr:col>
      <xdr:colOff>1809750</xdr:colOff>
      <xdr:row>17</xdr:row>
      <xdr:rowOff>66673</xdr:rowOff>
    </xdr:to>
    <xdr:sp macro="" textlink="">
      <xdr:nvSpPr>
        <xdr:cNvPr id="2" name="1 Rectángulo"/>
        <xdr:cNvSpPr/>
      </xdr:nvSpPr>
      <xdr:spPr>
        <a:xfrm>
          <a:off x="6048375" y="1009648"/>
          <a:ext cx="3848100" cy="2324100"/>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2</xdr:col>
      <xdr:colOff>180975</xdr:colOff>
      <xdr:row>0</xdr:row>
      <xdr:rowOff>19050</xdr:rowOff>
    </xdr:from>
    <xdr:to>
      <xdr:col>5</xdr:col>
      <xdr:colOff>936149</xdr:colOff>
      <xdr:row>5</xdr:row>
      <xdr:rowOff>66675</xdr:rowOff>
    </xdr:to>
    <xdr:pic>
      <xdr:nvPicPr>
        <xdr:cNvPr id="3" name="2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 b="83010"/>
        <a:stretch/>
      </xdr:blipFill>
      <xdr:spPr bwMode="auto">
        <a:xfrm>
          <a:off x="1704975" y="19050"/>
          <a:ext cx="3907949" cy="1000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1438275</xdr:colOff>
      <xdr:row>0</xdr:row>
      <xdr:rowOff>0</xdr:rowOff>
    </xdr:from>
    <xdr:to>
      <xdr:col>8</xdr:col>
      <xdr:colOff>76200</xdr:colOff>
      <xdr:row>4</xdr:row>
      <xdr:rowOff>161925</xdr:rowOff>
    </xdr:to>
    <xdr:pic>
      <xdr:nvPicPr>
        <xdr:cNvPr id="4" name="3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21436" b="63895"/>
        <a:stretch/>
      </xdr:blipFill>
      <xdr:spPr bwMode="auto">
        <a:xfrm>
          <a:off x="5829300" y="0"/>
          <a:ext cx="4181475" cy="923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381000</xdr:colOff>
      <xdr:row>0</xdr:row>
      <xdr:rowOff>0</xdr:rowOff>
    </xdr:from>
    <xdr:to>
      <xdr:col>10</xdr:col>
      <xdr:colOff>800100</xdr:colOff>
      <xdr:row>5</xdr:row>
      <xdr:rowOff>45514</xdr:rowOff>
    </xdr:to>
    <xdr:pic>
      <xdr:nvPicPr>
        <xdr:cNvPr id="5" name="4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42509" b="41389"/>
        <a:stretch/>
      </xdr:blipFill>
      <xdr:spPr bwMode="auto">
        <a:xfrm>
          <a:off x="10315575" y="0"/>
          <a:ext cx="4114800" cy="9980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85725</xdr:colOff>
      <xdr:row>1</xdr:row>
      <xdr:rowOff>19050</xdr:rowOff>
    </xdr:from>
    <xdr:to>
      <xdr:col>5</xdr:col>
      <xdr:colOff>523875</xdr:colOff>
      <xdr:row>2</xdr:row>
      <xdr:rowOff>180975</xdr:rowOff>
    </xdr:to>
    <xdr:sp macro="" textlink="">
      <xdr:nvSpPr>
        <xdr:cNvPr id="6" name="5 CuadroTexto"/>
        <xdr:cNvSpPr txBox="1"/>
      </xdr:nvSpPr>
      <xdr:spPr>
        <a:xfrm>
          <a:off x="2371725" y="209550"/>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DESCRIPCIÓN</a:t>
          </a:r>
        </a:p>
      </xdr:txBody>
    </xdr:sp>
    <xdr:clientData/>
  </xdr:twoCellAnchor>
  <xdr:twoCellAnchor>
    <xdr:from>
      <xdr:col>5</xdr:col>
      <xdr:colOff>1371600</xdr:colOff>
      <xdr:row>1</xdr:row>
      <xdr:rowOff>28576</xdr:rowOff>
    </xdr:from>
    <xdr:to>
      <xdr:col>8</xdr:col>
      <xdr:colOff>1628775</xdr:colOff>
      <xdr:row>3</xdr:row>
      <xdr:rowOff>1</xdr:rowOff>
    </xdr:to>
    <xdr:sp macro="" textlink="">
      <xdr:nvSpPr>
        <xdr:cNvPr id="7" name="6 CuadroTexto"/>
        <xdr:cNvSpPr txBox="1"/>
      </xdr:nvSpPr>
      <xdr:spPr>
        <a:xfrm>
          <a:off x="5762625" y="219076"/>
          <a:ext cx="580072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FÓRMULA</a:t>
          </a:r>
        </a:p>
      </xdr:txBody>
    </xdr:sp>
    <xdr:clientData/>
  </xdr:twoCellAnchor>
  <xdr:twoCellAnchor>
    <xdr:from>
      <xdr:col>7</xdr:col>
      <xdr:colOff>1362075</xdr:colOff>
      <xdr:row>1</xdr:row>
      <xdr:rowOff>38100</xdr:rowOff>
    </xdr:from>
    <xdr:to>
      <xdr:col>11</xdr:col>
      <xdr:colOff>857250</xdr:colOff>
      <xdr:row>3</xdr:row>
      <xdr:rowOff>9525</xdr:rowOff>
    </xdr:to>
    <xdr:sp macro="" textlink="">
      <xdr:nvSpPr>
        <xdr:cNvPr id="8" name="7 CuadroTexto"/>
        <xdr:cNvSpPr txBox="1"/>
      </xdr:nvSpPr>
      <xdr:spPr>
        <a:xfrm>
          <a:off x="9448800" y="228600"/>
          <a:ext cx="68865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INTERPRETACIÓN</a:t>
          </a:r>
        </a:p>
      </xdr:txBody>
    </xdr:sp>
    <xdr:clientData/>
  </xdr:twoCellAnchor>
  <xdr:twoCellAnchor>
    <xdr:from>
      <xdr:col>8</xdr:col>
      <xdr:colOff>76199</xdr:colOff>
      <xdr:row>5</xdr:row>
      <xdr:rowOff>47625</xdr:rowOff>
    </xdr:from>
    <xdr:to>
      <xdr:col>11</xdr:col>
      <xdr:colOff>95250</xdr:colOff>
      <xdr:row>17</xdr:row>
      <xdr:rowOff>57150</xdr:rowOff>
    </xdr:to>
    <xdr:sp macro="" textlink="">
      <xdr:nvSpPr>
        <xdr:cNvPr id="9" name="8 Rectángulo"/>
        <xdr:cNvSpPr/>
      </xdr:nvSpPr>
      <xdr:spPr>
        <a:xfrm>
          <a:off x="10010774" y="1000125"/>
          <a:ext cx="5562601" cy="2324100"/>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133350</xdr:colOff>
      <xdr:row>5</xdr:row>
      <xdr:rowOff>47625</xdr:rowOff>
    </xdr:from>
    <xdr:to>
      <xdr:col>5</xdr:col>
      <xdr:colOff>1209675</xdr:colOff>
      <xdr:row>17</xdr:row>
      <xdr:rowOff>57150</xdr:rowOff>
    </xdr:to>
    <xdr:sp macro="" textlink="">
      <xdr:nvSpPr>
        <xdr:cNvPr id="10" name="9 Rectángulo"/>
        <xdr:cNvSpPr/>
      </xdr:nvSpPr>
      <xdr:spPr>
        <a:xfrm>
          <a:off x="1657350" y="1000125"/>
          <a:ext cx="3943350" cy="2324100"/>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5</xdr:col>
      <xdr:colOff>1095375</xdr:colOff>
      <xdr:row>18</xdr:row>
      <xdr:rowOff>128586</xdr:rowOff>
    </xdr:from>
    <xdr:to>
      <xdr:col>6</xdr:col>
      <xdr:colOff>504825</xdr:colOff>
      <xdr:row>22</xdr:row>
      <xdr:rowOff>152399</xdr:rowOff>
    </xdr:to>
    <xdr:pic>
      <xdr:nvPicPr>
        <xdr:cNvPr id="11" name="10 Imagen" descr="Resultado de imagen para estadisticas icono png"/>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486400" y="3586161"/>
          <a:ext cx="1257300" cy="7858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506946</xdr:colOff>
      <xdr:row>19</xdr:row>
      <xdr:rowOff>94017</xdr:rowOff>
    </xdr:from>
    <xdr:to>
      <xdr:col>5</xdr:col>
      <xdr:colOff>781051</xdr:colOff>
      <xdr:row>25</xdr:row>
      <xdr:rowOff>104775</xdr:rowOff>
    </xdr:to>
    <xdr:pic>
      <xdr:nvPicPr>
        <xdr:cNvPr id="12" name="11 Imagen" descr="Resultado de imagen para HAZ clic aqui PNG">
          <a:hlinkClick xmlns:r="http://schemas.openxmlformats.org/officeDocument/2006/relationships" r:id="rId3"/>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554946" y="3713517"/>
          <a:ext cx="1902880" cy="1153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219075</xdr:colOff>
      <xdr:row>22</xdr:row>
      <xdr:rowOff>142875</xdr:rowOff>
    </xdr:from>
    <xdr:to>
      <xdr:col>0</xdr:col>
      <xdr:colOff>428625</xdr:colOff>
      <xdr:row>24</xdr:row>
      <xdr:rowOff>28575</xdr:rowOff>
    </xdr:to>
    <xdr:sp macro="" textlink="">
      <xdr:nvSpPr>
        <xdr:cNvPr id="13" name="12 Flecha izquierda">
          <a:hlinkClick xmlns:r="http://schemas.openxmlformats.org/officeDocument/2006/relationships" r:id="rId5"/>
        </xdr:cNvPr>
        <xdr:cNvSpPr/>
      </xdr:nvSpPr>
      <xdr:spPr>
        <a:xfrm>
          <a:off x="219075" y="4333875"/>
          <a:ext cx="20955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514350</xdr:colOff>
      <xdr:row>22</xdr:row>
      <xdr:rowOff>142875</xdr:rowOff>
    </xdr:from>
    <xdr:to>
      <xdr:col>1</xdr:col>
      <xdr:colOff>19050</xdr:colOff>
      <xdr:row>24</xdr:row>
      <xdr:rowOff>38100</xdr:rowOff>
    </xdr:to>
    <xdr:sp macro="" textlink="">
      <xdr:nvSpPr>
        <xdr:cNvPr id="14" name="13 Flecha derecha">
          <a:hlinkClick xmlns:r="http://schemas.openxmlformats.org/officeDocument/2006/relationships" r:id="rId6"/>
        </xdr:cNvPr>
        <xdr:cNvSpPr/>
      </xdr:nvSpPr>
      <xdr:spPr>
        <a:xfrm>
          <a:off x="514350" y="4333875"/>
          <a:ext cx="266700"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oneCellAnchor>
    <xdr:from>
      <xdr:col>6</xdr:col>
      <xdr:colOff>731213</xdr:colOff>
      <xdr:row>19</xdr:row>
      <xdr:rowOff>59823</xdr:rowOff>
    </xdr:from>
    <xdr:ext cx="3261983" cy="593304"/>
    <xdr:sp macro="" textlink="">
      <xdr:nvSpPr>
        <xdr:cNvPr id="15" name="14 Rectángulo"/>
        <xdr:cNvSpPr/>
      </xdr:nvSpPr>
      <xdr:spPr>
        <a:xfrm>
          <a:off x="6970088" y="3707898"/>
          <a:ext cx="3261983" cy="593304"/>
        </a:xfrm>
        <a:prstGeom prst="rect">
          <a:avLst/>
        </a:prstGeom>
        <a:noFill/>
      </xdr:spPr>
      <xdr:txBody>
        <a:bodyPr wrap="none" lIns="91440" tIns="45720" rIns="91440" bIns="45720">
          <a:spAutoFit/>
          <a:scene3d>
            <a:camera prst="orthographicFront"/>
            <a:lightRig rig="soft" dir="tl">
              <a:rot lat="0" lon="0" rev="0"/>
            </a:lightRig>
          </a:scene3d>
          <a:sp3d contourW="25400" prstMaterial="matte">
            <a:bevelT w="25400" h="55880" prst="artDeco"/>
            <a:contourClr>
              <a:schemeClr val="accent2">
                <a:tint val="20000"/>
              </a:schemeClr>
            </a:contourClr>
          </a:sp3d>
        </a:bodyPr>
        <a:lstStyle/>
        <a:p>
          <a:pPr algn="ctr"/>
          <a:r>
            <a:rPr lang="es-ES" sz="3200" b="1" cap="none" spc="50">
              <a:ln w="11430"/>
              <a:gradFill>
                <a:gsLst>
                  <a:gs pos="25000">
                    <a:schemeClr val="accent2">
                      <a:satMod val="155000"/>
                    </a:schemeClr>
                  </a:gs>
                  <a:gs pos="100000">
                    <a:schemeClr val="accent2">
                      <a:shade val="45000"/>
                      <a:satMod val="165000"/>
                    </a:schemeClr>
                  </a:gs>
                </a:gsLst>
                <a:lin ang="5400000"/>
              </a:gradFill>
              <a:effectLst>
                <a:outerShdw blurRad="76200" dist="50800" dir="5400000" algn="tl" rotWithShape="0">
                  <a:srgbClr val="000000">
                    <a:alpha val="65000"/>
                  </a:srgbClr>
                </a:outerShdw>
              </a:effectLst>
            </a:rPr>
            <a:t>Realiza el análisis</a:t>
          </a:r>
        </a:p>
      </xdr:txBody>
    </xdr:sp>
    <xdr:clientData/>
  </xdr:oneCellAnchor>
  <xdr:twoCellAnchor>
    <xdr:from>
      <xdr:col>0</xdr:col>
      <xdr:colOff>219075</xdr:colOff>
      <xdr:row>41</xdr:row>
      <xdr:rowOff>85725</xdr:rowOff>
    </xdr:from>
    <xdr:to>
      <xdr:col>0</xdr:col>
      <xdr:colOff>409575</xdr:colOff>
      <xdr:row>42</xdr:row>
      <xdr:rowOff>161925</xdr:rowOff>
    </xdr:to>
    <xdr:sp macro="" textlink="">
      <xdr:nvSpPr>
        <xdr:cNvPr id="16" name="15 Flecha izquierda">
          <a:hlinkClick xmlns:r="http://schemas.openxmlformats.org/officeDocument/2006/relationships" r:id="rId5"/>
        </xdr:cNvPr>
        <xdr:cNvSpPr/>
      </xdr:nvSpPr>
      <xdr:spPr>
        <a:xfrm>
          <a:off x="219075" y="7896225"/>
          <a:ext cx="19050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409575</xdr:colOff>
      <xdr:row>41</xdr:row>
      <xdr:rowOff>85725</xdr:rowOff>
    </xdr:from>
    <xdr:to>
      <xdr:col>0</xdr:col>
      <xdr:colOff>695325</xdr:colOff>
      <xdr:row>42</xdr:row>
      <xdr:rowOff>171450</xdr:rowOff>
    </xdr:to>
    <xdr:sp macro="" textlink="">
      <xdr:nvSpPr>
        <xdr:cNvPr id="17" name="16 Flecha derecha">
          <a:hlinkClick xmlns:r="http://schemas.openxmlformats.org/officeDocument/2006/relationships" r:id="rId6"/>
        </xdr:cNvPr>
        <xdr:cNvSpPr/>
      </xdr:nvSpPr>
      <xdr:spPr>
        <a:xfrm>
          <a:off x="409575" y="7896225"/>
          <a:ext cx="285750"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oneCellAnchor>
    <xdr:from>
      <xdr:col>0</xdr:col>
      <xdr:colOff>561975</xdr:colOff>
      <xdr:row>45</xdr:row>
      <xdr:rowOff>0</xdr:rowOff>
    </xdr:from>
    <xdr:ext cx="1609725" cy="1219373"/>
    <xdr:sp macro="" textlink="">
      <xdr:nvSpPr>
        <xdr:cNvPr id="20" name="19 Rectángulo"/>
        <xdr:cNvSpPr/>
      </xdr:nvSpPr>
      <xdr:spPr>
        <a:xfrm>
          <a:off x="561975" y="8820150"/>
          <a:ext cx="1609725" cy="1219373"/>
        </a:xfrm>
        <a:prstGeom prst="rect">
          <a:avLst/>
        </a:prstGeom>
        <a:noFill/>
      </xdr:spPr>
      <xdr:txBody>
        <a:bodyPr wrap="square" lIns="91440" tIns="45720" rIns="91440" bIns="45720">
          <a:spAutoFit/>
        </a:bodyPr>
        <a:lstStyle/>
        <a:p>
          <a:pPr algn="ct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Índice</a:t>
          </a:r>
          <a:r>
            <a:rPr lang="es-ES" sz="2400" b="1" cap="none" spc="0" baseline="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 de </a:t>
          </a: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Grubel Lloyd  </a:t>
          </a:r>
        </a:p>
      </xdr:txBody>
    </xdr:sp>
    <xdr:clientData/>
  </xdr:oneCellAnchor>
  <xdr:twoCellAnchor editAs="oneCell">
    <xdr:from>
      <xdr:col>6</xdr:col>
      <xdr:colOff>371475</xdr:colOff>
      <xdr:row>5</xdr:row>
      <xdr:rowOff>161926</xdr:rowOff>
    </xdr:from>
    <xdr:to>
      <xdr:col>7</xdr:col>
      <xdr:colOff>668488</xdr:colOff>
      <xdr:row>14</xdr:row>
      <xdr:rowOff>28575</xdr:rowOff>
    </xdr:to>
    <xdr:pic>
      <xdr:nvPicPr>
        <xdr:cNvPr id="21" name="20 Imagen"/>
        <xdr:cNvPicPr>
          <a:picLocks noChangeAspect="1"/>
        </xdr:cNvPicPr>
      </xdr:nvPicPr>
      <xdr:blipFill rotWithShape="1">
        <a:blip xmlns:r="http://schemas.openxmlformats.org/officeDocument/2006/relationships" r:embed="rId7"/>
        <a:srcRect l="22990" t="36464" r="54167" b="33585"/>
        <a:stretch/>
      </xdr:blipFill>
      <xdr:spPr>
        <a:xfrm>
          <a:off x="6610350" y="1114426"/>
          <a:ext cx="2144863" cy="1581149"/>
        </a:xfrm>
        <a:prstGeom prst="rect">
          <a:avLst/>
        </a:prstGeom>
      </xdr:spPr>
    </xdr:pic>
    <xdr:clientData/>
  </xdr:twoCellAnchor>
  <xdr:oneCellAnchor>
    <xdr:from>
      <xdr:col>0</xdr:col>
      <xdr:colOff>171450</xdr:colOff>
      <xdr:row>58</xdr:row>
      <xdr:rowOff>133350</xdr:rowOff>
    </xdr:from>
    <xdr:ext cx="2066925" cy="1219373"/>
    <xdr:sp macro="" textlink="">
      <xdr:nvSpPr>
        <xdr:cNvPr id="23" name="22 Rectángulo"/>
        <xdr:cNvSpPr/>
      </xdr:nvSpPr>
      <xdr:spPr>
        <a:xfrm>
          <a:off x="171450" y="11058525"/>
          <a:ext cx="2066925" cy="1219373"/>
        </a:xfrm>
        <a:prstGeom prst="rect">
          <a:avLst/>
        </a:prstGeom>
        <a:noFill/>
      </xdr:spPr>
      <xdr:txBody>
        <a:bodyPr wrap="square" lIns="91440" tIns="45720" rIns="91440" bIns="45720">
          <a:spAutoFit/>
        </a:bodyPr>
        <a:lstStyle/>
        <a:p>
          <a:pPr algn="ct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Interpretación del Índice</a:t>
          </a:r>
          <a:r>
            <a:rPr lang="es-ES" sz="2400" b="1" cap="none" spc="0" baseline="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 de </a:t>
          </a: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Grubel Lloyd  </a:t>
          </a:r>
        </a:p>
      </xdr:txBody>
    </xdr:sp>
    <xdr:clientData/>
  </xdr:oneCellAnchor>
  <xdr:oneCellAnchor>
    <xdr:from>
      <xdr:col>4</xdr:col>
      <xdr:colOff>1323975</xdr:colOff>
      <xdr:row>22</xdr:row>
      <xdr:rowOff>114300</xdr:rowOff>
    </xdr:from>
    <xdr:ext cx="384272" cy="264560"/>
    <xdr:sp macro="" textlink="">
      <xdr:nvSpPr>
        <xdr:cNvPr id="22" name="21 CuadroTexto"/>
        <xdr:cNvSpPr txBox="1"/>
      </xdr:nvSpPr>
      <xdr:spPr>
        <a:xfrm>
          <a:off x="4371975" y="4333875"/>
          <a:ext cx="3842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b="1">
              <a:solidFill>
                <a:srgbClr val="FF0000"/>
              </a:solidFill>
            </a:rPr>
            <a:t>Clic</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2</xdr:col>
      <xdr:colOff>342900</xdr:colOff>
      <xdr:row>16</xdr:row>
      <xdr:rowOff>38100</xdr:rowOff>
    </xdr:from>
    <xdr:to>
      <xdr:col>4</xdr:col>
      <xdr:colOff>295275</xdr:colOff>
      <xdr:row>19</xdr:row>
      <xdr:rowOff>76200</xdr:rowOff>
    </xdr:to>
    <xdr:sp macro="" textlink="">
      <xdr:nvSpPr>
        <xdr:cNvPr id="4" name="3 Rectángulo redondeado"/>
        <xdr:cNvSpPr/>
      </xdr:nvSpPr>
      <xdr:spPr>
        <a:xfrm>
          <a:off x="4914900" y="1943100"/>
          <a:ext cx="1476375" cy="609600"/>
        </a:xfrm>
        <a:prstGeom prst="roundRect">
          <a:avLst/>
        </a:prstGeom>
        <a:solidFill>
          <a:srgbClr val="002060"/>
        </a:solidFill>
        <a:ln>
          <a:solidFill>
            <a:srgbClr val="002060"/>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600" b="1"/>
            <a:t>INDICADORES</a:t>
          </a:r>
        </a:p>
      </xdr:txBody>
    </xdr:sp>
    <xdr:clientData/>
  </xdr:twoCellAnchor>
  <xdr:twoCellAnchor>
    <xdr:from>
      <xdr:col>4</xdr:col>
      <xdr:colOff>361950</xdr:colOff>
      <xdr:row>12</xdr:row>
      <xdr:rowOff>133350</xdr:rowOff>
    </xdr:from>
    <xdr:to>
      <xdr:col>5</xdr:col>
      <xdr:colOff>752475</xdr:colOff>
      <xdr:row>17</xdr:row>
      <xdr:rowOff>142877</xdr:rowOff>
    </xdr:to>
    <xdr:cxnSp macro="">
      <xdr:nvCxnSpPr>
        <xdr:cNvPr id="6" name="5 Conector recto de flecha"/>
        <xdr:cNvCxnSpPr/>
      </xdr:nvCxnSpPr>
      <xdr:spPr>
        <a:xfrm flipV="1">
          <a:off x="6457950" y="2038350"/>
          <a:ext cx="1152525" cy="962027"/>
        </a:xfrm>
        <a:prstGeom prst="straightConnector1">
          <a:avLst/>
        </a:prstGeom>
        <a:ln w="28575">
          <a:solidFill>
            <a:schemeClr val="bg1">
              <a:lumMod val="65000"/>
            </a:schemeClr>
          </a:solidFill>
          <a:prstDash val="sysDot"/>
          <a:headEnd type="oval" w="med" len="med"/>
          <a:tailEnd type="oval"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342900</xdr:colOff>
      <xdr:row>17</xdr:row>
      <xdr:rowOff>152401</xdr:rowOff>
    </xdr:from>
    <xdr:to>
      <xdr:col>6</xdr:col>
      <xdr:colOff>47625</xdr:colOff>
      <xdr:row>27</xdr:row>
      <xdr:rowOff>57150</xdr:rowOff>
    </xdr:to>
    <xdr:cxnSp macro="">
      <xdr:nvCxnSpPr>
        <xdr:cNvPr id="7" name="6 Conector recto de flecha"/>
        <xdr:cNvCxnSpPr/>
      </xdr:nvCxnSpPr>
      <xdr:spPr>
        <a:xfrm>
          <a:off x="6438900" y="3009901"/>
          <a:ext cx="1228725" cy="1809749"/>
        </a:xfrm>
        <a:prstGeom prst="straightConnector1">
          <a:avLst/>
        </a:prstGeom>
        <a:ln w="28575">
          <a:solidFill>
            <a:schemeClr val="bg1">
              <a:lumMod val="65000"/>
            </a:schemeClr>
          </a:solidFill>
          <a:prstDash val="sysDot"/>
          <a:headEnd type="oval" w="med" len="med"/>
          <a:tailEnd type="oval"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47625</xdr:colOff>
      <xdr:row>11</xdr:row>
      <xdr:rowOff>9525</xdr:rowOff>
    </xdr:from>
    <xdr:to>
      <xdr:col>8</xdr:col>
      <xdr:colOff>0</xdr:colOff>
      <xdr:row>14</xdr:row>
      <xdr:rowOff>47625</xdr:rowOff>
    </xdr:to>
    <xdr:sp macro="" textlink="">
      <xdr:nvSpPr>
        <xdr:cNvPr id="16" name="15 Rectángulo redondeado"/>
        <xdr:cNvSpPr/>
      </xdr:nvSpPr>
      <xdr:spPr>
        <a:xfrm>
          <a:off x="7667625" y="1724025"/>
          <a:ext cx="1476375" cy="609600"/>
        </a:xfrm>
        <a:prstGeom prst="roundRect">
          <a:avLst/>
        </a:prstGeom>
        <a:solidFill>
          <a:srgbClr val="0070C0"/>
        </a:solidFill>
        <a:ln>
          <a:solidFill>
            <a:srgbClr val="0070C0"/>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1"/>
            <a:t>BÁSICOS DE POSICIÓN COMERCIAL </a:t>
          </a:r>
        </a:p>
      </xdr:txBody>
    </xdr:sp>
    <xdr:clientData/>
  </xdr:twoCellAnchor>
  <xdr:twoCellAnchor>
    <xdr:from>
      <xdr:col>6</xdr:col>
      <xdr:colOff>66675</xdr:colOff>
      <xdr:row>25</xdr:row>
      <xdr:rowOff>104775</xdr:rowOff>
    </xdr:from>
    <xdr:to>
      <xdr:col>8</xdr:col>
      <xdr:colOff>19050</xdr:colOff>
      <xdr:row>28</xdr:row>
      <xdr:rowOff>142875</xdr:rowOff>
    </xdr:to>
    <xdr:sp macro="" textlink="">
      <xdr:nvSpPr>
        <xdr:cNvPr id="17" name="16 Rectángulo redondeado"/>
        <xdr:cNvSpPr/>
      </xdr:nvSpPr>
      <xdr:spPr>
        <a:xfrm>
          <a:off x="7686675" y="4486275"/>
          <a:ext cx="1476375" cy="609600"/>
        </a:xfrm>
        <a:prstGeom prst="roundRect">
          <a:avLst/>
        </a:prstGeom>
        <a:solidFill>
          <a:srgbClr val="0070C0"/>
        </a:solidFill>
        <a:ln>
          <a:solidFill>
            <a:srgbClr val="0070C0"/>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1"/>
            <a:t>DE DINAMISMO COMERCIAL </a:t>
          </a:r>
        </a:p>
      </xdr:txBody>
    </xdr:sp>
    <xdr:clientData/>
  </xdr:twoCellAnchor>
  <xdr:twoCellAnchor editAs="oneCell">
    <xdr:from>
      <xdr:col>15</xdr:col>
      <xdr:colOff>63095</xdr:colOff>
      <xdr:row>0</xdr:row>
      <xdr:rowOff>83955</xdr:rowOff>
    </xdr:from>
    <xdr:to>
      <xdr:col>17</xdr:col>
      <xdr:colOff>536945</xdr:colOff>
      <xdr:row>4</xdr:row>
      <xdr:rowOff>151062</xdr:rowOff>
    </xdr:to>
    <xdr:pic>
      <xdr:nvPicPr>
        <xdr:cNvPr id="18" name="1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526322" y="83955"/>
          <a:ext cx="2002280" cy="820247"/>
        </a:xfrm>
        <a:prstGeom prst="rect">
          <a:avLst/>
        </a:prstGeom>
      </xdr:spPr>
    </xdr:pic>
    <xdr:clientData/>
  </xdr:twoCellAnchor>
  <xdr:twoCellAnchor editAs="oneCell">
    <xdr:from>
      <xdr:col>0</xdr:col>
      <xdr:colOff>500616</xdr:colOff>
      <xdr:row>0</xdr:row>
      <xdr:rowOff>66454</xdr:rowOff>
    </xdr:from>
    <xdr:to>
      <xdr:col>4</xdr:col>
      <xdr:colOff>433536</xdr:colOff>
      <xdr:row>5</xdr:row>
      <xdr:rowOff>36328</xdr:rowOff>
    </xdr:to>
    <xdr:pic>
      <xdr:nvPicPr>
        <xdr:cNvPr id="19" name="18 Imagen"/>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557476" y="66454"/>
          <a:ext cx="2989780" cy="911298"/>
        </a:xfrm>
        <a:prstGeom prst="rect">
          <a:avLst/>
        </a:prstGeom>
      </xdr:spPr>
    </xdr:pic>
    <xdr:clientData/>
  </xdr:twoCellAnchor>
  <xdr:twoCellAnchor>
    <xdr:from>
      <xdr:col>8</xdr:col>
      <xdr:colOff>66675</xdr:colOff>
      <xdr:row>5</xdr:row>
      <xdr:rowOff>95250</xdr:rowOff>
    </xdr:from>
    <xdr:to>
      <xdr:col>9</xdr:col>
      <xdr:colOff>523875</xdr:colOff>
      <xdr:row>12</xdr:row>
      <xdr:rowOff>114304</xdr:rowOff>
    </xdr:to>
    <xdr:cxnSp macro="">
      <xdr:nvCxnSpPr>
        <xdr:cNvPr id="20" name="19 Conector recto de flecha"/>
        <xdr:cNvCxnSpPr/>
      </xdr:nvCxnSpPr>
      <xdr:spPr>
        <a:xfrm flipV="1">
          <a:off x="9210675" y="666750"/>
          <a:ext cx="1219200" cy="1352554"/>
        </a:xfrm>
        <a:prstGeom prst="straightConnector1">
          <a:avLst/>
        </a:prstGeom>
        <a:ln w="28575">
          <a:solidFill>
            <a:schemeClr val="bg1">
              <a:lumMod val="65000"/>
            </a:schemeClr>
          </a:solidFill>
          <a:prstDash val="sysDot"/>
          <a:headEnd type="oval" w="med" len="med"/>
          <a:tailEnd type="oval"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66675</xdr:colOff>
      <xdr:row>7</xdr:row>
      <xdr:rowOff>152400</xdr:rowOff>
    </xdr:from>
    <xdr:to>
      <xdr:col>9</xdr:col>
      <xdr:colOff>504825</xdr:colOff>
      <xdr:row>12</xdr:row>
      <xdr:rowOff>114307</xdr:rowOff>
    </xdr:to>
    <xdr:cxnSp macro="">
      <xdr:nvCxnSpPr>
        <xdr:cNvPr id="21" name="20 Conector recto de flecha"/>
        <xdr:cNvCxnSpPr/>
      </xdr:nvCxnSpPr>
      <xdr:spPr>
        <a:xfrm flipV="1">
          <a:off x="9210675" y="1104900"/>
          <a:ext cx="1200150" cy="914407"/>
        </a:xfrm>
        <a:prstGeom prst="straightConnector1">
          <a:avLst/>
        </a:prstGeom>
        <a:ln w="28575">
          <a:solidFill>
            <a:schemeClr val="bg1">
              <a:lumMod val="65000"/>
            </a:schemeClr>
          </a:solidFill>
          <a:prstDash val="sysDot"/>
          <a:headEnd type="oval" w="med" len="med"/>
          <a:tailEnd type="oval"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66675</xdr:colOff>
      <xdr:row>10</xdr:row>
      <xdr:rowOff>47625</xdr:rowOff>
    </xdr:from>
    <xdr:to>
      <xdr:col>9</xdr:col>
      <xdr:colOff>495300</xdr:colOff>
      <xdr:row>12</xdr:row>
      <xdr:rowOff>123828</xdr:rowOff>
    </xdr:to>
    <xdr:cxnSp macro="">
      <xdr:nvCxnSpPr>
        <xdr:cNvPr id="25" name="24 Conector recto de flecha"/>
        <xdr:cNvCxnSpPr/>
      </xdr:nvCxnSpPr>
      <xdr:spPr>
        <a:xfrm flipV="1">
          <a:off x="9210675" y="1571625"/>
          <a:ext cx="1190625" cy="457203"/>
        </a:xfrm>
        <a:prstGeom prst="straightConnector1">
          <a:avLst/>
        </a:prstGeom>
        <a:ln w="28575">
          <a:solidFill>
            <a:schemeClr val="bg1">
              <a:lumMod val="65000"/>
            </a:schemeClr>
          </a:solidFill>
          <a:prstDash val="sysDot"/>
          <a:headEnd type="oval" w="med" len="med"/>
          <a:tailEnd type="oval"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66675</xdr:colOff>
      <xdr:row>12</xdr:row>
      <xdr:rowOff>114300</xdr:rowOff>
    </xdr:from>
    <xdr:to>
      <xdr:col>9</xdr:col>
      <xdr:colOff>476250</xdr:colOff>
      <xdr:row>12</xdr:row>
      <xdr:rowOff>114302</xdr:rowOff>
    </xdr:to>
    <xdr:cxnSp macro="">
      <xdr:nvCxnSpPr>
        <xdr:cNvPr id="28" name="27 Conector recto de flecha"/>
        <xdr:cNvCxnSpPr/>
      </xdr:nvCxnSpPr>
      <xdr:spPr>
        <a:xfrm flipV="1">
          <a:off x="9210675" y="2019300"/>
          <a:ext cx="1171575" cy="2"/>
        </a:xfrm>
        <a:prstGeom prst="straightConnector1">
          <a:avLst/>
        </a:prstGeom>
        <a:ln w="28575">
          <a:solidFill>
            <a:schemeClr val="bg1">
              <a:lumMod val="65000"/>
            </a:schemeClr>
          </a:solidFill>
          <a:prstDash val="sysDot"/>
          <a:headEnd type="oval" w="med" len="med"/>
          <a:tailEnd type="oval"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57150</xdr:colOff>
      <xdr:row>12</xdr:row>
      <xdr:rowOff>114302</xdr:rowOff>
    </xdr:from>
    <xdr:to>
      <xdr:col>9</xdr:col>
      <xdr:colOff>476250</xdr:colOff>
      <xdr:row>14</xdr:row>
      <xdr:rowOff>180975</xdr:rowOff>
    </xdr:to>
    <xdr:cxnSp macro="">
      <xdr:nvCxnSpPr>
        <xdr:cNvPr id="30" name="29 Conector recto de flecha"/>
        <xdr:cNvCxnSpPr/>
      </xdr:nvCxnSpPr>
      <xdr:spPr>
        <a:xfrm>
          <a:off x="9201150" y="2019302"/>
          <a:ext cx="1181100" cy="447673"/>
        </a:xfrm>
        <a:prstGeom prst="straightConnector1">
          <a:avLst/>
        </a:prstGeom>
        <a:ln w="28575">
          <a:solidFill>
            <a:schemeClr val="bg1">
              <a:lumMod val="65000"/>
            </a:schemeClr>
          </a:solidFill>
          <a:prstDash val="sysDot"/>
          <a:headEnd type="oval" w="med" len="med"/>
          <a:tailEnd type="oval"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66675</xdr:colOff>
      <xdr:row>12</xdr:row>
      <xdr:rowOff>123827</xdr:rowOff>
    </xdr:from>
    <xdr:to>
      <xdr:col>9</xdr:col>
      <xdr:colOff>495300</xdr:colOff>
      <xdr:row>17</xdr:row>
      <xdr:rowOff>133350</xdr:rowOff>
    </xdr:to>
    <xdr:cxnSp macro="">
      <xdr:nvCxnSpPr>
        <xdr:cNvPr id="32" name="31 Conector recto de flecha"/>
        <xdr:cNvCxnSpPr/>
      </xdr:nvCxnSpPr>
      <xdr:spPr>
        <a:xfrm>
          <a:off x="9210675" y="2028827"/>
          <a:ext cx="1190625" cy="962023"/>
        </a:xfrm>
        <a:prstGeom prst="straightConnector1">
          <a:avLst/>
        </a:prstGeom>
        <a:ln w="28575">
          <a:solidFill>
            <a:schemeClr val="bg1">
              <a:lumMod val="65000"/>
            </a:schemeClr>
          </a:solidFill>
          <a:prstDash val="sysDot"/>
          <a:headEnd type="oval" w="med" len="med"/>
          <a:tailEnd type="oval"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561974</xdr:colOff>
      <xdr:row>4</xdr:row>
      <xdr:rowOff>95250</xdr:rowOff>
    </xdr:from>
    <xdr:to>
      <xdr:col>13</xdr:col>
      <xdr:colOff>371475</xdr:colOff>
      <xdr:row>6</xdr:row>
      <xdr:rowOff>95250</xdr:rowOff>
    </xdr:to>
    <xdr:sp macro="" textlink="">
      <xdr:nvSpPr>
        <xdr:cNvPr id="44" name="43 Rectángulo redondeado">
          <a:hlinkClick xmlns:r="http://schemas.openxmlformats.org/officeDocument/2006/relationships" r:id="rId3"/>
        </xdr:cNvPr>
        <xdr:cNvSpPr/>
      </xdr:nvSpPr>
      <xdr:spPr>
        <a:xfrm>
          <a:off x="10467974" y="476250"/>
          <a:ext cx="2857501" cy="381000"/>
        </a:xfrm>
        <a:prstGeom prst="roundRect">
          <a:avLst/>
        </a:prstGeom>
        <a:solidFill>
          <a:srgbClr val="002060"/>
        </a:solidFill>
        <a:ln>
          <a:solidFill>
            <a:srgbClr val="002060"/>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1"/>
            <a:t>Valor de las exportaciones de bienes y servicios</a:t>
          </a:r>
        </a:p>
      </xdr:txBody>
    </xdr:sp>
    <xdr:clientData/>
  </xdr:twoCellAnchor>
  <xdr:twoCellAnchor>
    <xdr:from>
      <xdr:col>9</xdr:col>
      <xdr:colOff>571500</xdr:colOff>
      <xdr:row>6</xdr:row>
      <xdr:rowOff>161925</xdr:rowOff>
    </xdr:from>
    <xdr:to>
      <xdr:col>13</xdr:col>
      <xdr:colOff>381000</xdr:colOff>
      <xdr:row>8</xdr:row>
      <xdr:rowOff>161925</xdr:rowOff>
    </xdr:to>
    <xdr:sp macro="" textlink="">
      <xdr:nvSpPr>
        <xdr:cNvPr id="45" name="44 Rectángulo redondeado">
          <a:hlinkClick xmlns:r="http://schemas.openxmlformats.org/officeDocument/2006/relationships" r:id="rId4"/>
        </xdr:cNvPr>
        <xdr:cNvSpPr/>
      </xdr:nvSpPr>
      <xdr:spPr>
        <a:xfrm>
          <a:off x="10477500" y="923925"/>
          <a:ext cx="2857500" cy="381000"/>
        </a:xfrm>
        <a:prstGeom prst="roundRect">
          <a:avLst/>
        </a:prstGeom>
        <a:solidFill>
          <a:schemeClr val="bg1">
            <a:lumMod val="75000"/>
          </a:schemeClr>
        </a:solidFill>
        <a:ln>
          <a:solidFill>
            <a:schemeClr val="bg1">
              <a:lumMod val="75000"/>
            </a:schemeClr>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1">
              <a:solidFill>
                <a:schemeClr val="tx1"/>
              </a:solidFill>
            </a:rPr>
            <a:t>Valor de las importaciones de bienes y servicios</a:t>
          </a:r>
        </a:p>
      </xdr:txBody>
    </xdr:sp>
    <xdr:clientData/>
  </xdr:twoCellAnchor>
  <xdr:twoCellAnchor>
    <xdr:from>
      <xdr:col>9</xdr:col>
      <xdr:colOff>571500</xdr:colOff>
      <xdr:row>9</xdr:row>
      <xdr:rowOff>47625</xdr:rowOff>
    </xdr:from>
    <xdr:to>
      <xdr:col>13</xdr:col>
      <xdr:colOff>390525</xdr:colOff>
      <xdr:row>11</xdr:row>
      <xdr:rowOff>47625</xdr:rowOff>
    </xdr:to>
    <xdr:sp macro="" textlink="">
      <xdr:nvSpPr>
        <xdr:cNvPr id="46" name="45 Rectángulo redondeado">
          <a:hlinkClick xmlns:r="http://schemas.openxmlformats.org/officeDocument/2006/relationships" r:id="rId5"/>
        </xdr:cNvPr>
        <xdr:cNvSpPr/>
      </xdr:nvSpPr>
      <xdr:spPr>
        <a:xfrm>
          <a:off x="10477500" y="1381125"/>
          <a:ext cx="2867025" cy="381000"/>
        </a:xfrm>
        <a:prstGeom prst="roundRect">
          <a:avLst/>
        </a:prstGeom>
        <a:solidFill>
          <a:srgbClr val="002060"/>
        </a:solidFill>
        <a:ln>
          <a:solidFill>
            <a:srgbClr val="002060"/>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1"/>
            <a:t>Saldo comercial</a:t>
          </a:r>
        </a:p>
      </xdr:txBody>
    </xdr:sp>
    <xdr:clientData/>
  </xdr:twoCellAnchor>
  <xdr:twoCellAnchor>
    <xdr:from>
      <xdr:col>9</xdr:col>
      <xdr:colOff>581025</xdr:colOff>
      <xdr:row>11</xdr:row>
      <xdr:rowOff>114300</xdr:rowOff>
    </xdr:from>
    <xdr:to>
      <xdr:col>13</xdr:col>
      <xdr:colOff>409575</xdr:colOff>
      <xdr:row>13</xdr:row>
      <xdr:rowOff>114300</xdr:rowOff>
    </xdr:to>
    <xdr:sp macro="" textlink="">
      <xdr:nvSpPr>
        <xdr:cNvPr id="47" name="46 Rectángulo redondeado">
          <a:hlinkClick xmlns:r="http://schemas.openxmlformats.org/officeDocument/2006/relationships" r:id="rId6"/>
        </xdr:cNvPr>
        <xdr:cNvSpPr/>
      </xdr:nvSpPr>
      <xdr:spPr>
        <a:xfrm>
          <a:off x="10487025" y="1828800"/>
          <a:ext cx="2876550" cy="381000"/>
        </a:xfrm>
        <a:prstGeom prst="roundRect">
          <a:avLst/>
        </a:prstGeom>
        <a:solidFill>
          <a:schemeClr val="bg1">
            <a:lumMod val="75000"/>
          </a:schemeClr>
        </a:solidFill>
        <a:ln>
          <a:solidFill>
            <a:schemeClr val="bg1">
              <a:lumMod val="75000"/>
            </a:schemeClr>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1">
              <a:solidFill>
                <a:schemeClr val="tx1"/>
              </a:solidFill>
            </a:rPr>
            <a:t>Indicadores relativos de comercio exterior</a:t>
          </a:r>
        </a:p>
      </xdr:txBody>
    </xdr:sp>
    <xdr:clientData/>
  </xdr:twoCellAnchor>
  <xdr:twoCellAnchor>
    <xdr:from>
      <xdr:col>9</xdr:col>
      <xdr:colOff>581025</xdr:colOff>
      <xdr:row>13</xdr:row>
      <xdr:rowOff>160373</xdr:rowOff>
    </xdr:from>
    <xdr:to>
      <xdr:col>13</xdr:col>
      <xdr:colOff>419100</xdr:colOff>
      <xdr:row>16</xdr:row>
      <xdr:rowOff>88605</xdr:rowOff>
    </xdr:to>
    <xdr:sp macro="" textlink="">
      <xdr:nvSpPr>
        <xdr:cNvPr id="48" name="47 Rectángulo redondeado">
          <a:hlinkClick xmlns:r="http://schemas.openxmlformats.org/officeDocument/2006/relationships" r:id="rId7"/>
        </xdr:cNvPr>
        <xdr:cNvSpPr/>
      </xdr:nvSpPr>
      <xdr:spPr>
        <a:xfrm>
          <a:off x="10515822" y="2231507"/>
          <a:ext cx="2894935" cy="493086"/>
        </a:xfrm>
        <a:prstGeom prst="roundRect">
          <a:avLst/>
        </a:prstGeom>
        <a:solidFill>
          <a:srgbClr val="002060"/>
        </a:solidFill>
        <a:ln>
          <a:solidFill>
            <a:srgbClr val="002060"/>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1"/>
            <a:t>Proporciones de comercio en los intercambios comerciales mundiales</a:t>
          </a:r>
        </a:p>
      </xdr:txBody>
    </xdr:sp>
    <xdr:clientData/>
  </xdr:twoCellAnchor>
  <xdr:twoCellAnchor>
    <xdr:from>
      <xdr:col>9</xdr:col>
      <xdr:colOff>581025</xdr:colOff>
      <xdr:row>16</xdr:row>
      <xdr:rowOff>123825</xdr:rowOff>
    </xdr:from>
    <xdr:to>
      <xdr:col>13</xdr:col>
      <xdr:colOff>428625</xdr:colOff>
      <xdr:row>18</xdr:row>
      <xdr:rowOff>123825</xdr:rowOff>
    </xdr:to>
    <xdr:sp macro="" textlink="">
      <xdr:nvSpPr>
        <xdr:cNvPr id="49" name="48 Rectángulo redondeado">
          <a:hlinkClick xmlns:r="http://schemas.openxmlformats.org/officeDocument/2006/relationships" r:id="rId8"/>
        </xdr:cNvPr>
        <xdr:cNvSpPr/>
      </xdr:nvSpPr>
      <xdr:spPr>
        <a:xfrm>
          <a:off x="10487025" y="2790825"/>
          <a:ext cx="2895600" cy="381000"/>
        </a:xfrm>
        <a:prstGeom prst="roundRect">
          <a:avLst/>
        </a:prstGeom>
        <a:solidFill>
          <a:schemeClr val="bg1">
            <a:lumMod val="75000"/>
          </a:schemeClr>
        </a:solidFill>
        <a:ln>
          <a:solidFill>
            <a:schemeClr val="bg1">
              <a:lumMod val="75000"/>
            </a:schemeClr>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1">
              <a:solidFill>
                <a:schemeClr val="tx1"/>
              </a:solidFill>
            </a:rPr>
            <a:t>Concentración comercial a nivel de productos</a:t>
          </a:r>
        </a:p>
      </xdr:txBody>
    </xdr:sp>
    <xdr:clientData/>
  </xdr:twoCellAnchor>
  <xdr:twoCellAnchor>
    <xdr:from>
      <xdr:col>8</xdr:col>
      <xdr:colOff>76200</xdr:colOff>
      <xdr:row>24</xdr:row>
      <xdr:rowOff>171450</xdr:rowOff>
    </xdr:from>
    <xdr:to>
      <xdr:col>9</xdr:col>
      <xdr:colOff>552450</xdr:colOff>
      <xdr:row>27</xdr:row>
      <xdr:rowOff>28580</xdr:rowOff>
    </xdr:to>
    <xdr:cxnSp macro="">
      <xdr:nvCxnSpPr>
        <xdr:cNvPr id="68" name="67 Conector recto de flecha"/>
        <xdr:cNvCxnSpPr/>
      </xdr:nvCxnSpPr>
      <xdr:spPr>
        <a:xfrm flipV="1">
          <a:off x="9220200" y="4362450"/>
          <a:ext cx="1238250" cy="428630"/>
        </a:xfrm>
        <a:prstGeom prst="straightConnector1">
          <a:avLst/>
        </a:prstGeom>
        <a:ln w="28575">
          <a:solidFill>
            <a:schemeClr val="bg1">
              <a:lumMod val="65000"/>
            </a:schemeClr>
          </a:solidFill>
          <a:prstDash val="sysDot"/>
          <a:headEnd type="oval" w="med" len="med"/>
          <a:tailEnd type="oval"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85725</xdr:colOff>
      <xdr:row>27</xdr:row>
      <xdr:rowOff>19059</xdr:rowOff>
    </xdr:from>
    <xdr:to>
      <xdr:col>9</xdr:col>
      <xdr:colOff>552450</xdr:colOff>
      <xdr:row>27</xdr:row>
      <xdr:rowOff>47625</xdr:rowOff>
    </xdr:to>
    <xdr:cxnSp macro="">
      <xdr:nvCxnSpPr>
        <xdr:cNvPr id="69" name="68 Conector recto de flecha"/>
        <xdr:cNvCxnSpPr/>
      </xdr:nvCxnSpPr>
      <xdr:spPr>
        <a:xfrm>
          <a:off x="9229725" y="4781559"/>
          <a:ext cx="1228725" cy="28566"/>
        </a:xfrm>
        <a:prstGeom prst="straightConnector1">
          <a:avLst/>
        </a:prstGeom>
        <a:ln w="28575">
          <a:solidFill>
            <a:schemeClr val="bg1">
              <a:lumMod val="65000"/>
            </a:schemeClr>
          </a:solidFill>
          <a:prstDash val="sysDot"/>
          <a:headEnd type="oval" w="med" len="med"/>
          <a:tailEnd type="oval"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76200</xdr:colOff>
      <xdr:row>27</xdr:row>
      <xdr:rowOff>38104</xdr:rowOff>
    </xdr:from>
    <xdr:to>
      <xdr:col>9</xdr:col>
      <xdr:colOff>552450</xdr:colOff>
      <xdr:row>29</xdr:row>
      <xdr:rowOff>180975</xdr:rowOff>
    </xdr:to>
    <xdr:cxnSp macro="">
      <xdr:nvCxnSpPr>
        <xdr:cNvPr id="70" name="69 Conector recto de flecha"/>
        <xdr:cNvCxnSpPr/>
      </xdr:nvCxnSpPr>
      <xdr:spPr>
        <a:xfrm>
          <a:off x="9220200" y="4800604"/>
          <a:ext cx="1238250" cy="523871"/>
        </a:xfrm>
        <a:prstGeom prst="straightConnector1">
          <a:avLst/>
        </a:prstGeom>
        <a:ln w="28575">
          <a:solidFill>
            <a:schemeClr val="bg1">
              <a:lumMod val="65000"/>
            </a:schemeClr>
          </a:solidFill>
          <a:prstDash val="sysDot"/>
          <a:headEnd type="oval" w="med" len="med"/>
          <a:tailEnd type="oval"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609600</xdr:colOff>
      <xdr:row>26</xdr:row>
      <xdr:rowOff>57150</xdr:rowOff>
    </xdr:from>
    <xdr:to>
      <xdr:col>13</xdr:col>
      <xdr:colOff>438150</xdr:colOff>
      <xdr:row>28</xdr:row>
      <xdr:rowOff>57150</xdr:rowOff>
    </xdr:to>
    <xdr:sp macro="" textlink="">
      <xdr:nvSpPr>
        <xdr:cNvPr id="78" name="77 Rectángulo redondeado">
          <a:hlinkClick xmlns:r="http://schemas.openxmlformats.org/officeDocument/2006/relationships" r:id="rId9"/>
        </xdr:cNvPr>
        <xdr:cNvSpPr/>
      </xdr:nvSpPr>
      <xdr:spPr>
        <a:xfrm>
          <a:off x="10515600" y="4629150"/>
          <a:ext cx="2876550" cy="381000"/>
        </a:xfrm>
        <a:prstGeom prst="roundRect">
          <a:avLst/>
        </a:prstGeom>
        <a:solidFill>
          <a:schemeClr val="bg1">
            <a:lumMod val="75000"/>
          </a:schemeClr>
        </a:solidFill>
        <a:ln>
          <a:solidFill>
            <a:schemeClr val="bg1">
              <a:lumMod val="75000"/>
            </a:schemeClr>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1">
              <a:solidFill>
                <a:schemeClr val="tx1"/>
              </a:solidFill>
            </a:rPr>
            <a:t>Indice de Balassa</a:t>
          </a:r>
        </a:p>
      </xdr:txBody>
    </xdr:sp>
    <xdr:clientData/>
  </xdr:twoCellAnchor>
  <xdr:twoCellAnchor>
    <xdr:from>
      <xdr:col>9</xdr:col>
      <xdr:colOff>609600</xdr:colOff>
      <xdr:row>28</xdr:row>
      <xdr:rowOff>114298</xdr:rowOff>
    </xdr:from>
    <xdr:to>
      <xdr:col>13</xdr:col>
      <xdr:colOff>447675</xdr:colOff>
      <xdr:row>31</xdr:row>
      <xdr:rowOff>66452</xdr:rowOff>
    </xdr:to>
    <xdr:sp macro="" textlink="">
      <xdr:nvSpPr>
        <xdr:cNvPr id="79" name="78 Rectángulo redondeado">
          <a:hlinkClick xmlns:r="http://schemas.openxmlformats.org/officeDocument/2006/relationships" r:id="rId10"/>
        </xdr:cNvPr>
        <xdr:cNvSpPr/>
      </xdr:nvSpPr>
      <xdr:spPr>
        <a:xfrm>
          <a:off x="10544397" y="5009705"/>
          <a:ext cx="2894935" cy="517009"/>
        </a:xfrm>
        <a:prstGeom prst="roundRect">
          <a:avLst/>
        </a:prstGeom>
        <a:solidFill>
          <a:srgbClr val="002060"/>
        </a:solidFill>
        <a:ln>
          <a:solidFill>
            <a:srgbClr val="002060"/>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1"/>
            <a:t>Índice de Grubel Lloyd       </a:t>
          </a:r>
        </a:p>
      </xdr:txBody>
    </xdr:sp>
    <xdr:clientData/>
  </xdr:twoCellAnchor>
  <xdr:twoCellAnchor>
    <xdr:from>
      <xdr:col>9</xdr:col>
      <xdr:colOff>609600</xdr:colOff>
      <xdr:row>23</xdr:row>
      <xdr:rowOff>171450</xdr:rowOff>
    </xdr:from>
    <xdr:to>
      <xdr:col>13</xdr:col>
      <xdr:colOff>447675</xdr:colOff>
      <xdr:row>25</xdr:row>
      <xdr:rowOff>171450</xdr:rowOff>
    </xdr:to>
    <xdr:sp macro="" textlink="">
      <xdr:nvSpPr>
        <xdr:cNvPr id="82" name="81 Rectángulo redondeado">
          <a:hlinkClick xmlns:r="http://schemas.openxmlformats.org/officeDocument/2006/relationships" r:id="rId11"/>
        </xdr:cNvPr>
        <xdr:cNvSpPr/>
      </xdr:nvSpPr>
      <xdr:spPr>
        <a:xfrm>
          <a:off x="10515600" y="4171950"/>
          <a:ext cx="2886075" cy="381000"/>
        </a:xfrm>
        <a:prstGeom prst="roundRect">
          <a:avLst/>
        </a:prstGeom>
        <a:solidFill>
          <a:srgbClr val="002060"/>
        </a:solidFill>
        <a:ln>
          <a:solidFill>
            <a:srgbClr val="002060"/>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1"/>
            <a:t>Ventajas comparativas reveladas</a:t>
          </a:r>
        </a:p>
      </xdr:txBody>
    </xdr:sp>
    <xdr:clientData/>
  </xdr:twoCellAnchor>
  <xdr:twoCellAnchor editAs="oneCell">
    <xdr:from>
      <xdr:col>8</xdr:col>
      <xdr:colOff>287966</xdr:colOff>
      <xdr:row>2</xdr:row>
      <xdr:rowOff>132908</xdr:rowOff>
    </xdr:from>
    <xdr:to>
      <xdr:col>9</xdr:col>
      <xdr:colOff>166134</xdr:colOff>
      <xdr:row>5</xdr:row>
      <xdr:rowOff>173400</xdr:rowOff>
    </xdr:to>
    <xdr:pic>
      <xdr:nvPicPr>
        <xdr:cNvPr id="91" name="90 Imagen" descr="Resultado de imagen para flecha 3d png"/>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9458547" y="321193"/>
          <a:ext cx="642383" cy="60534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464169</xdr:colOff>
      <xdr:row>1</xdr:row>
      <xdr:rowOff>44302</xdr:rowOff>
    </xdr:from>
    <xdr:to>
      <xdr:col>8</xdr:col>
      <xdr:colOff>263377</xdr:colOff>
      <xdr:row>4</xdr:row>
      <xdr:rowOff>35220</xdr:rowOff>
    </xdr:to>
    <xdr:pic>
      <xdr:nvPicPr>
        <xdr:cNvPr id="92" name="91 Imagen" descr="Resultado de imagen para 1 png"/>
        <xdr:cNvPicPr>
          <a:picLocks noChangeAspect="1" noChangeArrowheads="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8870535" y="44302"/>
          <a:ext cx="563423" cy="5557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8</xdr:col>
      <xdr:colOff>524041</xdr:colOff>
      <xdr:row>1</xdr:row>
      <xdr:rowOff>46200</xdr:rowOff>
    </xdr:from>
    <xdr:ext cx="4090992" cy="468013"/>
    <xdr:sp macro="" textlink="">
      <xdr:nvSpPr>
        <xdr:cNvPr id="93" name="92 Rectángulo"/>
        <xdr:cNvSpPr/>
      </xdr:nvSpPr>
      <xdr:spPr>
        <a:xfrm>
          <a:off x="9694622" y="46200"/>
          <a:ext cx="4090992" cy="468013"/>
        </a:xfrm>
        <a:prstGeom prst="rect">
          <a:avLst/>
        </a:prstGeom>
        <a:noFill/>
      </xdr:spPr>
      <xdr:txBody>
        <a:bodyPr wrap="none" lIns="91440" tIns="45720" rIns="91440" bIns="45720">
          <a:spAutoFit/>
        </a:bodyPr>
        <a:lstStyle/>
        <a:p>
          <a:pPr algn="ctr"/>
          <a:r>
            <a:rPr lang="es-ES" sz="2400" b="1" cap="none" spc="300">
              <a:ln w="11430" cmpd="sng">
                <a:solidFill>
                  <a:schemeClr val="accent1">
                    <a:tint val="10000"/>
                  </a:schemeClr>
                </a:solidFill>
                <a:prstDash val="solid"/>
                <a:miter lim="800000"/>
              </a:ln>
              <a:gradFill>
                <a:gsLst>
                  <a:gs pos="10000">
                    <a:schemeClr val="accent1">
                      <a:tint val="83000"/>
                      <a:shade val="100000"/>
                      <a:satMod val="200000"/>
                    </a:schemeClr>
                  </a:gs>
                  <a:gs pos="75000">
                    <a:schemeClr val="accent1">
                      <a:tint val="100000"/>
                      <a:shade val="50000"/>
                      <a:satMod val="150000"/>
                    </a:schemeClr>
                  </a:gs>
                </a:gsLst>
                <a:lin ang="5400000"/>
              </a:gradFill>
              <a:effectLst>
                <a:glow rad="45500">
                  <a:schemeClr val="accent1">
                    <a:satMod val="220000"/>
                    <a:alpha val="35000"/>
                  </a:schemeClr>
                </a:glow>
              </a:effectLst>
            </a:rPr>
            <a:t>Seleccione un indicador</a:t>
          </a: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1</xdr:col>
      <xdr:colOff>342899</xdr:colOff>
      <xdr:row>2</xdr:row>
      <xdr:rowOff>100011</xdr:rowOff>
    </xdr:from>
    <xdr:to>
      <xdr:col>12</xdr:col>
      <xdr:colOff>619125</xdr:colOff>
      <xdr:row>27</xdr:row>
      <xdr:rowOff>152400</xdr:rowOff>
    </xdr:to>
    <xdr:graphicFrame macro="">
      <xdr:nvGraphicFramePr>
        <xdr:cNvPr id="2" name="1 Diagrama"/>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5</xdr:col>
      <xdr:colOff>695325</xdr:colOff>
      <xdr:row>5</xdr:row>
      <xdr:rowOff>57148</xdr:rowOff>
    </xdr:from>
    <xdr:to>
      <xdr:col>10</xdr:col>
      <xdr:colOff>371475</xdr:colOff>
      <xdr:row>17</xdr:row>
      <xdr:rowOff>66673</xdr:rowOff>
    </xdr:to>
    <xdr:sp macro="" textlink="">
      <xdr:nvSpPr>
        <xdr:cNvPr id="8" name="7 Rectángulo"/>
        <xdr:cNvSpPr/>
      </xdr:nvSpPr>
      <xdr:spPr>
        <a:xfrm>
          <a:off x="4505325" y="1009648"/>
          <a:ext cx="3486150"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0</xdr:col>
      <xdr:colOff>66675</xdr:colOff>
      <xdr:row>0</xdr:row>
      <xdr:rowOff>9525</xdr:rowOff>
    </xdr:from>
    <xdr:to>
      <xdr:col>3</xdr:col>
      <xdr:colOff>593249</xdr:colOff>
      <xdr:row>5</xdr:row>
      <xdr:rowOff>57150</xdr:rowOff>
    </xdr:to>
    <xdr:pic>
      <xdr:nvPicPr>
        <xdr:cNvPr id="2" name="1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 b="83010"/>
        <a:stretch/>
      </xdr:blipFill>
      <xdr:spPr bwMode="auto">
        <a:xfrm>
          <a:off x="66675" y="9525"/>
          <a:ext cx="3907949" cy="1000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657225</xdr:colOff>
      <xdr:row>0</xdr:row>
      <xdr:rowOff>0</xdr:rowOff>
    </xdr:from>
    <xdr:to>
      <xdr:col>9</xdr:col>
      <xdr:colOff>495300</xdr:colOff>
      <xdr:row>4</xdr:row>
      <xdr:rowOff>161925</xdr:rowOff>
    </xdr:to>
    <xdr:pic>
      <xdr:nvPicPr>
        <xdr:cNvPr id="3" name="2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21436" b="63895"/>
        <a:stretch/>
      </xdr:blipFill>
      <xdr:spPr bwMode="auto">
        <a:xfrm>
          <a:off x="4800600" y="0"/>
          <a:ext cx="4181475" cy="923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571500</xdr:colOff>
      <xdr:row>0</xdr:row>
      <xdr:rowOff>0</xdr:rowOff>
    </xdr:from>
    <xdr:to>
      <xdr:col>15</xdr:col>
      <xdr:colOff>428625</xdr:colOff>
      <xdr:row>5</xdr:row>
      <xdr:rowOff>45514</xdr:rowOff>
    </xdr:to>
    <xdr:pic>
      <xdr:nvPicPr>
        <xdr:cNvPr id="4" name="3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42509" b="41389"/>
        <a:stretch/>
      </xdr:blipFill>
      <xdr:spPr bwMode="auto">
        <a:xfrm>
          <a:off x="8943975" y="0"/>
          <a:ext cx="4114800" cy="9980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257175</xdr:colOff>
      <xdr:row>1</xdr:row>
      <xdr:rowOff>9525</xdr:rowOff>
    </xdr:from>
    <xdr:to>
      <xdr:col>4</xdr:col>
      <xdr:colOff>514350</xdr:colOff>
      <xdr:row>2</xdr:row>
      <xdr:rowOff>171450</xdr:rowOff>
    </xdr:to>
    <xdr:sp macro="" textlink="">
      <xdr:nvSpPr>
        <xdr:cNvPr id="9" name="8 CuadroTexto"/>
        <xdr:cNvSpPr txBox="1"/>
      </xdr:nvSpPr>
      <xdr:spPr>
        <a:xfrm>
          <a:off x="733425" y="200025"/>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DESCRIPCIÓN</a:t>
          </a:r>
        </a:p>
      </xdr:txBody>
    </xdr:sp>
    <xdr:clientData/>
  </xdr:twoCellAnchor>
  <xdr:twoCellAnchor>
    <xdr:from>
      <xdr:col>6</xdr:col>
      <xdr:colOff>161925</xdr:colOff>
      <xdr:row>1</xdr:row>
      <xdr:rowOff>19051</xdr:rowOff>
    </xdr:from>
    <xdr:to>
      <xdr:col>9</xdr:col>
      <xdr:colOff>419100</xdr:colOff>
      <xdr:row>2</xdr:row>
      <xdr:rowOff>180976</xdr:rowOff>
    </xdr:to>
    <xdr:sp macro="" textlink="">
      <xdr:nvSpPr>
        <xdr:cNvPr id="10" name="9 CuadroTexto"/>
        <xdr:cNvSpPr txBox="1"/>
      </xdr:nvSpPr>
      <xdr:spPr>
        <a:xfrm>
          <a:off x="5486400" y="209551"/>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FÓRMULA</a:t>
          </a:r>
        </a:p>
      </xdr:txBody>
    </xdr:sp>
    <xdr:clientData/>
  </xdr:twoCellAnchor>
  <xdr:twoCellAnchor>
    <xdr:from>
      <xdr:col>12</xdr:col>
      <xdr:colOff>209550</xdr:colOff>
      <xdr:row>1</xdr:row>
      <xdr:rowOff>38100</xdr:rowOff>
    </xdr:from>
    <xdr:to>
      <xdr:col>15</xdr:col>
      <xdr:colOff>466725</xdr:colOff>
      <xdr:row>3</xdr:row>
      <xdr:rowOff>9525</xdr:rowOff>
    </xdr:to>
    <xdr:sp macro="" textlink="">
      <xdr:nvSpPr>
        <xdr:cNvPr id="11" name="10 CuadroTexto"/>
        <xdr:cNvSpPr txBox="1"/>
      </xdr:nvSpPr>
      <xdr:spPr>
        <a:xfrm>
          <a:off x="9353550" y="228600"/>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INTERPRETACIÓN</a:t>
          </a:r>
        </a:p>
      </xdr:txBody>
    </xdr:sp>
    <xdr:clientData/>
  </xdr:twoCellAnchor>
  <xdr:twoCellAnchor>
    <xdr:from>
      <xdr:col>11</xdr:col>
      <xdr:colOff>361950</xdr:colOff>
      <xdr:row>5</xdr:row>
      <xdr:rowOff>28575</xdr:rowOff>
    </xdr:from>
    <xdr:to>
      <xdr:col>16</xdr:col>
      <xdr:colOff>38100</xdr:colOff>
      <xdr:row>17</xdr:row>
      <xdr:rowOff>38100</xdr:rowOff>
    </xdr:to>
    <xdr:sp macro="" textlink="">
      <xdr:nvSpPr>
        <xdr:cNvPr id="12" name="11 Rectángulo"/>
        <xdr:cNvSpPr/>
      </xdr:nvSpPr>
      <xdr:spPr>
        <a:xfrm>
          <a:off x="9324975" y="981075"/>
          <a:ext cx="3486150"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295275</xdr:colOff>
      <xdr:row>5</xdr:row>
      <xdr:rowOff>47625</xdr:rowOff>
    </xdr:from>
    <xdr:to>
      <xdr:col>5</xdr:col>
      <xdr:colOff>133350</xdr:colOff>
      <xdr:row>17</xdr:row>
      <xdr:rowOff>57150</xdr:rowOff>
    </xdr:to>
    <xdr:sp macro="" textlink="">
      <xdr:nvSpPr>
        <xdr:cNvPr id="13" name="12 Rectángulo"/>
        <xdr:cNvSpPr/>
      </xdr:nvSpPr>
      <xdr:spPr>
        <a:xfrm>
          <a:off x="295275" y="1000125"/>
          <a:ext cx="3362325"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7</xdr:col>
      <xdr:colOff>381000</xdr:colOff>
      <xdr:row>18</xdr:row>
      <xdr:rowOff>176211</xdr:rowOff>
    </xdr:from>
    <xdr:to>
      <xdr:col>8</xdr:col>
      <xdr:colOff>809625</xdr:colOff>
      <xdr:row>23</xdr:row>
      <xdr:rowOff>9524</xdr:rowOff>
    </xdr:to>
    <xdr:pic>
      <xdr:nvPicPr>
        <xdr:cNvPr id="14" name="13 Imagen" descr="Resultado de imagen para estadisticas icono png"/>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715000" y="3605211"/>
          <a:ext cx="1257300" cy="7858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97371</xdr:colOff>
      <xdr:row>19</xdr:row>
      <xdr:rowOff>94017</xdr:rowOff>
    </xdr:from>
    <xdr:to>
      <xdr:col>7</xdr:col>
      <xdr:colOff>142876</xdr:colOff>
      <xdr:row>25</xdr:row>
      <xdr:rowOff>104775</xdr:rowOff>
    </xdr:to>
    <xdr:pic>
      <xdr:nvPicPr>
        <xdr:cNvPr id="16" name="15 Imagen" descr="Resultado de imagen para HAZ clic aqui PNG">
          <a:hlinkClick xmlns:r="http://schemas.openxmlformats.org/officeDocument/2006/relationships" r:id="rId3"/>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907371" y="3713517"/>
          <a:ext cx="1902880" cy="1153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285750</xdr:colOff>
      <xdr:row>22</xdr:row>
      <xdr:rowOff>142875</xdr:rowOff>
    </xdr:from>
    <xdr:to>
      <xdr:col>1</xdr:col>
      <xdr:colOff>19050</xdr:colOff>
      <xdr:row>24</xdr:row>
      <xdr:rowOff>28575</xdr:rowOff>
    </xdr:to>
    <xdr:sp macro="" textlink="">
      <xdr:nvSpPr>
        <xdr:cNvPr id="5" name="4 Flecha izquierda">
          <a:hlinkClick xmlns:r="http://schemas.openxmlformats.org/officeDocument/2006/relationships" r:id="rId5"/>
        </xdr:cNvPr>
        <xdr:cNvSpPr/>
      </xdr:nvSpPr>
      <xdr:spPr>
        <a:xfrm>
          <a:off x="285750" y="4333875"/>
          <a:ext cx="20955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xdr:col>
      <xdr:colOff>104775</xdr:colOff>
      <xdr:row>22</xdr:row>
      <xdr:rowOff>142875</xdr:rowOff>
    </xdr:from>
    <xdr:to>
      <xdr:col>1</xdr:col>
      <xdr:colOff>371475</xdr:colOff>
      <xdr:row>24</xdr:row>
      <xdr:rowOff>38100</xdr:rowOff>
    </xdr:to>
    <xdr:sp macro="" textlink="">
      <xdr:nvSpPr>
        <xdr:cNvPr id="6" name="5 Flecha derecha">
          <a:hlinkClick xmlns:r="http://schemas.openxmlformats.org/officeDocument/2006/relationships" r:id="rId6"/>
        </xdr:cNvPr>
        <xdr:cNvSpPr/>
      </xdr:nvSpPr>
      <xdr:spPr>
        <a:xfrm>
          <a:off x="581025" y="4333875"/>
          <a:ext cx="266700"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oneCellAnchor>
    <xdr:from>
      <xdr:col>9</xdr:col>
      <xdr:colOff>35888</xdr:colOff>
      <xdr:row>19</xdr:row>
      <xdr:rowOff>31248</xdr:rowOff>
    </xdr:from>
    <xdr:ext cx="3261983" cy="593304"/>
    <xdr:sp macro="" textlink="">
      <xdr:nvSpPr>
        <xdr:cNvPr id="7" name="6 Rectángulo"/>
        <xdr:cNvSpPr/>
      </xdr:nvSpPr>
      <xdr:spPr>
        <a:xfrm>
          <a:off x="6893888" y="3650748"/>
          <a:ext cx="3261983" cy="593304"/>
        </a:xfrm>
        <a:prstGeom prst="rect">
          <a:avLst/>
        </a:prstGeom>
        <a:noFill/>
      </xdr:spPr>
      <xdr:txBody>
        <a:bodyPr wrap="none" lIns="91440" tIns="45720" rIns="91440" bIns="45720">
          <a:spAutoFit/>
          <a:scene3d>
            <a:camera prst="orthographicFront"/>
            <a:lightRig rig="soft" dir="tl">
              <a:rot lat="0" lon="0" rev="0"/>
            </a:lightRig>
          </a:scene3d>
          <a:sp3d contourW="25400" prstMaterial="matte">
            <a:bevelT w="25400" h="55880" prst="artDeco"/>
            <a:contourClr>
              <a:schemeClr val="accent2">
                <a:tint val="20000"/>
              </a:schemeClr>
            </a:contourClr>
          </a:sp3d>
        </a:bodyPr>
        <a:lstStyle/>
        <a:p>
          <a:pPr algn="ctr"/>
          <a:r>
            <a:rPr lang="es-ES" sz="3200" b="1" cap="none" spc="50">
              <a:ln w="11430"/>
              <a:gradFill>
                <a:gsLst>
                  <a:gs pos="25000">
                    <a:schemeClr val="accent2">
                      <a:satMod val="155000"/>
                    </a:schemeClr>
                  </a:gs>
                  <a:gs pos="100000">
                    <a:schemeClr val="accent2">
                      <a:shade val="45000"/>
                      <a:satMod val="165000"/>
                    </a:schemeClr>
                  </a:gs>
                </a:gsLst>
                <a:lin ang="5400000"/>
              </a:gradFill>
              <a:effectLst>
                <a:outerShdw blurRad="76200" dist="50800" dir="5400000" algn="tl" rotWithShape="0">
                  <a:srgbClr val="000000">
                    <a:alpha val="65000"/>
                  </a:srgbClr>
                </a:outerShdw>
              </a:effectLst>
            </a:rPr>
            <a:t>Realiza el análisis</a:t>
          </a:r>
        </a:p>
      </xdr:txBody>
    </xdr:sp>
    <xdr:clientData/>
  </xdr:oneCellAnchor>
  <xdr:twoCellAnchor>
    <xdr:from>
      <xdr:col>0</xdr:col>
      <xdr:colOff>304800</xdr:colOff>
      <xdr:row>41</xdr:row>
      <xdr:rowOff>142875</xdr:rowOff>
    </xdr:from>
    <xdr:to>
      <xdr:col>1</xdr:col>
      <xdr:colOff>57150</xdr:colOff>
      <xdr:row>43</xdr:row>
      <xdr:rowOff>28575</xdr:rowOff>
    </xdr:to>
    <xdr:sp macro="" textlink="">
      <xdr:nvSpPr>
        <xdr:cNvPr id="17" name="16 Flecha izquierda">
          <a:hlinkClick xmlns:r="http://schemas.openxmlformats.org/officeDocument/2006/relationships" r:id="rId5"/>
        </xdr:cNvPr>
        <xdr:cNvSpPr/>
      </xdr:nvSpPr>
      <xdr:spPr>
        <a:xfrm>
          <a:off x="304800" y="7953375"/>
          <a:ext cx="22860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xdr:col>
      <xdr:colOff>133350</xdr:colOff>
      <xdr:row>41</xdr:row>
      <xdr:rowOff>142875</xdr:rowOff>
    </xdr:from>
    <xdr:to>
      <xdr:col>1</xdr:col>
      <xdr:colOff>361949</xdr:colOff>
      <xdr:row>43</xdr:row>
      <xdr:rowOff>38100</xdr:rowOff>
    </xdr:to>
    <xdr:sp macro="" textlink="">
      <xdr:nvSpPr>
        <xdr:cNvPr id="18" name="17 Flecha derecha">
          <a:hlinkClick xmlns:r="http://schemas.openxmlformats.org/officeDocument/2006/relationships" r:id="rId6"/>
        </xdr:cNvPr>
        <xdr:cNvSpPr/>
      </xdr:nvSpPr>
      <xdr:spPr>
        <a:xfrm>
          <a:off x="609600" y="7953375"/>
          <a:ext cx="228599"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oneCellAnchor>
    <xdr:from>
      <xdr:col>6</xdr:col>
      <xdr:colOff>190500</xdr:colOff>
      <xdr:row>22</xdr:row>
      <xdr:rowOff>76200</xdr:rowOff>
    </xdr:from>
    <xdr:ext cx="384272" cy="264560"/>
    <xdr:sp macro="" textlink="">
      <xdr:nvSpPr>
        <xdr:cNvPr id="15" name="14 CuadroTexto"/>
        <xdr:cNvSpPr txBox="1"/>
      </xdr:nvSpPr>
      <xdr:spPr>
        <a:xfrm>
          <a:off x="6267450" y="4267200"/>
          <a:ext cx="3842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b="1">
              <a:solidFill>
                <a:srgbClr val="FF0000"/>
              </a:solidFill>
            </a:rPr>
            <a:t>Clic</a:t>
          </a:r>
        </a:p>
      </xdr:txBody>
    </xdr:sp>
    <xdr:clientData/>
  </xdr:oneCellAnchor>
</xdr:wsDr>
</file>

<file path=xl/drawings/drawing5.xml><?xml version="1.0" encoding="utf-8"?>
<xdr:wsDr xmlns:xdr="http://schemas.openxmlformats.org/drawingml/2006/spreadsheetDrawing" xmlns:a="http://schemas.openxmlformats.org/drawingml/2006/main">
  <xdr:twoCellAnchor>
    <xdr:from>
      <xdr:col>6</xdr:col>
      <xdr:colOff>123825</xdr:colOff>
      <xdr:row>5</xdr:row>
      <xdr:rowOff>47623</xdr:rowOff>
    </xdr:from>
    <xdr:to>
      <xdr:col>10</xdr:col>
      <xdr:colOff>561975</xdr:colOff>
      <xdr:row>17</xdr:row>
      <xdr:rowOff>57148</xdr:rowOff>
    </xdr:to>
    <xdr:sp macro="" textlink="">
      <xdr:nvSpPr>
        <xdr:cNvPr id="2" name="1 Rectángulo"/>
        <xdr:cNvSpPr/>
      </xdr:nvSpPr>
      <xdr:spPr>
        <a:xfrm>
          <a:off x="4352925" y="1000123"/>
          <a:ext cx="3486150"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0</xdr:col>
      <xdr:colOff>0</xdr:colOff>
      <xdr:row>0</xdr:row>
      <xdr:rowOff>9525</xdr:rowOff>
    </xdr:from>
    <xdr:to>
      <xdr:col>4</xdr:col>
      <xdr:colOff>574199</xdr:colOff>
      <xdr:row>5</xdr:row>
      <xdr:rowOff>57150</xdr:rowOff>
    </xdr:to>
    <xdr:pic>
      <xdr:nvPicPr>
        <xdr:cNvPr id="3" name="2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 b="83010"/>
        <a:stretch/>
      </xdr:blipFill>
      <xdr:spPr bwMode="auto">
        <a:xfrm>
          <a:off x="0" y="9525"/>
          <a:ext cx="3907949" cy="1000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428625</xdr:colOff>
      <xdr:row>0</xdr:row>
      <xdr:rowOff>0</xdr:rowOff>
    </xdr:from>
    <xdr:to>
      <xdr:col>10</xdr:col>
      <xdr:colOff>466725</xdr:colOff>
      <xdr:row>4</xdr:row>
      <xdr:rowOff>161925</xdr:rowOff>
    </xdr:to>
    <xdr:pic>
      <xdr:nvPicPr>
        <xdr:cNvPr id="4" name="3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21436" b="63895"/>
        <a:stretch/>
      </xdr:blipFill>
      <xdr:spPr bwMode="auto">
        <a:xfrm>
          <a:off x="3895725" y="0"/>
          <a:ext cx="4181475" cy="923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38100</xdr:colOff>
      <xdr:row>0</xdr:row>
      <xdr:rowOff>0</xdr:rowOff>
    </xdr:from>
    <xdr:to>
      <xdr:col>15</xdr:col>
      <xdr:colOff>771525</xdr:colOff>
      <xdr:row>5</xdr:row>
      <xdr:rowOff>45514</xdr:rowOff>
    </xdr:to>
    <xdr:pic>
      <xdr:nvPicPr>
        <xdr:cNvPr id="5" name="4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42509" b="41389"/>
        <a:stretch/>
      </xdr:blipFill>
      <xdr:spPr bwMode="auto">
        <a:xfrm>
          <a:off x="8077200" y="0"/>
          <a:ext cx="4114800" cy="9980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666750</xdr:colOff>
      <xdr:row>1</xdr:row>
      <xdr:rowOff>9525</xdr:rowOff>
    </xdr:from>
    <xdr:to>
      <xdr:col>4</xdr:col>
      <xdr:colOff>161925</xdr:colOff>
      <xdr:row>2</xdr:row>
      <xdr:rowOff>171450</xdr:rowOff>
    </xdr:to>
    <xdr:sp macro="" textlink="">
      <xdr:nvSpPr>
        <xdr:cNvPr id="6" name="5 CuadroTexto"/>
        <xdr:cNvSpPr txBox="1"/>
      </xdr:nvSpPr>
      <xdr:spPr>
        <a:xfrm>
          <a:off x="666750" y="200025"/>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DESCRIPCIÓN</a:t>
          </a:r>
        </a:p>
      </xdr:txBody>
    </xdr:sp>
    <xdr:clientData/>
  </xdr:twoCellAnchor>
  <xdr:twoCellAnchor>
    <xdr:from>
      <xdr:col>6</xdr:col>
      <xdr:colOff>171450</xdr:colOff>
      <xdr:row>1</xdr:row>
      <xdr:rowOff>28575</xdr:rowOff>
    </xdr:from>
    <xdr:to>
      <xdr:col>9</xdr:col>
      <xdr:colOff>428625</xdr:colOff>
      <xdr:row>3</xdr:row>
      <xdr:rowOff>0</xdr:rowOff>
    </xdr:to>
    <xdr:sp macro="" textlink="">
      <xdr:nvSpPr>
        <xdr:cNvPr id="7" name="6 CuadroTexto"/>
        <xdr:cNvSpPr txBox="1"/>
      </xdr:nvSpPr>
      <xdr:spPr>
        <a:xfrm>
          <a:off x="4743450" y="219075"/>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FÓRMULA</a:t>
          </a:r>
        </a:p>
      </xdr:txBody>
    </xdr:sp>
    <xdr:clientData/>
  </xdr:twoCellAnchor>
  <xdr:twoCellAnchor>
    <xdr:from>
      <xdr:col>12</xdr:col>
      <xdr:colOff>285750</xdr:colOff>
      <xdr:row>1</xdr:row>
      <xdr:rowOff>38100</xdr:rowOff>
    </xdr:from>
    <xdr:to>
      <xdr:col>15</xdr:col>
      <xdr:colOff>542925</xdr:colOff>
      <xdr:row>3</xdr:row>
      <xdr:rowOff>9525</xdr:rowOff>
    </xdr:to>
    <xdr:sp macro="" textlink="">
      <xdr:nvSpPr>
        <xdr:cNvPr id="8" name="7 CuadroTexto"/>
        <xdr:cNvSpPr txBox="1"/>
      </xdr:nvSpPr>
      <xdr:spPr>
        <a:xfrm>
          <a:off x="9086850" y="228600"/>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INTERPRETACIÓN</a:t>
          </a:r>
        </a:p>
      </xdr:txBody>
    </xdr:sp>
    <xdr:clientData/>
  </xdr:twoCellAnchor>
  <xdr:twoCellAnchor>
    <xdr:from>
      <xdr:col>11</xdr:col>
      <xdr:colOff>533400</xdr:colOff>
      <xdr:row>5</xdr:row>
      <xdr:rowOff>47625</xdr:rowOff>
    </xdr:from>
    <xdr:to>
      <xdr:col>16</xdr:col>
      <xdr:colOff>209550</xdr:colOff>
      <xdr:row>17</xdr:row>
      <xdr:rowOff>57150</xdr:rowOff>
    </xdr:to>
    <xdr:sp macro="" textlink="">
      <xdr:nvSpPr>
        <xdr:cNvPr id="9" name="8 Rectángulo"/>
        <xdr:cNvSpPr/>
      </xdr:nvSpPr>
      <xdr:spPr>
        <a:xfrm>
          <a:off x="8572500" y="1000125"/>
          <a:ext cx="3486150"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390525</xdr:colOff>
      <xdr:row>5</xdr:row>
      <xdr:rowOff>38100</xdr:rowOff>
    </xdr:from>
    <xdr:to>
      <xdr:col>5</xdr:col>
      <xdr:colOff>57150</xdr:colOff>
      <xdr:row>17</xdr:row>
      <xdr:rowOff>47625</xdr:rowOff>
    </xdr:to>
    <xdr:sp macro="" textlink="">
      <xdr:nvSpPr>
        <xdr:cNvPr id="10" name="9 Rectángulo"/>
        <xdr:cNvSpPr/>
      </xdr:nvSpPr>
      <xdr:spPr>
        <a:xfrm>
          <a:off x="390525" y="990600"/>
          <a:ext cx="3133725"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7</xdr:col>
      <xdr:colOff>28575</xdr:colOff>
      <xdr:row>18</xdr:row>
      <xdr:rowOff>176211</xdr:rowOff>
    </xdr:from>
    <xdr:to>
      <xdr:col>8</xdr:col>
      <xdr:colOff>457200</xdr:colOff>
      <xdr:row>23</xdr:row>
      <xdr:rowOff>9524</xdr:rowOff>
    </xdr:to>
    <xdr:pic>
      <xdr:nvPicPr>
        <xdr:cNvPr id="11" name="10 Imagen" descr="Resultado de imagen para estadisticas icono png"/>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362575" y="3605211"/>
          <a:ext cx="1257300" cy="7858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506946</xdr:colOff>
      <xdr:row>19</xdr:row>
      <xdr:rowOff>94017</xdr:rowOff>
    </xdr:from>
    <xdr:to>
      <xdr:col>6</xdr:col>
      <xdr:colOff>752476</xdr:colOff>
      <xdr:row>25</xdr:row>
      <xdr:rowOff>104775</xdr:rowOff>
    </xdr:to>
    <xdr:pic>
      <xdr:nvPicPr>
        <xdr:cNvPr id="12" name="11 Imagen" descr="Resultado de imagen para HAZ clic aqui PNG">
          <a:hlinkClick xmlns:r="http://schemas.openxmlformats.org/officeDocument/2006/relationships" r:id="rId3"/>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554946" y="3713517"/>
          <a:ext cx="1902880" cy="1153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219075</xdr:colOff>
      <xdr:row>22</xdr:row>
      <xdr:rowOff>142875</xdr:rowOff>
    </xdr:from>
    <xdr:to>
      <xdr:col>0</xdr:col>
      <xdr:colOff>428625</xdr:colOff>
      <xdr:row>24</xdr:row>
      <xdr:rowOff>28575</xdr:rowOff>
    </xdr:to>
    <xdr:sp macro="" textlink="">
      <xdr:nvSpPr>
        <xdr:cNvPr id="13" name="12 Flecha izquierda">
          <a:hlinkClick xmlns:r="http://schemas.openxmlformats.org/officeDocument/2006/relationships" r:id="rId5"/>
        </xdr:cNvPr>
        <xdr:cNvSpPr/>
      </xdr:nvSpPr>
      <xdr:spPr>
        <a:xfrm>
          <a:off x="219075" y="4333875"/>
          <a:ext cx="20955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514349</xdr:colOff>
      <xdr:row>22</xdr:row>
      <xdr:rowOff>142875</xdr:rowOff>
    </xdr:from>
    <xdr:to>
      <xdr:col>1</xdr:col>
      <xdr:colOff>295274</xdr:colOff>
      <xdr:row>24</xdr:row>
      <xdr:rowOff>38100</xdr:rowOff>
    </xdr:to>
    <xdr:sp macro="" textlink="">
      <xdr:nvSpPr>
        <xdr:cNvPr id="14" name="13 Flecha derecha">
          <a:hlinkClick xmlns:r="http://schemas.openxmlformats.org/officeDocument/2006/relationships" r:id="rId6"/>
        </xdr:cNvPr>
        <xdr:cNvSpPr/>
      </xdr:nvSpPr>
      <xdr:spPr>
        <a:xfrm>
          <a:off x="514349" y="4333875"/>
          <a:ext cx="314325"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oneCellAnchor>
    <xdr:from>
      <xdr:col>8</xdr:col>
      <xdr:colOff>445463</xdr:colOff>
      <xdr:row>19</xdr:row>
      <xdr:rowOff>31248</xdr:rowOff>
    </xdr:from>
    <xdr:ext cx="3261983" cy="593304"/>
    <xdr:sp macro="" textlink="">
      <xdr:nvSpPr>
        <xdr:cNvPr id="15" name="14 Rectángulo"/>
        <xdr:cNvSpPr/>
      </xdr:nvSpPr>
      <xdr:spPr>
        <a:xfrm>
          <a:off x="6541463" y="3650748"/>
          <a:ext cx="3261983" cy="593304"/>
        </a:xfrm>
        <a:prstGeom prst="rect">
          <a:avLst/>
        </a:prstGeom>
        <a:noFill/>
      </xdr:spPr>
      <xdr:txBody>
        <a:bodyPr wrap="none" lIns="91440" tIns="45720" rIns="91440" bIns="45720">
          <a:spAutoFit/>
          <a:scene3d>
            <a:camera prst="orthographicFront"/>
            <a:lightRig rig="soft" dir="tl">
              <a:rot lat="0" lon="0" rev="0"/>
            </a:lightRig>
          </a:scene3d>
          <a:sp3d contourW="25400" prstMaterial="matte">
            <a:bevelT w="25400" h="55880" prst="artDeco"/>
            <a:contourClr>
              <a:schemeClr val="accent2">
                <a:tint val="20000"/>
              </a:schemeClr>
            </a:contourClr>
          </a:sp3d>
        </a:bodyPr>
        <a:lstStyle/>
        <a:p>
          <a:pPr algn="ctr"/>
          <a:r>
            <a:rPr lang="es-ES" sz="3200" b="1" cap="none" spc="50">
              <a:ln w="11430"/>
              <a:gradFill>
                <a:gsLst>
                  <a:gs pos="25000">
                    <a:schemeClr val="accent2">
                      <a:satMod val="155000"/>
                    </a:schemeClr>
                  </a:gs>
                  <a:gs pos="100000">
                    <a:schemeClr val="accent2">
                      <a:shade val="45000"/>
                      <a:satMod val="165000"/>
                    </a:schemeClr>
                  </a:gs>
                </a:gsLst>
                <a:lin ang="5400000"/>
              </a:gradFill>
              <a:effectLst>
                <a:outerShdw blurRad="76200" dist="50800" dir="5400000" algn="tl" rotWithShape="0">
                  <a:srgbClr val="000000">
                    <a:alpha val="65000"/>
                  </a:srgbClr>
                </a:outerShdw>
              </a:effectLst>
            </a:rPr>
            <a:t>Realiza el análisis</a:t>
          </a:r>
        </a:p>
      </xdr:txBody>
    </xdr:sp>
    <xdr:clientData/>
  </xdr:oneCellAnchor>
  <xdr:twoCellAnchor>
    <xdr:from>
      <xdr:col>0</xdr:col>
      <xdr:colOff>219075</xdr:colOff>
      <xdr:row>41</xdr:row>
      <xdr:rowOff>85725</xdr:rowOff>
    </xdr:from>
    <xdr:to>
      <xdr:col>0</xdr:col>
      <xdr:colOff>409575</xdr:colOff>
      <xdr:row>42</xdr:row>
      <xdr:rowOff>161925</xdr:rowOff>
    </xdr:to>
    <xdr:sp macro="" textlink="">
      <xdr:nvSpPr>
        <xdr:cNvPr id="16" name="15 Flecha izquierda">
          <a:hlinkClick xmlns:r="http://schemas.openxmlformats.org/officeDocument/2006/relationships" r:id="rId5"/>
        </xdr:cNvPr>
        <xdr:cNvSpPr/>
      </xdr:nvSpPr>
      <xdr:spPr>
        <a:xfrm>
          <a:off x="219075" y="7896225"/>
          <a:ext cx="19050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495300</xdr:colOff>
      <xdr:row>41</xdr:row>
      <xdr:rowOff>76200</xdr:rowOff>
    </xdr:from>
    <xdr:to>
      <xdr:col>1</xdr:col>
      <xdr:colOff>228600</xdr:colOff>
      <xdr:row>42</xdr:row>
      <xdr:rowOff>161925</xdr:rowOff>
    </xdr:to>
    <xdr:sp macro="" textlink="">
      <xdr:nvSpPr>
        <xdr:cNvPr id="17" name="16 Flecha derecha">
          <a:hlinkClick xmlns:r="http://schemas.openxmlformats.org/officeDocument/2006/relationships" r:id="rId7"/>
        </xdr:cNvPr>
        <xdr:cNvSpPr/>
      </xdr:nvSpPr>
      <xdr:spPr>
        <a:xfrm>
          <a:off x="495300" y="7886700"/>
          <a:ext cx="266700"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oneCellAnchor>
    <xdr:from>
      <xdr:col>5</xdr:col>
      <xdr:colOff>619125</xdr:colOff>
      <xdr:row>22</xdr:row>
      <xdr:rowOff>47625</xdr:rowOff>
    </xdr:from>
    <xdr:ext cx="384272" cy="264560"/>
    <xdr:sp macro="" textlink="">
      <xdr:nvSpPr>
        <xdr:cNvPr id="19" name="18 CuadroTexto"/>
        <xdr:cNvSpPr txBox="1"/>
      </xdr:nvSpPr>
      <xdr:spPr>
        <a:xfrm>
          <a:off x="4676775" y="4238625"/>
          <a:ext cx="3842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b="1">
              <a:solidFill>
                <a:srgbClr val="FF0000"/>
              </a:solidFill>
            </a:rPr>
            <a:t>Clic</a:t>
          </a:r>
        </a:p>
      </xdr:txBody>
    </xdr:sp>
    <xdr:clientData/>
  </xdr:oneCellAnchor>
</xdr:wsDr>
</file>

<file path=xl/drawings/drawing6.xml><?xml version="1.0" encoding="utf-8"?>
<xdr:wsDr xmlns:xdr="http://schemas.openxmlformats.org/drawingml/2006/spreadsheetDrawing" xmlns:a="http://schemas.openxmlformats.org/drawingml/2006/main">
  <xdr:twoCellAnchor>
    <xdr:from>
      <xdr:col>5</xdr:col>
      <xdr:colOff>542925</xdr:colOff>
      <xdr:row>5</xdr:row>
      <xdr:rowOff>57148</xdr:rowOff>
    </xdr:from>
    <xdr:to>
      <xdr:col>10</xdr:col>
      <xdr:colOff>219075</xdr:colOff>
      <xdr:row>17</xdr:row>
      <xdr:rowOff>66673</xdr:rowOff>
    </xdr:to>
    <xdr:sp macro="" textlink="">
      <xdr:nvSpPr>
        <xdr:cNvPr id="2" name="1 Rectángulo"/>
        <xdr:cNvSpPr/>
      </xdr:nvSpPr>
      <xdr:spPr>
        <a:xfrm>
          <a:off x="4352925" y="1009648"/>
          <a:ext cx="3486150"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0</xdr:col>
      <xdr:colOff>47625</xdr:colOff>
      <xdr:row>0</xdr:row>
      <xdr:rowOff>9525</xdr:rowOff>
    </xdr:from>
    <xdr:to>
      <xdr:col>3</xdr:col>
      <xdr:colOff>707549</xdr:colOff>
      <xdr:row>5</xdr:row>
      <xdr:rowOff>57150</xdr:rowOff>
    </xdr:to>
    <xdr:pic>
      <xdr:nvPicPr>
        <xdr:cNvPr id="3" name="2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 b="83010"/>
        <a:stretch/>
      </xdr:blipFill>
      <xdr:spPr bwMode="auto">
        <a:xfrm>
          <a:off x="47625" y="9525"/>
          <a:ext cx="3907949" cy="1000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104775</xdr:colOff>
      <xdr:row>0</xdr:row>
      <xdr:rowOff>9524</xdr:rowOff>
    </xdr:from>
    <xdr:to>
      <xdr:col>9</xdr:col>
      <xdr:colOff>781050</xdr:colOff>
      <xdr:row>4</xdr:row>
      <xdr:rowOff>171449</xdr:rowOff>
    </xdr:to>
    <xdr:pic>
      <xdr:nvPicPr>
        <xdr:cNvPr id="4" name="3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21436" b="63895"/>
        <a:stretch/>
      </xdr:blipFill>
      <xdr:spPr bwMode="auto">
        <a:xfrm>
          <a:off x="3914775" y="9524"/>
          <a:ext cx="4181475" cy="923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19050</xdr:colOff>
      <xdr:row>0</xdr:row>
      <xdr:rowOff>0</xdr:rowOff>
    </xdr:from>
    <xdr:to>
      <xdr:col>15</xdr:col>
      <xdr:colOff>628650</xdr:colOff>
      <xdr:row>5</xdr:row>
      <xdr:rowOff>45514</xdr:rowOff>
    </xdr:to>
    <xdr:pic>
      <xdr:nvPicPr>
        <xdr:cNvPr id="5" name="4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42509" b="41389"/>
        <a:stretch/>
      </xdr:blipFill>
      <xdr:spPr bwMode="auto">
        <a:xfrm>
          <a:off x="8401050" y="0"/>
          <a:ext cx="4114800" cy="9980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666750</xdr:colOff>
      <xdr:row>1</xdr:row>
      <xdr:rowOff>9525</xdr:rowOff>
    </xdr:from>
    <xdr:to>
      <xdr:col>4</xdr:col>
      <xdr:colOff>161925</xdr:colOff>
      <xdr:row>2</xdr:row>
      <xdr:rowOff>171450</xdr:rowOff>
    </xdr:to>
    <xdr:sp macro="" textlink="">
      <xdr:nvSpPr>
        <xdr:cNvPr id="6" name="5 CuadroTexto"/>
        <xdr:cNvSpPr txBox="1"/>
      </xdr:nvSpPr>
      <xdr:spPr>
        <a:xfrm>
          <a:off x="666750" y="200025"/>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DESCRIPCIÓN</a:t>
          </a:r>
        </a:p>
      </xdr:txBody>
    </xdr:sp>
    <xdr:clientData/>
  </xdr:twoCellAnchor>
  <xdr:twoCellAnchor>
    <xdr:from>
      <xdr:col>6</xdr:col>
      <xdr:colOff>371475</xdr:colOff>
      <xdr:row>1</xdr:row>
      <xdr:rowOff>28575</xdr:rowOff>
    </xdr:from>
    <xdr:to>
      <xdr:col>9</xdr:col>
      <xdr:colOff>628650</xdr:colOff>
      <xdr:row>3</xdr:row>
      <xdr:rowOff>0</xdr:rowOff>
    </xdr:to>
    <xdr:sp macro="" textlink="">
      <xdr:nvSpPr>
        <xdr:cNvPr id="7" name="6 CuadroTexto"/>
        <xdr:cNvSpPr txBox="1"/>
      </xdr:nvSpPr>
      <xdr:spPr>
        <a:xfrm>
          <a:off x="4943475" y="219075"/>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FÓRMULA</a:t>
          </a:r>
        </a:p>
      </xdr:txBody>
    </xdr:sp>
    <xdr:clientData/>
  </xdr:twoCellAnchor>
  <xdr:twoCellAnchor>
    <xdr:from>
      <xdr:col>12</xdr:col>
      <xdr:colOff>276225</xdr:colOff>
      <xdr:row>1</xdr:row>
      <xdr:rowOff>38100</xdr:rowOff>
    </xdr:from>
    <xdr:to>
      <xdr:col>15</xdr:col>
      <xdr:colOff>533400</xdr:colOff>
      <xdr:row>3</xdr:row>
      <xdr:rowOff>9525</xdr:rowOff>
    </xdr:to>
    <xdr:sp macro="" textlink="">
      <xdr:nvSpPr>
        <xdr:cNvPr id="8" name="7 CuadroTexto"/>
        <xdr:cNvSpPr txBox="1"/>
      </xdr:nvSpPr>
      <xdr:spPr>
        <a:xfrm>
          <a:off x="9420225" y="228600"/>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INTERPRETACIÓN</a:t>
          </a:r>
        </a:p>
      </xdr:txBody>
    </xdr:sp>
    <xdr:clientData/>
  </xdr:twoCellAnchor>
  <xdr:twoCellAnchor>
    <xdr:from>
      <xdr:col>11</xdr:col>
      <xdr:colOff>523875</xdr:colOff>
      <xdr:row>5</xdr:row>
      <xdr:rowOff>9525</xdr:rowOff>
    </xdr:from>
    <xdr:to>
      <xdr:col>16</xdr:col>
      <xdr:colOff>200025</xdr:colOff>
      <xdr:row>17</xdr:row>
      <xdr:rowOff>19050</xdr:rowOff>
    </xdr:to>
    <xdr:sp macro="" textlink="">
      <xdr:nvSpPr>
        <xdr:cNvPr id="9" name="8 Rectángulo"/>
        <xdr:cNvSpPr/>
      </xdr:nvSpPr>
      <xdr:spPr>
        <a:xfrm>
          <a:off x="8905875" y="962025"/>
          <a:ext cx="3486150"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552450</xdr:colOff>
      <xdr:row>5</xdr:row>
      <xdr:rowOff>19050</xdr:rowOff>
    </xdr:from>
    <xdr:to>
      <xdr:col>5</xdr:col>
      <xdr:colOff>104775</xdr:colOff>
      <xdr:row>17</xdr:row>
      <xdr:rowOff>28575</xdr:rowOff>
    </xdr:to>
    <xdr:sp macro="" textlink="">
      <xdr:nvSpPr>
        <xdr:cNvPr id="10" name="9 Rectángulo"/>
        <xdr:cNvSpPr/>
      </xdr:nvSpPr>
      <xdr:spPr>
        <a:xfrm>
          <a:off x="552450" y="971550"/>
          <a:ext cx="3362325"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7</xdr:col>
      <xdr:colOff>28575</xdr:colOff>
      <xdr:row>18</xdr:row>
      <xdr:rowOff>176211</xdr:rowOff>
    </xdr:from>
    <xdr:to>
      <xdr:col>8</xdr:col>
      <xdr:colOff>409575</xdr:colOff>
      <xdr:row>23</xdr:row>
      <xdr:rowOff>9524</xdr:rowOff>
    </xdr:to>
    <xdr:pic>
      <xdr:nvPicPr>
        <xdr:cNvPr id="11" name="10 Imagen" descr="Resultado de imagen para estadisticas icono png"/>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362575" y="3605211"/>
          <a:ext cx="1257300" cy="7858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506946</xdr:colOff>
      <xdr:row>19</xdr:row>
      <xdr:rowOff>94017</xdr:rowOff>
    </xdr:from>
    <xdr:to>
      <xdr:col>6</xdr:col>
      <xdr:colOff>657226</xdr:colOff>
      <xdr:row>25</xdr:row>
      <xdr:rowOff>104775</xdr:rowOff>
    </xdr:to>
    <xdr:pic>
      <xdr:nvPicPr>
        <xdr:cNvPr id="12" name="11 Imagen" descr="Resultado de imagen para HAZ clic aqui PNG">
          <a:hlinkClick xmlns:r="http://schemas.openxmlformats.org/officeDocument/2006/relationships" r:id="rId3"/>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554946" y="3713517"/>
          <a:ext cx="1902880" cy="1153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219075</xdr:colOff>
      <xdr:row>22</xdr:row>
      <xdr:rowOff>142875</xdr:rowOff>
    </xdr:from>
    <xdr:to>
      <xdr:col>0</xdr:col>
      <xdr:colOff>428625</xdr:colOff>
      <xdr:row>24</xdr:row>
      <xdr:rowOff>28575</xdr:rowOff>
    </xdr:to>
    <xdr:sp macro="" textlink="">
      <xdr:nvSpPr>
        <xdr:cNvPr id="13" name="12 Flecha izquierda">
          <a:hlinkClick xmlns:r="http://schemas.openxmlformats.org/officeDocument/2006/relationships" r:id="rId5"/>
        </xdr:cNvPr>
        <xdr:cNvSpPr/>
      </xdr:nvSpPr>
      <xdr:spPr>
        <a:xfrm>
          <a:off x="219075" y="4333875"/>
          <a:ext cx="20955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476249</xdr:colOff>
      <xdr:row>22</xdr:row>
      <xdr:rowOff>142875</xdr:rowOff>
    </xdr:from>
    <xdr:to>
      <xdr:col>1</xdr:col>
      <xdr:colOff>295274</xdr:colOff>
      <xdr:row>24</xdr:row>
      <xdr:rowOff>38100</xdr:rowOff>
    </xdr:to>
    <xdr:sp macro="" textlink="">
      <xdr:nvSpPr>
        <xdr:cNvPr id="14" name="13 Flecha derecha">
          <a:hlinkClick xmlns:r="http://schemas.openxmlformats.org/officeDocument/2006/relationships" r:id="rId6"/>
        </xdr:cNvPr>
        <xdr:cNvSpPr/>
      </xdr:nvSpPr>
      <xdr:spPr>
        <a:xfrm>
          <a:off x="476249" y="4333875"/>
          <a:ext cx="295275"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oneCellAnchor>
    <xdr:from>
      <xdr:col>8</xdr:col>
      <xdr:colOff>445463</xdr:colOff>
      <xdr:row>19</xdr:row>
      <xdr:rowOff>31248</xdr:rowOff>
    </xdr:from>
    <xdr:ext cx="3261983" cy="593304"/>
    <xdr:sp macro="" textlink="">
      <xdr:nvSpPr>
        <xdr:cNvPr id="15" name="14 Rectángulo"/>
        <xdr:cNvSpPr/>
      </xdr:nvSpPr>
      <xdr:spPr>
        <a:xfrm>
          <a:off x="6541463" y="3650748"/>
          <a:ext cx="3261983" cy="593304"/>
        </a:xfrm>
        <a:prstGeom prst="rect">
          <a:avLst/>
        </a:prstGeom>
        <a:noFill/>
      </xdr:spPr>
      <xdr:txBody>
        <a:bodyPr wrap="none" lIns="91440" tIns="45720" rIns="91440" bIns="45720">
          <a:spAutoFit/>
          <a:scene3d>
            <a:camera prst="orthographicFront"/>
            <a:lightRig rig="soft" dir="tl">
              <a:rot lat="0" lon="0" rev="0"/>
            </a:lightRig>
          </a:scene3d>
          <a:sp3d contourW="25400" prstMaterial="matte">
            <a:bevelT w="25400" h="55880" prst="artDeco"/>
            <a:contourClr>
              <a:schemeClr val="accent2">
                <a:tint val="20000"/>
              </a:schemeClr>
            </a:contourClr>
          </a:sp3d>
        </a:bodyPr>
        <a:lstStyle/>
        <a:p>
          <a:pPr algn="ctr"/>
          <a:r>
            <a:rPr lang="es-ES" sz="3200" b="1" cap="none" spc="50">
              <a:ln w="11430"/>
              <a:gradFill>
                <a:gsLst>
                  <a:gs pos="25000">
                    <a:schemeClr val="accent2">
                      <a:satMod val="155000"/>
                    </a:schemeClr>
                  </a:gs>
                  <a:gs pos="100000">
                    <a:schemeClr val="accent2">
                      <a:shade val="45000"/>
                      <a:satMod val="165000"/>
                    </a:schemeClr>
                  </a:gs>
                </a:gsLst>
                <a:lin ang="5400000"/>
              </a:gradFill>
              <a:effectLst>
                <a:outerShdw blurRad="76200" dist="50800" dir="5400000" algn="tl" rotWithShape="0">
                  <a:srgbClr val="000000">
                    <a:alpha val="65000"/>
                  </a:srgbClr>
                </a:outerShdw>
              </a:effectLst>
            </a:rPr>
            <a:t>Realiza el análisis</a:t>
          </a:r>
        </a:p>
      </xdr:txBody>
    </xdr:sp>
    <xdr:clientData/>
  </xdr:oneCellAnchor>
  <xdr:twoCellAnchor>
    <xdr:from>
      <xdr:col>0</xdr:col>
      <xdr:colOff>219075</xdr:colOff>
      <xdr:row>41</xdr:row>
      <xdr:rowOff>85725</xdr:rowOff>
    </xdr:from>
    <xdr:to>
      <xdr:col>0</xdr:col>
      <xdr:colOff>409575</xdr:colOff>
      <xdr:row>42</xdr:row>
      <xdr:rowOff>161925</xdr:rowOff>
    </xdr:to>
    <xdr:sp macro="" textlink="">
      <xdr:nvSpPr>
        <xdr:cNvPr id="16" name="15 Flecha izquierda">
          <a:hlinkClick xmlns:r="http://schemas.openxmlformats.org/officeDocument/2006/relationships" r:id="rId5"/>
        </xdr:cNvPr>
        <xdr:cNvSpPr/>
      </xdr:nvSpPr>
      <xdr:spPr>
        <a:xfrm>
          <a:off x="219075" y="7896225"/>
          <a:ext cx="19050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447675</xdr:colOff>
      <xdr:row>41</xdr:row>
      <xdr:rowOff>85725</xdr:rowOff>
    </xdr:from>
    <xdr:to>
      <xdr:col>1</xdr:col>
      <xdr:colOff>228600</xdr:colOff>
      <xdr:row>42</xdr:row>
      <xdr:rowOff>171450</xdr:rowOff>
    </xdr:to>
    <xdr:sp macro="" textlink="">
      <xdr:nvSpPr>
        <xdr:cNvPr id="17" name="16 Flecha derecha">
          <a:hlinkClick xmlns:r="http://schemas.openxmlformats.org/officeDocument/2006/relationships" r:id="rId6"/>
        </xdr:cNvPr>
        <xdr:cNvSpPr/>
      </xdr:nvSpPr>
      <xdr:spPr>
        <a:xfrm>
          <a:off x="447675" y="7896225"/>
          <a:ext cx="257175"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7</xdr:col>
      <xdr:colOff>104775</xdr:colOff>
      <xdr:row>9</xdr:row>
      <xdr:rowOff>171449</xdr:rowOff>
    </xdr:from>
    <xdr:to>
      <xdr:col>8</xdr:col>
      <xdr:colOff>647700</xdr:colOff>
      <xdr:row>11</xdr:row>
      <xdr:rowOff>93920</xdr:rowOff>
    </xdr:to>
    <xdr:pic>
      <xdr:nvPicPr>
        <xdr:cNvPr id="18" name="17 Imagen"/>
        <xdr:cNvPicPr>
          <a:picLocks noChangeAspect="1" noChangeArrowheads="1"/>
        </xdr:cNvPicPr>
      </xdr:nvPicPr>
      <xdr:blipFill>
        <a:blip xmlns:r="http://schemas.openxmlformats.org/officeDocument/2006/relationships" r:embed="rId7">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438775" y="1885949"/>
          <a:ext cx="1304925" cy="30347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6</xdr:col>
      <xdr:colOff>428942</xdr:colOff>
      <xdr:row>40</xdr:row>
      <xdr:rowOff>40773</xdr:rowOff>
    </xdr:from>
    <xdr:ext cx="3256917" cy="655885"/>
    <xdr:sp macro="" textlink="">
      <xdr:nvSpPr>
        <xdr:cNvPr id="19" name="18 Rectángulo"/>
        <xdr:cNvSpPr/>
      </xdr:nvSpPr>
      <xdr:spPr>
        <a:xfrm>
          <a:off x="5962967" y="7660773"/>
          <a:ext cx="3256917" cy="655885"/>
        </a:xfrm>
        <a:prstGeom prst="rect">
          <a:avLst/>
        </a:prstGeom>
        <a:noFill/>
      </xdr:spPr>
      <xdr:txBody>
        <a:bodyPr wrap="none" lIns="91440" tIns="45720" rIns="91440" bIns="45720">
          <a:spAutoFit/>
        </a:bodyPr>
        <a:lstStyle/>
        <a:p>
          <a:pPr algn="ctr"/>
          <a:r>
            <a:rPr lang="es-ES" sz="36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Saldo</a:t>
          </a:r>
          <a:r>
            <a:rPr lang="es-ES" sz="3600" b="1" cap="none" spc="0" baseline="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 Comercial</a:t>
          </a:r>
          <a:endParaRPr lang="es-ES" sz="36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endParaRPr>
        </a:p>
      </xdr:txBody>
    </xdr:sp>
    <xdr:clientData/>
  </xdr:oneCellAnchor>
  <xdr:oneCellAnchor>
    <xdr:from>
      <xdr:col>5</xdr:col>
      <xdr:colOff>533400</xdr:colOff>
      <xdr:row>22</xdr:row>
      <xdr:rowOff>66675</xdr:rowOff>
    </xdr:from>
    <xdr:ext cx="384272" cy="264560"/>
    <xdr:sp macro="" textlink="">
      <xdr:nvSpPr>
        <xdr:cNvPr id="20" name="19 CuadroTexto"/>
        <xdr:cNvSpPr txBox="1"/>
      </xdr:nvSpPr>
      <xdr:spPr>
        <a:xfrm>
          <a:off x="5305425" y="4257675"/>
          <a:ext cx="3842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b="1">
              <a:solidFill>
                <a:srgbClr val="FF0000"/>
              </a:solidFill>
            </a:rPr>
            <a:t>Clic</a:t>
          </a:r>
        </a:p>
      </xdr:txBody>
    </xdr:sp>
    <xdr:clientData/>
  </xdr:oneCellAnchor>
</xdr:wsDr>
</file>

<file path=xl/drawings/drawing7.xml><?xml version="1.0" encoding="utf-8"?>
<xdr:wsDr xmlns:xdr="http://schemas.openxmlformats.org/drawingml/2006/spreadsheetDrawing" xmlns:a="http://schemas.openxmlformats.org/drawingml/2006/main">
  <xdr:twoCellAnchor>
    <xdr:from>
      <xdr:col>5</xdr:col>
      <xdr:colOff>342899</xdr:colOff>
      <xdr:row>5</xdr:row>
      <xdr:rowOff>57148</xdr:rowOff>
    </xdr:from>
    <xdr:to>
      <xdr:col>10</xdr:col>
      <xdr:colOff>409574</xdr:colOff>
      <xdr:row>17</xdr:row>
      <xdr:rowOff>66673</xdr:rowOff>
    </xdr:to>
    <xdr:sp macro="" textlink="">
      <xdr:nvSpPr>
        <xdr:cNvPr id="2" name="1 Rectángulo"/>
        <xdr:cNvSpPr/>
      </xdr:nvSpPr>
      <xdr:spPr>
        <a:xfrm>
          <a:off x="4152899" y="1009648"/>
          <a:ext cx="3876675"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0</xdr:col>
      <xdr:colOff>0</xdr:colOff>
      <xdr:row>0</xdr:row>
      <xdr:rowOff>9525</xdr:rowOff>
    </xdr:from>
    <xdr:to>
      <xdr:col>5</xdr:col>
      <xdr:colOff>2699</xdr:colOff>
      <xdr:row>5</xdr:row>
      <xdr:rowOff>57150</xdr:rowOff>
    </xdr:to>
    <xdr:pic>
      <xdr:nvPicPr>
        <xdr:cNvPr id="3" name="2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 b="83010"/>
        <a:stretch/>
      </xdr:blipFill>
      <xdr:spPr bwMode="auto">
        <a:xfrm>
          <a:off x="0" y="9525"/>
          <a:ext cx="3907949" cy="1000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19050</xdr:colOff>
      <xdr:row>0</xdr:row>
      <xdr:rowOff>9524</xdr:rowOff>
    </xdr:from>
    <xdr:to>
      <xdr:col>9</xdr:col>
      <xdr:colOff>400050</xdr:colOff>
      <xdr:row>4</xdr:row>
      <xdr:rowOff>171449</xdr:rowOff>
    </xdr:to>
    <xdr:pic>
      <xdr:nvPicPr>
        <xdr:cNvPr id="4" name="3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21436" b="63895"/>
        <a:stretch/>
      </xdr:blipFill>
      <xdr:spPr bwMode="auto">
        <a:xfrm>
          <a:off x="4800600" y="9524"/>
          <a:ext cx="4181475" cy="923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638175</xdr:colOff>
      <xdr:row>0</xdr:row>
      <xdr:rowOff>0</xdr:rowOff>
    </xdr:from>
    <xdr:to>
      <xdr:col>14</xdr:col>
      <xdr:colOff>514350</xdr:colOff>
      <xdr:row>5</xdr:row>
      <xdr:rowOff>45514</xdr:rowOff>
    </xdr:to>
    <xdr:pic>
      <xdr:nvPicPr>
        <xdr:cNvPr id="5" name="4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42509" b="41389"/>
        <a:stretch/>
      </xdr:blipFill>
      <xdr:spPr bwMode="auto">
        <a:xfrm>
          <a:off x="8258175" y="0"/>
          <a:ext cx="4114800" cy="9980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666750</xdr:colOff>
      <xdr:row>1</xdr:row>
      <xdr:rowOff>9525</xdr:rowOff>
    </xdr:from>
    <xdr:to>
      <xdr:col>4</xdr:col>
      <xdr:colOff>161925</xdr:colOff>
      <xdr:row>2</xdr:row>
      <xdr:rowOff>171450</xdr:rowOff>
    </xdr:to>
    <xdr:sp macro="" textlink="">
      <xdr:nvSpPr>
        <xdr:cNvPr id="6" name="5 CuadroTexto"/>
        <xdr:cNvSpPr txBox="1"/>
      </xdr:nvSpPr>
      <xdr:spPr>
        <a:xfrm>
          <a:off x="666750" y="200025"/>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DESCRIPCIÓN</a:t>
          </a:r>
        </a:p>
      </xdr:txBody>
    </xdr:sp>
    <xdr:clientData/>
  </xdr:twoCellAnchor>
  <xdr:twoCellAnchor>
    <xdr:from>
      <xdr:col>6</xdr:col>
      <xdr:colOff>561975</xdr:colOff>
      <xdr:row>1</xdr:row>
      <xdr:rowOff>38100</xdr:rowOff>
    </xdr:from>
    <xdr:to>
      <xdr:col>9</xdr:col>
      <xdr:colOff>819150</xdr:colOff>
      <xdr:row>3</xdr:row>
      <xdr:rowOff>9525</xdr:rowOff>
    </xdr:to>
    <xdr:sp macro="" textlink="">
      <xdr:nvSpPr>
        <xdr:cNvPr id="7" name="6 CuadroTexto"/>
        <xdr:cNvSpPr txBox="1"/>
      </xdr:nvSpPr>
      <xdr:spPr>
        <a:xfrm>
          <a:off x="5343525" y="228600"/>
          <a:ext cx="401002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FÓRMULA</a:t>
          </a:r>
        </a:p>
      </xdr:txBody>
    </xdr:sp>
    <xdr:clientData/>
  </xdr:twoCellAnchor>
  <xdr:twoCellAnchor>
    <xdr:from>
      <xdr:col>12</xdr:col>
      <xdr:colOff>133350</xdr:colOff>
      <xdr:row>1</xdr:row>
      <xdr:rowOff>38100</xdr:rowOff>
    </xdr:from>
    <xdr:to>
      <xdr:col>15</xdr:col>
      <xdr:colOff>390525</xdr:colOff>
      <xdr:row>3</xdr:row>
      <xdr:rowOff>9525</xdr:rowOff>
    </xdr:to>
    <xdr:sp macro="" textlink="">
      <xdr:nvSpPr>
        <xdr:cNvPr id="8" name="7 CuadroTexto"/>
        <xdr:cNvSpPr txBox="1"/>
      </xdr:nvSpPr>
      <xdr:spPr>
        <a:xfrm>
          <a:off x="9277350" y="228600"/>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INTERPRETACIÓN</a:t>
          </a:r>
        </a:p>
      </xdr:txBody>
    </xdr:sp>
    <xdr:clientData/>
  </xdr:twoCellAnchor>
  <xdr:twoCellAnchor>
    <xdr:from>
      <xdr:col>10</xdr:col>
      <xdr:colOff>666750</xdr:colOff>
      <xdr:row>5</xdr:row>
      <xdr:rowOff>19050</xdr:rowOff>
    </xdr:from>
    <xdr:to>
      <xdr:col>16</xdr:col>
      <xdr:colOff>171450</xdr:colOff>
      <xdr:row>17</xdr:row>
      <xdr:rowOff>28575</xdr:rowOff>
    </xdr:to>
    <xdr:sp macro="" textlink="">
      <xdr:nvSpPr>
        <xdr:cNvPr id="9" name="8 Rectángulo"/>
        <xdr:cNvSpPr/>
      </xdr:nvSpPr>
      <xdr:spPr>
        <a:xfrm>
          <a:off x="8286750" y="971550"/>
          <a:ext cx="4076700"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533400</xdr:colOff>
      <xdr:row>5</xdr:row>
      <xdr:rowOff>57150</xdr:rowOff>
    </xdr:from>
    <xdr:to>
      <xdr:col>5</xdr:col>
      <xdr:colOff>85725</xdr:colOff>
      <xdr:row>17</xdr:row>
      <xdr:rowOff>66675</xdr:rowOff>
    </xdr:to>
    <xdr:sp macro="" textlink="">
      <xdr:nvSpPr>
        <xdr:cNvPr id="10" name="9 Rectángulo"/>
        <xdr:cNvSpPr/>
      </xdr:nvSpPr>
      <xdr:spPr>
        <a:xfrm>
          <a:off x="533400" y="1009650"/>
          <a:ext cx="3362325"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7</xdr:col>
      <xdr:colOff>28575</xdr:colOff>
      <xdr:row>18</xdr:row>
      <xdr:rowOff>176211</xdr:rowOff>
    </xdr:from>
    <xdr:to>
      <xdr:col>8</xdr:col>
      <xdr:colOff>266700</xdr:colOff>
      <xdr:row>23</xdr:row>
      <xdr:rowOff>9524</xdr:rowOff>
    </xdr:to>
    <xdr:pic>
      <xdr:nvPicPr>
        <xdr:cNvPr id="11" name="10 Imagen" descr="Resultado de imagen para estadisticas icono png"/>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362575" y="3605211"/>
          <a:ext cx="1257300" cy="7858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506946</xdr:colOff>
      <xdr:row>19</xdr:row>
      <xdr:rowOff>94017</xdr:rowOff>
    </xdr:from>
    <xdr:to>
      <xdr:col>6</xdr:col>
      <xdr:colOff>771526</xdr:colOff>
      <xdr:row>25</xdr:row>
      <xdr:rowOff>104775</xdr:rowOff>
    </xdr:to>
    <xdr:pic>
      <xdr:nvPicPr>
        <xdr:cNvPr id="12" name="11 Imagen" descr="Resultado de imagen para HAZ clic aqui PNG">
          <a:hlinkClick xmlns:r="http://schemas.openxmlformats.org/officeDocument/2006/relationships" r:id="rId3"/>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554946" y="3713517"/>
          <a:ext cx="1902880" cy="1153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219075</xdr:colOff>
      <xdr:row>22</xdr:row>
      <xdr:rowOff>142875</xdr:rowOff>
    </xdr:from>
    <xdr:to>
      <xdr:col>0</xdr:col>
      <xdr:colOff>428625</xdr:colOff>
      <xdr:row>24</xdr:row>
      <xdr:rowOff>28575</xdr:rowOff>
    </xdr:to>
    <xdr:sp macro="" textlink="">
      <xdr:nvSpPr>
        <xdr:cNvPr id="13" name="12 Flecha izquierda">
          <a:hlinkClick xmlns:r="http://schemas.openxmlformats.org/officeDocument/2006/relationships" r:id="rId5"/>
        </xdr:cNvPr>
        <xdr:cNvSpPr/>
      </xdr:nvSpPr>
      <xdr:spPr>
        <a:xfrm>
          <a:off x="219075" y="4333875"/>
          <a:ext cx="20955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514350</xdr:colOff>
      <xdr:row>22</xdr:row>
      <xdr:rowOff>142875</xdr:rowOff>
    </xdr:from>
    <xdr:to>
      <xdr:col>1</xdr:col>
      <xdr:colOff>19050</xdr:colOff>
      <xdr:row>24</xdr:row>
      <xdr:rowOff>38100</xdr:rowOff>
    </xdr:to>
    <xdr:sp macro="" textlink="">
      <xdr:nvSpPr>
        <xdr:cNvPr id="14" name="13 Flecha derecha">
          <a:hlinkClick xmlns:r="http://schemas.openxmlformats.org/officeDocument/2006/relationships" r:id="rId6"/>
        </xdr:cNvPr>
        <xdr:cNvSpPr/>
      </xdr:nvSpPr>
      <xdr:spPr>
        <a:xfrm>
          <a:off x="514350" y="4333875"/>
          <a:ext cx="266700"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oneCellAnchor>
    <xdr:from>
      <xdr:col>8</xdr:col>
      <xdr:colOff>445463</xdr:colOff>
      <xdr:row>19</xdr:row>
      <xdr:rowOff>31248</xdr:rowOff>
    </xdr:from>
    <xdr:ext cx="3261983" cy="593304"/>
    <xdr:sp macro="" textlink="">
      <xdr:nvSpPr>
        <xdr:cNvPr id="15" name="14 Rectángulo"/>
        <xdr:cNvSpPr/>
      </xdr:nvSpPr>
      <xdr:spPr>
        <a:xfrm>
          <a:off x="6541463" y="3650748"/>
          <a:ext cx="3261983" cy="593304"/>
        </a:xfrm>
        <a:prstGeom prst="rect">
          <a:avLst/>
        </a:prstGeom>
        <a:noFill/>
      </xdr:spPr>
      <xdr:txBody>
        <a:bodyPr wrap="none" lIns="91440" tIns="45720" rIns="91440" bIns="45720">
          <a:spAutoFit/>
          <a:scene3d>
            <a:camera prst="orthographicFront"/>
            <a:lightRig rig="soft" dir="tl">
              <a:rot lat="0" lon="0" rev="0"/>
            </a:lightRig>
          </a:scene3d>
          <a:sp3d contourW="25400" prstMaterial="matte">
            <a:bevelT w="25400" h="55880" prst="artDeco"/>
            <a:contourClr>
              <a:schemeClr val="accent2">
                <a:tint val="20000"/>
              </a:schemeClr>
            </a:contourClr>
          </a:sp3d>
        </a:bodyPr>
        <a:lstStyle/>
        <a:p>
          <a:pPr algn="ctr"/>
          <a:r>
            <a:rPr lang="es-ES" sz="3200" b="1" cap="none" spc="50">
              <a:ln w="11430"/>
              <a:gradFill>
                <a:gsLst>
                  <a:gs pos="25000">
                    <a:schemeClr val="accent2">
                      <a:satMod val="155000"/>
                    </a:schemeClr>
                  </a:gs>
                  <a:gs pos="100000">
                    <a:schemeClr val="accent2">
                      <a:shade val="45000"/>
                      <a:satMod val="165000"/>
                    </a:schemeClr>
                  </a:gs>
                </a:gsLst>
                <a:lin ang="5400000"/>
              </a:gradFill>
              <a:effectLst>
                <a:outerShdw blurRad="76200" dist="50800" dir="5400000" algn="tl" rotWithShape="0">
                  <a:srgbClr val="000000">
                    <a:alpha val="65000"/>
                  </a:srgbClr>
                </a:outerShdw>
              </a:effectLst>
            </a:rPr>
            <a:t>Realiza el análisis</a:t>
          </a:r>
        </a:p>
      </xdr:txBody>
    </xdr:sp>
    <xdr:clientData/>
  </xdr:oneCellAnchor>
  <xdr:twoCellAnchor>
    <xdr:from>
      <xdr:col>0</xdr:col>
      <xdr:colOff>219075</xdr:colOff>
      <xdr:row>41</xdr:row>
      <xdr:rowOff>85725</xdr:rowOff>
    </xdr:from>
    <xdr:to>
      <xdr:col>0</xdr:col>
      <xdr:colOff>409575</xdr:colOff>
      <xdr:row>42</xdr:row>
      <xdr:rowOff>161925</xdr:rowOff>
    </xdr:to>
    <xdr:sp macro="" textlink="">
      <xdr:nvSpPr>
        <xdr:cNvPr id="16" name="15 Flecha izquierda">
          <a:hlinkClick xmlns:r="http://schemas.openxmlformats.org/officeDocument/2006/relationships" r:id="rId5"/>
        </xdr:cNvPr>
        <xdr:cNvSpPr/>
      </xdr:nvSpPr>
      <xdr:spPr>
        <a:xfrm>
          <a:off x="219075" y="7896225"/>
          <a:ext cx="19050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514350</xdr:colOff>
      <xdr:row>41</xdr:row>
      <xdr:rowOff>66675</xdr:rowOff>
    </xdr:from>
    <xdr:to>
      <xdr:col>1</xdr:col>
      <xdr:colOff>38100</xdr:colOff>
      <xdr:row>42</xdr:row>
      <xdr:rowOff>152400</xdr:rowOff>
    </xdr:to>
    <xdr:sp macro="" textlink="">
      <xdr:nvSpPr>
        <xdr:cNvPr id="17" name="16 Flecha derecha">
          <a:hlinkClick xmlns:r="http://schemas.openxmlformats.org/officeDocument/2006/relationships" r:id="rId6"/>
        </xdr:cNvPr>
        <xdr:cNvSpPr/>
      </xdr:nvSpPr>
      <xdr:spPr>
        <a:xfrm>
          <a:off x="514350" y="7877175"/>
          <a:ext cx="285750"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5</xdr:col>
      <xdr:colOff>723899</xdr:colOff>
      <xdr:row>5</xdr:row>
      <xdr:rowOff>110032</xdr:rowOff>
    </xdr:from>
    <xdr:to>
      <xdr:col>10</xdr:col>
      <xdr:colOff>0</xdr:colOff>
      <xdr:row>14</xdr:row>
      <xdr:rowOff>105706</xdr:rowOff>
    </xdr:to>
    <xdr:pic>
      <xdr:nvPicPr>
        <xdr:cNvPr id="18" name="17 Imagen"/>
        <xdr:cNvPicPr>
          <a:picLocks noChangeAspect="1"/>
        </xdr:cNvPicPr>
      </xdr:nvPicPr>
      <xdr:blipFill rotWithShape="1">
        <a:blip xmlns:r="http://schemas.openxmlformats.org/officeDocument/2006/relationships" r:embed="rId7"/>
        <a:srcRect l="21223" t="35421" r="17082" b="27334"/>
        <a:stretch/>
      </xdr:blipFill>
      <xdr:spPr>
        <a:xfrm>
          <a:off x="4629149" y="1062532"/>
          <a:ext cx="5038726" cy="1710174"/>
        </a:xfrm>
        <a:prstGeom prst="rect">
          <a:avLst/>
        </a:prstGeom>
      </xdr:spPr>
    </xdr:pic>
    <xdr:clientData/>
  </xdr:twoCellAnchor>
  <xdr:oneCellAnchor>
    <xdr:from>
      <xdr:col>0</xdr:col>
      <xdr:colOff>0</xdr:colOff>
      <xdr:row>45</xdr:row>
      <xdr:rowOff>136023</xdr:rowOff>
    </xdr:from>
    <xdr:ext cx="3800475" cy="1094274"/>
    <xdr:sp macro="" textlink="">
      <xdr:nvSpPr>
        <xdr:cNvPr id="19" name="18 Rectángulo"/>
        <xdr:cNvSpPr/>
      </xdr:nvSpPr>
      <xdr:spPr>
        <a:xfrm>
          <a:off x="0" y="8727573"/>
          <a:ext cx="3800475" cy="1094274"/>
        </a:xfrm>
        <a:prstGeom prst="rect">
          <a:avLst/>
        </a:prstGeom>
        <a:noFill/>
      </xdr:spPr>
      <xdr:txBody>
        <a:bodyPr wrap="square" lIns="91440" tIns="45720" rIns="91440" bIns="45720">
          <a:spAutoFit/>
        </a:bodyPr>
        <a:lstStyle/>
        <a:p>
          <a:pPr algn="ctr"/>
          <a:r>
            <a:rPr lang="es-ES" sz="32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Exportaciones por habitante</a:t>
          </a:r>
        </a:p>
      </xdr:txBody>
    </xdr:sp>
    <xdr:clientData/>
  </xdr:oneCellAnchor>
  <xdr:oneCellAnchor>
    <xdr:from>
      <xdr:col>0</xdr:col>
      <xdr:colOff>38100</xdr:colOff>
      <xdr:row>66</xdr:row>
      <xdr:rowOff>114300</xdr:rowOff>
    </xdr:from>
    <xdr:ext cx="3800475" cy="1094274"/>
    <xdr:sp macro="" textlink="">
      <xdr:nvSpPr>
        <xdr:cNvPr id="20" name="19 Rectángulo"/>
        <xdr:cNvSpPr/>
      </xdr:nvSpPr>
      <xdr:spPr>
        <a:xfrm>
          <a:off x="38100" y="12639675"/>
          <a:ext cx="3800475" cy="1094274"/>
        </a:xfrm>
        <a:prstGeom prst="rect">
          <a:avLst/>
        </a:prstGeom>
        <a:noFill/>
      </xdr:spPr>
      <xdr:txBody>
        <a:bodyPr wrap="square" lIns="91440" tIns="45720" rIns="91440" bIns="45720">
          <a:spAutoFit/>
        </a:bodyPr>
        <a:lstStyle/>
        <a:p>
          <a:pPr algn="ctr"/>
          <a:r>
            <a:rPr lang="es-ES" sz="32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Importaciones por habitante</a:t>
          </a:r>
        </a:p>
      </xdr:txBody>
    </xdr:sp>
    <xdr:clientData/>
  </xdr:oneCellAnchor>
  <xdr:oneCellAnchor>
    <xdr:from>
      <xdr:col>0</xdr:col>
      <xdr:colOff>76200</xdr:colOff>
      <xdr:row>79</xdr:row>
      <xdr:rowOff>161925</xdr:rowOff>
    </xdr:from>
    <xdr:ext cx="3800475" cy="1595245"/>
    <xdr:sp macro="" textlink="">
      <xdr:nvSpPr>
        <xdr:cNvPr id="21" name="20 Rectángulo"/>
        <xdr:cNvSpPr/>
      </xdr:nvSpPr>
      <xdr:spPr>
        <a:xfrm>
          <a:off x="76200" y="15192375"/>
          <a:ext cx="3800475" cy="1595245"/>
        </a:xfrm>
        <a:prstGeom prst="rect">
          <a:avLst/>
        </a:prstGeom>
        <a:noFill/>
      </xdr:spPr>
      <xdr:txBody>
        <a:bodyPr wrap="square" lIns="91440" tIns="45720" rIns="91440" bIns="45720">
          <a:spAutoFit/>
        </a:bodyPr>
        <a:lstStyle/>
        <a:p>
          <a:pPr algn="ctr"/>
          <a:r>
            <a:rPr lang="es-ES" sz="32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Intercambio</a:t>
          </a:r>
          <a:r>
            <a:rPr lang="es-ES" sz="3200" b="1" cap="none" spc="0" baseline="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 comercial</a:t>
          </a:r>
          <a:r>
            <a:rPr lang="es-ES" sz="32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 por habitante</a:t>
          </a:r>
        </a:p>
      </xdr:txBody>
    </xdr:sp>
    <xdr:clientData/>
  </xdr:oneCellAnchor>
  <xdr:oneCellAnchor>
    <xdr:from>
      <xdr:col>0</xdr:col>
      <xdr:colOff>9525</xdr:colOff>
      <xdr:row>99</xdr:row>
      <xdr:rowOff>104775</xdr:rowOff>
    </xdr:from>
    <xdr:ext cx="3800475" cy="1094274"/>
    <xdr:sp macro="" textlink="">
      <xdr:nvSpPr>
        <xdr:cNvPr id="22" name="21 Rectángulo"/>
        <xdr:cNvSpPr/>
      </xdr:nvSpPr>
      <xdr:spPr>
        <a:xfrm>
          <a:off x="9525" y="19069050"/>
          <a:ext cx="3800475" cy="1094274"/>
        </a:xfrm>
        <a:prstGeom prst="rect">
          <a:avLst/>
        </a:prstGeom>
        <a:noFill/>
      </xdr:spPr>
      <xdr:txBody>
        <a:bodyPr wrap="square" lIns="91440" tIns="45720" rIns="91440" bIns="45720">
          <a:spAutoFit/>
        </a:bodyPr>
        <a:lstStyle/>
        <a:p>
          <a:pPr algn="ctr"/>
          <a:r>
            <a:rPr lang="es-ES" sz="32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Apertura medida  por exportaciones</a:t>
          </a:r>
        </a:p>
      </xdr:txBody>
    </xdr:sp>
    <xdr:clientData/>
  </xdr:oneCellAnchor>
  <xdr:oneCellAnchor>
    <xdr:from>
      <xdr:col>0</xdr:col>
      <xdr:colOff>0</xdr:colOff>
      <xdr:row>112</xdr:row>
      <xdr:rowOff>133350</xdr:rowOff>
    </xdr:from>
    <xdr:ext cx="3800475" cy="1094274"/>
    <xdr:sp macro="" textlink="">
      <xdr:nvSpPr>
        <xdr:cNvPr id="23" name="22 Rectángulo"/>
        <xdr:cNvSpPr/>
      </xdr:nvSpPr>
      <xdr:spPr>
        <a:xfrm>
          <a:off x="0" y="21612225"/>
          <a:ext cx="3800475" cy="1094274"/>
        </a:xfrm>
        <a:prstGeom prst="rect">
          <a:avLst/>
        </a:prstGeom>
        <a:noFill/>
      </xdr:spPr>
      <xdr:txBody>
        <a:bodyPr wrap="square" lIns="91440" tIns="45720" rIns="91440" bIns="45720">
          <a:spAutoFit/>
        </a:bodyPr>
        <a:lstStyle/>
        <a:p>
          <a:pPr algn="ctr"/>
          <a:r>
            <a:rPr lang="es-ES" sz="32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Apertura medida  por importaciones</a:t>
          </a:r>
        </a:p>
      </xdr:txBody>
    </xdr:sp>
    <xdr:clientData/>
  </xdr:oneCellAnchor>
  <xdr:oneCellAnchor>
    <xdr:from>
      <xdr:col>0</xdr:col>
      <xdr:colOff>0</xdr:colOff>
      <xdr:row>126</xdr:row>
      <xdr:rowOff>0</xdr:rowOff>
    </xdr:from>
    <xdr:ext cx="3800475" cy="1595245"/>
    <xdr:sp macro="" textlink="">
      <xdr:nvSpPr>
        <xdr:cNvPr id="24" name="23 Rectángulo"/>
        <xdr:cNvSpPr/>
      </xdr:nvSpPr>
      <xdr:spPr>
        <a:xfrm>
          <a:off x="0" y="24183975"/>
          <a:ext cx="3800475" cy="1595245"/>
        </a:xfrm>
        <a:prstGeom prst="rect">
          <a:avLst/>
        </a:prstGeom>
        <a:noFill/>
      </xdr:spPr>
      <xdr:txBody>
        <a:bodyPr wrap="square" lIns="91440" tIns="45720" rIns="91440" bIns="45720">
          <a:spAutoFit/>
        </a:bodyPr>
        <a:lstStyle/>
        <a:p>
          <a:pPr algn="ctr"/>
          <a:r>
            <a:rPr lang="es-ES" sz="32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Apertura media  por el intercambio comercial</a:t>
          </a:r>
        </a:p>
      </xdr:txBody>
    </xdr:sp>
    <xdr:clientData/>
  </xdr:oneCellAnchor>
  <xdr:oneCellAnchor>
    <xdr:from>
      <xdr:col>0</xdr:col>
      <xdr:colOff>19050</xdr:colOff>
      <xdr:row>139</xdr:row>
      <xdr:rowOff>123825</xdr:rowOff>
    </xdr:from>
    <xdr:ext cx="3800475" cy="2096215"/>
    <xdr:sp macro="" textlink="">
      <xdr:nvSpPr>
        <xdr:cNvPr id="25" name="24 Rectángulo"/>
        <xdr:cNvSpPr/>
      </xdr:nvSpPr>
      <xdr:spPr>
        <a:xfrm>
          <a:off x="19050" y="26812875"/>
          <a:ext cx="3800475" cy="2096215"/>
        </a:xfrm>
        <a:prstGeom prst="rect">
          <a:avLst/>
        </a:prstGeom>
        <a:noFill/>
      </xdr:spPr>
      <xdr:txBody>
        <a:bodyPr wrap="square" lIns="91440" tIns="45720" rIns="91440" bIns="45720">
          <a:spAutoFit/>
        </a:bodyPr>
        <a:lstStyle/>
        <a:p>
          <a:pPr algn="ctr"/>
          <a:r>
            <a:rPr lang="es-ES" sz="32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Apertura media  por el promedio del</a:t>
          </a:r>
          <a:r>
            <a:rPr lang="es-ES" sz="3200" b="1" cap="none" spc="0" baseline="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 </a:t>
          </a:r>
          <a:r>
            <a:rPr lang="es-ES" sz="32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intercambio comercial</a:t>
          </a:r>
        </a:p>
      </xdr:txBody>
    </xdr:sp>
    <xdr:clientData/>
  </xdr:oneCellAnchor>
  <xdr:oneCellAnchor>
    <xdr:from>
      <xdr:col>5</xdr:col>
      <xdr:colOff>590550</xdr:colOff>
      <xdr:row>22</xdr:row>
      <xdr:rowOff>76200</xdr:rowOff>
    </xdr:from>
    <xdr:ext cx="384272" cy="264560"/>
    <xdr:sp macro="" textlink="">
      <xdr:nvSpPr>
        <xdr:cNvPr id="26" name="25 CuadroTexto"/>
        <xdr:cNvSpPr txBox="1"/>
      </xdr:nvSpPr>
      <xdr:spPr>
        <a:xfrm>
          <a:off x="4495800" y="4267200"/>
          <a:ext cx="3842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b="1">
              <a:solidFill>
                <a:srgbClr val="FF0000"/>
              </a:solidFill>
            </a:rPr>
            <a:t>Clic</a:t>
          </a:r>
        </a:p>
      </xdr:txBody>
    </xdr:sp>
    <xdr:clientData/>
  </xdr:oneCellAnchor>
</xdr:wsDr>
</file>

<file path=xl/drawings/drawing8.xml><?xml version="1.0" encoding="utf-8"?>
<xdr:wsDr xmlns:xdr="http://schemas.openxmlformats.org/drawingml/2006/spreadsheetDrawing" xmlns:a="http://schemas.openxmlformats.org/drawingml/2006/main">
  <xdr:twoCellAnchor>
    <xdr:from>
      <xdr:col>4</xdr:col>
      <xdr:colOff>257176</xdr:colOff>
      <xdr:row>5</xdr:row>
      <xdr:rowOff>19048</xdr:rowOff>
    </xdr:from>
    <xdr:to>
      <xdr:col>8</xdr:col>
      <xdr:colOff>371475</xdr:colOff>
      <xdr:row>17</xdr:row>
      <xdr:rowOff>28573</xdr:rowOff>
    </xdr:to>
    <xdr:sp macro="" textlink="">
      <xdr:nvSpPr>
        <xdr:cNvPr id="2" name="1 Rectángulo"/>
        <xdr:cNvSpPr/>
      </xdr:nvSpPr>
      <xdr:spPr>
        <a:xfrm>
          <a:off x="5648326" y="971548"/>
          <a:ext cx="5105399"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0</xdr:col>
      <xdr:colOff>752475</xdr:colOff>
      <xdr:row>0</xdr:row>
      <xdr:rowOff>9525</xdr:rowOff>
    </xdr:from>
    <xdr:to>
      <xdr:col>3</xdr:col>
      <xdr:colOff>2174399</xdr:colOff>
      <xdr:row>5</xdr:row>
      <xdr:rowOff>57150</xdr:rowOff>
    </xdr:to>
    <xdr:pic>
      <xdr:nvPicPr>
        <xdr:cNvPr id="3" name="2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 b="83010"/>
        <a:stretch/>
      </xdr:blipFill>
      <xdr:spPr bwMode="auto">
        <a:xfrm>
          <a:off x="752475" y="9525"/>
          <a:ext cx="3907949" cy="1000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447675</xdr:colOff>
      <xdr:row>0</xdr:row>
      <xdr:rowOff>0</xdr:rowOff>
    </xdr:from>
    <xdr:to>
      <xdr:col>7</xdr:col>
      <xdr:colOff>981075</xdr:colOff>
      <xdr:row>4</xdr:row>
      <xdr:rowOff>161925</xdr:rowOff>
    </xdr:to>
    <xdr:pic>
      <xdr:nvPicPr>
        <xdr:cNvPr id="4" name="3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21436" b="63895"/>
        <a:stretch/>
      </xdr:blipFill>
      <xdr:spPr bwMode="auto">
        <a:xfrm>
          <a:off x="5838825" y="0"/>
          <a:ext cx="4181475" cy="923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352425</xdr:colOff>
      <xdr:row>0</xdr:row>
      <xdr:rowOff>38100</xdr:rowOff>
    </xdr:from>
    <xdr:to>
      <xdr:col>11</xdr:col>
      <xdr:colOff>438150</xdr:colOff>
      <xdr:row>5</xdr:row>
      <xdr:rowOff>83614</xdr:rowOff>
    </xdr:to>
    <xdr:pic>
      <xdr:nvPicPr>
        <xdr:cNvPr id="5" name="4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42509" b="41389"/>
        <a:stretch/>
      </xdr:blipFill>
      <xdr:spPr bwMode="auto">
        <a:xfrm>
          <a:off x="10734675" y="38100"/>
          <a:ext cx="4114800" cy="9980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1</xdr:row>
      <xdr:rowOff>9525</xdr:rowOff>
    </xdr:from>
    <xdr:to>
      <xdr:col>4</xdr:col>
      <xdr:colOff>257175</xdr:colOff>
      <xdr:row>2</xdr:row>
      <xdr:rowOff>171450</xdr:rowOff>
    </xdr:to>
    <xdr:sp macro="" textlink="">
      <xdr:nvSpPr>
        <xdr:cNvPr id="6" name="5 CuadroTexto"/>
        <xdr:cNvSpPr txBox="1"/>
      </xdr:nvSpPr>
      <xdr:spPr>
        <a:xfrm>
          <a:off x="762000" y="200025"/>
          <a:ext cx="488632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DESCRIPCIÓN</a:t>
          </a:r>
        </a:p>
      </xdr:txBody>
    </xdr:sp>
    <xdr:clientData/>
  </xdr:twoCellAnchor>
  <xdr:twoCellAnchor>
    <xdr:from>
      <xdr:col>4</xdr:col>
      <xdr:colOff>838200</xdr:colOff>
      <xdr:row>1</xdr:row>
      <xdr:rowOff>38100</xdr:rowOff>
    </xdr:from>
    <xdr:to>
      <xdr:col>8</xdr:col>
      <xdr:colOff>133350</xdr:colOff>
      <xdr:row>3</xdr:row>
      <xdr:rowOff>9525</xdr:rowOff>
    </xdr:to>
    <xdr:sp macro="" textlink="">
      <xdr:nvSpPr>
        <xdr:cNvPr id="7" name="6 CuadroTexto"/>
        <xdr:cNvSpPr txBox="1"/>
      </xdr:nvSpPr>
      <xdr:spPr>
        <a:xfrm>
          <a:off x="6229350" y="228600"/>
          <a:ext cx="4286250"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FÓRMULA</a:t>
          </a:r>
        </a:p>
      </xdr:txBody>
    </xdr:sp>
    <xdr:clientData/>
  </xdr:twoCellAnchor>
  <xdr:twoCellAnchor>
    <xdr:from>
      <xdr:col>8</xdr:col>
      <xdr:colOff>723900</xdr:colOff>
      <xdr:row>1</xdr:row>
      <xdr:rowOff>66675</xdr:rowOff>
    </xdr:from>
    <xdr:to>
      <xdr:col>11</xdr:col>
      <xdr:colOff>1057275</xdr:colOff>
      <xdr:row>3</xdr:row>
      <xdr:rowOff>38100</xdr:rowOff>
    </xdr:to>
    <xdr:sp macro="" textlink="">
      <xdr:nvSpPr>
        <xdr:cNvPr id="8" name="7 CuadroTexto"/>
        <xdr:cNvSpPr txBox="1"/>
      </xdr:nvSpPr>
      <xdr:spPr>
        <a:xfrm>
          <a:off x="11106150" y="257175"/>
          <a:ext cx="4362450"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INTERPRETACIÓN</a:t>
          </a:r>
        </a:p>
      </xdr:txBody>
    </xdr:sp>
    <xdr:clientData/>
  </xdr:twoCellAnchor>
  <xdr:twoCellAnchor>
    <xdr:from>
      <xdr:col>8</xdr:col>
      <xdr:colOff>476250</xdr:colOff>
      <xdr:row>5</xdr:row>
      <xdr:rowOff>28575</xdr:rowOff>
    </xdr:from>
    <xdr:to>
      <xdr:col>11</xdr:col>
      <xdr:colOff>762000</xdr:colOff>
      <xdr:row>17</xdr:row>
      <xdr:rowOff>38100</xdr:rowOff>
    </xdr:to>
    <xdr:sp macro="" textlink="">
      <xdr:nvSpPr>
        <xdr:cNvPr id="9" name="8 Rectángulo"/>
        <xdr:cNvSpPr/>
      </xdr:nvSpPr>
      <xdr:spPr>
        <a:xfrm>
          <a:off x="10858500" y="981075"/>
          <a:ext cx="4314825"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581025</xdr:colOff>
      <xdr:row>5</xdr:row>
      <xdr:rowOff>0</xdr:rowOff>
    </xdr:from>
    <xdr:to>
      <xdr:col>4</xdr:col>
      <xdr:colOff>66675</xdr:colOff>
      <xdr:row>17</xdr:row>
      <xdr:rowOff>9525</xdr:rowOff>
    </xdr:to>
    <xdr:sp macro="" textlink="">
      <xdr:nvSpPr>
        <xdr:cNvPr id="10" name="9 Rectángulo"/>
        <xdr:cNvSpPr/>
      </xdr:nvSpPr>
      <xdr:spPr>
        <a:xfrm>
          <a:off x="581025" y="952500"/>
          <a:ext cx="4876800"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6</xdr:col>
      <xdr:colOff>104775</xdr:colOff>
      <xdr:row>19</xdr:row>
      <xdr:rowOff>14286</xdr:rowOff>
    </xdr:from>
    <xdr:to>
      <xdr:col>7</xdr:col>
      <xdr:colOff>19050</xdr:colOff>
      <xdr:row>23</xdr:row>
      <xdr:rowOff>38099</xdr:rowOff>
    </xdr:to>
    <xdr:pic>
      <xdr:nvPicPr>
        <xdr:cNvPr id="11" name="10 Imagen" descr="Resultado de imagen para estadisticas icono png"/>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800975" y="3633786"/>
          <a:ext cx="1257300" cy="7858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506946</xdr:colOff>
      <xdr:row>19</xdr:row>
      <xdr:rowOff>94017</xdr:rowOff>
    </xdr:from>
    <xdr:to>
      <xdr:col>6</xdr:col>
      <xdr:colOff>104776</xdr:colOff>
      <xdr:row>25</xdr:row>
      <xdr:rowOff>104775</xdr:rowOff>
    </xdr:to>
    <xdr:pic>
      <xdr:nvPicPr>
        <xdr:cNvPr id="12" name="11 Imagen" descr="Resultado de imagen para HAZ clic aqui PNG">
          <a:hlinkClick xmlns:r="http://schemas.openxmlformats.org/officeDocument/2006/relationships" r:id="rId3"/>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554946" y="3713517"/>
          <a:ext cx="1902880" cy="1153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219075</xdr:colOff>
      <xdr:row>22</xdr:row>
      <xdr:rowOff>142875</xdr:rowOff>
    </xdr:from>
    <xdr:to>
      <xdr:col>0</xdr:col>
      <xdr:colOff>428625</xdr:colOff>
      <xdr:row>24</xdr:row>
      <xdr:rowOff>28575</xdr:rowOff>
    </xdr:to>
    <xdr:sp macro="" textlink="">
      <xdr:nvSpPr>
        <xdr:cNvPr id="13" name="12 Flecha izquierda">
          <a:hlinkClick xmlns:r="http://schemas.openxmlformats.org/officeDocument/2006/relationships" r:id="rId5"/>
        </xdr:cNvPr>
        <xdr:cNvSpPr/>
      </xdr:nvSpPr>
      <xdr:spPr>
        <a:xfrm>
          <a:off x="219075" y="4333875"/>
          <a:ext cx="20955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514350</xdr:colOff>
      <xdr:row>22</xdr:row>
      <xdr:rowOff>142875</xdr:rowOff>
    </xdr:from>
    <xdr:to>
      <xdr:col>1</xdr:col>
      <xdr:colOff>19050</xdr:colOff>
      <xdr:row>24</xdr:row>
      <xdr:rowOff>38100</xdr:rowOff>
    </xdr:to>
    <xdr:sp macro="" textlink="">
      <xdr:nvSpPr>
        <xdr:cNvPr id="14" name="13 Flecha derecha">
          <a:hlinkClick xmlns:r="http://schemas.openxmlformats.org/officeDocument/2006/relationships" r:id="rId6"/>
        </xdr:cNvPr>
        <xdr:cNvSpPr/>
      </xdr:nvSpPr>
      <xdr:spPr>
        <a:xfrm>
          <a:off x="514350" y="4333875"/>
          <a:ext cx="266700"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oneCellAnchor>
    <xdr:from>
      <xdr:col>6</xdr:col>
      <xdr:colOff>1340813</xdr:colOff>
      <xdr:row>19</xdr:row>
      <xdr:rowOff>69348</xdr:rowOff>
    </xdr:from>
    <xdr:ext cx="3261983" cy="593304"/>
    <xdr:sp macro="" textlink="">
      <xdr:nvSpPr>
        <xdr:cNvPr id="15" name="14 Rectángulo"/>
        <xdr:cNvSpPr/>
      </xdr:nvSpPr>
      <xdr:spPr>
        <a:xfrm>
          <a:off x="9037013" y="3688848"/>
          <a:ext cx="3261983" cy="593304"/>
        </a:xfrm>
        <a:prstGeom prst="rect">
          <a:avLst/>
        </a:prstGeom>
        <a:noFill/>
      </xdr:spPr>
      <xdr:txBody>
        <a:bodyPr wrap="none" lIns="91440" tIns="45720" rIns="91440" bIns="45720">
          <a:spAutoFit/>
          <a:scene3d>
            <a:camera prst="orthographicFront"/>
            <a:lightRig rig="soft" dir="tl">
              <a:rot lat="0" lon="0" rev="0"/>
            </a:lightRig>
          </a:scene3d>
          <a:sp3d contourW="25400" prstMaterial="matte">
            <a:bevelT w="25400" h="55880" prst="artDeco"/>
            <a:contourClr>
              <a:schemeClr val="accent2">
                <a:tint val="20000"/>
              </a:schemeClr>
            </a:contourClr>
          </a:sp3d>
        </a:bodyPr>
        <a:lstStyle/>
        <a:p>
          <a:pPr algn="ctr"/>
          <a:r>
            <a:rPr lang="es-ES" sz="3200" b="1" cap="none" spc="50">
              <a:ln w="11430"/>
              <a:gradFill>
                <a:gsLst>
                  <a:gs pos="25000">
                    <a:schemeClr val="accent2">
                      <a:satMod val="155000"/>
                    </a:schemeClr>
                  </a:gs>
                  <a:gs pos="100000">
                    <a:schemeClr val="accent2">
                      <a:shade val="45000"/>
                      <a:satMod val="165000"/>
                    </a:schemeClr>
                  </a:gs>
                </a:gsLst>
                <a:lin ang="5400000"/>
              </a:gradFill>
              <a:effectLst>
                <a:outerShdw blurRad="76200" dist="50800" dir="5400000" algn="tl" rotWithShape="0">
                  <a:srgbClr val="000000">
                    <a:alpha val="65000"/>
                  </a:srgbClr>
                </a:outerShdw>
              </a:effectLst>
            </a:rPr>
            <a:t>Realiza el análisis</a:t>
          </a:r>
        </a:p>
      </xdr:txBody>
    </xdr:sp>
    <xdr:clientData/>
  </xdr:oneCellAnchor>
  <xdr:twoCellAnchor>
    <xdr:from>
      <xdr:col>0</xdr:col>
      <xdr:colOff>219075</xdr:colOff>
      <xdr:row>41</xdr:row>
      <xdr:rowOff>85725</xdr:rowOff>
    </xdr:from>
    <xdr:to>
      <xdr:col>0</xdr:col>
      <xdr:colOff>409575</xdr:colOff>
      <xdr:row>42</xdr:row>
      <xdr:rowOff>161925</xdr:rowOff>
    </xdr:to>
    <xdr:sp macro="" textlink="">
      <xdr:nvSpPr>
        <xdr:cNvPr id="16" name="15 Flecha izquierda">
          <a:hlinkClick xmlns:r="http://schemas.openxmlformats.org/officeDocument/2006/relationships" r:id="rId5"/>
        </xdr:cNvPr>
        <xdr:cNvSpPr/>
      </xdr:nvSpPr>
      <xdr:spPr>
        <a:xfrm>
          <a:off x="219075" y="7896225"/>
          <a:ext cx="19050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409575</xdr:colOff>
      <xdr:row>41</xdr:row>
      <xdr:rowOff>85725</xdr:rowOff>
    </xdr:from>
    <xdr:to>
      <xdr:col>0</xdr:col>
      <xdr:colOff>695325</xdr:colOff>
      <xdr:row>42</xdr:row>
      <xdr:rowOff>171450</xdr:rowOff>
    </xdr:to>
    <xdr:sp macro="" textlink="">
      <xdr:nvSpPr>
        <xdr:cNvPr id="17" name="16 Flecha derecha">
          <a:hlinkClick xmlns:r="http://schemas.openxmlformats.org/officeDocument/2006/relationships" r:id="rId6"/>
        </xdr:cNvPr>
        <xdr:cNvSpPr/>
      </xdr:nvSpPr>
      <xdr:spPr>
        <a:xfrm>
          <a:off x="409575" y="7896225"/>
          <a:ext cx="285750"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4</xdr:col>
      <xdr:colOff>438151</xdr:colOff>
      <xdr:row>6</xdr:row>
      <xdr:rowOff>28575</xdr:rowOff>
    </xdr:from>
    <xdr:to>
      <xdr:col>8</xdr:col>
      <xdr:colOff>209551</xdr:colOff>
      <xdr:row>11</xdr:row>
      <xdr:rowOff>28575</xdr:rowOff>
    </xdr:to>
    <xdr:pic>
      <xdr:nvPicPr>
        <xdr:cNvPr id="18" name="17 Imagen"/>
        <xdr:cNvPicPr>
          <a:picLocks noChangeAspect="1"/>
        </xdr:cNvPicPr>
      </xdr:nvPicPr>
      <xdr:blipFill rotWithShape="1">
        <a:blip xmlns:r="http://schemas.openxmlformats.org/officeDocument/2006/relationships" r:embed="rId7"/>
        <a:srcRect l="18231" t="47923" r="16973" b="29027"/>
        <a:stretch/>
      </xdr:blipFill>
      <xdr:spPr>
        <a:xfrm>
          <a:off x="5829301" y="1171575"/>
          <a:ext cx="4762500" cy="952500"/>
        </a:xfrm>
        <a:prstGeom prst="rect">
          <a:avLst/>
        </a:prstGeom>
      </xdr:spPr>
    </xdr:pic>
    <xdr:clientData/>
  </xdr:twoCellAnchor>
  <xdr:oneCellAnchor>
    <xdr:from>
      <xdr:col>0</xdr:col>
      <xdr:colOff>171450</xdr:colOff>
      <xdr:row>61</xdr:row>
      <xdr:rowOff>164598</xdr:rowOff>
    </xdr:from>
    <xdr:ext cx="2085975" cy="843693"/>
    <xdr:sp macro="" textlink="">
      <xdr:nvSpPr>
        <xdr:cNvPr id="19" name="18 Rectángulo"/>
        <xdr:cNvSpPr/>
      </xdr:nvSpPr>
      <xdr:spPr>
        <a:xfrm>
          <a:off x="171450" y="11861298"/>
          <a:ext cx="2085975" cy="843693"/>
        </a:xfrm>
        <a:prstGeom prst="rect">
          <a:avLst/>
        </a:prstGeom>
        <a:noFill/>
      </xdr:spPr>
      <xdr:txBody>
        <a:bodyPr wrap="square" lIns="91440" tIns="45720" rIns="91440" bIns="45720">
          <a:spAutoFit/>
        </a:bodyPr>
        <a:lstStyle/>
        <a:p>
          <a:pPr algn="ct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Exportaciones del mundo</a:t>
          </a:r>
        </a:p>
      </xdr:txBody>
    </xdr:sp>
    <xdr:clientData/>
  </xdr:oneCellAnchor>
  <xdr:oneCellAnchor>
    <xdr:from>
      <xdr:col>0</xdr:col>
      <xdr:colOff>171450</xdr:colOff>
      <xdr:row>47</xdr:row>
      <xdr:rowOff>85725</xdr:rowOff>
    </xdr:from>
    <xdr:ext cx="2085975" cy="1219373"/>
    <xdr:sp macro="" textlink="">
      <xdr:nvSpPr>
        <xdr:cNvPr id="20" name="19 Rectángulo"/>
        <xdr:cNvSpPr/>
      </xdr:nvSpPr>
      <xdr:spPr>
        <a:xfrm>
          <a:off x="171450" y="9067800"/>
          <a:ext cx="2085975" cy="1219373"/>
        </a:xfrm>
        <a:prstGeom prst="rect">
          <a:avLst/>
        </a:prstGeom>
        <a:noFill/>
      </xdr:spPr>
      <xdr:txBody>
        <a:bodyPr wrap="square" lIns="91440" tIns="45720" rIns="91440" bIns="45720">
          <a:spAutoFit/>
        </a:bodyPr>
        <a:lstStyle/>
        <a:p>
          <a:pPr algn="ct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Apertura medida por exportaciones</a:t>
          </a:r>
        </a:p>
      </xdr:txBody>
    </xdr:sp>
    <xdr:clientData/>
  </xdr:oneCellAnchor>
  <xdr:oneCellAnchor>
    <xdr:from>
      <xdr:col>0</xdr:col>
      <xdr:colOff>238125</xdr:colOff>
      <xdr:row>87</xdr:row>
      <xdr:rowOff>12198</xdr:rowOff>
    </xdr:from>
    <xdr:ext cx="2085975" cy="843693"/>
    <xdr:sp macro="" textlink="">
      <xdr:nvSpPr>
        <xdr:cNvPr id="21" name="20 Rectángulo"/>
        <xdr:cNvSpPr/>
      </xdr:nvSpPr>
      <xdr:spPr>
        <a:xfrm>
          <a:off x="238125" y="16480923"/>
          <a:ext cx="2085975" cy="843693"/>
        </a:xfrm>
        <a:prstGeom prst="rect">
          <a:avLst/>
        </a:prstGeom>
        <a:noFill/>
      </xdr:spPr>
      <xdr:txBody>
        <a:bodyPr wrap="square" lIns="91440" tIns="45720" rIns="91440" bIns="45720">
          <a:spAutoFit/>
        </a:bodyPr>
        <a:lstStyle/>
        <a:p>
          <a:pPr algn="ct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Importaciones del mundo</a:t>
          </a:r>
        </a:p>
      </xdr:txBody>
    </xdr:sp>
    <xdr:clientData/>
  </xdr:oneCellAnchor>
  <xdr:oneCellAnchor>
    <xdr:from>
      <xdr:col>0</xdr:col>
      <xdr:colOff>238125</xdr:colOff>
      <xdr:row>73</xdr:row>
      <xdr:rowOff>38100</xdr:rowOff>
    </xdr:from>
    <xdr:ext cx="2085975" cy="1219373"/>
    <xdr:sp macro="" textlink="">
      <xdr:nvSpPr>
        <xdr:cNvPr id="22" name="21 Rectángulo"/>
        <xdr:cNvSpPr/>
      </xdr:nvSpPr>
      <xdr:spPr>
        <a:xfrm>
          <a:off x="238125" y="14030325"/>
          <a:ext cx="2085975" cy="1219373"/>
        </a:xfrm>
        <a:prstGeom prst="rect">
          <a:avLst/>
        </a:prstGeom>
        <a:noFill/>
      </xdr:spPr>
      <xdr:txBody>
        <a:bodyPr wrap="square" lIns="91440" tIns="45720" rIns="91440" bIns="45720">
          <a:spAutoFit/>
        </a:bodyPr>
        <a:lstStyle/>
        <a:p>
          <a:pPr algn="ct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Apertura medida por importaciones</a:t>
          </a:r>
        </a:p>
      </xdr:txBody>
    </xdr:sp>
    <xdr:clientData/>
  </xdr:oneCellAnchor>
  <xdr:oneCellAnchor>
    <xdr:from>
      <xdr:col>0</xdr:col>
      <xdr:colOff>161925</xdr:colOff>
      <xdr:row>99</xdr:row>
      <xdr:rowOff>133350</xdr:rowOff>
    </xdr:from>
    <xdr:ext cx="2085975" cy="2346412"/>
    <xdr:sp macro="" textlink="">
      <xdr:nvSpPr>
        <xdr:cNvPr id="23" name="22 Rectángulo"/>
        <xdr:cNvSpPr/>
      </xdr:nvSpPr>
      <xdr:spPr>
        <a:xfrm>
          <a:off x="161925" y="18964275"/>
          <a:ext cx="2085975" cy="2346412"/>
        </a:xfrm>
        <a:prstGeom prst="rect">
          <a:avLst/>
        </a:prstGeom>
        <a:noFill/>
      </xdr:spPr>
      <xdr:txBody>
        <a:bodyPr wrap="square" lIns="91440" tIns="45720" rIns="91440" bIns="45720">
          <a:spAutoFit/>
        </a:bodyPr>
        <a:lstStyle/>
        <a:p>
          <a:pPr algn="ct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Apertura por</a:t>
          </a:r>
          <a:r>
            <a:rPr lang="es-ES" sz="2400" b="1" cap="none" spc="0" baseline="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 el peso de los intercambios locales en el comercio internacional</a:t>
          </a:r>
          <a:endPar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endParaRPr>
        </a:p>
      </xdr:txBody>
    </xdr:sp>
    <xdr:clientData/>
  </xdr:oneCellAnchor>
  <xdr:oneCellAnchor>
    <xdr:from>
      <xdr:col>5</xdr:col>
      <xdr:colOff>381000</xdr:colOff>
      <xdr:row>22</xdr:row>
      <xdr:rowOff>66675</xdr:rowOff>
    </xdr:from>
    <xdr:ext cx="384272" cy="264560"/>
    <xdr:sp macro="" textlink="">
      <xdr:nvSpPr>
        <xdr:cNvPr id="24" name="23 CuadroTexto"/>
        <xdr:cNvSpPr txBox="1"/>
      </xdr:nvSpPr>
      <xdr:spPr>
        <a:xfrm>
          <a:off x="6734175" y="4257675"/>
          <a:ext cx="3842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b="1">
              <a:solidFill>
                <a:srgbClr val="FF0000"/>
              </a:solidFill>
            </a:rPr>
            <a:t>Clic</a:t>
          </a:r>
        </a:p>
      </xdr:txBody>
    </xdr:sp>
    <xdr:clientData/>
  </xdr:oneCellAnchor>
</xdr:wsDr>
</file>

<file path=xl/drawings/drawing9.xml><?xml version="1.0" encoding="utf-8"?>
<xdr:wsDr xmlns:xdr="http://schemas.openxmlformats.org/drawingml/2006/spreadsheetDrawing" xmlns:a="http://schemas.openxmlformats.org/drawingml/2006/main">
  <xdr:twoCellAnchor>
    <xdr:from>
      <xdr:col>5</xdr:col>
      <xdr:colOff>581025</xdr:colOff>
      <xdr:row>5</xdr:row>
      <xdr:rowOff>57148</xdr:rowOff>
    </xdr:from>
    <xdr:to>
      <xdr:col>10</xdr:col>
      <xdr:colOff>257175</xdr:colOff>
      <xdr:row>17</xdr:row>
      <xdr:rowOff>66673</xdr:rowOff>
    </xdr:to>
    <xdr:sp macro="" textlink="">
      <xdr:nvSpPr>
        <xdr:cNvPr id="2" name="1 Rectángulo"/>
        <xdr:cNvSpPr/>
      </xdr:nvSpPr>
      <xdr:spPr>
        <a:xfrm>
          <a:off x="4391025" y="1009648"/>
          <a:ext cx="3486150"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0</xdr:col>
      <xdr:colOff>180975</xdr:colOff>
      <xdr:row>0</xdr:row>
      <xdr:rowOff>9525</xdr:rowOff>
    </xdr:from>
    <xdr:to>
      <xdr:col>3</xdr:col>
      <xdr:colOff>1669574</xdr:colOff>
      <xdr:row>5</xdr:row>
      <xdr:rowOff>57150</xdr:rowOff>
    </xdr:to>
    <xdr:pic>
      <xdr:nvPicPr>
        <xdr:cNvPr id="3" name="2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 b="83010"/>
        <a:stretch/>
      </xdr:blipFill>
      <xdr:spPr bwMode="auto">
        <a:xfrm>
          <a:off x="180975" y="9525"/>
          <a:ext cx="3907949" cy="1000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247650</xdr:colOff>
      <xdr:row>0</xdr:row>
      <xdr:rowOff>9524</xdr:rowOff>
    </xdr:from>
    <xdr:to>
      <xdr:col>10</xdr:col>
      <xdr:colOff>619125</xdr:colOff>
      <xdr:row>4</xdr:row>
      <xdr:rowOff>171449</xdr:rowOff>
    </xdr:to>
    <xdr:pic>
      <xdr:nvPicPr>
        <xdr:cNvPr id="4" name="3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21436" b="63895"/>
        <a:stretch/>
      </xdr:blipFill>
      <xdr:spPr bwMode="auto">
        <a:xfrm>
          <a:off x="4057650" y="9524"/>
          <a:ext cx="4181475" cy="923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57150</xdr:colOff>
      <xdr:row>0</xdr:row>
      <xdr:rowOff>0</xdr:rowOff>
    </xdr:from>
    <xdr:to>
      <xdr:col>16</xdr:col>
      <xdr:colOff>361950</xdr:colOff>
      <xdr:row>5</xdr:row>
      <xdr:rowOff>45514</xdr:rowOff>
    </xdr:to>
    <xdr:pic>
      <xdr:nvPicPr>
        <xdr:cNvPr id="5" name="4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42509" b="41389"/>
        <a:stretch/>
      </xdr:blipFill>
      <xdr:spPr bwMode="auto">
        <a:xfrm>
          <a:off x="8439150" y="0"/>
          <a:ext cx="4114800" cy="9980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85725</xdr:colOff>
      <xdr:row>1</xdr:row>
      <xdr:rowOff>9525</xdr:rowOff>
    </xdr:from>
    <xdr:to>
      <xdr:col>4</xdr:col>
      <xdr:colOff>342900</xdr:colOff>
      <xdr:row>2</xdr:row>
      <xdr:rowOff>171450</xdr:rowOff>
    </xdr:to>
    <xdr:sp macro="" textlink="">
      <xdr:nvSpPr>
        <xdr:cNvPr id="6" name="5 CuadroTexto"/>
        <xdr:cNvSpPr txBox="1"/>
      </xdr:nvSpPr>
      <xdr:spPr>
        <a:xfrm>
          <a:off x="847725" y="200025"/>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DESCRIPCIÓN</a:t>
          </a:r>
        </a:p>
      </xdr:txBody>
    </xdr:sp>
    <xdr:clientData/>
  </xdr:twoCellAnchor>
  <xdr:twoCellAnchor>
    <xdr:from>
      <xdr:col>6</xdr:col>
      <xdr:colOff>514350</xdr:colOff>
      <xdr:row>1</xdr:row>
      <xdr:rowOff>28575</xdr:rowOff>
    </xdr:from>
    <xdr:to>
      <xdr:col>10</xdr:col>
      <xdr:colOff>9525</xdr:colOff>
      <xdr:row>3</xdr:row>
      <xdr:rowOff>0</xdr:rowOff>
    </xdr:to>
    <xdr:sp macro="" textlink="">
      <xdr:nvSpPr>
        <xdr:cNvPr id="7" name="6 CuadroTexto"/>
        <xdr:cNvSpPr txBox="1"/>
      </xdr:nvSpPr>
      <xdr:spPr>
        <a:xfrm>
          <a:off x="5086350" y="219075"/>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FÓRMULA</a:t>
          </a:r>
        </a:p>
      </xdr:txBody>
    </xdr:sp>
    <xdr:clientData/>
  </xdr:twoCellAnchor>
  <xdr:twoCellAnchor>
    <xdr:from>
      <xdr:col>12</xdr:col>
      <xdr:colOff>314325</xdr:colOff>
      <xdr:row>1</xdr:row>
      <xdr:rowOff>38100</xdr:rowOff>
    </xdr:from>
    <xdr:to>
      <xdr:col>15</xdr:col>
      <xdr:colOff>571500</xdr:colOff>
      <xdr:row>3</xdr:row>
      <xdr:rowOff>9525</xdr:rowOff>
    </xdr:to>
    <xdr:sp macro="" textlink="">
      <xdr:nvSpPr>
        <xdr:cNvPr id="8" name="7 CuadroTexto"/>
        <xdr:cNvSpPr txBox="1"/>
      </xdr:nvSpPr>
      <xdr:spPr>
        <a:xfrm>
          <a:off x="9458325" y="228600"/>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INTERPRETACIÓN</a:t>
          </a:r>
        </a:p>
      </xdr:txBody>
    </xdr:sp>
    <xdr:clientData/>
  </xdr:twoCellAnchor>
  <xdr:twoCellAnchor>
    <xdr:from>
      <xdr:col>11</xdr:col>
      <xdr:colOff>581025</xdr:colOff>
      <xdr:row>4</xdr:row>
      <xdr:rowOff>180975</xdr:rowOff>
    </xdr:from>
    <xdr:to>
      <xdr:col>16</xdr:col>
      <xdr:colOff>257175</xdr:colOff>
      <xdr:row>17</xdr:row>
      <xdr:rowOff>0</xdr:rowOff>
    </xdr:to>
    <xdr:sp macro="" textlink="">
      <xdr:nvSpPr>
        <xdr:cNvPr id="9" name="8 Rectángulo"/>
        <xdr:cNvSpPr/>
      </xdr:nvSpPr>
      <xdr:spPr>
        <a:xfrm>
          <a:off x="8963025" y="942975"/>
          <a:ext cx="3486150"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561975</xdr:colOff>
      <xdr:row>5</xdr:row>
      <xdr:rowOff>47625</xdr:rowOff>
    </xdr:from>
    <xdr:to>
      <xdr:col>5</xdr:col>
      <xdr:colOff>114300</xdr:colOff>
      <xdr:row>17</xdr:row>
      <xdr:rowOff>57150</xdr:rowOff>
    </xdr:to>
    <xdr:sp macro="" textlink="">
      <xdr:nvSpPr>
        <xdr:cNvPr id="10" name="9 Rectángulo"/>
        <xdr:cNvSpPr/>
      </xdr:nvSpPr>
      <xdr:spPr>
        <a:xfrm>
          <a:off x="561975" y="1000125"/>
          <a:ext cx="3362325"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7</xdr:col>
      <xdr:colOff>28575</xdr:colOff>
      <xdr:row>18</xdr:row>
      <xdr:rowOff>176211</xdr:rowOff>
    </xdr:from>
    <xdr:to>
      <xdr:col>8</xdr:col>
      <xdr:colOff>523875</xdr:colOff>
      <xdr:row>23</xdr:row>
      <xdr:rowOff>9524</xdr:rowOff>
    </xdr:to>
    <xdr:pic>
      <xdr:nvPicPr>
        <xdr:cNvPr id="11" name="10 Imagen" descr="Resultado de imagen para estadisticas icono png"/>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362575" y="3605211"/>
          <a:ext cx="1257300" cy="7858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506946</xdr:colOff>
      <xdr:row>19</xdr:row>
      <xdr:rowOff>94017</xdr:rowOff>
    </xdr:from>
    <xdr:to>
      <xdr:col>7</xdr:col>
      <xdr:colOff>123826</xdr:colOff>
      <xdr:row>25</xdr:row>
      <xdr:rowOff>104775</xdr:rowOff>
    </xdr:to>
    <xdr:pic>
      <xdr:nvPicPr>
        <xdr:cNvPr id="12" name="11 Imagen" descr="Resultado de imagen para HAZ clic aqui PNG">
          <a:hlinkClick xmlns:r="http://schemas.openxmlformats.org/officeDocument/2006/relationships" r:id="rId3"/>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554946" y="3713517"/>
          <a:ext cx="1902880" cy="1153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219075</xdr:colOff>
      <xdr:row>22</xdr:row>
      <xdr:rowOff>142875</xdr:rowOff>
    </xdr:from>
    <xdr:to>
      <xdr:col>0</xdr:col>
      <xdr:colOff>428625</xdr:colOff>
      <xdr:row>24</xdr:row>
      <xdr:rowOff>28575</xdr:rowOff>
    </xdr:to>
    <xdr:sp macro="" textlink="">
      <xdr:nvSpPr>
        <xdr:cNvPr id="13" name="12 Flecha izquierda">
          <a:hlinkClick xmlns:r="http://schemas.openxmlformats.org/officeDocument/2006/relationships" r:id="rId5"/>
        </xdr:cNvPr>
        <xdr:cNvSpPr/>
      </xdr:nvSpPr>
      <xdr:spPr>
        <a:xfrm>
          <a:off x="219075" y="4333875"/>
          <a:ext cx="20955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514350</xdr:colOff>
      <xdr:row>22</xdr:row>
      <xdr:rowOff>142875</xdr:rowOff>
    </xdr:from>
    <xdr:to>
      <xdr:col>1</xdr:col>
      <xdr:colOff>19050</xdr:colOff>
      <xdr:row>24</xdr:row>
      <xdr:rowOff>38100</xdr:rowOff>
    </xdr:to>
    <xdr:sp macro="" textlink="">
      <xdr:nvSpPr>
        <xdr:cNvPr id="14" name="13 Flecha derecha">
          <a:hlinkClick xmlns:r="http://schemas.openxmlformats.org/officeDocument/2006/relationships" r:id="rId6"/>
        </xdr:cNvPr>
        <xdr:cNvSpPr/>
      </xdr:nvSpPr>
      <xdr:spPr>
        <a:xfrm>
          <a:off x="514350" y="4333875"/>
          <a:ext cx="266700"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oneCellAnchor>
    <xdr:from>
      <xdr:col>8</xdr:col>
      <xdr:colOff>445463</xdr:colOff>
      <xdr:row>19</xdr:row>
      <xdr:rowOff>31248</xdr:rowOff>
    </xdr:from>
    <xdr:ext cx="3261983" cy="593304"/>
    <xdr:sp macro="" textlink="">
      <xdr:nvSpPr>
        <xdr:cNvPr id="15" name="14 Rectángulo"/>
        <xdr:cNvSpPr/>
      </xdr:nvSpPr>
      <xdr:spPr>
        <a:xfrm>
          <a:off x="6541463" y="3650748"/>
          <a:ext cx="3261983" cy="593304"/>
        </a:xfrm>
        <a:prstGeom prst="rect">
          <a:avLst/>
        </a:prstGeom>
        <a:noFill/>
      </xdr:spPr>
      <xdr:txBody>
        <a:bodyPr wrap="none" lIns="91440" tIns="45720" rIns="91440" bIns="45720">
          <a:spAutoFit/>
          <a:scene3d>
            <a:camera prst="orthographicFront"/>
            <a:lightRig rig="soft" dir="tl">
              <a:rot lat="0" lon="0" rev="0"/>
            </a:lightRig>
          </a:scene3d>
          <a:sp3d contourW="25400" prstMaterial="matte">
            <a:bevelT w="25400" h="55880" prst="artDeco"/>
            <a:contourClr>
              <a:schemeClr val="accent2">
                <a:tint val="20000"/>
              </a:schemeClr>
            </a:contourClr>
          </a:sp3d>
        </a:bodyPr>
        <a:lstStyle/>
        <a:p>
          <a:pPr algn="ctr"/>
          <a:r>
            <a:rPr lang="es-ES" sz="3200" b="1" cap="none" spc="50">
              <a:ln w="11430"/>
              <a:gradFill>
                <a:gsLst>
                  <a:gs pos="25000">
                    <a:schemeClr val="accent2">
                      <a:satMod val="155000"/>
                    </a:schemeClr>
                  </a:gs>
                  <a:gs pos="100000">
                    <a:schemeClr val="accent2">
                      <a:shade val="45000"/>
                      <a:satMod val="165000"/>
                    </a:schemeClr>
                  </a:gs>
                </a:gsLst>
                <a:lin ang="5400000"/>
              </a:gradFill>
              <a:effectLst>
                <a:outerShdw blurRad="76200" dist="50800" dir="5400000" algn="tl" rotWithShape="0">
                  <a:srgbClr val="000000">
                    <a:alpha val="65000"/>
                  </a:srgbClr>
                </a:outerShdw>
              </a:effectLst>
            </a:rPr>
            <a:t>Realiza el análisis</a:t>
          </a:r>
        </a:p>
      </xdr:txBody>
    </xdr:sp>
    <xdr:clientData/>
  </xdr:oneCellAnchor>
  <xdr:twoCellAnchor>
    <xdr:from>
      <xdr:col>0</xdr:col>
      <xdr:colOff>219075</xdr:colOff>
      <xdr:row>41</xdr:row>
      <xdr:rowOff>85725</xdr:rowOff>
    </xdr:from>
    <xdr:to>
      <xdr:col>0</xdr:col>
      <xdr:colOff>409575</xdr:colOff>
      <xdr:row>42</xdr:row>
      <xdr:rowOff>161925</xdr:rowOff>
    </xdr:to>
    <xdr:sp macro="" textlink="">
      <xdr:nvSpPr>
        <xdr:cNvPr id="16" name="15 Flecha izquierda">
          <a:hlinkClick xmlns:r="http://schemas.openxmlformats.org/officeDocument/2006/relationships" r:id="rId5"/>
        </xdr:cNvPr>
        <xdr:cNvSpPr/>
      </xdr:nvSpPr>
      <xdr:spPr>
        <a:xfrm>
          <a:off x="219075" y="7896225"/>
          <a:ext cx="19050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409575</xdr:colOff>
      <xdr:row>41</xdr:row>
      <xdr:rowOff>85725</xdr:rowOff>
    </xdr:from>
    <xdr:to>
      <xdr:col>0</xdr:col>
      <xdr:colOff>695325</xdr:colOff>
      <xdr:row>42</xdr:row>
      <xdr:rowOff>171450</xdr:rowOff>
    </xdr:to>
    <xdr:sp macro="" textlink="">
      <xdr:nvSpPr>
        <xdr:cNvPr id="17" name="16 Flecha derecha">
          <a:hlinkClick xmlns:r="http://schemas.openxmlformats.org/officeDocument/2006/relationships" r:id="rId6"/>
        </xdr:cNvPr>
        <xdr:cNvSpPr/>
      </xdr:nvSpPr>
      <xdr:spPr>
        <a:xfrm>
          <a:off x="409575" y="7896225"/>
          <a:ext cx="285750"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oneCellAnchor>
    <xdr:from>
      <xdr:col>0</xdr:col>
      <xdr:colOff>0</xdr:colOff>
      <xdr:row>44</xdr:row>
      <xdr:rowOff>155073</xdr:rowOff>
    </xdr:from>
    <xdr:ext cx="1609725" cy="2722092"/>
    <xdr:sp macro="" textlink="">
      <xdr:nvSpPr>
        <xdr:cNvPr id="18" name="17 Rectángulo"/>
        <xdr:cNvSpPr/>
      </xdr:nvSpPr>
      <xdr:spPr>
        <a:xfrm>
          <a:off x="0" y="8537073"/>
          <a:ext cx="1609725" cy="2722092"/>
        </a:xfrm>
        <a:prstGeom prst="rect">
          <a:avLst/>
        </a:prstGeom>
        <a:noFill/>
      </xdr:spPr>
      <xdr:txBody>
        <a:bodyPr wrap="square" lIns="91440" tIns="45720" rIns="91440" bIns="45720">
          <a:spAutoFit/>
        </a:bodyPr>
        <a:lstStyle/>
        <a:p>
          <a:pPr algn="ct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Peso relativo de los productos sobre el total exportado</a:t>
          </a:r>
        </a:p>
      </xdr:txBody>
    </xdr:sp>
    <xdr:clientData/>
  </xdr:oneCellAnchor>
  <xdr:oneCellAnchor>
    <xdr:from>
      <xdr:col>0</xdr:col>
      <xdr:colOff>0</xdr:colOff>
      <xdr:row>60</xdr:row>
      <xdr:rowOff>0</xdr:rowOff>
    </xdr:from>
    <xdr:ext cx="1609725" cy="2722092"/>
    <xdr:sp macro="" textlink="">
      <xdr:nvSpPr>
        <xdr:cNvPr id="19" name="18 Rectángulo"/>
        <xdr:cNvSpPr/>
      </xdr:nvSpPr>
      <xdr:spPr>
        <a:xfrm>
          <a:off x="0" y="11468100"/>
          <a:ext cx="1609725" cy="2722092"/>
        </a:xfrm>
        <a:prstGeom prst="rect">
          <a:avLst/>
        </a:prstGeom>
        <a:noFill/>
      </xdr:spPr>
      <xdr:txBody>
        <a:bodyPr wrap="square" lIns="91440" tIns="45720" rIns="91440" bIns="45720">
          <a:spAutoFit/>
        </a:bodyPr>
        <a:lstStyle/>
        <a:p>
          <a:pPr algn="ct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Peso relativo de los productos sobre el total importado</a:t>
          </a:r>
        </a:p>
      </xdr:txBody>
    </xdr:sp>
    <xdr:clientData/>
  </xdr:oneCellAnchor>
  <xdr:oneCellAnchor>
    <xdr:from>
      <xdr:col>5</xdr:col>
      <xdr:colOff>581025</xdr:colOff>
      <xdr:row>22</xdr:row>
      <xdr:rowOff>76200</xdr:rowOff>
    </xdr:from>
    <xdr:ext cx="384272" cy="264560"/>
    <xdr:sp macro="" textlink="">
      <xdr:nvSpPr>
        <xdr:cNvPr id="20" name="19 CuadroTexto"/>
        <xdr:cNvSpPr txBox="1"/>
      </xdr:nvSpPr>
      <xdr:spPr>
        <a:xfrm>
          <a:off x="5876925" y="4267200"/>
          <a:ext cx="3842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b="1">
              <a:solidFill>
                <a:srgbClr val="FF0000"/>
              </a:solidFill>
            </a:rPr>
            <a:t>Clic</a:t>
          </a:r>
        </a:p>
      </xdr:txBody>
    </xdr:sp>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5.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4.bin"/><Relationship Id="rId1" Type="http://schemas.openxmlformats.org/officeDocument/2006/relationships/hyperlink" Target="https://datos.bancomundial.org/indicador/NY.GDP.MKTP.CD?locations=CO" TargetMode="Externa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zoomScale="87" zoomScaleNormal="87" workbookViewId="0">
      <selection activeCell="R15" sqref="R15"/>
    </sheetView>
  </sheetViews>
  <sheetFormatPr baseColWidth="10" defaultRowHeight="15" x14ac:dyDescent="0.25"/>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C68"/>
  <sheetViews>
    <sheetView showGridLines="0" topLeftCell="D34" workbookViewId="0">
      <selection activeCell="AD47" sqref="AD47"/>
    </sheetView>
  </sheetViews>
  <sheetFormatPr baseColWidth="10" defaultRowHeight="15" x14ac:dyDescent="0.25"/>
  <cols>
    <col min="2" max="2" width="4.140625" customWidth="1"/>
    <col min="3" max="3" width="14.140625" customWidth="1"/>
    <col min="5" max="5" width="30" customWidth="1"/>
    <col min="6" max="6" width="17.42578125" customWidth="1"/>
    <col min="7" max="7" width="20.85546875" customWidth="1"/>
    <col min="8" max="27" width="14.140625" bestFit="1" customWidth="1"/>
  </cols>
  <sheetData>
    <row r="1" spans="2:15" s="1" customFormat="1" x14ac:dyDescent="0.25"/>
    <row r="2" spans="2:15" s="1" customFormat="1" x14ac:dyDescent="0.25"/>
    <row r="3" spans="2:15" s="1" customFormat="1" ht="26.25" x14ac:dyDescent="0.25">
      <c r="F3" s="222"/>
      <c r="G3" s="222"/>
      <c r="H3" s="222"/>
      <c r="I3" s="222"/>
      <c r="J3" s="222"/>
    </row>
    <row r="4" spans="2:15" s="1" customFormat="1" x14ac:dyDescent="0.25"/>
    <row r="5" spans="2:15" s="1" customFormat="1" x14ac:dyDescent="0.25"/>
    <row r="6" spans="2:15" s="1" customFormat="1" x14ac:dyDescent="0.25">
      <c r="L6" s="204" t="s">
        <v>12</v>
      </c>
      <c r="M6" s="205"/>
      <c r="N6" s="205"/>
      <c r="O6" s="205"/>
    </row>
    <row r="7" spans="2:15" s="1" customFormat="1" x14ac:dyDescent="0.25">
      <c r="B7" s="187" t="s">
        <v>45</v>
      </c>
      <c r="C7" s="203"/>
      <c r="D7" s="203"/>
      <c r="E7" s="203"/>
      <c r="L7" s="205"/>
      <c r="M7" s="205"/>
      <c r="N7" s="205"/>
      <c r="O7" s="205"/>
    </row>
    <row r="8" spans="2:15" s="1" customFormat="1" x14ac:dyDescent="0.25">
      <c r="B8" s="203"/>
      <c r="C8" s="203"/>
      <c r="D8" s="203"/>
      <c r="E8" s="203"/>
      <c r="L8" s="205"/>
      <c r="M8" s="205"/>
      <c r="N8" s="205"/>
      <c r="O8" s="205"/>
    </row>
    <row r="9" spans="2:15" s="1" customFormat="1" x14ac:dyDescent="0.25">
      <c r="B9" s="203"/>
      <c r="C9" s="203"/>
      <c r="D9" s="203"/>
      <c r="E9" s="203"/>
      <c r="L9" s="205"/>
      <c r="M9" s="205"/>
      <c r="N9" s="205"/>
      <c r="O9" s="205"/>
    </row>
    <row r="10" spans="2:15" s="1" customFormat="1" x14ac:dyDescent="0.25">
      <c r="B10" s="203"/>
      <c r="C10" s="203"/>
      <c r="D10" s="203"/>
      <c r="E10" s="203"/>
      <c r="L10" s="205"/>
      <c r="M10" s="205"/>
      <c r="N10" s="205"/>
      <c r="O10" s="205"/>
    </row>
    <row r="11" spans="2:15" s="1" customFormat="1" x14ac:dyDescent="0.25">
      <c r="B11" s="203"/>
      <c r="C11" s="203"/>
      <c r="D11" s="203"/>
      <c r="E11" s="203"/>
      <c r="L11" s="205"/>
      <c r="M11" s="205"/>
      <c r="N11" s="205"/>
      <c r="O11" s="205"/>
    </row>
    <row r="12" spans="2:15" s="1" customFormat="1" x14ac:dyDescent="0.25">
      <c r="B12" s="203"/>
      <c r="C12" s="203"/>
      <c r="D12" s="203"/>
      <c r="E12" s="203"/>
      <c r="F12"/>
      <c r="G12"/>
      <c r="H12"/>
      <c r="I12"/>
      <c r="L12" s="205"/>
      <c r="M12" s="205"/>
      <c r="N12" s="205"/>
      <c r="O12" s="205"/>
    </row>
    <row r="13" spans="2:15" s="1" customFormat="1" x14ac:dyDescent="0.25">
      <c r="B13" s="203"/>
      <c r="C13" s="203"/>
      <c r="D13" s="203"/>
      <c r="E13" s="203"/>
      <c r="F13"/>
      <c r="G13"/>
      <c r="H13"/>
      <c r="I13"/>
      <c r="L13" s="205"/>
      <c r="M13" s="205"/>
      <c r="N13" s="205"/>
      <c r="O13" s="205"/>
    </row>
    <row r="14" spans="2:15" s="1" customFormat="1" x14ac:dyDescent="0.25">
      <c r="B14" s="203"/>
      <c r="C14" s="203"/>
      <c r="D14" s="203"/>
      <c r="E14" s="203"/>
      <c r="F14"/>
      <c r="G14"/>
      <c r="H14"/>
      <c r="I14"/>
      <c r="L14" s="205"/>
      <c r="M14" s="205"/>
      <c r="N14" s="205"/>
      <c r="O14" s="205"/>
    </row>
    <row r="15" spans="2:15" ht="18.75" customHeight="1" x14ac:dyDescent="0.25">
      <c r="B15" s="203"/>
      <c r="C15" s="203"/>
      <c r="D15" s="203"/>
      <c r="E15" s="203"/>
      <c r="L15" s="205"/>
      <c r="M15" s="205"/>
      <c r="N15" s="205"/>
      <c r="O15" s="205"/>
    </row>
    <row r="16" spans="2:15" x14ac:dyDescent="0.25">
      <c r="C16" s="188" t="s">
        <v>3</v>
      </c>
      <c r="D16" s="188"/>
      <c r="E16" s="188"/>
      <c r="G16" s="188" t="s">
        <v>3</v>
      </c>
      <c r="H16" s="188"/>
      <c r="I16" s="188"/>
      <c r="L16" s="188" t="s">
        <v>3</v>
      </c>
      <c r="M16" s="188"/>
      <c r="N16" s="188"/>
    </row>
    <row r="42" spans="4:29" ht="15.75" thickBot="1" x14ac:dyDescent="0.3"/>
    <row r="43" spans="4:29" ht="15.75" thickBot="1" x14ac:dyDescent="0.3">
      <c r="D43" s="7" t="s">
        <v>15</v>
      </c>
      <c r="E43" s="8"/>
      <c r="F43" s="110">
        <v>1995</v>
      </c>
      <c r="G43" s="17">
        <v>1996</v>
      </c>
      <c r="H43" s="9">
        <v>1997</v>
      </c>
      <c r="I43" s="17">
        <v>1998</v>
      </c>
      <c r="J43" s="9">
        <v>1999</v>
      </c>
      <c r="K43" s="17">
        <v>2000</v>
      </c>
      <c r="L43" s="9">
        <v>2001</v>
      </c>
      <c r="M43" s="17">
        <v>2002</v>
      </c>
      <c r="N43" s="9">
        <v>2003</v>
      </c>
      <c r="O43" s="17">
        <v>2004</v>
      </c>
      <c r="P43" s="9">
        <v>2005</v>
      </c>
      <c r="Q43" s="17">
        <v>2006</v>
      </c>
      <c r="R43" s="9">
        <v>2007</v>
      </c>
      <c r="S43" s="17">
        <v>2008</v>
      </c>
      <c r="T43" s="9">
        <v>2009</v>
      </c>
      <c r="U43" s="17">
        <v>2010</v>
      </c>
      <c r="V43" s="9">
        <v>2011</v>
      </c>
      <c r="W43" s="17">
        <v>2012</v>
      </c>
      <c r="X43" s="9">
        <v>2013</v>
      </c>
      <c r="Y43" s="17">
        <v>2014</v>
      </c>
      <c r="Z43" s="9">
        <v>2015</v>
      </c>
      <c r="AA43" s="17">
        <v>2016</v>
      </c>
      <c r="AB43" s="17">
        <v>2017</v>
      </c>
      <c r="AC43" s="17">
        <v>2018</v>
      </c>
    </row>
    <row r="44" spans="4:29" x14ac:dyDescent="0.25">
      <c r="D44" s="192" t="s">
        <v>17</v>
      </c>
      <c r="E44" s="200"/>
      <c r="F44" s="165">
        <f>+(A!D47-B!E47)/(I!F76+H!F58)</f>
        <v>0.12329290119387437</v>
      </c>
      <c r="G44" s="166">
        <f>+(A!E47-B!F47)/(I!G76+H!G58)</f>
        <v>4.9304806905542516E-2</v>
      </c>
      <c r="H44" s="167">
        <f>+(A!F47-B!G47)/(I!H76+H!H58)</f>
        <v>0.13708329178068676</v>
      </c>
      <c r="I44" s="166">
        <f>+(A!G47-B!H47)/(I!I76+H!I58)</f>
        <v>8.0528044908328184E-2</v>
      </c>
      <c r="J44" s="167">
        <f>+(A!H47-B!I47)/(I!J76+H!J58)</f>
        <v>0.14003816816926284</v>
      </c>
      <c r="K44" s="166">
        <f>+(A!I47-B!J47)/(I!K76+H!K58)</f>
        <v>0.12075772176091454</v>
      </c>
      <c r="L44" s="167">
        <f>+(A!J47-B!K47)/(I!L76+H!L58)</f>
        <v>4.6729106739563139E-2</v>
      </c>
      <c r="M44" s="166">
        <f>+(A!K47-B!L47)/(I!M76+H!M58)</f>
        <v>4.4262726898680348E-2</v>
      </c>
      <c r="N44" s="167">
        <f>+(A!L47-B!M47)/(I!N76+H!N58)</f>
        <v>6.2389593214664842E-2</v>
      </c>
      <c r="O44" s="166">
        <f>+(A!M47-B!N47)/(I!O76+H!O58)</f>
        <v>3.7940020844889913E-2</v>
      </c>
      <c r="P44" s="167">
        <f>+(A!N47-B!O47)/(I!P76+H!P58)</f>
        <v>0.11910555819301921</v>
      </c>
      <c r="Q44" s="166">
        <f>+(A!O47-B!P47)/(I!Q76+H!Q58)</f>
        <v>7.0725629277426358E-2</v>
      </c>
      <c r="R44" s="167">
        <f>+(A!P47-B!Q47)/(I!R76+H!R58)</f>
        <v>-2.2059303183935328E-2</v>
      </c>
      <c r="S44" s="166">
        <f>+(A!Q47-B!R47)/(I!S76+H!S58)</f>
        <v>-5.1634973122387795E-2</v>
      </c>
      <c r="T44" s="167">
        <f>+(A!R47-B!S47)/(I!T76+H!T58)</f>
        <v>7.6759824967515253E-2</v>
      </c>
      <c r="U44" s="166">
        <f>+(A!S47-B!T47)/(I!U76+H!U58)</f>
        <v>0.12609189000572305</v>
      </c>
      <c r="V44" s="167">
        <f>+(A!T47-B!U47)/(I!V76+H!V58)</f>
        <v>0.10285473000793768</v>
      </c>
      <c r="W44" s="166">
        <f>+(A!U47-B!V47)/(I!W76+H!W58)</f>
        <v>3.4728874244641626E-2</v>
      </c>
      <c r="X44" s="167">
        <f>+(A!V47-B!W47)/(I!X76+H!X58)</f>
        <v>-2.0273419748350337E-2</v>
      </c>
      <c r="Y44" s="166">
        <f>+(A!W47-B!X47)/(I!Y76+H!Y58)</f>
        <v>-7.9173129602751177E-2</v>
      </c>
      <c r="Z44" s="167">
        <f>+(A!X47-B!Y47)/(I!Z76+H!Z58)</f>
        <v>-7.8889783702218122E-2</v>
      </c>
      <c r="AA44" s="166">
        <f>+(A!Y47-B!Z47)/(I!AA76+H!AA58)</f>
        <v>-6.5134931123815493E-2</v>
      </c>
      <c r="AB44" s="166">
        <f>+(A!Z47-B!AA47)/(I!AB76+H!AB58)</f>
        <v>-5.2765865812015887E-2</v>
      </c>
      <c r="AC44" s="166">
        <f>+(A!AA47-B!AB47)/(I!AC76+H!AC58)</f>
        <v>-9.2431871732888957E-2</v>
      </c>
    </row>
    <row r="45" spans="4:29" x14ac:dyDescent="0.25">
      <c r="D45" s="181" t="s">
        <v>18</v>
      </c>
      <c r="E45" s="197"/>
      <c r="F45" s="168">
        <f>+(A!D48-B!E48)/(I!F77+H!F59)</f>
        <v>-0.11333354373216634</v>
      </c>
      <c r="G45" s="169">
        <f>+(A!E48-B!F48)/(I!G77+H!G59)</f>
        <v>-0.17286860136023233</v>
      </c>
      <c r="H45" s="170">
        <f>+(A!F48-B!G48)/(I!H77+H!H59)</f>
        <v>-0.20792726012238855</v>
      </c>
      <c r="I45" s="169">
        <f>+(A!G48-B!H48)/(I!I77+H!I59)</f>
        <v>-0.15848277701567079</v>
      </c>
      <c r="J45" s="170">
        <f>+(A!H48-B!I48)/(I!J77+H!J59)</f>
        <v>-5.7283369640473245E-2</v>
      </c>
      <c r="K45" s="169">
        <f>+(A!I48-B!J48)/(I!K77+H!K59)</f>
        <v>-4.9155076776954874E-2</v>
      </c>
      <c r="L45" s="170">
        <f>+(A!J48-B!K48)/(I!L77+H!L59)</f>
        <v>2.572868178954375E-2</v>
      </c>
      <c r="M45" s="169">
        <f>+(A!K48-B!L48)/(I!M77+H!M59)</f>
        <v>0.15707457855363077</v>
      </c>
      <c r="N45" s="170">
        <f>+(A!L48-B!M48)/(I!N77+H!N59)</f>
        <v>0.20636570491373582</v>
      </c>
      <c r="O45" s="169">
        <f>+(A!M48-B!N48)/(I!O77+H!O59)</f>
        <v>0.20919441295251134</v>
      </c>
      <c r="P45" s="170">
        <f>+(A!N48-B!O48)/(I!P77+H!P59)</f>
        <v>7.7313431451485851E-2</v>
      </c>
      <c r="Q45" s="169">
        <f>+(A!O48-B!P48)/(I!Q77+H!Q59)</f>
        <v>7.6917050057945788E-2</v>
      </c>
      <c r="R45" s="170">
        <f>+(A!P48-B!Q48)/(I!R77+H!R59)</f>
        <v>1.4354637879351092E-2</v>
      </c>
      <c r="S45" s="169">
        <f>+(A!Q48-B!R48)/(I!S77+H!S59)</f>
        <v>-0.1205402951617322</v>
      </c>
      <c r="T45" s="170">
        <f>+(A!R48-B!S48)/(I!T77+H!T59)</f>
        <v>-0.10861867507548024</v>
      </c>
      <c r="U45" s="169">
        <f>+(A!S48-B!T48)/(I!U77+H!U59)</f>
        <v>-0.20890094969793604</v>
      </c>
      <c r="V45" s="170">
        <f>+(A!T48-B!U48)/(I!V77+H!V59)</f>
        <v>-0.19745527333575316</v>
      </c>
      <c r="W45" s="169">
        <f>+(A!U48-B!V48)/(I!W77+H!W59)</f>
        <v>-0.21765094254817871</v>
      </c>
      <c r="X45" s="170">
        <f>+(A!V48-B!W48)/(I!X77+H!X59)</f>
        <v>-0.20828494041492002</v>
      </c>
      <c r="Y45" s="169">
        <f>+(A!W48-B!X48)/(I!Y77+H!Y59)</f>
        <v>-0.2673630003780359</v>
      </c>
      <c r="Z45" s="170">
        <f>+(A!X48-B!Y48)/(I!Z77+H!Z59)</f>
        <v>-0.2904111330196083</v>
      </c>
      <c r="AA45" s="169">
        <f>+(A!Y48-B!Z48)/(I!AA77+H!AA59)</f>
        <v>-0.26882234396611576</v>
      </c>
      <c r="AB45" s="169">
        <f>+(A!Z48-B!AA48)/(I!AB77+H!AB59)</f>
        <v>-0.25655501317155366</v>
      </c>
      <c r="AC45" s="169">
        <f>+(A!AA48-B!AB48)/(I!AC77+H!AC59)</f>
        <v>-0.26381362047622525</v>
      </c>
    </row>
    <row r="46" spans="4:29" x14ac:dyDescent="0.25">
      <c r="D46" s="183" t="s">
        <v>19</v>
      </c>
      <c r="E46" s="198"/>
      <c r="F46" s="168">
        <f>+(A!D49-B!E49)/(I!F78+H!F60)</f>
        <v>0.16564670369176945</v>
      </c>
      <c r="G46" s="169">
        <f>+(A!E49-B!F49)/(I!G78+H!G60)</f>
        <v>0.16383753118914951</v>
      </c>
      <c r="H46" s="170">
        <f>+(A!F49-B!G49)/(I!H78+H!H60)</f>
        <v>0.1667739070359818</v>
      </c>
      <c r="I46" s="169">
        <f>+(A!G49-B!H49)/(I!I78+H!I60)</f>
        <v>0.25348255635725081</v>
      </c>
      <c r="J46" s="170">
        <f>+(A!H49-B!I49)/(I!J78+H!J60)</f>
        <v>0.33436052930380589</v>
      </c>
      <c r="K46" s="169">
        <f>+(A!I49-B!J49)/(I!K78+H!K60)</f>
        <v>0.25725084998836084</v>
      </c>
      <c r="L46" s="170">
        <f>+(A!J49-B!K49)/(I!L78+H!L60)</f>
        <v>0.28746994529803582</v>
      </c>
      <c r="M46" s="169">
        <f>+(A!K49-B!L49)/(I!M78+H!M60)</f>
        <v>0.311056735281936</v>
      </c>
      <c r="N46" s="170">
        <f>+(A!L49-B!M49)/(I!N78+H!N60)</f>
        <v>0.31006466626494128</v>
      </c>
      <c r="O46" s="169">
        <f>+(A!M49-B!N49)/(I!O78+H!O60)</f>
        <v>0.29901919909763708</v>
      </c>
      <c r="P46" s="170">
        <f>+(A!N49-B!O49)/(I!P78+H!P60)</f>
        <v>0.35856655057260589</v>
      </c>
      <c r="Q46" s="169">
        <f>+(A!O49-B!P49)/(I!Q78+H!Q60)</f>
        <v>0.35793120532753159</v>
      </c>
      <c r="R46" s="170">
        <f>+(A!P49-B!Q49)/(I!R78+H!R60)</f>
        <v>0.33856867590167006</v>
      </c>
      <c r="S46" s="169">
        <f>+(A!Q49-B!R49)/(I!S78+H!S60)</f>
        <v>0.25188739617627559</v>
      </c>
      <c r="T46" s="170">
        <f>+(A!R49-B!S49)/(I!T78+H!T60)</f>
        <v>0.35123427975507482</v>
      </c>
      <c r="U46" s="169">
        <f>+(A!S49-B!T49)/(I!U78+H!U60)</f>
        <v>0.36760848630431353</v>
      </c>
      <c r="V46" s="170">
        <f>+(A!T49-B!U49)/(I!V78+H!V60)</f>
        <v>0.3272376581972567</v>
      </c>
      <c r="W46" s="169">
        <f>+(A!U49-B!V49)/(I!W78+H!W60)</f>
        <v>0.35279751120386932</v>
      </c>
      <c r="X46" s="170">
        <f>+(A!V49-B!W49)/(I!X78+H!X60)</f>
        <v>0.39802034306425571</v>
      </c>
      <c r="Y46" s="169">
        <f>+(A!W49-B!X49)/(I!Y78+H!Y60)</f>
        <v>0.36046301468758291</v>
      </c>
      <c r="Z46" s="170">
        <f>+(A!X49-B!Y49)/(I!Z78+H!Z60)</f>
        <v>0.316745163033257</v>
      </c>
      <c r="AA46" s="169">
        <f>+(A!Y49-B!Z49)/(I!AA78+H!AA60)</f>
        <v>0.35958229030009659</v>
      </c>
      <c r="AB46" s="169">
        <f>+(A!Z49-B!AA49)/(I!AB78+H!AB60)</f>
        <v>0.37277029056223721</v>
      </c>
      <c r="AC46" s="169">
        <f>+(A!AA49-B!AB49)/(I!AC78+H!AC60)</f>
        <v>0.34903997187932834</v>
      </c>
    </row>
    <row r="47" spans="4:29" x14ac:dyDescent="0.25">
      <c r="D47" s="181" t="s">
        <v>20</v>
      </c>
      <c r="E47" s="197"/>
      <c r="F47" s="168">
        <f>+(A!D50-B!E50)/(I!F79+H!F61)</f>
        <v>0.62356191046200027</v>
      </c>
      <c r="G47" s="169">
        <f>+(A!E50-B!F50)/(I!G79+H!G61)</f>
        <v>0.63453907946319532</v>
      </c>
      <c r="H47" s="170">
        <f>+(A!F50-B!G50)/(I!H79+H!H61)</f>
        <v>0.55877377486428248</v>
      </c>
      <c r="I47" s="169">
        <f>+(A!G50-B!H50)/(I!I79+H!I61)</f>
        <v>0.61088286700785244</v>
      </c>
      <c r="J47" s="170">
        <f>+(A!H50-B!I50)/(I!J79+H!J61)</f>
        <v>0.74745187241129529</v>
      </c>
      <c r="K47" s="169">
        <f>+(A!I50-B!J50)/(I!K79+H!K61)</f>
        <v>0.76194987203253983</v>
      </c>
      <c r="L47" s="170">
        <f>+(A!J50-B!K50)/(I!L79+H!L61)</f>
        <v>0.69770375086127001</v>
      </c>
      <c r="M47" s="169">
        <f>+(A!K50-B!L50)/(I!M79+H!M61)</f>
        <v>0.72032164333075488</v>
      </c>
      <c r="N47" s="170">
        <f>+(A!L50-B!M50)/(I!N79+H!N61)</f>
        <v>0.66405123560117019</v>
      </c>
      <c r="O47" s="169">
        <f>+(A!M50-B!N50)/(I!O79+H!O61)</f>
        <v>0.63754949174720832</v>
      </c>
      <c r="P47" s="170">
        <f>+(A!N50-B!O50)/(I!P79+H!P61)</f>
        <v>0.60390386595059853</v>
      </c>
      <c r="Q47" s="169">
        <f>+(A!O50-B!P50)/(I!Q79+H!Q61)</f>
        <v>0.6040758207179443</v>
      </c>
      <c r="R47" s="170">
        <f>+(A!P50-B!Q50)/(I!R79+H!R61)</f>
        <v>0.56909975456850037</v>
      </c>
      <c r="S47" s="169">
        <f>+(A!Q50-B!R50)/(I!S79+H!S61)</f>
        <v>0.54981000591712625</v>
      </c>
      <c r="T47" s="170">
        <f>+(A!R50-B!S50)/(I!T79+H!T61)</f>
        <v>0.5315709265621501</v>
      </c>
      <c r="U47" s="169">
        <f>+(A!S50-B!T50)/(I!U79+H!U61)</f>
        <v>0.55211738558017165</v>
      </c>
      <c r="V47" s="170">
        <f>+(A!T50-B!U50)/(I!V79+H!V61)</f>
        <v>0.425324392780629</v>
      </c>
      <c r="W47" s="169">
        <f>+(A!U50-B!V50)/(I!W79+H!W61)</f>
        <v>0.38072147524548894</v>
      </c>
      <c r="X47" s="170">
        <f>+(A!V50-B!W50)/(I!X79+H!X61)</f>
        <v>0.30116701978642318</v>
      </c>
      <c r="Y47" s="169">
        <f>+(A!W50-B!X50)/(I!Y79+H!Y61)</f>
        <v>0.21127915899948352</v>
      </c>
      <c r="Z47" s="170">
        <f>+(A!X50-B!Y50)/(I!Z79+H!Z61)</f>
        <v>0.15667429548052481</v>
      </c>
      <c r="AA47" s="169">
        <f>+(A!Y50-B!Z50)/(I!AA79+H!AA61)</f>
        <v>0.20938773687830281</v>
      </c>
      <c r="AB47" s="169">
        <f>+(A!Z50-B!AA50)/(I!AB79+H!AB61)</f>
        <v>0.30275159907476434</v>
      </c>
      <c r="AC47" s="169">
        <f>+(A!AA50-B!AB50)/(I!AC79+H!AC61)</f>
        <v>0.36441155540585768</v>
      </c>
    </row>
    <row r="48" spans="4:29" x14ac:dyDescent="0.25">
      <c r="D48" s="183" t="s">
        <v>21</v>
      </c>
      <c r="E48" s="198"/>
      <c r="F48" s="168">
        <f>+(A!D51-B!E51)/(I!F80+H!F62)</f>
        <v>-0.30743227293972558</v>
      </c>
      <c r="G48" s="169">
        <f>+(A!E51-B!F51)/(I!G80+H!G62)</f>
        <v>-0.31507574852855813</v>
      </c>
      <c r="H48" s="170">
        <f>+(A!F51-B!G51)/(I!H80+H!H62)</f>
        <v>-0.14595195087186388</v>
      </c>
      <c r="I48" s="169">
        <f>+(A!G51-B!H51)/(I!I80+H!I62)</f>
        <v>-0.26952446610001718</v>
      </c>
      <c r="J48" s="170">
        <f>+(A!H51-B!I51)/(I!J80+H!J62)</f>
        <v>-0.21817544506899345</v>
      </c>
      <c r="K48" s="169">
        <f>+(A!I51-B!J51)/(I!K80+H!K62)</f>
        <v>-8.336886494163287E-2</v>
      </c>
      <c r="L48" s="170">
        <f>+(A!J51-B!K51)/(I!L80+H!L62)</f>
        <v>-0.10184483395432074</v>
      </c>
      <c r="M48" s="169">
        <f>+(A!K51-B!L51)/(I!M80+H!M62)</f>
        <v>-8.239801533334529E-3</v>
      </c>
      <c r="N48" s="170">
        <f>+(A!L51-B!M51)/(I!N80+H!N62)</f>
        <v>-2.5883973791541335E-3</v>
      </c>
      <c r="O48" s="169">
        <f>+(A!M51-B!N51)/(I!O80+H!O62)</f>
        <v>3.1834093637567208E-2</v>
      </c>
      <c r="P48" s="170">
        <f>+(A!N51-B!O51)/(I!P80+H!P62)</f>
        <v>-5.8435267609094422E-3</v>
      </c>
      <c r="Q48" s="169">
        <f>+(A!O51-B!P51)/(I!Q80+H!Q62)</f>
        <v>1.3538695588896909E-2</v>
      </c>
      <c r="R48" s="170">
        <f>+(A!P51-B!Q51)/(I!R80+H!R62)</f>
        <v>-1.8498577353943706E-2</v>
      </c>
      <c r="S48" s="169">
        <f>+(A!Q51-B!R51)/(I!S80+H!S62)</f>
        <v>-0.10756649915821111</v>
      </c>
      <c r="T48" s="170">
        <f>+(A!R51-B!S51)/(I!T80+H!T62)</f>
        <v>4.2059262809756616E-2</v>
      </c>
      <c r="U48" s="169">
        <f>+(A!S51-B!T51)/(I!U80+H!U62)</f>
        <v>-4.4692346989297159E-2</v>
      </c>
      <c r="V48" s="170">
        <f>+(A!T51-B!U51)/(I!V80+H!V62)</f>
        <v>-0.19122837144693003</v>
      </c>
      <c r="W48" s="169">
        <f>+(A!U51-B!V51)/(I!W80+H!W62)</f>
        <v>-6.9071237287570628E-2</v>
      </c>
      <c r="X48" s="170">
        <f>+(A!V51-B!W51)/(I!X80+H!X62)</f>
        <v>-7.7168342232285039E-2</v>
      </c>
      <c r="Y48" s="169">
        <f>+(A!W51-B!X51)/(I!Y80+H!Y62)</f>
        <v>-3.572507832866624E-2</v>
      </c>
      <c r="Z48" s="170">
        <f>+(A!X51-B!Y51)/(I!Z80+H!Z62)</f>
        <v>-4.5896894380912281E-2</v>
      </c>
      <c r="AA48" s="169">
        <f>+(A!Y51-B!Z51)/(I!AA80+H!AA62)</f>
        <v>-6.8998747888096679E-2</v>
      </c>
      <c r="AB48" s="169">
        <f>+(A!Z51-B!AA51)/(I!AB80+H!AB62)</f>
        <v>-5.9564935347014125E-2</v>
      </c>
      <c r="AC48" s="169">
        <f>+(A!AA51-B!AB51)/(I!AC80+H!AC62)</f>
        <v>-8.6987749197585923E-2</v>
      </c>
    </row>
    <row r="49" spans="4:29" x14ac:dyDescent="0.25">
      <c r="D49" s="181" t="s">
        <v>22</v>
      </c>
      <c r="E49" s="197"/>
      <c r="F49" s="168">
        <f>+(A!D52-B!E52)/(I!F81+H!F63)</f>
        <v>-0.33232137310530707</v>
      </c>
      <c r="G49" s="169">
        <f>+(A!E52-B!F52)/(I!G81+H!G63)</f>
        <v>-0.29788920211359027</v>
      </c>
      <c r="H49" s="170">
        <f>+(A!F52-B!G52)/(I!H81+H!H63)</f>
        <v>-0.2580090601865061</v>
      </c>
      <c r="I49" s="169">
        <f>+(A!G52-B!H52)/(I!I81+H!I63)</f>
        <v>-0.24407701710557392</v>
      </c>
      <c r="J49" s="170">
        <f>+(A!H52-B!I52)/(I!J81+H!J63)</f>
        <v>-0.18243231338699195</v>
      </c>
      <c r="K49" s="169">
        <f>+(A!I52-B!J52)/(I!K81+H!K63)</f>
        <v>-0.20049046551880687</v>
      </c>
      <c r="L49" s="170">
        <f>+(A!J52-B!K52)/(I!L81+H!L63)</f>
        <v>-0.22430655293697802</v>
      </c>
      <c r="M49" s="169">
        <f>+(A!K52-B!L52)/(I!M81+H!M63)</f>
        <v>-0.25150617451665147</v>
      </c>
      <c r="N49" s="170">
        <f>+(A!L52-B!M52)/(I!N81+H!N63)</f>
        <v>-0.29333128891493132</v>
      </c>
      <c r="O49" s="169">
        <f>+(A!M52-B!N52)/(I!O81+H!O63)</f>
        <v>-0.2943590233222928</v>
      </c>
      <c r="P49" s="170">
        <f>+(A!N52-B!O52)/(I!P81+H!P63)</f>
        <v>-0.30132015027270354</v>
      </c>
      <c r="Q49" s="169">
        <f>+(A!O52-B!P52)/(I!Q81+H!Q63)</f>
        <v>-0.32191384789343647</v>
      </c>
      <c r="R49" s="170">
        <f>+(A!P52-B!Q52)/(I!R81+H!R63)</f>
        <v>-0.33538099108556457</v>
      </c>
      <c r="S49" s="169">
        <f>+(A!Q52-B!R52)/(I!S81+H!S63)</f>
        <v>-0.35886742876961686</v>
      </c>
      <c r="T49" s="170">
        <f>+(A!R52-B!S52)/(I!T81+H!T63)</f>
        <v>-0.31486032944923842</v>
      </c>
      <c r="U49" s="169">
        <f>+(A!S52-B!T52)/(I!U81+H!U63)</f>
        <v>-0.33445386557048679</v>
      </c>
      <c r="V49" s="170">
        <f>+(A!T52-B!U52)/(I!V81+H!V63)</f>
        <v>-0.34249958252059604</v>
      </c>
      <c r="W49" s="169">
        <f>+(A!U52-B!V52)/(I!W81+H!W63)</f>
        <v>-0.34800127241097473</v>
      </c>
      <c r="X49" s="170">
        <f>+(A!V52-B!W52)/(I!X81+H!X63)</f>
        <v>-0.34810755697762491</v>
      </c>
      <c r="Y49" s="169">
        <f>+(A!W52-B!X52)/(I!Y81+H!Y63)</f>
        <v>-0.35573369827375484</v>
      </c>
      <c r="Z49" s="170">
        <f>+(A!X52-B!Y52)/(I!Z81+H!Z63)</f>
        <v>-0.35260275872550428</v>
      </c>
      <c r="AA49" s="169">
        <f>+(A!Y52-B!Z52)/(I!AA81+H!AA63)</f>
        <v>-0.34123360597252866</v>
      </c>
      <c r="AB49" s="169">
        <f>+(A!Z52-B!AA52)/(I!AB81+H!AB63)</f>
        <v>-0.34366010019017962</v>
      </c>
      <c r="AC49" s="169">
        <f>+(A!AA52-B!AB52)/(I!AC81+H!AC63)</f>
        <v>-0.35470217825285466</v>
      </c>
    </row>
    <row r="50" spans="4:29" x14ac:dyDescent="0.25">
      <c r="D50" s="183" t="s">
        <v>23</v>
      </c>
      <c r="E50" s="198"/>
      <c r="F50" s="168">
        <f>+(A!D53-B!E53)/(I!F82+H!F64)</f>
        <v>-0.15835338960820278</v>
      </c>
      <c r="G50" s="169">
        <f>+(A!E53-B!F53)/(I!G82+H!G64)</f>
        <v>-0.20449649953851262</v>
      </c>
      <c r="H50" s="170">
        <f>+(A!F53-B!G53)/(I!H82+H!H64)</f>
        <v>-0.1959123866786171</v>
      </c>
      <c r="I50" s="169">
        <f>+(A!G53-B!H53)/(I!I82+H!I64)</f>
        <v>-0.22735946227598477</v>
      </c>
      <c r="J50" s="170">
        <f>+(A!H53-B!I53)/(I!J82+H!J64)</f>
        <v>-0.12254915632887181</v>
      </c>
      <c r="K50" s="169">
        <f>+(A!I53-B!J53)/(I!K82+H!K64)</f>
        <v>-0.13589579229486609</v>
      </c>
      <c r="L50" s="170">
        <f>+(A!J53-B!K53)/(I!L82+H!L64)</f>
        <v>-0.13281050855138724</v>
      </c>
      <c r="M50" s="169">
        <f>+(A!K53-B!L53)/(I!M82+H!M64)</f>
        <v>-0.10110235588059627</v>
      </c>
      <c r="N50" s="170">
        <f>+(A!L53-B!M53)/(I!N82+H!N64)</f>
        <v>-6.8202178287444418E-2</v>
      </c>
      <c r="O50" s="169">
        <f>+(A!M53-B!N53)/(I!O82+H!O64)</f>
        <v>-6.6252191889857634E-2</v>
      </c>
      <c r="P50" s="170">
        <f>+(A!N53-B!O53)/(I!P82+H!P64)</f>
        <v>-6.8090377941292385E-2</v>
      </c>
      <c r="Q50" s="169">
        <f>+(A!O53-B!P53)/(I!Q82+H!Q64)</f>
        <v>-9.5021358911236087E-2</v>
      </c>
      <c r="R50" s="170">
        <f>+(A!P53-B!Q53)/(I!R82+H!R64)</f>
        <v>-0.11877675139242075</v>
      </c>
      <c r="S50" s="169">
        <f>+(A!Q53-B!R53)/(I!S82+H!S64)</f>
        <v>-0.20657954592027877</v>
      </c>
      <c r="T50" s="170">
        <f>+(A!R53-B!S53)/(I!T82+H!T64)</f>
        <v>-0.20531521943102418</v>
      </c>
      <c r="U50" s="169">
        <f>+(A!S53-B!T53)/(I!U82+H!U64)</f>
        <v>-0.28110281066583809</v>
      </c>
      <c r="V50" s="170">
        <f>+(A!T53-B!U53)/(I!V82+H!V64)</f>
        <v>-0.34471820416740706</v>
      </c>
      <c r="W50" s="169">
        <f>+(A!U53-B!V53)/(I!W82+H!W64)</f>
        <v>-0.32818366330755255</v>
      </c>
      <c r="X50" s="170">
        <f>+(A!V53-B!W53)/(I!X82+H!X64)</f>
        <v>-0.3713748288452714</v>
      </c>
      <c r="Y50" s="169">
        <f>+(A!W53-B!X53)/(I!Y82+H!Y64)</f>
        <v>-0.37683298262129439</v>
      </c>
      <c r="Z50" s="170">
        <f>+(A!X53-B!Y53)/(I!Z82+H!Z64)</f>
        <v>-0.36174963474710514</v>
      </c>
      <c r="AA50" s="169">
        <f>+(A!Y53-B!Z53)/(I!AA82+H!AA64)</f>
        <v>-0.34162378830957763</v>
      </c>
      <c r="AB50" s="169">
        <f>+(A!Z53-B!AA53)/(I!AB82+H!AB64)</f>
        <v>-0.34353768665182921</v>
      </c>
      <c r="AC50" s="169">
        <f>+(A!AA53-B!AB53)/(I!AC82+H!AC64)</f>
        <v>-0.34869777197368962</v>
      </c>
    </row>
    <row r="51" spans="4:29" x14ac:dyDescent="0.25">
      <c r="D51" s="181" t="s">
        <v>24</v>
      </c>
      <c r="E51" s="197"/>
      <c r="F51" s="168">
        <f>+(A!D54-B!E54)/(I!F83+H!F65)</f>
        <v>-0.57030555611159273</v>
      </c>
      <c r="G51" s="169">
        <f>+(A!E54-B!F54)/(I!G83+H!G65)</f>
        <v>-0.55975554040361708</v>
      </c>
      <c r="H51" s="170">
        <f>+(A!F54-B!G54)/(I!H83+H!H65)</f>
        <v>-0.58155219850991147</v>
      </c>
      <c r="I51" s="169">
        <f>+(A!G54-B!H54)/(I!I83+H!I65)</f>
        <v>-0.54014169996954142</v>
      </c>
      <c r="J51" s="170">
        <f>+(A!H54-B!I54)/(I!J83+H!J65)</f>
        <v>-0.61477971680278665</v>
      </c>
      <c r="K51" s="169">
        <f>+(A!I54-B!J54)/(I!K83+H!K65)</f>
        <v>-0.54969208402229408</v>
      </c>
      <c r="L51" s="170">
        <f>+(A!J54-B!K54)/(I!L83+H!L65)</f>
        <v>-0.55999411926088505</v>
      </c>
      <c r="M51" s="169">
        <f>+(A!K54-B!L54)/(I!M83+H!M65)</f>
        <v>-0.56996617053914411</v>
      </c>
      <c r="N51" s="170">
        <f>+(A!L54-B!M54)/(I!N83+H!N65)</f>
        <v>-0.54758439868268649</v>
      </c>
      <c r="O51" s="169">
        <f>+(A!M54-B!N54)/(I!O83+H!O65)</f>
        <v>-0.51781156521296345</v>
      </c>
      <c r="P51" s="170">
        <f>+(A!N54-B!O54)/(I!P83+H!P65)</f>
        <v>-0.55703263316470242</v>
      </c>
      <c r="Q51" s="169">
        <f>+(A!O54-B!P54)/(I!Q83+H!Q65)</f>
        <v>-0.55089209707192299</v>
      </c>
      <c r="R51" s="170">
        <f>+(A!P54-B!Q54)/(I!R83+H!R65)</f>
        <v>-0.54293761612197</v>
      </c>
      <c r="S51" s="169">
        <f>+(A!Q54-B!R54)/(I!S83+H!S65)</f>
        <v>-0.56282678432203748</v>
      </c>
      <c r="T51" s="170">
        <f>+(A!R54-B!S54)/(I!T83+H!T65)</f>
        <v>-0.55238371336942782</v>
      </c>
      <c r="U51" s="169">
        <f>+(A!S54-B!T54)/(I!U83+H!U65)</f>
        <v>-0.59625177767578885</v>
      </c>
      <c r="V51" s="170">
        <f>+(A!T54-B!U54)/(I!V83+H!V65)</f>
        <v>-0.61312358135331257</v>
      </c>
      <c r="W51" s="169">
        <f>+(A!U54-B!V54)/(I!W83+H!W65)</f>
        <v>-0.63315224067321751</v>
      </c>
      <c r="X51" s="170">
        <f>+(A!V54-B!W54)/(I!X83+H!X65)</f>
        <v>-0.62363446227031627</v>
      </c>
      <c r="Y51" s="169">
        <f>+(A!W54-B!X54)/(I!Y83+H!Y65)</f>
        <v>-0.62194050339421636</v>
      </c>
      <c r="Z51" s="170">
        <f>+(A!X54-B!Y54)/(I!Z83+H!Z65)</f>
        <v>-0.59693030687371706</v>
      </c>
      <c r="AA51" s="169">
        <f>+(A!Y54-B!Z54)/(I!AA83+H!AA65)</f>
        <v>-0.60745655425361789</v>
      </c>
      <c r="AB51" s="169">
        <f>+(A!Z54-B!AA54)/(I!AB83+H!AB65)</f>
        <v>-0.59785134100413584</v>
      </c>
      <c r="AC51" s="169">
        <f>+(A!AA54-B!AB54)/(I!AC83+H!AC65)</f>
        <v>-0.60269157776725835</v>
      </c>
    </row>
    <row r="52" spans="4:29" x14ac:dyDescent="0.25">
      <c r="D52" s="183" t="s">
        <v>25</v>
      </c>
      <c r="E52" s="198"/>
      <c r="F52" s="168">
        <f>+(A!D55-B!E55)/(I!F84+H!F66)</f>
        <v>-5.8110840721083579E-2</v>
      </c>
      <c r="G52" s="169">
        <f>+(A!E55-B!F55)/(I!G84+H!G66)</f>
        <v>-0.11409834590744493</v>
      </c>
      <c r="H52" s="170">
        <f>+(A!F55-B!G55)/(I!H84+H!H66)</f>
        <v>-0.17945850405822175</v>
      </c>
      <c r="I52" s="169">
        <f>+(A!G55-B!H55)/(I!I84+H!I66)</f>
        <v>-0.18003631646129448</v>
      </c>
      <c r="J52" s="170">
        <f>+(A!H55-B!I55)/(I!J84+H!J66)</f>
        <v>-0.11251200197759376</v>
      </c>
      <c r="K52" s="169">
        <f>+(A!I55-B!J55)/(I!K84+H!K66)</f>
        <v>-8.0374045733966795E-2</v>
      </c>
      <c r="L52" s="170">
        <f>+(A!J55-B!K55)/(I!L84+H!L66)</f>
        <v>-8.7172728971572383E-2</v>
      </c>
      <c r="M52" s="169">
        <f>+(A!K55-B!L55)/(I!M84+H!M66)</f>
        <v>-5.5103497989237506E-2</v>
      </c>
      <c r="N52" s="170">
        <f>+(A!L55-B!M55)/(I!N84+H!N66)</f>
        <v>4.7856053666064852E-2</v>
      </c>
      <c r="O52" s="169">
        <f>+(A!M55-B!N55)/(I!O84+H!O66)</f>
        <v>6.3268520541152187E-2</v>
      </c>
      <c r="P52" s="170">
        <f>+(A!N55-B!O55)/(I!P84+H!P66)</f>
        <v>-2.6418511104436219E-2</v>
      </c>
      <c r="Q52" s="169">
        <f>+(A!O55-B!P55)/(I!Q84+H!Q66)</f>
        <v>-0.11356747341386783</v>
      </c>
      <c r="R52" s="170">
        <f>+(A!P55-B!Q55)/(I!R84+H!R66)</f>
        <v>-0.18098979140786473</v>
      </c>
      <c r="S52" s="169">
        <f>+(A!Q55-B!R55)/(I!S84+H!S66)</f>
        <v>-0.23912810815508403</v>
      </c>
      <c r="T52" s="170">
        <f>+(A!R55-B!S55)/(I!T84+H!T66)</f>
        <v>-0.28919551827103984</v>
      </c>
      <c r="U52" s="169">
        <f>+(A!S55-B!T55)/(I!U84+H!U66)</f>
        <v>-0.34596962560422961</v>
      </c>
      <c r="V52" s="170">
        <f>+(A!T55-B!U55)/(I!V84+H!V66)</f>
        <v>-0.41510906577563195</v>
      </c>
      <c r="W52" s="169">
        <f>+(A!U55-B!V55)/(I!W84+H!W66)</f>
        <v>-0.45545579644517459</v>
      </c>
      <c r="X52" s="170">
        <f>+(A!V55-B!W55)/(I!X84+H!X66)</f>
        <v>-0.45177867198210697</v>
      </c>
      <c r="Y52" s="169">
        <f>+(A!W55-B!X55)/(I!Y84+H!Y66)</f>
        <v>-0.48863757614965581</v>
      </c>
      <c r="Z52" s="170">
        <f>+(A!X55-B!Y55)/(I!Z84+H!Z66)</f>
        <v>-0.45524100242930288</v>
      </c>
      <c r="AA52" s="169">
        <f>+(A!Y55-B!Z55)/(I!AA84+H!AA66)</f>
        <v>-0.43829697723932076</v>
      </c>
      <c r="AB52" s="169">
        <f>+(A!Z55-B!AA55)/(I!AB84+H!AB66)</f>
        <v>-0.44732145457087807</v>
      </c>
      <c r="AC52" s="169">
        <f>+(A!AA55-B!AB55)/(I!AC84+H!AC66)</f>
        <v>-0.44511299272033722</v>
      </c>
    </row>
    <row r="53" spans="4:29" ht="15.75" thickBot="1" x14ac:dyDescent="0.3">
      <c r="D53" s="185" t="s">
        <v>26</v>
      </c>
      <c r="E53" s="221"/>
      <c r="F53" s="171">
        <f>+(A!D56-B!E56)/(I!F85+H!F67)</f>
        <v>-0.60797672715298567</v>
      </c>
      <c r="G53" s="172">
        <f>+(A!E56-B!F56)/(I!G85+H!G67)</f>
        <v>-0.2070017844216494</v>
      </c>
      <c r="H53" s="173">
        <f>+(A!F56-B!G56)/(I!H85+H!H67)</f>
        <v>-0.37131554535479344</v>
      </c>
      <c r="I53" s="172">
        <f>+(A!G56-B!H56)/(I!I85+H!I67)</f>
        <v>-0.67009587258850023</v>
      </c>
      <c r="J53" s="173">
        <f>+(A!H56-B!I56)/(I!J85+H!J67)</f>
        <v>-0.6008297022160054</v>
      </c>
      <c r="K53" s="172">
        <f>+(A!I56-B!J56)/(I!K85+H!K67)</f>
        <v>-0.1599099628569331</v>
      </c>
      <c r="L53" s="173">
        <f>+(A!J56-B!K56)/(I!L85+H!L67)</f>
        <v>-0.21879887440089085</v>
      </c>
      <c r="M53" s="172">
        <f>+(A!K56-B!L56)/(I!M85+H!M67)</f>
        <v>0.79362588053130811</v>
      </c>
      <c r="N53" s="173">
        <f>+(A!L56-B!M56)/(I!N85+H!N67)</f>
        <v>0.63038635626142414</v>
      </c>
      <c r="O53" s="172">
        <f>+(A!M56-B!N56)/(I!O85+H!O67)</f>
        <v>0.5165494128467446</v>
      </c>
      <c r="P53" s="173">
        <f>+(A!N56-B!O56)/(I!P85+H!P67)</f>
        <v>0.51921096088762952</v>
      </c>
      <c r="Q53" s="172">
        <f>+(A!O56-B!P56)/(I!Q85+H!Q67)</f>
        <v>0.17048916687396173</v>
      </c>
      <c r="R53" s="173">
        <f>+(A!P56-B!Q56)/(I!R85+H!R67)</f>
        <v>8.8104449743874699E-2</v>
      </c>
      <c r="S53" s="172">
        <f>+(A!Q56-B!R56)/(I!S85+H!S67)</f>
        <v>0.2375900557215147</v>
      </c>
      <c r="T53" s="173">
        <f>+(A!R56-B!S56)/(I!T85+H!T67)</f>
        <v>0.47880425366921969</v>
      </c>
      <c r="U53" s="172">
        <f>+(A!S56-B!T56)/(I!U85+H!U67)</f>
        <v>0.50940693678858728</v>
      </c>
      <c r="V53" s="173">
        <f>+(A!T56-B!U56)/(I!V85+H!V67)</f>
        <v>0.50096938567980864</v>
      </c>
      <c r="W53" s="172">
        <f>+(A!U56-B!V56)/(I!W85+H!W67)</f>
        <v>0.61479296318182797</v>
      </c>
      <c r="X53" s="173">
        <f>+(A!V56-B!W56)/(I!X85+H!X67)</f>
        <v>0.48679423380139991</v>
      </c>
      <c r="Y53" s="172">
        <f>+(A!W56-B!X56)/(I!Y85+H!Y67)</f>
        <v>0.34623747692518853</v>
      </c>
      <c r="Z53" s="173">
        <f>+(A!X56-B!Y56)/(I!Z85+H!Z67)</f>
        <v>0.20332491443141887</v>
      </c>
      <c r="AA53" s="172">
        <f>+(A!Y56-B!Z56)/(I!AA85+H!AA67)</f>
        <v>0.2883961948412303</v>
      </c>
      <c r="AB53" s="172">
        <f>+(A!Z56-B!AA56)/(I!AB85+H!AB67)</f>
        <v>0.36306440687254593</v>
      </c>
      <c r="AC53" s="172">
        <f>+(A!AA56-B!AB56)/(I!AC85+H!AC67)</f>
        <v>0.30506674815220441</v>
      </c>
    </row>
    <row r="54" spans="4:29" x14ac:dyDescent="0.25">
      <c r="D54" s="1" t="s">
        <v>53</v>
      </c>
    </row>
    <row r="55" spans="4:29" ht="15.75" thickBot="1" x14ac:dyDescent="0.3"/>
    <row r="56" spans="4:29" ht="15.75" thickBot="1" x14ac:dyDescent="0.3">
      <c r="D56" s="7" t="s">
        <v>15</v>
      </c>
      <c r="E56" s="8"/>
      <c r="F56" s="17">
        <v>1995</v>
      </c>
      <c r="G56" s="9">
        <v>1996</v>
      </c>
      <c r="H56" s="17">
        <v>1997</v>
      </c>
      <c r="I56" s="9">
        <v>1998</v>
      </c>
      <c r="J56" s="17">
        <v>1999</v>
      </c>
      <c r="K56" s="9">
        <v>2000</v>
      </c>
      <c r="L56" s="17">
        <v>2001</v>
      </c>
      <c r="M56" s="9">
        <v>2002</v>
      </c>
      <c r="N56" s="17">
        <v>2003</v>
      </c>
      <c r="O56" s="9">
        <v>2004</v>
      </c>
      <c r="P56" s="17">
        <v>2005</v>
      </c>
      <c r="Q56" s="9">
        <v>2006</v>
      </c>
      <c r="R56" s="17">
        <v>2007</v>
      </c>
      <c r="S56" s="9">
        <v>2008</v>
      </c>
      <c r="T56" s="17">
        <v>2009</v>
      </c>
      <c r="U56" s="9">
        <v>2010</v>
      </c>
      <c r="V56" s="17">
        <v>2011</v>
      </c>
      <c r="W56" s="9">
        <v>2012</v>
      </c>
      <c r="X56" s="17">
        <v>2013</v>
      </c>
      <c r="Y56" s="9">
        <v>2014</v>
      </c>
      <c r="Z56" s="17">
        <v>2015</v>
      </c>
      <c r="AA56" s="10">
        <v>2016</v>
      </c>
      <c r="AB56" s="10">
        <v>2017</v>
      </c>
      <c r="AC56" s="10">
        <v>2018</v>
      </c>
    </row>
    <row r="57" spans="4:29" ht="15.75" thickBot="1" x14ac:dyDescent="0.3">
      <c r="D57" s="190" t="s">
        <v>16</v>
      </c>
      <c r="E57" s="199"/>
      <c r="F57" s="85">
        <v>13883488</v>
      </c>
      <c r="G57" s="86">
        <v>13680470</v>
      </c>
      <c r="H57" s="85">
        <v>15378804</v>
      </c>
      <c r="I57" s="86">
        <v>14677125</v>
      </c>
      <c r="J57" s="85">
        <v>10659187</v>
      </c>
      <c r="K57" s="86">
        <v>11757001</v>
      </c>
      <c r="L57" s="85">
        <v>12820352</v>
      </c>
      <c r="M57" s="86">
        <v>12689965</v>
      </c>
      <c r="N57" s="85">
        <v>13880613</v>
      </c>
      <c r="O57" s="86">
        <v>17099537</v>
      </c>
      <c r="P57" s="85">
        <v>21204162</v>
      </c>
      <c r="Q57" s="86">
        <v>26162440</v>
      </c>
      <c r="R57" s="85">
        <v>32897045</v>
      </c>
      <c r="S57" s="86">
        <v>39668840</v>
      </c>
      <c r="T57" s="85">
        <v>32897671</v>
      </c>
      <c r="U57" s="86">
        <v>40682508</v>
      </c>
      <c r="V57" s="85">
        <v>54674822</v>
      </c>
      <c r="W57" s="86">
        <v>58087854</v>
      </c>
      <c r="X57" s="85">
        <v>59381197</v>
      </c>
      <c r="Y57" s="86">
        <v>64027610</v>
      </c>
      <c r="Z57" s="85">
        <v>54035534</v>
      </c>
      <c r="AA57" s="87">
        <v>44831143</v>
      </c>
      <c r="AB57" s="87">
        <v>46050189</v>
      </c>
      <c r="AC57" s="87">
        <v>51230566.648000002</v>
      </c>
    </row>
    <row r="58" spans="4:29" x14ac:dyDescent="0.25">
      <c r="D58" s="183" t="s">
        <v>17</v>
      </c>
      <c r="E58" s="198"/>
      <c r="F58" s="88">
        <v>1059003</v>
      </c>
      <c r="G58" s="89">
        <v>1388221</v>
      </c>
      <c r="H58" s="88">
        <v>1385155</v>
      </c>
      <c r="I58" s="89">
        <v>1402806</v>
      </c>
      <c r="J58" s="88">
        <v>1075103</v>
      </c>
      <c r="K58" s="89">
        <v>1115048</v>
      </c>
      <c r="L58" s="88">
        <v>1201349</v>
      </c>
      <c r="M58" s="89">
        <v>1206033</v>
      </c>
      <c r="N58" s="88">
        <v>1197609</v>
      </c>
      <c r="O58" s="89">
        <v>1374286</v>
      </c>
      <c r="P58" s="88">
        <v>1485159</v>
      </c>
      <c r="Q58" s="89">
        <v>1890250</v>
      </c>
      <c r="R58" s="88">
        <v>2513325</v>
      </c>
      <c r="S58" s="89">
        <v>3344757</v>
      </c>
      <c r="T58" s="88">
        <v>2808656</v>
      </c>
      <c r="U58" s="89">
        <v>3183462</v>
      </c>
      <c r="V58" s="88">
        <v>4121231</v>
      </c>
      <c r="W58" s="89">
        <v>4825275</v>
      </c>
      <c r="X58" s="88">
        <v>4847604</v>
      </c>
      <c r="Y58" s="89">
        <v>4888452</v>
      </c>
      <c r="Z58" s="88">
        <v>4460744</v>
      </c>
      <c r="AA58" s="90">
        <v>4538960</v>
      </c>
      <c r="AB58" s="90">
        <v>4493170</v>
      </c>
      <c r="AC58" s="90">
        <v>4986376.4749999996</v>
      </c>
    </row>
    <row r="59" spans="4:29" x14ac:dyDescent="0.25">
      <c r="D59" s="181" t="s">
        <v>18</v>
      </c>
      <c r="E59" s="197"/>
      <c r="F59" s="91">
        <v>64571.41</v>
      </c>
      <c r="G59" s="92">
        <v>85870.33</v>
      </c>
      <c r="H59" s="91">
        <v>100703.8</v>
      </c>
      <c r="I59" s="92">
        <v>90012.24</v>
      </c>
      <c r="J59" s="91">
        <v>102118.3</v>
      </c>
      <c r="K59" s="92">
        <v>76908.66</v>
      </c>
      <c r="L59" s="91">
        <v>98757.85</v>
      </c>
      <c r="M59" s="92">
        <v>83622.98</v>
      </c>
      <c r="N59" s="91">
        <v>91223.02</v>
      </c>
      <c r="O59" s="92">
        <v>118649.3</v>
      </c>
      <c r="P59" s="91">
        <v>93744.35</v>
      </c>
      <c r="Q59" s="92">
        <v>104619.5</v>
      </c>
      <c r="R59" s="91">
        <v>129444.4</v>
      </c>
      <c r="S59" s="92">
        <v>130126.9</v>
      </c>
      <c r="T59" s="91">
        <v>114201.5</v>
      </c>
      <c r="U59" s="92">
        <v>126803.3</v>
      </c>
      <c r="V59" s="91">
        <v>159474.70000000001</v>
      </c>
      <c r="W59" s="92">
        <v>243603.20000000001</v>
      </c>
      <c r="X59" s="91">
        <v>264352.5</v>
      </c>
      <c r="Y59" s="92">
        <v>277838.40000000002</v>
      </c>
      <c r="Z59" s="91">
        <v>362455</v>
      </c>
      <c r="AA59" s="93">
        <v>480807</v>
      </c>
      <c r="AB59" s="93">
        <v>498498.6</v>
      </c>
      <c r="AC59" s="93">
        <v>516926.76799999998</v>
      </c>
    </row>
    <row r="60" spans="4:29" x14ac:dyDescent="0.25">
      <c r="D60" s="183" t="s">
        <v>19</v>
      </c>
      <c r="E60" s="198"/>
      <c r="F60" s="88">
        <v>493431.4</v>
      </c>
      <c r="G60" s="89">
        <v>482098.5</v>
      </c>
      <c r="H60" s="88">
        <v>529412.30000000005</v>
      </c>
      <c r="I60" s="89">
        <v>442458.9</v>
      </c>
      <c r="J60" s="88">
        <v>359748.2</v>
      </c>
      <c r="K60" s="89">
        <v>487214.4</v>
      </c>
      <c r="L60" s="88">
        <v>439788.5</v>
      </c>
      <c r="M60" s="89">
        <v>479874.9</v>
      </c>
      <c r="N60" s="88">
        <v>524661.69999999995</v>
      </c>
      <c r="O60" s="89">
        <v>557112.80000000005</v>
      </c>
      <c r="P60" s="88">
        <v>564595.9</v>
      </c>
      <c r="Q60" s="89">
        <v>681088.9</v>
      </c>
      <c r="R60" s="88">
        <v>778156.4</v>
      </c>
      <c r="S60" s="89">
        <v>920157.4</v>
      </c>
      <c r="T60" s="88">
        <v>669918.5</v>
      </c>
      <c r="U60" s="89">
        <v>861231.9</v>
      </c>
      <c r="V60" s="88">
        <v>1009259</v>
      </c>
      <c r="W60" s="89">
        <v>936071.6</v>
      </c>
      <c r="X60" s="88">
        <v>913587.9</v>
      </c>
      <c r="Y60" s="89">
        <v>942299.8</v>
      </c>
      <c r="Z60" s="88">
        <v>866797</v>
      </c>
      <c r="AA60" s="90">
        <v>784473.1</v>
      </c>
      <c r="AB60" s="90">
        <v>813467.6</v>
      </c>
      <c r="AC60" s="90">
        <v>914370.43599999999</v>
      </c>
    </row>
    <row r="61" spans="4:29" x14ac:dyDescent="0.25">
      <c r="D61" s="181" t="s">
        <v>20</v>
      </c>
      <c r="E61" s="197"/>
      <c r="F61" s="91">
        <v>387031.9</v>
      </c>
      <c r="G61" s="92">
        <v>360688.9</v>
      </c>
      <c r="H61" s="91">
        <v>451595.7</v>
      </c>
      <c r="I61" s="92">
        <v>313823.3</v>
      </c>
      <c r="J61" s="91">
        <v>262833.7</v>
      </c>
      <c r="K61" s="92">
        <v>241248.8</v>
      </c>
      <c r="L61" s="91">
        <v>196857</v>
      </c>
      <c r="M61" s="92">
        <v>195922.2</v>
      </c>
      <c r="N61" s="91">
        <v>244247.3</v>
      </c>
      <c r="O61" s="92">
        <v>267989.90000000002</v>
      </c>
      <c r="P61" s="91">
        <v>551262.30000000005</v>
      </c>
      <c r="Q61" s="92">
        <v>687232.4</v>
      </c>
      <c r="R61" s="91">
        <v>913700.5</v>
      </c>
      <c r="S61" s="92">
        <v>1814456</v>
      </c>
      <c r="T61" s="91">
        <v>1238419</v>
      </c>
      <c r="U61" s="92">
        <v>2080267</v>
      </c>
      <c r="V61" s="91">
        <v>3853231</v>
      </c>
      <c r="W61" s="92">
        <v>5659974</v>
      </c>
      <c r="X61" s="91">
        <v>6386700</v>
      </c>
      <c r="Y61" s="92">
        <v>7554373</v>
      </c>
      <c r="Z61" s="91">
        <v>5132630</v>
      </c>
      <c r="AA61" s="93">
        <v>3832058</v>
      </c>
      <c r="AB61" s="93">
        <v>3715684</v>
      </c>
      <c r="AC61" s="93">
        <v>3534498.54</v>
      </c>
    </row>
    <row r="62" spans="4:29" x14ac:dyDescent="0.25">
      <c r="D62" s="183" t="s">
        <v>21</v>
      </c>
      <c r="E62" s="198"/>
      <c r="F62" s="88">
        <v>122775.7</v>
      </c>
      <c r="G62" s="89">
        <v>140226.4</v>
      </c>
      <c r="H62" s="88">
        <v>119647.5</v>
      </c>
      <c r="I62" s="89">
        <v>166770.4</v>
      </c>
      <c r="J62" s="88">
        <v>128109.4</v>
      </c>
      <c r="K62" s="89">
        <v>117547.1</v>
      </c>
      <c r="L62" s="88">
        <v>105652.5</v>
      </c>
      <c r="M62" s="89">
        <v>115282.7</v>
      </c>
      <c r="N62" s="88">
        <v>149218.4</v>
      </c>
      <c r="O62" s="89">
        <v>173374.8</v>
      </c>
      <c r="P62" s="88">
        <v>163269.6</v>
      </c>
      <c r="Q62" s="89">
        <v>171002.4</v>
      </c>
      <c r="R62" s="88">
        <v>236318</v>
      </c>
      <c r="S62" s="89">
        <v>407619.8</v>
      </c>
      <c r="T62" s="88">
        <v>289370.7</v>
      </c>
      <c r="U62" s="89">
        <v>454537.2</v>
      </c>
      <c r="V62" s="88">
        <v>611455.1</v>
      </c>
      <c r="W62" s="89">
        <v>602641.6</v>
      </c>
      <c r="X62" s="88">
        <v>500826.3</v>
      </c>
      <c r="Y62" s="89">
        <v>555650.1</v>
      </c>
      <c r="Z62" s="88">
        <v>482593.2</v>
      </c>
      <c r="AA62" s="90">
        <v>588183.80000000005</v>
      </c>
      <c r="AB62" s="90">
        <v>585841</v>
      </c>
      <c r="AC62" s="90">
        <v>642580.56299999997</v>
      </c>
    </row>
    <row r="63" spans="4:29" x14ac:dyDescent="0.25">
      <c r="D63" s="181" t="s">
        <v>22</v>
      </c>
      <c r="E63" s="197"/>
      <c r="F63" s="91">
        <v>2514865</v>
      </c>
      <c r="G63" s="92">
        <v>2488250</v>
      </c>
      <c r="H63" s="91">
        <v>2735845</v>
      </c>
      <c r="I63" s="92">
        <v>2733054</v>
      </c>
      <c r="J63" s="91">
        <v>2357074</v>
      </c>
      <c r="K63" s="92">
        <v>2732466</v>
      </c>
      <c r="L63" s="91">
        <v>2783668</v>
      </c>
      <c r="M63" s="92">
        <v>2836600</v>
      </c>
      <c r="N63" s="91">
        <v>3055469</v>
      </c>
      <c r="O63" s="92">
        <v>3693447</v>
      </c>
      <c r="P63" s="91">
        <v>4401428</v>
      </c>
      <c r="Q63" s="92">
        <v>5230207</v>
      </c>
      <c r="R63" s="91">
        <v>6088977</v>
      </c>
      <c r="S63" s="92">
        <v>7407699</v>
      </c>
      <c r="T63" s="91">
        <v>6123263</v>
      </c>
      <c r="U63" s="92">
        <v>7456062</v>
      </c>
      <c r="V63" s="91">
        <v>9202692</v>
      </c>
      <c r="W63" s="92">
        <v>9833209</v>
      </c>
      <c r="X63" s="91">
        <v>10318549</v>
      </c>
      <c r="Y63" s="92">
        <v>10785268</v>
      </c>
      <c r="Z63" s="91">
        <v>10043319</v>
      </c>
      <c r="AA63" s="93">
        <v>8954309</v>
      </c>
      <c r="AB63" s="93">
        <v>9325518</v>
      </c>
      <c r="AC63" s="93">
        <v>10400618.523</v>
      </c>
    </row>
    <row r="64" spans="4:29" x14ac:dyDescent="0.25">
      <c r="D64" s="183" t="s">
        <v>23</v>
      </c>
      <c r="E64" s="198"/>
      <c r="F64" s="88">
        <v>2405515</v>
      </c>
      <c r="G64" s="89">
        <v>2256822</v>
      </c>
      <c r="H64" s="88">
        <v>2487905</v>
      </c>
      <c r="I64" s="89">
        <v>2341007</v>
      </c>
      <c r="J64" s="88">
        <v>1652494</v>
      </c>
      <c r="K64" s="89">
        <v>2106017</v>
      </c>
      <c r="L64" s="88">
        <v>2093493</v>
      </c>
      <c r="M64" s="89">
        <v>2041621</v>
      </c>
      <c r="N64" s="88">
        <v>2186468</v>
      </c>
      <c r="O64" s="89">
        <v>2944837</v>
      </c>
      <c r="P64" s="88">
        <v>3659480</v>
      </c>
      <c r="Q64" s="89">
        <v>4609382</v>
      </c>
      <c r="R64" s="88">
        <v>5793731</v>
      </c>
      <c r="S64" s="89">
        <v>6713759</v>
      </c>
      <c r="T64" s="88">
        <v>4930121</v>
      </c>
      <c r="U64" s="89">
        <v>6389495</v>
      </c>
      <c r="V64" s="88">
        <v>8551983</v>
      </c>
      <c r="W64" s="89">
        <v>8651595</v>
      </c>
      <c r="X64" s="88">
        <v>8321243</v>
      </c>
      <c r="Y64" s="89">
        <v>9041364</v>
      </c>
      <c r="Z64" s="88">
        <v>7581940</v>
      </c>
      <c r="AA64" s="90">
        <v>6493446</v>
      </c>
      <c r="AB64" s="90">
        <v>6843142</v>
      </c>
      <c r="AC64" s="90">
        <v>7975492.574</v>
      </c>
    </row>
    <row r="65" spans="4:29" x14ac:dyDescent="0.25">
      <c r="D65" s="181" t="s">
        <v>24</v>
      </c>
      <c r="E65" s="197"/>
      <c r="F65" s="91">
        <v>5184310</v>
      </c>
      <c r="G65" s="92">
        <v>5124889</v>
      </c>
      <c r="H65" s="91">
        <v>6015036</v>
      </c>
      <c r="I65" s="92">
        <v>5669701</v>
      </c>
      <c r="J65" s="91">
        <v>3675118</v>
      </c>
      <c r="K65" s="92">
        <v>3867023</v>
      </c>
      <c r="L65" s="91">
        <v>4745504</v>
      </c>
      <c r="M65" s="92">
        <v>4667370</v>
      </c>
      <c r="N65" s="91">
        <v>5263917</v>
      </c>
      <c r="O65" s="92">
        <v>6656392</v>
      </c>
      <c r="P65" s="91">
        <v>8563776</v>
      </c>
      <c r="Q65" s="92">
        <v>10508883</v>
      </c>
      <c r="R65" s="91">
        <v>13598247</v>
      </c>
      <c r="S65" s="92">
        <v>15562938</v>
      </c>
      <c r="T65" s="91">
        <v>13737790</v>
      </c>
      <c r="U65" s="92">
        <v>16272903</v>
      </c>
      <c r="V65" s="91">
        <v>22262263</v>
      </c>
      <c r="W65" s="92">
        <v>21860260</v>
      </c>
      <c r="X65" s="91">
        <v>22097770</v>
      </c>
      <c r="Y65" s="92">
        <v>23715197</v>
      </c>
      <c r="Z65" s="91">
        <v>19890561</v>
      </c>
      <c r="AA65" s="93">
        <v>14740059</v>
      </c>
      <c r="AB65" s="93">
        <v>15342044</v>
      </c>
      <c r="AC65" s="93">
        <v>17364015.932</v>
      </c>
    </row>
    <row r="66" spans="4:29" x14ac:dyDescent="0.25">
      <c r="D66" s="183" t="s">
        <v>25</v>
      </c>
      <c r="E66" s="198"/>
      <c r="F66" s="88">
        <v>992083.6</v>
      </c>
      <c r="G66" s="89">
        <v>1046624</v>
      </c>
      <c r="H66" s="88">
        <v>1251799</v>
      </c>
      <c r="I66" s="89">
        <v>1257483</v>
      </c>
      <c r="J66" s="88">
        <v>928736.1</v>
      </c>
      <c r="K66" s="89">
        <v>991960.3</v>
      </c>
      <c r="L66" s="88">
        <v>1033912</v>
      </c>
      <c r="M66" s="89">
        <v>1052854</v>
      </c>
      <c r="N66" s="88">
        <v>1093196</v>
      </c>
      <c r="O66" s="89">
        <v>1199895</v>
      </c>
      <c r="P66" s="88">
        <v>1566451</v>
      </c>
      <c r="Q66" s="89">
        <v>2024033</v>
      </c>
      <c r="R66" s="88">
        <v>2545160</v>
      </c>
      <c r="S66" s="89">
        <v>3044257</v>
      </c>
      <c r="T66" s="88">
        <v>2717236</v>
      </c>
      <c r="U66" s="89">
        <v>3520190</v>
      </c>
      <c r="V66" s="88">
        <v>4399797</v>
      </c>
      <c r="W66" s="89">
        <v>4917367</v>
      </c>
      <c r="X66" s="88">
        <v>5078035</v>
      </c>
      <c r="Y66" s="89">
        <v>5604403</v>
      </c>
      <c r="Z66" s="88">
        <v>4597375</v>
      </c>
      <c r="AA66" s="90">
        <v>3903629</v>
      </c>
      <c r="AB66" s="90">
        <v>4017558</v>
      </c>
      <c r="AC66" s="90">
        <v>4465154.1619999995</v>
      </c>
    </row>
    <row r="67" spans="4:29" ht="15.75" thickBot="1" x14ac:dyDescent="0.3">
      <c r="D67" s="185" t="s">
        <v>26</v>
      </c>
      <c r="E67" s="221"/>
      <c r="F67" s="94">
        <v>659901.1</v>
      </c>
      <c r="G67" s="95">
        <v>306779.8</v>
      </c>
      <c r="H67" s="94">
        <v>301704.7</v>
      </c>
      <c r="I67" s="95">
        <v>260009.8</v>
      </c>
      <c r="J67" s="94">
        <v>117851.6</v>
      </c>
      <c r="K67" s="95">
        <v>21567.97</v>
      </c>
      <c r="L67" s="94">
        <v>121369.5</v>
      </c>
      <c r="M67" s="95">
        <v>10784.55</v>
      </c>
      <c r="N67" s="94">
        <v>74602.61</v>
      </c>
      <c r="O67" s="95">
        <v>113553.3</v>
      </c>
      <c r="P67" s="94">
        <v>154996.6</v>
      </c>
      <c r="Q67" s="95">
        <v>255741.8</v>
      </c>
      <c r="R67" s="94">
        <v>299986.40000000002</v>
      </c>
      <c r="S67" s="95">
        <v>323071</v>
      </c>
      <c r="T67" s="94">
        <v>268695.90000000002</v>
      </c>
      <c r="U67" s="95">
        <v>337555.5</v>
      </c>
      <c r="V67" s="94">
        <v>503436.6</v>
      </c>
      <c r="W67" s="95">
        <v>557859.4</v>
      </c>
      <c r="X67" s="94">
        <v>652529.1</v>
      </c>
      <c r="Y67" s="95">
        <v>662764.69999999995</v>
      </c>
      <c r="Z67" s="94">
        <v>617120.1</v>
      </c>
      <c r="AA67" s="96">
        <v>515219.1</v>
      </c>
      <c r="AB67" s="96">
        <v>415266.1</v>
      </c>
      <c r="AC67" s="96">
        <v>430532.67499999999</v>
      </c>
    </row>
    <row r="68" spans="4:29" x14ac:dyDescent="0.25">
      <c r="D68" s="1" t="s">
        <v>52</v>
      </c>
    </row>
  </sheetData>
  <mergeCells count="27">
    <mergeCell ref="L6:O15"/>
    <mergeCell ref="F3:J3"/>
    <mergeCell ref="B7:E15"/>
    <mergeCell ref="C16:E16"/>
    <mergeCell ref="G16:I16"/>
    <mergeCell ref="D44:E44"/>
    <mergeCell ref="D45:E45"/>
    <mergeCell ref="D46:E46"/>
    <mergeCell ref="D47:E47"/>
    <mergeCell ref="L16:N16"/>
    <mergeCell ref="D48:E48"/>
    <mergeCell ref="D49:E49"/>
    <mergeCell ref="D50:E50"/>
    <mergeCell ref="D51:E51"/>
    <mergeCell ref="D52:E52"/>
    <mergeCell ref="D53:E53"/>
    <mergeCell ref="D57:E57"/>
    <mergeCell ref="D58:E58"/>
    <mergeCell ref="D59:E59"/>
    <mergeCell ref="D60:E60"/>
    <mergeCell ref="D66:E66"/>
    <mergeCell ref="D67:E67"/>
    <mergeCell ref="D61:E61"/>
    <mergeCell ref="D62:E62"/>
    <mergeCell ref="D63:E63"/>
    <mergeCell ref="D64:E64"/>
    <mergeCell ref="D65:E65"/>
  </mergeCell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7:AC86"/>
  <sheetViews>
    <sheetView showGridLines="0" topLeftCell="T56" workbookViewId="0">
      <selection activeCell="F61" sqref="F61"/>
    </sheetView>
  </sheetViews>
  <sheetFormatPr baseColWidth="10" defaultRowHeight="15" x14ac:dyDescent="0.25"/>
  <cols>
    <col min="5" max="5" width="20.7109375" customWidth="1"/>
    <col min="6" max="27" width="17.85546875" customWidth="1"/>
    <col min="28" max="28" width="17" customWidth="1"/>
    <col min="29" max="29" width="15.42578125" customWidth="1"/>
  </cols>
  <sheetData>
    <row r="7" spans="2:5" x14ac:dyDescent="0.25">
      <c r="B7" s="187" t="s">
        <v>44</v>
      </c>
      <c r="C7" s="203"/>
      <c r="D7" s="203"/>
      <c r="E7" s="203"/>
    </row>
    <row r="8" spans="2:5" x14ac:dyDescent="0.25">
      <c r="B8" s="203"/>
      <c r="C8" s="203"/>
      <c r="D8" s="203"/>
      <c r="E8" s="203"/>
    </row>
    <row r="9" spans="2:5" x14ac:dyDescent="0.25">
      <c r="B9" s="203"/>
      <c r="C9" s="203"/>
      <c r="D9" s="203"/>
      <c r="E9" s="203"/>
    </row>
    <row r="10" spans="2:5" x14ac:dyDescent="0.25">
      <c r="B10" s="203"/>
      <c r="C10" s="203"/>
      <c r="D10" s="203"/>
      <c r="E10" s="203"/>
    </row>
    <row r="11" spans="2:5" x14ac:dyDescent="0.25">
      <c r="B11" s="203"/>
      <c r="C11" s="203"/>
      <c r="D11" s="203"/>
      <c r="E11" s="203"/>
    </row>
    <row r="12" spans="2:5" x14ac:dyDescent="0.25">
      <c r="B12" s="203"/>
      <c r="C12" s="203"/>
      <c r="D12" s="203"/>
      <c r="E12" s="203"/>
    </row>
    <row r="13" spans="2:5" x14ac:dyDescent="0.25">
      <c r="B13" s="203"/>
      <c r="C13" s="203"/>
      <c r="D13" s="203"/>
      <c r="E13" s="203"/>
    </row>
    <row r="14" spans="2:5" x14ac:dyDescent="0.25">
      <c r="B14" s="203"/>
      <c r="C14" s="203"/>
      <c r="D14" s="203"/>
      <c r="E14" s="203"/>
    </row>
    <row r="15" spans="2:5" x14ac:dyDescent="0.25">
      <c r="B15" s="203"/>
      <c r="C15" s="203"/>
      <c r="D15" s="203"/>
      <c r="E15" s="203"/>
    </row>
    <row r="16" spans="2:5" x14ac:dyDescent="0.25">
      <c r="B16" s="203"/>
      <c r="C16" s="203"/>
      <c r="D16" s="203"/>
      <c r="E16" s="203"/>
    </row>
    <row r="17" spans="2:15" x14ac:dyDescent="0.25">
      <c r="B17" s="188" t="s">
        <v>3</v>
      </c>
      <c r="C17" s="188"/>
      <c r="D17" s="188"/>
      <c r="G17" s="188" t="s">
        <v>3</v>
      </c>
      <c r="H17" s="188"/>
      <c r="I17" s="188"/>
      <c r="M17" s="188" t="s">
        <v>3</v>
      </c>
      <c r="N17" s="188"/>
      <c r="O17" s="188"/>
    </row>
    <row r="44" spans="4:29" ht="15.75" thickBot="1" x14ac:dyDescent="0.3"/>
    <row r="45" spans="4:29" ht="15.75" thickBot="1" x14ac:dyDescent="0.3">
      <c r="D45" s="7" t="s">
        <v>15</v>
      </c>
      <c r="E45" s="8"/>
      <c r="F45" s="17">
        <v>1995</v>
      </c>
      <c r="G45" s="9">
        <v>1996</v>
      </c>
      <c r="H45" s="17">
        <v>1997</v>
      </c>
      <c r="I45" s="9">
        <v>1998</v>
      </c>
      <c r="J45" s="17">
        <v>1999</v>
      </c>
      <c r="K45" s="9">
        <v>2000</v>
      </c>
      <c r="L45" s="17">
        <v>2001</v>
      </c>
      <c r="M45" s="9">
        <v>2002</v>
      </c>
      <c r="N45" s="17">
        <v>2003</v>
      </c>
      <c r="O45" s="9">
        <v>2004</v>
      </c>
      <c r="P45" s="17">
        <v>2005</v>
      </c>
      <c r="Q45" s="9">
        <v>2006</v>
      </c>
      <c r="R45" s="17">
        <v>2007</v>
      </c>
      <c r="S45" s="9">
        <v>2008</v>
      </c>
      <c r="T45" s="17">
        <v>2009</v>
      </c>
      <c r="U45" s="9">
        <v>2010</v>
      </c>
      <c r="V45" s="17">
        <v>2011</v>
      </c>
      <c r="W45" s="9">
        <v>2012</v>
      </c>
      <c r="X45" s="17">
        <v>2013</v>
      </c>
      <c r="Y45" s="9">
        <v>2014</v>
      </c>
      <c r="Z45" s="17">
        <v>2015</v>
      </c>
      <c r="AA45" s="10">
        <v>2016</v>
      </c>
      <c r="AB45" s="10">
        <v>2017</v>
      </c>
      <c r="AC45" s="10">
        <v>2018</v>
      </c>
    </row>
    <row r="46" spans="4:29" ht="15.75" thickBot="1" x14ac:dyDescent="0.3">
      <c r="D46" s="229" t="s">
        <v>27</v>
      </c>
      <c r="E46" s="230"/>
      <c r="F46" s="59"/>
      <c r="G46" s="74"/>
      <c r="H46" s="59"/>
      <c r="I46" s="74"/>
      <c r="J46" s="59"/>
      <c r="K46" s="74"/>
      <c r="L46" s="59"/>
      <c r="M46" s="74"/>
      <c r="N46" s="59"/>
      <c r="O46" s="74"/>
      <c r="P46" s="59"/>
      <c r="Q46" s="74"/>
      <c r="R46" s="59"/>
      <c r="S46" s="74"/>
      <c r="T46" s="59"/>
      <c r="U46" s="74"/>
      <c r="V46" s="59"/>
      <c r="W46" s="74"/>
      <c r="X46" s="59"/>
      <c r="Y46" s="74"/>
      <c r="Z46" s="59"/>
      <c r="AA46" s="75"/>
      <c r="AB46" s="75"/>
      <c r="AC46" s="75"/>
    </row>
    <row r="47" spans="4:29" x14ac:dyDescent="0.25">
      <c r="D47" s="225" t="s">
        <v>17</v>
      </c>
      <c r="E47" s="226"/>
      <c r="F47" s="99">
        <f>+(A!D47/A!$D$46)/(I!F76/I!$F$75)</f>
        <v>0.74244102935558465</v>
      </c>
      <c r="G47" s="99">
        <f>+(A!E47/A!$D$46)/(I!G76/I!$F$75)</f>
        <v>0.79009311144688654</v>
      </c>
      <c r="H47" s="99">
        <f>+(A!F47/A!$D$46)/(I!H76/I!$F$75)</f>
        <v>0.84796319167802703</v>
      </c>
      <c r="I47" s="99">
        <f>+(A!G47/A!$D$46)/(I!I76/I!$F$75)</f>
        <v>0.74030320159358298</v>
      </c>
      <c r="J47" s="99">
        <f>+(A!H47/A!$D$46)/(I!J76/I!$F$75)</f>
        <v>0.86459192928795059</v>
      </c>
      <c r="K47" s="99">
        <f>+(A!I47/A!$D$46)/(I!K76/I!$F$75)</f>
        <v>0.88506787238646545</v>
      </c>
      <c r="L47" s="99">
        <f>+(A!J47/A!$D$46)/(I!L76/I!$F$75)</f>
        <v>0.80223608997679929</v>
      </c>
      <c r="M47" s="99">
        <f>+(A!K47/A!$D$46)/(I!M76/I!$F$75)</f>
        <v>0.84682371792559397</v>
      </c>
      <c r="N47" s="99">
        <f>+(A!L47/A!$D$46)/(I!N76/I!$F$75)</f>
        <v>0.85320606273896982</v>
      </c>
      <c r="O47" s="99">
        <f>+(A!M47/A!$D$46)/(I!O76/I!$F$75)</f>
        <v>0.81874340433143877</v>
      </c>
      <c r="P47" s="99">
        <f>+(A!N47/A!$D$46)/(I!P76/I!$F$75)</f>
        <v>0.86726668463640122</v>
      </c>
      <c r="Q47" s="99">
        <f>+(A!O47/A!$D$46)/(I!Q76/I!$F$75)</f>
        <v>0.82684231179414902</v>
      </c>
      <c r="R47" s="99">
        <f>+(A!P47/A!$D$46)/(I!R76/I!$F$75)</f>
        <v>0.71609650151556969</v>
      </c>
      <c r="S47" s="99">
        <f>+(A!Q47/A!$D$46)/(I!S76/I!$F$75)</f>
        <v>0.69982721395988001</v>
      </c>
      <c r="T47" s="99">
        <f>+(A!R47/A!$D$46)/(I!T76/I!$F$75)</f>
        <v>0.83166454829134628</v>
      </c>
      <c r="U47" s="99">
        <f>+(A!S47/A!$D$46)/(I!U76/I!$F$75)</f>
        <v>1.0838656788230121</v>
      </c>
      <c r="V47" s="99">
        <f>+(A!T47/A!$D$46)/(I!V76/I!$F$75)</f>
        <v>1.0420995735530207</v>
      </c>
      <c r="W47" s="99">
        <f>+(A!U47/A!$D$46)/(I!W76/I!$F$75)</f>
        <v>0.95765104231113318</v>
      </c>
      <c r="X47" s="99">
        <f>+(A!V47/A!$D$46)/(I!X76/I!$F$75)</f>
        <v>0.89329909184763712</v>
      </c>
      <c r="Y47" s="99">
        <f>+(A!W47/A!$D$46)/(I!Y76/I!$F$75)</f>
        <v>0.95441528038983359</v>
      </c>
      <c r="Z47" s="99">
        <f>+(A!X47/A!$D$46)/(I!Z76/I!$F$75)</f>
        <v>1.0164313099564368</v>
      </c>
      <c r="AA47" s="99">
        <f>+(A!Y47/A!$D$46)/(I!AA76/I!$F$75)</f>
        <v>0.98018222020079604</v>
      </c>
      <c r="AB47" s="99">
        <f>+(A!Z47/A!$D$46)/(I!AB76/I!$F$75)</f>
        <v>1.033732160575898</v>
      </c>
      <c r="AC47" s="99">
        <f>+(A!AA47/A!$D$46)/(I!AC76/I!$F$75)</f>
        <v>1.0659469011750324</v>
      </c>
    </row>
    <row r="48" spans="4:29" x14ac:dyDescent="0.25">
      <c r="D48" s="227" t="s">
        <v>18</v>
      </c>
      <c r="E48" s="228"/>
      <c r="F48" s="84">
        <f>+(A!D48/A!$D$46)/(I!F77/I!$F$75)</f>
        <v>0.39151485799832475</v>
      </c>
      <c r="G48" s="84">
        <f>+(A!E48/A!$D$46)/(I!G77/I!$F$75)</f>
        <v>0.42040781216238943</v>
      </c>
      <c r="H48" s="84">
        <f>+(A!F48/A!$D$46)/(I!H77/I!$F$75)</f>
        <v>0.39079100162587288</v>
      </c>
      <c r="I48" s="84">
        <f>+(A!G48/A!$D$46)/(I!I77/I!$F$75)</f>
        <v>0.42489138928317771</v>
      </c>
      <c r="J48" s="84">
        <f>+(A!H48/A!$D$46)/(I!J77/I!$F$75)</f>
        <v>0.50083056274407678</v>
      </c>
      <c r="K48" s="84">
        <f>+(A!I48/A!$D$46)/(I!K77/I!$F$75)</f>
        <v>0.34317295534684816</v>
      </c>
      <c r="L48" s="84">
        <f>+(A!J48/A!$D$46)/(I!L77/I!$F$75)</f>
        <v>0.81050181503726715</v>
      </c>
      <c r="M48" s="84">
        <f>+(A!K48/A!$D$46)/(I!M77/I!$F$75)</f>
        <v>1.0978566352560983</v>
      </c>
      <c r="N48" s="84">
        <f>+(A!L48/A!$D$46)/(I!N77/I!$F$75)</f>
        <v>1.1981085722284901</v>
      </c>
      <c r="O48" s="84">
        <f>+(A!M48/A!$D$46)/(I!O77/I!$F$75)</f>
        <v>1.1733864338322646</v>
      </c>
      <c r="P48" s="84">
        <f>+(A!N48/A!$D$46)/(I!P77/I!$F$75)</f>
        <v>0.82306731471553662</v>
      </c>
      <c r="Q48" s="84">
        <f>+(A!O48/A!$D$46)/(I!Q77/I!$F$75)</f>
        <v>0.9497863570651669</v>
      </c>
      <c r="R48" s="84">
        <f>+(A!P48/A!$D$46)/(I!R77/I!$F$75)</f>
        <v>0.84346288452630946</v>
      </c>
      <c r="S48" s="84">
        <f>+(A!Q48/A!$D$46)/(I!S77/I!$F$75)</f>
        <v>0.48956542259115038</v>
      </c>
      <c r="T48" s="84">
        <f>+(A!R48/A!$D$46)/(I!T77/I!$F$75)</f>
        <v>0.5146578198904791</v>
      </c>
      <c r="U48" s="84">
        <f>+(A!S48/A!$D$46)/(I!U77/I!$F$75)</f>
        <v>0.56490257602499738</v>
      </c>
      <c r="V48" s="84">
        <f>+(A!T48/A!$D$46)/(I!V77/I!$F$75)</f>
        <v>0.48352165307086353</v>
      </c>
      <c r="W48" s="84">
        <f>+(A!U48/A!$D$46)/(I!W77/I!$F$75)</f>
        <v>0.46761143466649163</v>
      </c>
      <c r="X48" s="84">
        <f>+(A!V48/A!$D$46)/(I!X77/I!$F$75)</f>
        <v>0.47919987644639095</v>
      </c>
      <c r="Y48" s="84">
        <f>+(A!W48/A!$D$46)/(I!Y77/I!$F$75)</f>
        <v>0.59460902599473375</v>
      </c>
      <c r="Z48" s="84">
        <f>+(A!X48/A!$D$46)/(I!Z77/I!$F$75)</f>
        <v>0.80595989406470414</v>
      </c>
      <c r="AA48" s="84">
        <f>+(A!Y48/A!$D$46)/(I!AA77/I!$F$75)</f>
        <v>0.86187682556627498</v>
      </c>
      <c r="AB48" s="84">
        <f>+(A!Z48/A!$D$46)/(I!AB77/I!$F$75)</f>
        <v>0.69058183194427725</v>
      </c>
      <c r="AC48" s="84">
        <f>+(A!AA48/A!$D$46)/(I!AC77/I!$F$75)</f>
        <v>0.67696448210788207</v>
      </c>
    </row>
    <row r="49" spans="4:29" x14ac:dyDescent="0.25">
      <c r="D49" s="225" t="s">
        <v>19</v>
      </c>
      <c r="E49" s="226"/>
      <c r="F49" s="84">
        <f>+(A!D49/A!$D$46)/(I!F78/I!$F$75)</f>
        <v>1.467817547276171</v>
      </c>
      <c r="G49" s="84">
        <f>+(A!E49/A!$D$46)/(I!G78/I!$F$75)</f>
        <v>1.5073096076900669</v>
      </c>
      <c r="H49" s="84">
        <f>+(A!F49/A!$D$46)/(I!H78/I!$F$75)</f>
        <v>1.5694939542715023</v>
      </c>
      <c r="I49" s="84">
        <f>+(A!G49/A!$D$46)/(I!I78/I!$F$75)</f>
        <v>1.605762601948121</v>
      </c>
      <c r="J49" s="84">
        <f>+(A!H49/A!$D$46)/(I!J78/I!$F$75)</f>
        <v>1.6334557305645263</v>
      </c>
      <c r="K49" s="84">
        <f>+(A!I49/A!$D$46)/(I!K78/I!$F$75)</f>
        <v>1.6462688477532257</v>
      </c>
      <c r="L49" s="84">
        <f>+(A!J49/A!$D$46)/(I!L78/I!$F$75)</f>
        <v>1.6001968341297288</v>
      </c>
      <c r="M49" s="84">
        <f>+(A!K49/A!$D$46)/(I!M78/I!$F$75)</f>
        <v>1.6386276204538659</v>
      </c>
      <c r="N49" s="84">
        <f>+(A!L49/A!$D$46)/(I!N78/I!$F$75)</f>
        <v>1.6616577124537208</v>
      </c>
      <c r="O49" s="84">
        <f>+(A!M49/A!$D$46)/(I!O78/I!$F$75)</f>
        <v>1.6196975800116535</v>
      </c>
      <c r="P49" s="84">
        <f>+(A!N49/A!$D$46)/(I!P78/I!$F$75)</f>
        <v>1.601926825425003</v>
      </c>
      <c r="Q49" s="84">
        <f>+(A!O49/A!$D$46)/(I!Q78/I!$F$75)</f>
        <v>1.5706373061907293</v>
      </c>
      <c r="R49" s="84">
        <f>+(A!P49/A!$D$46)/(I!R78/I!$F$75)</f>
        <v>1.473281403433814</v>
      </c>
      <c r="S49" s="84">
        <f>+(A!Q49/A!$D$46)/(I!S78/I!$F$75)</f>
        <v>1.3315611580457041</v>
      </c>
      <c r="T49" s="84">
        <f>+(A!R49/A!$D$46)/(I!T78/I!$F$75)</f>
        <v>1.5180355542926158</v>
      </c>
      <c r="U49" s="84">
        <f>+(A!S49/A!$D$46)/(I!U78/I!$F$75)</f>
        <v>1.643192590125879</v>
      </c>
      <c r="V49" s="84">
        <f>+(A!T49/A!$D$46)/(I!V78/I!$F$75)</f>
        <v>1.6393537602368922</v>
      </c>
      <c r="W49" s="84">
        <f>+(A!U49/A!$D$46)/(I!W78/I!$F$75)</f>
        <v>1.6207362547805595</v>
      </c>
      <c r="X49" s="84">
        <f>+(A!V49/A!$D$46)/(I!X78/I!$F$75)</f>
        <v>1.641421645167382</v>
      </c>
      <c r="Y49" s="84">
        <f>+(A!W49/A!$D$46)/(I!Y78/I!$F$75)</f>
        <v>1.6305055256358427</v>
      </c>
      <c r="Z49" s="84">
        <f>+(A!X49/A!$D$46)/(I!Z78/I!$F$75)</f>
        <v>1.6291096749126954</v>
      </c>
      <c r="AA49" s="84">
        <f>+(A!Y49/A!$D$46)/(I!AA78/I!$F$75)</f>
        <v>1.6553105585788896</v>
      </c>
      <c r="AB49" s="84">
        <f>+(A!Z49/A!$D$46)/(I!AB78/I!$F$75)</f>
        <v>1.6614612761802754</v>
      </c>
      <c r="AC49" s="84">
        <f>+(A!AA49/A!$D$46)/(I!AC78/I!$F$75)</f>
        <v>1.6533706675002258</v>
      </c>
    </row>
    <row r="50" spans="4:29" x14ac:dyDescent="0.25">
      <c r="D50" s="227" t="s">
        <v>20</v>
      </c>
      <c r="E50" s="228"/>
      <c r="F50" s="84">
        <f>+(A!D50/A!$D$46)/(I!F79/I!$F$75)</f>
        <v>1.4283485651698076</v>
      </c>
      <c r="G50" s="84">
        <f>+(A!E50/A!$D$46)/(I!G79/I!$F$75)</f>
        <v>1.4155482515150679</v>
      </c>
      <c r="H50" s="84">
        <f>+(A!F50/A!$D$46)/(I!H79/I!$F$75)</f>
        <v>1.3301290736793967</v>
      </c>
      <c r="I50" s="84">
        <f>+(A!G50/A!$D$46)/(I!I79/I!$F$75)</f>
        <v>1.3381289489742463</v>
      </c>
      <c r="J50" s="84">
        <f>+(A!H50/A!$D$46)/(I!J79/I!$F$75)</f>
        <v>1.5690800350553717</v>
      </c>
      <c r="K50" s="84">
        <f>+(A!I50/A!$D$46)/(I!K79/I!$F$75)</f>
        <v>1.5726024791694762</v>
      </c>
      <c r="L50" s="84">
        <f>+(A!J50/A!$D$46)/(I!L79/I!$F$75)</f>
        <v>1.4515981654213665</v>
      </c>
      <c r="M50" s="84">
        <f>+(A!K50/A!$D$46)/(I!M79/I!$F$75)</f>
        <v>1.5076429673971359</v>
      </c>
      <c r="N50" s="84">
        <f>+(A!L50/A!$D$46)/(I!N79/I!$F$75)</f>
        <v>1.4067537782172812</v>
      </c>
      <c r="O50" s="84">
        <f>+(A!M50/A!$D$46)/(I!O79/I!$F$75)</f>
        <v>1.3378639476159444</v>
      </c>
      <c r="P50" s="84">
        <f>+(A!N50/A!$D$46)/(I!P79/I!$F$75)</f>
        <v>1.3189055150302029</v>
      </c>
      <c r="Q50" s="84">
        <f>+(A!O50/A!$D$46)/(I!Q79/I!$F$75)</f>
        <v>1.3301996740816053</v>
      </c>
      <c r="R50" s="84">
        <f>+(A!P50/A!$D$46)/(I!R79/I!$F$75)</f>
        <v>1.2839368256075903</v>
      </c>
      <c r="S50" s="84">
        <f>+(A!Q50/A!$D$46)/(I!S79/I!$F$75)</f>
        <v>1.3287779653911451</v>
      </c>
      <c r="T50" s="84">
        <f>+(A!R50/A!$D$46)/(I!T79/I!$F$75)</f>
        <v>1.2491801552461423</v>
      </c>
      <c r="U50" s="84">
        <f>+(A!S50/A!$D$46)/(I!U79/I!$F$75)</f>
        <v>1.3288563191275771</v>
      </c>
      <c r="V50" s="84">
        <f>+(A!T50/A!$D$46)/(I!V79/I!$F$75)</f>
        <v>1.0865418402434959</v>
      </c>
      <c r="W50" s="84">
        <f>+(A!U50/A!$D$46)/(I!W79/I!$F$75)</f>
        <v>1.095406952742582</v>
      </c>
      <c r="X50" s="84">
        <f>+(A!V50/A!$D$46)/(I!X79/I!$F$75)</f>
        <v>0.96900616779417148</v>
      </c>
      <c r="Y50" s="84">
        <f>+(A!W50/A!$D$46)/(I!Y79/I!$F$75)</f>
        <v>0.88704001437107549</v>
      </c>
      <c r="Z50" s="84">
        <f>+(A!X50/A!$D$46)/(I!Z79/I!$F$75)</f>
        <v>0.88006569666681145</v>
      </c>
      <c r="AA50" s="84">
        <f>+(A!Y50/A!$D$46)/(I!AA79/I!$F$75)</f>
        <v>0.94984500447901898</v>
      </c>
      <c r="AB50" s="84">
        <f>+(A!Z50/A!$D$46)/(I!AB79/I!$F$75)</f>
        <v>0.96476486310272314</v>
      </c>
      <c r="AC50" s="84">
        <f>+(A!AA50/A!$D$46)/(I!AC79/I!$F$75)</f>
        <v>1.0494944469728589</v>
      </c>
    </row>
    <row r="51" spans="4:29" x14ac:dyDescent="0.25">
      <c r="D51" s="225" t="s">
        <v>21</v>
      </c>
      <c r="E51" s="226"/>
      <c r="F51" s="84">
        <f>+(A!D51/A!$D$46)/(I!F80/I!$F$75)</f>
        <v>0.73915996141607365</v>
      </c>
      <c r="G51" s="84">
        <f>+(A!E51/A!$D$46)/(I!G80/I!$F$75)</f>
        <v>0.39872128880038898</v>
      </c>
      <c r="H51" s="84">
        <f>+(A!F51/A!$D$46)/(I!H80/I!$F$75)</f>
        <v>0.42682161031996085</v>
      </c>
      <c r="I51" s="84">
        <f>+(A!G51/A!$D$46)/(I!I80/I!$F$75)</f>
        <v>0.1748602290987851</v>
      </c>
      <c r="J51" s="84">
        <f>+(A!H51/A!$D$46)/(I!J80/I!$F$75)</f>
        <v>0.21546195906140464</v>
      </c>
      <c r="K51" s="84">
        <f>+(A!I51/A!$D$46)/(I!K80/I!$F$75)</f>
        <v>0.2111686556492598</v>
      </c>
      <c r="L51" s="84">
        <f>+(A!J51/A!$D$46)/(I!L80/I!$F$75)</f>
        <v>0.46642139591334769</v>
      </c>
      <c r="M51" s="84">
        <f>+(A!K51/A!$D$46)/(I!M80/I!$F$75)</f>
        <v>0.75707157618469689</v>
      </c>
      <c r="N51" s="84">
        <f>+(A!L51/A!$D$46)/(I!N80/I!$F$75)</f>
        <v>0.56846790931944235</v>
      </c>
      <c r="O51" s="84">
        <f>+(A!M51/A!$D$46)/(I!O80/I!$F$75)</f>
        <v>0.56832872701968806</v>
      </c>
      <c r="P51" s="84">
        <f>+(A!N51/A!$D$46)/(I!P80/I!$F$75)</f>
        <v>0.35249161066001516</v>
      </c>
      <c r="Q51" s="84">
        <f>+(A!O51/A!$D$46)/(I!Q80/I!$F$75)</f>
        <v>0.43567244484354134</v>
      </c>
      <c r="R51" s="84">
        <f>+(A!P51/A!$D$46)/(I!R80/I!$F$75)</f>
        <v>0.20446396242468315</v>
      </c>
      <c r="S51" s="84">
        <f>+(A!Q51/A!$D$46)/(I!S80/I!$F$75)</f>
        <v>0.2686959496416168</v>
      </c>
      <c r="T51" s="84">
        <f>+(A!R51/A!$D$46)/(I!T80/I!$F$75)</f>
        <v>0.66111531949679547</v>
      </c>
      <c r="U51" s="84">
        <f>+(A!S51/A!$D$46)/(I!U80/I!$F$75)</f>
        <v>0.88924685830783567</v>
      </c>
      <c r="V51" s="84">
        <f>+(A!T51/A!$D$46)/(I!V80/I!$F$75)</f>
        <v>0.30427219375356995</v>
      </c>
      <c r="W51" s="84">
        <f>+(A!U51/A!$D$46)/(I!W80/I!$F$75)</f>
        <v>0.53061754601505784</v>
      </c>
      <c r="X51" s="84">
        <f>+(A!V51/A!$D$46)/(I!X80/I!$F$75)</f>
        <v>0.45394136382927758</v>
      </c>
      <c r="Y51" s="84">
        <f>+(A!W51/A!$D$46)/(I!Y80/I!$F$75)</f>
        <v>0.58280714274209522</v>
      </c>
      <c r="Z51" s="84">
        <f>+(A!X51/A!$D$46)/(I!Z80/I!$F$75)</f>
        <v>0.39519870409876851</v>
      </c>
      <c r="AA51" s="84">
        <f>+(A!Y51/A!$D$46)/(I!AA80/I!$F$75)</f>
        <v>0.42295202139065124</v>
      </c>
      <c r="AB51" s="84">
        <f>+(A!Z51/A!$D$46)/(I!AB80/I!$F$75)</f>
        <v>0.36558718513536864</v>
      </c>
      <c r="AC51" s="84">
        <f>+(A!AA51/A!$D$46)/(I!AC80/I!$F$75)</f>
        <v>0.27555712987005343</v>
      </c>
    </row>
    <row r="52" spans="4:29" x14ac:dyDescent="0.25">
      <c r="D52" s="227" t="s">
        <v>22</v>
      </c>
      <c r="E52" s="228"/>
      <c r="F52" s="84">
        <f>+(A!D52/A!$D$46)/(I!F81/I!$F$75)</f>
        <v>0.66439888241394018</v>
      </c>
      <c r="G52" s="84">
        <f>+(A!E52/A!$D$46)/(I!G81/I!$F$75)</f>
        <v>0.71419486750035754</v>
      </c>
      <c r="H52" s="84">
        <f>+(A!F52/A!$D$46)/(I!H81/I!$F$75)</f>
        <v>0.76950334485890737</v>
      </c>
      <c r="I52" s="84">
        <f>+(A!G52/A!$D$46)/(I!I81/I!$F$75)</f>
        <v>0.8351410201331152</v>
      </c>
      <c r="J52" s="84">
        <f>+(A!H52/A!$D$46)/(I!J81/I!$F$75)</f>
        <v>1.0111381986816219</v>
      </c>
      <c r="K52" s="84">
        <f>+(A!I52/A!$D$46)/(I!K81/I!$F$75)</f>
        <v>0.94241949417525683</v>
      </c>
      <c r="L52" s="84">
        <f>+(A!J52/A!$D$46)/(I!L81/I!$F$75)</f>
        <v>0.77579769113112007</v>
      </c>
      <c r="M52" s="84">
        <f>+(A!K52/A!$D$46)/(I!M81/I!$F$75)</f>
        <v>0.64109533901266391</v>
      </c>
      <c r="N52" s="84">
        <f>+(A!L52/A!$D$46)/(I!N81/I!$F$75)</f>
        <v>0.69223727813306657</v>
      </c>
      <c r="O52" s="84">
        <f>+(A!M52/A!$D$46)/(I!O81/I!$F$75)</f>
        <v>0.67010695766083006</v>
      </c>
      <c r="P52" s="84">
        <f>+(A!N52/A!$D$46)/(I!P81/I!$F$75)</f>
        <v>0.70238978721309964</v>
      </c>
      <c r="Q52" s="84">
        <f>+(A!O52/A!$D$46)/(I!Q81/I!$F$75)</f>
        <v>0.6639769402974488</v>
      </c>
      <c r="R52" s="84">
        <f>+(A!P52/A!$D$46)/(I!R81/I!$F$75)</f>
        <v>0.60943290854257004</v>
      </c>
      <c r="S52" s="84">
        <f>+(A!Q52/A!$D$46)/(I!S81/I!$F$75)</f>
        <v>0.53570245740156985</v>
      </c>
      <c r="T52" s="84">
        <f>+(A!R52/A!$D$46)/(I!T81/I!$F$75)</f>
        <v>0.53826490177070552</v>
      </c>
      <c r="U52" s="84">
        <f>+(A!S52/A!$D$46)/(I!U81/I!$F$75)</f>
        <v>0.65475478250007679</v>
      </c>
      <c r="V52" s="84">
        <f>+(A!T52/A!$D$46)/(I!V81/I!$F$75)</f>
        <v>0.64315159249490916</v>
      </c>
      <c r="W52" s="84">
        <f>+(A!U52/A!$D$46)/(I!W81/I!$F$75)</f>
        <v>0.62723591201406304</v>
      </c>
      <c r="X52" s="84">
        <f>+(A!V52/A!$D$46)/(I!X81/I!$F$75)</f>
        <v>0.61150914847981785</v>
      </c>
      <c r="Y52" s="84">
        <f>+(A!W52/A!$D$46)/(I!Y81/I!$F$75)</f>
        <v>0.57819581227209149</v>
      </c>
      <c r="Z52" s="84">
        <f>+(A!X52/A!$D$46)/(I!Z81/I!$F$75)</f>
        <v>0.63913578033603247</v>
      </c>
      <c r="AA52" s="84">
        <f>+(A!Y52/A!$D$46)/(I!AA81/I!$F$75)</f>
        <v>0.72233223279266312</v>
      </c>
      <c r="AB52" s="84">
        <f>+(A!Z52/A!$D$46)/(I!AB81/I!$F$75)</f>
        <v>0.71284672825415207</v>
      </c>
      <c r="AC52" s="84">
        <f>+(A!AA52/A!$D$46)/(I!AC81/I!$F$75)</f>
        <v>0.7530090572039676</v>
      </c>
    </row>
    <row r="53" spans="4:29" x14ac:dyDescent="0.25">
      <c r="D53" s="225" t="s">
        <v>23</v>
      </c>
      <c r="E53" s="226"/>
      <c r="F53" s="84">
        <f>+(A!D53/A!$D$46)/(I!F82/I!$F$75)</f>
        <v>0.87127844513991626</v>
      </c>
      <c r="G53" s="84">
        <f>+(A!E53/A!$D$46)/(I!G82/I!$F$75)</f>
        <v>0.76555076992297966</v>
      </c>
      <c r="H53" s="84">
        <f>+(A!F53/A!$D$46)/(I!H82/I!$F$75)</f>
        <v>0.74757751634673875</v>
      </c>
      <c r="I53" s="84">
        <f>+(A!G53/A!$D$46)/(I!I82/I!$F$75)</f>
        <v>0.70942075485865685</v>
      </c>
      <c r="J53" s="84">
        <f>+(A!H53/A!$D$46)/(I!J82/I!$F$75)</f>
        <v>0.80962777321947133</v>
      </c>
      <c r="K53" s="84">
        <f>+(A!I53/A!$D$46)/(I!K82/I!$F$75)</f>
        <v>0.77861962488591785</v>
      </c>
      <c r="L53" s="84">
        <f>+(A!J53/A!$D$46)/(I!L82/I!$F$75)</f>
        <v>0.71785682435702391</v>
      </c>
      <c r="M53" s="84">
        <f>+(A!K53/A!$D$46)/(I!M82/I!$F$75)</f>
        <v>0.81359949505162887</v>
      </c>
      <c r="N53" s="84">
        <f>+(A!L53/A!$D$46)/(I!N82/I!$F$75)</f>
        <v>0.91587920955541402</v>
      </c>
      <c r="O53" s="84">
        <f>+(A!M53/A!$D$46)/(I!O82/I!$F$75)</f>
        <v>0.88561055376270958</v>
      </c>
      <c r="P53" s="84">
        <f>+(A!N53/A!$D$46)/(I!P82/I!$F$75)</f>
        <v>0.92954306722299207</v>
      </c>
      <c r="Q53" s="84">
        <f>+(A!O53/A!$D$46)/(I!Q82/I!$F$75)</f>
        <v>0.89236676830130268</v>
      </c>
      <c r="R53" s="84">
        <f>+(A!P53/A!$D$46)/(I!R82/I!$F$75)</f>
        <v>0.78644293912513141</v>
      </c>
      <c r="S53" s="84">
        <f>+(A!Q53/A!$D$46)/(I!S82/I!$F$75)</f>
        <v>0.63868080569318442</v>
      </c>
      <c r="T53" s="84">
        <f>+(A!R53/A!$D$46)/(I!T82/I!$F$75)</f>
        <v>0.69970490052249146</v>
      </c>
      <c r="U53" s="84">
        <f>+(A!S53/A!$D$46)/(I!U82/I!$F$75)</f>
        <v>0.89769197088961628</v>
      </c>
      <c r="V53" s="84">
        <f>+(A!T53/A!$D$46)/(I!V82/I!$F$75)</f>
        <v>0.88429570039253691</v>
      </c>
      <c r="W53" s="84">
        <f>+(A!U53/A!$D$46)/(I!W82/I!$F$75)</f>
        <v>0.86650460328428203</v>
      </c>
      <c r="X53" s="84">
        <f>+(A!V53/A!$D$46)/(I!X82/I!$F$75)</f>
        <v>0.91014650692097243</v>
      </c>
      <c r="Y53" s="84">
        <f>+(A!W53/A!$D$46)/(I!Y82/I!$F$75)</f>
        <v>0.96156258613635681</v>
      </c>
      <c r="Z53" s="84">
        <f>+(A!X53/A!$D$46)/(I!Z82/I!$F$75)</f>
        <v>1.0654832233030476</v>
      </c>
      <c r="AA53" s="84">
        <f>+(A!Y53/A!$D$46)/(I!AA82/I!$F$75)</f>
        <v>1.1834427864755952</v>
      </c>
      <c r="AB53" s="84">
        <f>+(A!Z53/A!$D$46)/(I!AB82/I!$F$75)</f>
        <v>1.1580911368369817</v>
      </c>
      <c r="AC53" s="84">
        <f>+(A!AA53/A!$D$46)/(I!AC82/I!$F$75)</f>
        <v>1.2158177041162512</v>
      </c>
    </row>
    <row r="54" spans="4:29" x14ac:dyDescent="0.25">
      <c r="D54" s="227" t="s">
        <v>24</v>
      </c>
      <c r="E54" s="228"/>
      <c r="F54" s="84">
        <f>+(A!D54/A!$D$46)/(I!F83/I!$F$75)</f>
        <v>0.40055784520150955</v>
      </c>
      <c r="G54" s="84">
        <f>+(A!E54/A!$D$46)/(I!G83/I!$F$75)</f>
        <v>0.30466323007160234</v>
      </c>
      <c r="H54" s="84">
        <f>+(A!F54/A!$D$46)/(I!H83/I!$F$75)</f>
        <v>0.250875189836265</v>
      </c>
      <c r="I54" s="84">
        <f>+(A!G54/A!$D$46)/(I!I83/I!$F$75)</f>
        <v>0.3007037757599883</v>
      </c>
      <c r="J54" s="84">
        <f>+(A!H54/A!$D$46)/(I!J83/I!$F$75)</f>
        <v>0.38030128577005451</v>
      </c>
      <c r="K54" s="84">
        <f>+(A!I54/A!$D$46)/(I!K83/I!$F$75)</f>
        <v>0.31164055186631029</v>
      </c>
      <c r="L54" s="84">
        <f>+(A!J54/A!$D$46)/(I!L83/I!$F$75)</f>
        <v>0.294292655348798</v>
      </c>
      <c r="M54" s="84">
        <f>+(A!K54/A!$D$46)/(I!M83/I!$F$75)</f>
        <v>0.33050559879052804</v>
      </c>
      <c r="N54" s="84">
        <f>+(A!L54/A!$D$46)/(I!N83/I!$F$75)</f>
        <v>0.62533702729172058</v>
      </c>
      <c r="O54" s="84">
        <f>+(A!M54/A!$D$46)/(I!O83/I!$F$75)</f>
        <v>0.4389026486876767</v>
      </c>
      <c r="P54" s="84">
        <f>+(A!N54/A!$D$46)/(I!P83/I!$F$75)</f>
        <v>0.38410152389272684</v>
      </c>
      <c r="Q54" s="84">
        <f>+(A!O54/A!$D$46)/(I!Q83/I!$F$75)</f>
        <v>0.38322760463031685</v>
      </c>
      <c r="R54" s="84">
        <f>+(A!P54/A!$D$46)/(I!R83/I!$F$75)</f>
        <v>0.31881097606504405</v>
      </c>
      <c r="S54" s="84">
        <f>+(A!Q54/A!$D$46)/(I!S83/I!$F$75)</f>
        <v>0.46712578371219238</v>
      </c>
      <c r="T54" s="84">
        <f>+(A!R54/A!$D$46)/(I!T83/I!$F$75)</f>
        <v>0.51589548023647769</v>
      </c>
      <c r="U54" s="84">
        <f>+(A!S54/A!$D$46)/(I!U83/I!$F$75)</f>
        <v>0.59486308693787449</v>
      </c>
      <c r="V54" s="84">
        <f>+(A!T54/A!$D$46)/(I!V83/I!$F$75)</f>
        <v>0.50501092431329386</v>
      </c>
      <c r="W54" s="84">
        <f>+(A!U54/A!$D$46)/(I!W83/I!$F$75)</f>
        <v>0.74637451405947164</v>
      </c>
      <c r="X54" s="84">
        <f>+(A!V54/A!$D$46)/(I!X83/I!$F$75)</f>
        <v>0.76292907119411646</v>
      </c>
      <c r="Y54" s="84">
        <f>+(A!W54/A!$D$46)/(I!Y83/I!$F$75)</f>
        <v>0.81559557257367399</v>
      </c>
      <c r="Z54" s="84">
        <f>+(A!X54/A!$D$46)/(I!Z83/I!$F$75)</f>
        <v>0.96257089930166373</v>
      </c>
      <c r="AA54" s="84">
        <f>+(A!Y54/A!$D$46)/(I!AA83/I!$F$75)</f>
        <v>1.0169514438452849</v>
      </c>
      <c r="AB54" s="84">
        <f>+(A!Z54/A!$D$46)/(I!AB83/I!$F$75)</f>
        <v>1.0603863684778907</v>
      </c>
      <c r="AC54" s="84">
        <f>+(A!AA54/A!$D$46)/(I!AC83/I!$F$75)</f>
        <v>0.89548712750496184</v>
      </c>
    </row>
    <row r="55" spans="4:29" x14ac:dyDescent="0.25">
      <c r="D55" s="225" t="s">
        <v>25</v>
      </c>
      <c r="E55" s="226"/>
      <c r="F55" s="84">
        <f>+(A!D55/A!$D$46)/(I!F84/I!$F$75)</f>
        <v>1.0213850695433031</v>
      </c>
      <c r="G55" s="84">
        <f>+(A!E55/A!$D$46)/(I!G84/I!$F$75)</f>
        <v>1.0463243129022954</v>
      </c>
      <c r="H55" s="84">
        <f>+(A!F55/A!$D$46)/(I!H84/I!$F$75)</f>
        <v>0.96138172144016609</v>
      </c>
      <c r="I55" s="84">
        <f>+(A!G55/A!$D$46)/(I!I84/I!$F$75)</f>
        <v>0.90249896182952638</v>
      </c>
      <c r="J55" s="84">
        <f>+(A!H55/A!$D$46)/(I!J84/I!$F$75)</f>
        <v>0.99887170278307857</v>
      </c>
      <c r="K55" s="84">
        <f>+(A!I55/A!$D$46)/(I!K84/I!$F$75)</f>
        <v>0.98714093586621543</v>
      </c>
      <c r="L55" s="84">
        <f>+(A!J55/A!$D$46)/(I!L84/I!$F$75)</f>
        <v>0.90910333451746728</v>
      </c>
      <c r="M55" s="84">
        <f>+(A!K55/A!$D$46)/(I!M84/I!$F$75)</f>
        <v>1.0718253938696514</v>
      </c>
      <c r="N55" s="84">
        <f>+(A!L55/A!$D$46)/(I!N84/I!$F$75)</f>
        <v>1.2876153359292255</v>
      </c>
      <c r="O55" s="84">
        <f>+(A!M55/A!$D$46)/(I!O84/I!$F$75)</f>
        <v>1.1745604062483868</v>
      </c>
      <c r="P55" s="84">
        <f>+(A!N55/A!$D$46)/(I!P84/I!$F$75)</f>
        <v>1.0806248568379657</v>
      </c>
      <c r="Q55" s="84">
        <f>+(A!O55/A!$D$46)/(I!Q84/I!$F$75)</f>
        <v>0.96266269728059128</v>
      </c>
      <c r="R55" s="84">
        <f>+(A!P55/A!$D$46)/(I!R84/I!$F$75)</f>
        <v>0.59095129779521194</v>
      </c>
      <c r="S55" s="84">
        <f>+(A!Q55/A!$D$46)/(I!S84/I!$F$75)</f>
        <v>0.56925078627191061</v>
      </c>
      <c r="T55" s="84">
        <f>+(A!R55/A!$D$46)/(I!T84/I!$F$75)</f>
        <v>0.74722442928377908</v>
      </c>
      <c r="U55" s="84">
        <f>+(A!S55/A!$D$46)/(I!U84/I!$F$75)</f>
        <v>0.90047898989390829</v>
      </c>
      <c r="V55" s="84">
        <f>+(A!T55/A!$D$46)/(I!V84/I!$F$75)</f>
        <v>0.85384843530666543</v>
      </c>
      <c r="W55" s="84">
        <f>+(A!U55/A!$D$46)/(I!W84/I!$F$75)</f>
        <v>0.82421052579883691</v>
      </c>
      <c r="X55" s="84">
        <f>+(A!V55/A!$D$46)/(I!X84/I!$F$75)</f>
        <v>0.90688730696542696</v>
      </c>
      <c r="Y55" s="84">
        <f>+(A!W55/A!$D$46)/(I!Y84/I!$F$75)</f>
        <v>0.92488979712648434</v>
      </c>
      <c r="Z55" s="84">
        <f>+(A!X55/A!$D$46)/(I!Z84/I!$F$75)</f>
        <v>1.0187192640565219</v>
      </c>
      <c r="AA55" s="84">
        <f>+(A!Y55/A!$D$46)/(I!AA84/I!$F$75)</f>
        <v>1.026329583431008</v>
      </c>
      <c r="AB55" s="84">
        <f>+(A!Z55/A!$D$46)/(I!AB84/I!$F$75)</f>
        <v>1.0182925578594795</v>
      </c>
      <c r="AC55" s="84">
        <f>+(A!AA55/A!$D$46)/(I!AC84/I!$F$75)</f>
        <v>1.0240586381393153</v>
      </c>
    </row>
    <row r="56" spans="4:29" ht="15.75" thickBot="1" x14ac:dyDescent="0.3">
      <c r="D56" s="223" t="s">
        <v>26</v>
      </c>
      <c r="E56" s="224"/>
      <c r="F56" s="100">
        <f>+(A!D56/A!$D$46)/(I!F85/I!$F$75)</f>
        <v>0.75184291601692121</v>
      </c>
      <c r="G56" s="100">
        <f>+(A!E56/A!$D$46)/(I!G85/I!$F$75)</f>
        <v>1.2130072963431253</v>
      </c>
      <c r="H56" s="100">
        <f>+(A!F56/A!$D$46)/(I!H85/I!$F$75)</f>
        <v>1.6092535695210088</v>
      </c>
      <c r="I56" s="100">
        <f>+(A!G56/A!$D$46)/(I!I85/I!$F$75)</f>
        <v>1.6183384834847376</v>
      </c>
      <c r="J56" s="100">
        <f>+(A!H56/A!$D$46)/(I!J85/I!$F$75)</f>
        <v>1.9458491394530095</v>
      </c>
      <c r="K56" s="100">
        <f>+(A!I56/A!$D$46)/(I!K85/I!$F$75)</f>
        <v>1.9254478257305592</v>
      </c>
      <c r="L56" s="100">
        <f>+(A!J56/A!$D$46)/(I!L85/I!$F$75)</f>
        <v>1.9375249941481987</v>
      </c>
      <c r="M56" s="100">
        <f>+(A!K56/A!$D$46)/(I!M85/I!$F$75)</f>
        <v>1.8357066242680344</v>
      </c>
      <c r="N56" s="100">
        <f>+(A!L56/A!$D$46)/(I!N85/I!$F$75)</f>
        <v>1.5550581494865441</v>
      </c>
      <c r="O56" s="100">
        <f>+(A!M56/A!$D$46)/(I!O85/I!$F$75)</f>
        <v>1.4534680606044568</v>
      </c>
      <c r="P56" s="100">
        <f>+(A!N56/A!$D$46)/(I!P85/I!$F$75)</f>
        <v>1.5514711571157271</v>
      </c>
      <c r="Q56" s="100">
        <f>+(A!O56/A!$D$46)/(I!Q85/I!$F$75)</f>
        <v>0.78684819116876659</v>
      </c>
      <c r="R56" s="100">
        <f>+(A!P56/A!$D$46)/(I!R85/I!$F$75)</f>
        <v>0.60726844359395837</v>
      </c>
      <c r="S56" s="100">
        <f>+(A!Q56/A!$D$46)/(I!S85/I!$F$75)</f>
        <v>0.90752512754079417</v>
      </c>
      <c r="T56" s="100">
        <f>+(A!R56/A!$D$46)/(I!T85/I!$F$75)</f>
        <v>1.2501156430589335</v>
      </c>
      <c r="U56" s="100">
        <f>+(A!S56/A!$D$46)/(I!U85/I!$F$75)</f>
        <v>1.2805112663443732</v>
      </c>
      <c r="V56" s="100">
        <f>+(A!T56/A!$D$46)/(I!V85/I!$F$75)</f>
        <v>1.3105679589772528</v>
      </c>
      <c r="W56" s="100">
        <f>+(A!U56/A!$D$46)/(I!W85/I!$F$75)</f>
        <v>1.5422203554696026</v>
      </c>
      <c r="X56" s="100">
        <f>+(A!V56/A!$D$46)/(I!X85/I!$F$75)</f>
        <v>1.4775714248296241</v>
      </c>
      <c r="Y56" s="100">
        <f>+(A!W56/A!$D$46)/(I!Y85/I!$F$75)</f>
        <v>1.3408295027323121</v>
      </c>
      <c r="Z56" s="100">
        <f>+(A!X56/A!$D$46)/(I!Z85/I!$F$75)</f>
        <v>1.1889048416691388</v>
      </c>
      <c r="AA56" s="100">
        <f>+(A!Y56/A!$D$46)/(I!AA85/I!$F$75)</f>
        <v>1.0546592939304045</v>
      </c>
      <c r="AB56" s="100">
        <f>+(A!Z56/A!$D$46)/(I!AB85/I!$F$75)</f>
        <v>1.0818739332482501</v>
      </c>
      <c r="AC56" s="100">
        <f>+(A!AA56/A!$D$46)/(I!AC85/I!$F$75)</f>
        <v>1.0285512299879667</v>
      </c>
    </row>
    <row r="57" spans="4:29" s="1" customFormat="1" x14ac:dyDescent="0.25">
      <c r="D57" s="1" t="s">
        <v>53</v>
      </c>
      <c r="E57" s="125"/>
      <c r="F57" s="101"/>
      <c r="G57" s="101"/>
      <c r="H57" s="101"/>
      <c r="I57" s="101"/>
      <c r="J57" s="101"/>
      <c r="K57" s="101"/>
      <c r="L57" s="101"/>
      <c r="M57" s="101"/>
      <c r="N57" s="101"/>
      <c r="O57" s="101"/>
      <c r="P57" s="101"/>
      <c r="Q57" s="101"/>
      <c r="R57" s="101"/>
      <c r="S57" s="101"/>
      <c r="T57" s="101"/>
      <c r="U57" s="101"/>
      <c r="V57" s="101"/>
      <c r="W57" s="101"/>
      <c r="X57" s="101"/>
      <c r="Y57" s="101"/>
      <c r="Z57" s="101"/>
      <c r="AA57" s="101"/>
    </row>
    <row r="58" spans="4:29" ht="15.75" thickBot="1" x14ac:dyDescent="0.3"/>
    <row r="59" spans="4:29" ht="15.75" thickBot="1" x14ac:dyDescent="0.3">
      <c r="D59" s="7" t="s">
        <v>15</v>
      </c>
      <c r="E59" s="8"/>
      <c r="F59" s="17">
        <v>1995</v>
      </c>
      <c r="G59" s="9">
        <v>1996</v>
      </c>
      <c r="H59" s="17">
        <v>1997</v>
      </c>
      <c r="I59" s="9">
        <v>1998</v>
      </c>
      <c r="J59" s="17">
        <v>1999</v>
      </c>
      <c r="K59" s="9">
        <v>2000</v>
      </c>
      <c r="L59" s="17">
        <v>2001</v>
      </c>
      <c r="M59" s="9">
        <v>2002</v>
      </c>
      <c r="N59" s="17">
        <v>2003</v>
      </c>
      <c r="O59" s="9">
        <v>2004</v>
      </c>
      <c r="P59" s="17">
        <v>2005</v>
      </c>
      <c r="Q59" s="9">
        <v>2006</v>
      </c>
      <c r="R59" s="17">
        <v>2007</v>
      </c>
      <c r="S59" s="9">
        <v>2008</v>
      </c>
      <c r="T59" s="17">
        <v>2009</v>
      </c>
      <c r="U59" s="9">
        <v>2010</v>
      </c>
      <c r="V59" s="17">
        <v>2011</v>
      </c>
      <c r="W59" s="9">
        <v>2012</v>
      </c>
      <c r="X59" s="17">
        <v>2013</v>
      </c>
      <c r="Y59" s="9">
        <v>2014</v>
      </c>
      <c r="Z59" s="17">
        <v>2015</v>
      </c>
      <c r="AA59" s="10">
        <v>2016</v>
      </c>
      <c r="AB59" s="10">
        <v>2017</v>
      </c>
      <c r="AC59" s="10">
        <v>2018</v>
      </c>
    </row>
    <row r="60" spans="4:29" ht="15.75" thickBot="1" x14ac:dyDescent="0.3">
      <c r="D60" s="229" t="s">
        <v>27</v>
      </c>
      <c r="E60" s="230"/>
      <c r="F60" s="109"/>
      <c r="G60" s="102"/>
      <c r="H60" s="103"/>
      <c r="I60" s="102"/>
      <c r="J60" s="102"/>
      <c r="K60" s="102"/>
      <c r="L60" s="102"/>
      <c r="M60" s="102"/>
      <c r="N60" s="102"/>
      <c r="O60" s="102"/>
      <c r="P60" s="102"/>
      <c r="Q60" s="102"/>
      <c r="R60" s="102"/>
      <c r="S60" s="102"/>
      <c r="T60" s="102"/>
      <c r="U60" s="102"/>
      <c r="V60" s="102"/>
      <c r="W60" s="102"/>
      <c r="X60" s="102"/>
      <c r="Y60" s="102"/>
      <c r="Z60" s="102"/>
      <c r="AA60" s="102"/>
      <c r="AB60" s="102"/>
      <c r="AC60" s="102"/>
    </row>
    <row r="61" spans="4:29" x14ac:dyDescent="0.25">
      <c r="D61" s="225" t="s">
        <v>17</v>
      </c>
      <c r="E61" s="226"/>
      <c r="F61" s="104" t="str">
        <f>+IF(F47&gt; 0.33,"VENTAJA","INTRAPRODUCTO")</f>
        <v>VENTAJA</v>
      </c>
      <c r="G61" s="99" t="str">
        <f t="shared" ref="G61:AA61" si="0">+IF(G47&gt; 0.33,"VENTAJA","INTRAPRODUCTO")</f>
        <v>VENTAJA</v>
      </c>
      <c r="H61" s="105" t="str">
        <f t="shared" si="0"/>
        <v>VENTAJA</v>
      </c>
      <c r="I61" s="99" t="str">
        <f t="shared" si="0"/>
        <v>VENTAJA</v>
      </c>
      <c r="J61" s="105" t="str">
        <f t="shared" si="0"/>
        <v>VENTAJA</v>
      </c>
      <c r="K61" s="99" t="str">
        <f t="shared" si="0"/>
        <v>VENTAJA</v>
      </c>
      <c r="L61" s="105" t="str">
        <f t="shared" si="0"/>
        <v>VENTAJA</v>
      </c>
      <c r="M61" s="99" t="str">
        <f t="shared" si="0"/>
        <v>VENTAJA</v>
      </c>
      <c r="N61" s="105" t="str">
        <f t="shared" si="0"/>
        <v>VENTAJA</v>
      </c>
      <c r="O61" s="99" t="str">
        <f t="shared" si="0"/>
        <v>VENTAJA</v>
      </c>
      <c r="P61" s="105" t="str">
        <f t="shared" si="0"/>
        <v>VENTAJA</v>
      </c>
      <c r="Q61" s="99" t="str">
        <f t="shared" si="0"/>
        <v>VENTAJA</v>
      </c>
      <c r="R61" s="105" t="str">
        <f t="shared" si="0"/>
        <v>VENTAJA</v>
      </c>
      <c r="S61" s="99" t="str">
        <f t="shared" si="0"/>
        <v>VENTAJA</v>
      </c>
      <c r="T61" s="105" t="str">
        <f t="shared" si="0"/>
        <v>VENTAJA</v>
      </c>
      <c r="U61" s="99" t="str">
        <f t="shared" si="0"/>
        <v>VENTAJA</v>
      </c>
      <c r="V61" s="105" t="str">
        <f t="shared" si="0"/>
        <v>VENTAJA</v>
      </c>
      <c r="W61" s="99" t="str">
        <f t="shared" si="0"/>
        <v>VENTAJA</v>
      </c>
      <c r="X61" s="105" t="str">
        <f t="shared" si="0"/>
        <v>VENTAJA</v>
      </c>
      <c r="Y61" s="99" t="str">
        <f t="shared" si="0"/>
        <v>VENTAJA</v>
      </c>
      <c r="Z61" s="105" t="str">
        <f t="shared" si="0"/>
        <v>VENTAJA</v>
      </c>
      <c r="AA61" s="99" t="str">
        <f t="shared" si="0"/>
        <v>VENTAJA</v>
      </c>
      <c r="AB61" s="99" t="str">
        <f t="shared" ref="AB61:AC61" si="1">+IF(AB47&gt; 0.33,"VENTAJA","INTRAPRODUCTO")</f>
        <v>VENTAJA</v>
      </c>
      <c r="AC61" s="99" t="str">
        <f t="shared" si="1"/>
        <v>VENTAJA</v>
      </c>
    </row>
    <row r="62" spans="4:29" x14ac:dyDescent="0.25">
      <c r="D62" s="227" t="s">
        <v>18</v>
      </c>
      <c r="E62" s="228"/>
      <c r="F62" s="106" t="str">
        <f t="shared" ref="F62:AA62" si="2">+IF(F48&gt; 0.33,"VENTAJA","INTRAPRODUCTO")</f>
        <v>VENTAJA</v>
      </c>
      <c r="G62" s="84" t="str">
        <f t="shared" si="2"/>
        <v>VENTAJA</v>
      </c>
      <c r="H62" s="101" t="str">
        <f t="shared" si="2"/>
        <v>VENTAJA</v>
      </c>
      <c r="I62" s="84" t="str">
        <f t="shared" si="2"/>
        <v>VENTAJA</v>
      </c>
      <c r="J62" s="101" t="str">
        <f t="shared" si="2"/>
        <v>VENTAJA</v>
      </c>
      <c r="K62" s="84" t="str">
        <f t="shared" si="2"/>
        <v>VENTAJA</v>
      </c>
      <c r="L62" s="101" t="str">
        <f t="shared" si="2"/>
        <v>VENTAJA</v>
      </c>
      <c r="M62" s="84" t="str">
        <f t="shared" si="2"/>
        <v>VENTAJA</v>
      </c>
      <c r="N62" s="101" t="str">
        <f t="shared" si="2"/>
        <v>VENTAJA</v>
      </c>
      <c r="O62" s="84" t="str">
        <f t="shared" si="2"/>
        <v>VENTAJA</v>
      </c>
      <c r="P62" s="101" t="str">
        <f t="shared" si="2"/>
        <v>VENTAJA</v>
      </c>
      <c r="Q62" s="84" t="str">
        <f t="shared" si="2"/>
        <v>VENTAJA</v>
      </c>
      <c r="R62" s="101" t="str">
        <f t="shared" si="2"/>
        <v>VENTAJA</v>
      </c>
      <c r="S62" s="84" t="str">
        <f t="shared" si="2"/>
        <v>VENTAJA</v>
      </c>
      <c r="T62" s="101" t="str">
        <f t="shared" si="2"/>
        <v>VENTAJA</v>
      </c>
      <c r="U62" s="84" t="str">
        <f t="shared" si="2"/>
        <v>VENTAJA</v>
      </c>
      <c r="V62" s="101" t="str">
        <f t="shared" si="2"/>
        <v>VENTAJA</v>
      </c>
      <c r="W62" s="84" t="str">
        <f t="shared" si="2"/>
        <v>VENTAJA</v>
      </c>
      <c r="X62" s="101" t="str">
        <f t="shared" si="2"/>
        <v>VENTAJA</v>
      </c>
      <c r="Y62" s="84" t="str">
        <f t="shared" si="2"/>
        <v>VENTAJA</v>
      </c>
      <c r="Z62" s="101" t="str">
        <f t="shared" si="2"/>
        <v>VENTAJA</v>
      </c>
      <c r="AA62" s="84" t="str">
        <f t="shared" si="2"/>
        <v>VENTAJA</v>
      </c>
      <c r="AB62" s="84" t="str">
        <f t="shared" ref="AB62:AC62" si="3">+IF(AB48&gt; 0.33,"VENTAJA","INTRAPRODUCTO")</f>
        <v>VENTAJA</v>
      </c>
      <c r="AC62" s="84" t="str">
        <f t="shared" si="3"/>
        <v>VENTAJA</v>
      </c>
    </row>
    <row r="63" spans="4:29" x14ac:dyDescent="0.25">
      <c r="D63" s="225" t="s">
        <v>19</v>
      </c>
      <c r="E63" s="226"/>
      <c r="F63" s="106" t="str">
        <f t="shared" ref="F63:AA63" si="4">+IF(F49&gt; 0.33,"VENTAJA","INTRAPRODUCTO")</f>
        <v>VENTAJA</v>
      </c>
      <c r="G63" s="84" t="str">
        <f t="shared" si="4"/>
        <v>VENTAJA</v>
      </c>
      <c r="H63" s="101" t="str">
        <f t="shared" si="4"/>
        <v>VENTAJA</v>
      </c>
      <c r="I63" s="84" t="str">
        <f t="shared" si="4"/>
        <v>VENTAJA</v>
      </c>
      <c r="J63" s="101" t="str">
        <f t="shared" si="4"/>
        <v>VENTAJA</v>
      </c>
      <c r="K63" s="84" t="str">
        <f t="shared" si="4"/>
        <v>VENTAJA</v>
      </c>
      <c r="L63" s="101" t="str">
        <f t="shared" si="4"/>
        <v>VENTAJA</v>
      </c>
      <c r="M63" s="84" t="str">
        <f t="shared" si="4"/>
        <v>VENTAJA</v>
      </c>
      <c r="N63" s="101" t="str">
        <f t="shared" si="4"/>
        <v>VENTAJA</v>
      </c>
      <c r="O63" s="84" t="str">
        <f t="shared" si="4"/>
        <v>VENTAJA</v>
      </c>
      <c r="P63" s="101" t="str">
        <f t="shared" si="4"/>
        <v>VENTAJA</v>
      </c>
      <c r="Q63" s="84" t="str">
        <f t="shared" si="4"/>
        <v>VENTAJA</v>
      </c>
      <c r="R63" s="101" t="str">
        <f t="shared" si="4"/>
        <v>VENTAJA</v>
      </c>
      <c r="S63" s="84" t="str">
        <f t="shared" si="4"/>
        <v>VENTAJA</v>
      </c>
      <c r="T63" s="101" t="str">
        <f t="shared" si="4"/>
        <v>VENTAJA</v>
      </c>
      <c r="U63" s="84" t="str">
        <f t="shared" si="4"/>
        <v>VENTAJA</v>
      </c>
      <c r="V63" s="101" t="str">
        <f t="shared" si="4"/>
        <v>VENTAJA</v>
      </c>
      <c r="W63" s="84" t="str">
        <f t="shared" si="4"/>
        <v>VENTAJA</v>
      </c>
      <c r="X63" s="101" t="str">
        <f t="shared" si="4"/>
        <v>VENTAJA</v>
      </c>
      <c r="Y63" s="84" t="str">
        <f t="shared" si="4"/>
        <v>VENTAJA</v>
      </c>
      <c r="Z63" s="101" t="str">
        <f t="shared" si="4"/>
        <v>VENTAJA</v>
      </c>
      <c r="AA63" s="84" t="str">
        <f t="shared" si="4"/>
        <v>VENTAJA</v>
      </c>
      <c r="AB63" s="84" t="str">
        <f t="shared" ref="AB63:AC63" si="5">+IF(AB49&gt; 0.33,"VENTAJA","INTRAPRODUCTO")</f>
        <v>VENTAJA</v>
      </c>
      <c r="AC63" s="84" t="str">
        <f t="shared" si="5"/>
        <v>VENTAJA</v>
      </c>
    </row>
    <row r="64" spans="4:29" x14ac:dyDescent="0.25">
      <c r="D64" s="227" t="s">
        <v>20</v>
      </c>
      <c r="E64" s="228"/>
      <c r="F64" s="106" t="str">
        <f t="shared" ref="F64:AA64" si="6">+IF(F50&gt; 0.33,"VENTAJA","INTRAPRODUCTO")</f>
        <v>VENTAJA</v>
      </c>
      <c r="G64" s="84" t="str">
        <f t="shared" si="6"/>
        <v>VENTAJA</v>
      </c>
      <c r="H64" s="101" t="str">
        <f t="shared" si="6"/>
        <v>VENTAJA</v>
      </c>
      <c r="I64" s="84" t="str">
        <f t="shared" si="6"/>
        <v>VENTAJA</v>
      </c>
      <c r="J64" s="101" t="str">
        <f t="shared" si="6"/>
        <v>VENTAJA</v>
      </c>
      <c r="K64" s="84" t="str">
        <f t="shared" si="6"/>
        <v>VENTAJA</v>
      </c>
      <c r="L64" s="101" t="str">
        <f t="shared" si="6"/>
        <v>VENTAJA</v>
      </c>
      <c r="M64" s="84" t="str">
        <f t="shared" si="6"/>
        <v>VENTAJA</v>
      </c>
      <c r="N64" s="101" t="str">
        <f t="shared" si="6"/>
        <v>VENTAJA</v>
      </c>
      <c r="O64" s="84" t="str">
        <f t="shared" si="6"/>
        <v>VENTAJA</v>
      </c>
      <c r="P64" s="101" t="str">
        <f t="shared" si="6"/>
        <v>VENTAJA</v>
      </c>
      <c r="Q64" s="84" t="str">
        <f t="shared" si="6"/>
        <v>VENTAJA</v>
      </c>
      <c r="R64" s="101" t="str">
        <f t="shared" si="6"/>
        <v>VENTAJA</v>
      </c>
      <c r="S64" s="84" t="str">
        <f t="shared" si="6"/>
        <v>VENTAJA</v>
      </c>
      <c r="T64" s="101" t="str">
        <f t="shared" si="6"/>
        <v>VENTAJA</v>
      </c>
      <c r="U64" s="84" t="str">
        <f t="shared" si="6"/>
        <v>VENTAJA</v>
      </c>
      <c r="V64" s="101" t="str">
        <f t="shared" si="6"/>
        <v>VENTAJA</v>
      </c>
      <c r="W64" s="84" t="str">
        <f t="shared" si="6"/>
        <v>VENTAJA</v>
      </c>
      <c r="X64" s="101" t="str">
        <f t="shared" si="6"/>
        <v>VENTAJA</v>
      </c>
      <c r="Y64" s="84" t="str">
        <f t="shared" si="6"/>
        <v>VENTAJA</v>
      </c>
      <c r="Z64" s="101" t="str">
        <f t="shared" si="6"/>
        <v>VENTAJA</v>
      </c>
      <c r="AA64" s="84" t="str">
        <f t="shared" si="6"/>
        <v>VENTAJA</v>
      </c>
      <c r="AB64" s="84" t="str">
        <f t="shared" ref="AB64:AC64" si="7">+IF(AB50&gt; 0.33,"VENTAJA","INTRAPRODUCTO")</f>
        <v>VENTAJA</v>
      </c>
      <c r="AC64" s="84" t="str">
        <f t="shared" si="7"/>
        <v>VENTAJA</v>
      </c>
    </row>
    <row r="65" spans="4:29" x14ac:dyDescent="0.25">
      <c r="D65" s="225" t="s">
        <v>21</v>
      </c>
      <c r="E65" s="226"/>
      <c r="F65" s="106" t="str">
        <f t="shared" ref="F65:AA65" si="8">+IF(F51&gt; 0.33,"VENTAJA","INTRAPRODUCTO")</f>
        <v>VENTAJA</v>
      </c>
      <c r="G65" s="84" t="str">
        <f t="shared" si="8"/>
        <v>VENTAJA</v>
      </c>
      <c r="H65" s="101" t="str">
        <f t="shared" si="8"/>
        <v>VENTAJA</v>
      </c>
      <c r="I65" s="84" t="str">
        <f t="shared" si="8"/>
        <v>INTRAPRODUCTO</v>
      </c>
      <c r="J65" s="101" t="str">
        <f t="shared" si="8"/>
        <v>INTRAPRODUCTO</v>
      </c>
      <c r="K65" s="84" t="str">
        <f t="shared" si="8"/>
        <v>INTRAPRODUCTO</v>
      </c>
      <c r="L65" s="101" t="str">
        <f t="shared" si="8"/>
        <v>VENTAJA</v>
      </c>
      <c r="M65" s="84" t="str">
        <f t="shared" si="8"/>
        <v>VENTAJA</v>
      </c>
      <c r="N65" s="101" t="str">
        <f t="shared" si="8"/>
        <v>VENTAJA</v>
      </c>
      <c r="O65" s="84" t="str">
        <f t="shared" si="8"/>
        <v>VENTAJA</v>
      </c>
      <c r="P65" s="101" t="str">
        <f t="shared" si="8"/>
        <v>VENTAJA</v>
      </c>
      <c r="Q65" s="84" t="str">
        <f t="shared" si="8"/>
        <v>VENTAJA</v>
      </c>
      <c r="R65" s="101" t="str">
        <f t="shared" si="8"/>
        <v>INTRAPRODUCTO</v>
      </c>
      <c r="S65" s="84" t="str">
        <f t="shared" si="8"/>
        <v>INTRAPRODUCTO</v>
      </c>
      <c r="T65" s="101" t="str">
        <f t="shared" si="8"/>
        <v>VENTAJA</v>
      </c>
      <c r="U65" s="84" t="str">
        <f t="shared" si="8"/>
        <v>VENTAJA</v>
      </c>
      <c r="V65" s="101" t="str">
        <f t="shared" si="8"/>
        <v>INTRAPRODUCTO</v>
      </c>
      <c r="W65" s="84" t="str">
        <f t="shared" si="8"/>
        <v>VENTAJA</v>
      </c>
      <c r="X65" s="101" t="str">
        <f t="shared" si="8"/>
        <v>VENTAJA</v>
      </c>
      <c r="Y65" s="84" t="str">
        <f t="shared" si="8"/>
        <v>VENTAJA</v>
      </c>
      <c r="Z65" s="101" t="str">
        <f t="shared" si="8"/>
        <v>VENTAJA</v>
      </c>
      <c r="AA65" s="84" t="str">
        <f t="shared" si="8"/>
        <v>VENTAJA</v>
      </c>
      <c r="AB65" s="84" t="str">
        <f t="shared" ref="AB65:AC65" si="9">+IF(AB51&gt; 0.33,"VENTAJA","INTRAPRODUCTO")</f>
        <v>VENTAJA</v>
      </c>
      <c r="AC65" s="84" t="str">
        <f t="shared" si="9"/>
        <v>INTRAPRODUCTO</v>
      </c>
    </row>
    <row r="66" spans="4:29" x14ac:dyDescent="0.25">
      <c r="D66" s="227" t="s">
        <v>22</v>
      </c>
      <c r="E66" s="228"/>
      <c r="F66" s="106" t="str">
        <f t="shared" ref="F66:AA66" si="10">+IF(F52&gt; 0.33,"VENTAJA","INTRAPRODUCTO")</f>
        <v>VENTAJA</v>
      </c>
      <c r="G66" s="84" t="str">
        <f t="shared" si="10"/>
        <v>VENTAJA</v>
      </c>
      <c r="H66" s="101" t="str">
        <f t="shared" si="10"/>
        <v>VENTAJA</v>
      </c>
      <c r="I66" s="84" t="str">
        <f t="shared" si="10"/>
        <v>VENTAJA</v>
      </c>
      <c r="J66" s="101" t="str">
        <f t="shared" si="10"/>
        <v>VENTAJA</v>
      </c>
      <c r="K66" s="84" t="str">
        <f t="shared" si="10"/>
        <v>VENTAJA</v>
      </c>
      <c r="L66" s="101" t="str">
        <f t="shared" si="10"/>
        <v>VENTAJA</v>
      </c>
      <c r="M66" s="84" t="str">
        <f t="shared" si="10"/>
        <v>VENTAJA</v>
      </c>
      <c r="N66" s="101" t="str">
        <f t="shared" si="10"/>
        <v>VENTAJA</v>
      </c>
      <c r="O66" s="84" t="str">
        <f t="shared" si="10"/>
        <v>VENTAJA</v>
      </c>
      <c r="P66" s="101" t="str">
        <f t="shared" si="10"/>
        <v>VENTAJA</v>
      </c>
      <c r="Q66" s="84" t="str">
        <f t="shared" si="10"/>
        <v>VENTAJA</v>
      </c>
      <c r="R66" s="101" t="str">
        <f t="shared" si="10"/>
        <v>VENTAJA</v>
      </c>
      <c r="S66" s="84" t="str">
        <f t="shared" si="10"/>
        <v>VENTAJA</v>
      </c>
      <c r="T66" s="101" t="str">
        <f t="shared" si="10"/>
        <v>VENTAJA</v>
      </c>
      <c r="U66" s="84" t="str">
        <f t="shared" si="10"/>
        <v>VENTAJA</v>
      </c>
      <c r="V66" s="101" t="str">
        <f t="shared" si="10"/>
        <v>VENTAJA</v>
      </c>
      <c r="W66" s="84" t="str">
        <f t="shared" si="10"/>
        <v>VENTAJA</v>
      </c>
      <c r="X66" s="101" t="str">
        <f t="shared" si="10"/>
        <v>VENTAJA</v>
      </c>
      <c r="Y66" s="84" t="str">
        <f t="shared" si="10"/>
        <v>VENTAJA</v>
      </c>
      <c r="Z66" s="101" t="str">
        <f t="shared" si="10"/>
        <v>VENTAJA</v>
      </c>
      <c r="AA66" s="84" t="str">
        <f t="shared" si="10"/>
        <v>VENTAJA</v>
      </c>
      <c r="AB66" s="84" t="str">
        <f t="shared" ref="AB66:AC66" si="11">+IF(AB52&gt; 0.33,"VENTAJA","INTRAPRODUCTO")</f>
        <v>VENTAJA</v>
      </c>
      <c r="AC66" s="84" t="str">
        <f t="shared" si="11"/>
        <v>VENTAJA</v>
      </c>
    </row>
    <row r="67" spans="4:29" x14ac:dyDescent="0.25">
      <c r="D67" s="225" t="s">
        <v>23</v>
      </c>
      <c r="E67" s="226"/>
      <c r="F67" s="106" t="str">
        <f t="shared" ref="F67:AA67" si="12">+IF(F53&gt; 0.33,"VENTAJA","INTRAPRODUCTO")</f>
        <v>VENTAJA</v>
      </c>
      <c r="G67" s="84" t="str">
        <f t="shared" si="12"/>
        <v>VENTAJA</v>
      </c>
      <c r="H67" s="101" t="str">
        <f t="shared" si="12"/>
        <v>VENTAJA</v>
      </c>
      <c r="I67" s="84" t="str">
        <f t="shared" si="12"/>
        <v>VENTAJA</v>
      </c>
      <c r="J67" s="101" t="str">
        <f t="shared" si="12"/>
        <v>VENTAJA</v>
      </c>
      <c r="K67" s="84" t="str">
        <f t="shared" si="12"/>
        <v>VENTAJA</v>
      </c>
      <c r="L67" s="101" t="str">
        <f t="shared" si="12"/>
        <v>VENTAJA</v>
      </c>
      <c r="M67" s="84" t="str">
        <f t="shared" si="12"/>
        <v>VENTAJA</v>
      </c>
      <c r="N67" s="101" t="str">
        <f t="shared" si="12"/>
        <v>VENTAJA</v>
      </c>
      <c r="O67" s="84" t="str">
        <f t="shared" si="12"/>
        <v>VENTAJA</v>
      </c>
      <c r="P67" s="101" t="str">
        <f t="shared" si="12"/>
        <v>VENTAJA</v>
      </c>
      <c r="Q67" s="84" t="str">
        <f t="shared" si="12"/>
        <v>VENTAJA</v>
      </c>
      <c r="R67" s="101" t="str">
        <f t="shared" si="12"/>
        <v>VENTAJA</v>
      </c>
      <c r="S67" s="84" t="str">
        <f t="shared" si="12"/>
        <v>VENTAJA</v>
      </c>
      <c r="T67" s="101" t="str">
        <f t="shared" si="12"/>
        <v>VENTAJA</v>
      </c>
      <c r="U67" s="84" t="str">
        <f t="shared" si="12"/>
        <v>VENTAJA</v>
      </c>
      <c r="V67" s="101" t="str">
        <f t="shared" si="12"/>
        <v>VENTAJA</v>
      </c>
      <c r="W67" s="84" t="str">
        <f t="shared" si="12"/>
        <v>VENTAJA</v>
      </c>
      <c r="X67" s="101" t="str">
        <f t="shared" si="12"/>
        <v>VENTAJA</v>
      </c>
      <c r="Y67" s="84" t="str">
        <f t="shared" si="12"/>
        <v>VENTAJA</v>
      </c>
      <c r="Z67" s="101" t="str">
        <f t="shared" si="12"/>
        <v>VENTAJA</v>
      </c>
      <c r="AA67" s="84" t="str">
        <f t="shared" si="12"/>
        <v>VENTAJA</v>
      </c>
      <c r="AB67" s="84" t="str">
        <f t="shared" ref="AB67:AC67" si="13">+IF(AB53&gt; 0.33,"VENTAJA","INTRAPRODUCTO")</f>
        <v>VENTAJA</v>
      </c>
      <c r="AC67" s="84" t="str">
        <f t="shared" si="13"/>
        <v>VENTAJA</v>
      </c>
    </row>
    <row r="68" spans="4:29" x14ac:dyDescent="0.25">
      <c r="D68" s="227" t="s">
        <v>24</v>
      </c>
      <c r="E68" s="228"/>
      <c r="F68" s="106" t="str">
        <f t="shared" ref="F68:AA68" si="14">+IF(F54&gt; 0.33,"VENTAJA","INTRAPRODUCTO")</f>
        <v>VENTAJA</v>
      </c>
      <c r="G68" s="84" t="str">
        <f t="shared" si="14"/>
        <v>INTRAPRODUCTO</v>
      </c>
      <c r="H68" s="101" t="str">
        <f t="shared" si="14"/>
        <v>INTRAPRODUCTO</v>
      </c>
      <c r="I68" s="84" t="str">
        <f t="shared" si="14"/>
        <v>INTRAPRODUCTO</v>
      </c>
      <c r="J68" s="101" t="str">
        <f t="shared" si="14"/>
        <v>VENTAJA</v>
      </c>
      <c r="K68" s="84" t="str">
        <f t="shared" si="14"/>
        <v>INTRAPRODUCTO</v>
      </c>
      <c r="L68" s="101" t="str">
        <f t="shared" si="14"/>
        <v>INTRAPRODUCTO</v>
      </c>
      <c r="M68" s="84" t="str">
        <f t="shared" si="14"/>
        <v>VENTAJA</v>
      </c>
      <c r="N68" s="101" t="str">
        <f t="shared" si="14"/>
        <v>VENTAJA</v>
      </c>
      <c r="O68" s="84" t="str">
        <f t="shared" si="14"/>
        <v>VENTAJA</v>
      </c>
      <c r="P68" s="101" t="str">
        <f t="shared" si="14"/>
        <v>VENTAJA</v>
      </c>
      <c r="Q68" s="84" t="str">
        <f t="shared" si="14"/>
        <v>VENTAJA</v>
      </c>
      <c r="R68" s="101" t="str">
        <f t="shared" si="14"/>
        <v>INTRAPRODUCTO</v>
      </c>
      <c r="S68" s="84" t="str">
        <f t="shared" si="14"/>
        <v>VENTAJA</v>
      </c>
      <c r="T68" s="101" t="str">
        <f t="shared" si="14"/>
        <v>VENTAJA</v>
      </c>
      <c r="U68" s="84" t="str">
        <f t="shared" si="14"/>
        <v>VENTAJA</v>
      </c>
      <c r="V68" s="101" t="str">
        <f t="shared" si="14"/>
        <v>VENTAJA</v>
      </c>
      <c r="W68" s="84" t="str">
        <f t="shared" si="14"/>
        <v>VENTAJA</v>
      </c>
      <c r="X68" s="101" t="str">
        <f t="shared" si="14"/>
        <v>VENTAJA</v>
      </c>
      <c r="Y68" s="84" t="str">
        <f t="shared" si="14"/>
        <v>VENTAJA</v>
      </c>
      <c r="Z68" s="101" t="str">
        <f t="shared" si="14"/>
        <v>VENTAJA</v>
      </c>
      <c r="AA68" s="84" t="str">
        <f t="shared" si="14"/>
        <v>VENTAJA</v>
      </c>
      <c r="AB68" s="84" t="str">
        <f t="shared" ref="AB68:AC68" si="15">+IF(AB54&gt; 0.33,"VENTAJA","INTRAPRODUCTO")</f>
        <v>VENTAJA</v>
      </c>
      <c r="AC68" s="84" t="str">
        <f t="shared" si="15"/>
        <v>VENTAJA</v>
      </c>
    </row>
    <row r="69" spans="4:29" x14ac:dyDescent="0.25">
      <c r="D69" s="225" t="s">
        <v>25</v>
      </c>
      <c r="E69" s="226"/>
      <c r="F69" s="106" t="str">
        <f t="shared" ref="F69:AA69" si="16">+IF(F55&gt; 0.33,"VENTAJA","INTRAPRODUCTO")</f>
        <v>VENTAJA</v>
      </c>
      <c r="G69" s="84" t="str">
        <f t="shared" si="16"/>
        <v>VENTAJA</v>
      </c>
      <c r="H69" s="101" t="str">
        <f t="shared" si="16"/>
        <v>VENTAJA</v>
      </c>
      <c r="I69" s="84" t="str">
        <f t="shared" si="16"/>
        <v>VENTAJA</v>
      </c>
      <c r="J69" s="101" t="str">
        <f t="shared" si="16"/>
        <v>VENTAJA</v>
      </c>
      <c r="K69" s="84" t="str">
        <f t="shared" si="16"/>
        <v>VENTAJA</v>
      </c>
      <c r="L69" s="101" t="str">
        <f t="shared" si="16"/>
        <v>VENTAJA</v>
      </c>
      <c r="M69" s="84" t="str">
        <f t="shared" si="16"/>
        <v>VENTAJA</v>
      </c>
      <c r="N69" s="101" t="str">
        <f t="shared" si="16"/>
        <v>VENTAJA</v>
      </c>
      <c r="O69" s="84" t="str">
        <f t="shared" si="16"/>
        <v>VENTAJA</v>
      </c>
      <c r="P69" s="101" t="str">
        <f t="shared" si="16"/>
        <v>VENTAJA</v>
      </c>
      <c r="Q69" s="84" t="str">
        <f t="shared" si="16"/>
        <v>VENTAJA</v>
      </c>
      <c r="R69" s="101" t="str">
        <f t="shared" si="16"/>
        <v>VENTAJA</v>
      </c>
      <c r="S69" s="84" t="str">
        <f t="shared" si="16"/>
        <v>VENTAJA</v>
      </c>
      <c r="T69" s="101" t="str">
        <f t="shared" si="16"/>
        <v>VENTAJA</v>
      </c>
      <c r="U69" s="84" t="str">
        <f t="shared" si="16"/>
        <v>VENTAJA</v>
      </c>
      <c r="V69" s="101" t="str">
        <f t="shared" si="16"/>
        <v>VENTAJA</v>
      </c>
      <c r="W69" s="84" t="str">
        <f t="shared" si="16"/>
        <v>VENTAJA</v>
      </c>
      <c r="X69" s="101" t="str">
        <f t="shared" si="16"/>
        <v>VENTAJA</v>
      </c>
      <c r="Y69" s="84" t="str">
        <f t="shared" si="16"/>
        <v>VENTAJA</v>
      </c>
      <c r="Z69" s="101" t="str">
        <f t="shared" si="16"/>
        <v>VENTAJA</v>
      </c>
      <c r="AA69" s="84" t="str">
        <f t="shared" si="16"/>
        <v>VENTAJA</v>
      </c>
      <c r="AB69" s="84" t="str">
        <f t="shared" ref="AB69:AC69" si="17">+IF(AB55&gt; 0.33,"VENTAJA","INTRAPRODUCTO")</f>
        <v>VENTAJA</v>
      </c>
      <c r="AC69" s="84" t="str">
        <f t="shared" si="17"/>
        <v>VENTAJA</v>
      </c>
    </row>
    <row r="70" spans="4:29" ht="15.75" thickBot="1" x14ac:dyDescent="0.3">
      <c r="D70" s="223" t="s">
        <v>26</v>
      </c>
      <c r="E70" s="224"/>
      <c r="F70" s="107" t="str">
        <f t="shared" ref="F70:AA70" si="18">+IF(F56&gt; 0.33,"VENTAJA","INTRAPRODUCTO")</f>
        <v>VENTAJA</v>
      </c>
      <c r="G70" s="100" t="str">
        <f t="shared" si="18"/>
        <v>VENTAJA</v>
      </c>
      <c r="H70" s="108" t="str">
        <f t="shared" si="18"/>
        <v>VENTAJA</v>
      </c>
      <c r="I70" s="100" t="str">
        <f t="shared" si="18"/>
        <v>VENTAJA</v>
      </c>
      <c r="J70" s="108" t="str">
        <f t="shared" si="18"/>
        <v>VENTAJA</v>
      </c>
      <c r="K70" s="100" t="str">
        <f t="shared" si="18"/>
        <v>VENTAJA</v>
      </c>
      <c r="L70" s="108" t="str">
        <f t="shared" si="18"/>
        <v>VENTAJA</v>
      </c>
      <c r="M70" s="100" t="str">
        <f t="shared" si="18"/>
        <v>VENTAJA</v>
      </c>
      <c r="N70" s="108" t="str">
        <f t="shared" si="18"/>
        <v>VENTAJA</v>
      </c>
      <c r="O70" s="100" t="str">
        <f t="shared" si="18"/>
        <v>VENTAJA</v>
      </c>
      <c r="P70" s="108" t="str">
        <f t="shared" si="18"/>
        <v>VENTAJA</v>
      </c>
      <c r="Q70" s="100" t="str">
        <f t="shared" si="18"/>
        <v>VENTAJA</v>
      </c>
      <c r="R70" s="108" t="str">
        <f t="shared" si="18"/>
        <v>VENTAJA</v>
      </c>
      <c r="S70" s="100" t="str">
        <f t="shared" si="18"/>
        <v>VENTAJA</v>
      </c>
      <c r="T70" s="108" t="str">
        <f t="shared" si="18"/>
        <v>VENTAJA</v>
      </c>
      <c r="U70" s="100" t="str">
        <f t="shared" si="18"/>
        <v>VENTAJA</v>
      </c>
      <c r="V70" s="108" t="str">
        <f t="shared" si="18"/>
        <v>VENTAJA</v>
      </c>
      <c r="W70" s="100" t="str">
        <f t="shared" si="18"/>
        <v>VENTAJA</v>
      </c>
      <c r="X70" s="108" t="str">
        <f t="shared" si="18"/>
        <v>VENTAJA</v>
      </c>
      <c r="Y70" s="100" t="str">
        <f t="shared" si="18"/>
        <v>VENTAJA</v>
      </c>
      <c r="Z70" s="108" t="str">
        <f t="shared" si="18"/>
        <v>VENTAJA</v>
      </c>
      <c r="AA70" s="100" t="str">
        <f t="shared" si="18"/>
        <v>VENTAJA</v>
      </c>
      <c r="AB70" s="100" t="str">
        <f t="shared" ref="AB70:AC70" si="19">+IF(AB56&gt; 0.33,"VENTAJA","INTRAPRODUCTO")</f>
        <v>VENTAJA</v>
      </c>
      <c r="AC70" s="100" t="str">
        <f t="shared" si="19"/>
        <v>VENTAJA</v>
      </c>
    </row>
    <row r="71" spans="4:29" s="1" customFormat="1" x14ac:dyDescent="0.25">
      <c r="D71" s="1" t="s">
        <v>53</v>
      </c>
      <c r="E71" s="125"/>
      <c r="F71" s="101"/>
      <c r="G71" s="101"/>
      <c r="H71" s="101"/>
      <c r="I71" s="101"/>
      <c r="J71" s="101"/>
      <c r="K71" s="101"/>
      <c r="L71" s="101"/>
      <c r="M71" s="101"/>
      <c r="N71" s="101"/>
      <c r="O71" s="101"/>
      <c r="P71" s="101"/>
      <c r="Q71" s="101"/>
      <c r="R71" s="101"/>
      <c r="S71" s="101"/>
      <c r="T71" s="101"/>
      <c r="U71" s="101"/>
      <c r="V71" s="101"/>
      <c r="W71" s="101"/>
      <c r="X71" s="101"/>
      <c r="Y71" s="101"/>
      <c r="Z71" s="101"/>
      <c r="AA71" s="101"/>
    </row>
    <row r="73" spans="4:29" ht="15.75" thickBot="1" x14ac:dyDescent="0.3">
      <c r="D73" s="1" t="s">
        <v>55</v>
      </c>
      <c r="E73" s="3"/>
    </row>
    <row r="74" spans="4:29" ht="15.75" thickBot="1" x14ac:dyDescent="0.3">
      <c r="D74" s="97" t="s">
        <v>15</v>
      </c>
      <c r="E74" s="98"/>
      <c r="F74" s="17">
        <v>1995</v>
      </c>
      <c r="G74" s="9">
        <v>1996</v>
      </c>
      <c r="H74" s="17">
        <v>1997</v>
      </c>
      <c r="I74" s="9">
        <v>1998</v>
      </c>
      <c r="J74" s="17">
        <v>1999</v>
      </c>
      <c r="K74" s="9">
        <v>2000</v>
      </c>
      <c r="L74" s="17">
        <v>2001</v>
      </c>
      <c r="M74" s="9">
        <v>2002</v>
      </c>
      <c r="N74" s="17">
        <v>2003</v>
      </c>
      <c r="O74" s="9">
        <v>2004</v>
      </c>
      <c r="P74" s="17">
        <v>2005</v>
      </c>
      <c r="Q74" s="9">
        <v>2006</v>
      </c>
      <c r="R74" s="17">
        <v>2007</v>
      </c>
      <c r="S74" s="9">
        <v>2008</v>
      </c>
      <c r="T74" s="17">
        <v>2009</v>
      </c>
      <c r="U74" s="9">
        <v>2010</v>
      </c>
      <c r="V74" s="17">
        <v>2011</v>
      </c>
      <c r="W74" s="9">
        <v>2012</v>
      </c>
      <c r="X74" s="17">
        <v>2013</v>
      </c>
      <c r="Y74" s="9">
        <v>2014</v>
      </c>
      <c r="Z74" s="17">
        <v>2015</v>
      </c>
      <c r="AA74" s="10">
        <v>2016</v>
      </c>
      <c r="AB74" s="10">
        <v>2017</v>
      </c>
      <c r="AC74" s="10">
        <v>2018</v>
      </c>
    </row>
    <row r="75" spans="4:29" ht="15.75" thickBot="1" x14ac:dyDescent="0.3">
      <c r="D75" s="229" t="s">
        <v>16</v>
      </c>
      <c r="E75" s="230"/>
      <c r="F75" s="85">
        <v>10201048.063999999</v>
      </c>
      <c r="G75" s="86">
        <v>10647555.072000001</v>
      </c>
      <c r="H75" s="85">
        <v>11549019.136</v>
      </c>
      <c r="I75" s="86">
        <v>10821222.4</v>
      </c>
      <c r="J75" s="85">
        <v>11617030.143999999</v>
      </c>
      <c r="K75" s="86">
        <v>13158400.846999999</v>
      </c>
      <c r="L75" s="85">
        <v>12301486.486</v>
      </c>
      <c r="M75" s="86">
        <v>11897488.380999999</v>
      </c>
      <c r="N75" s="85">
        <v>13092218.069</v>
      </c>
      <c r="O75" s="86">
        <v>16729677.706</v>
      </c>
      <c r="P75" s="85">
        <v>21190438.734999999</v>
      </c>
      <c r="Q75" s="86">
        <v>24390975.103</v>
      </c>
      <c r="R75" s="85">
        <v>29991332</v>
      </c>
      <c r="S75" s="86">
        <v>37625882.064999998</v>
      </c>
      <c r="T75" s="85">
        <v>32852985.837000001</v>
      </c>
      <c r="U75" s="86">
        <v>39819528.641999997</v>
      </c>
      <c r="V75" s="85">
        <v>56953516.086000003</v>
      </c>
      <c r="W75" s="86">
        <v>60273618.167999998</v>
      </c>
      <c r="X75" s="85">
        <v>58821869.987000003</v>
      </c>
      <c r="Y75" s="86">
        <v>54794812.015000001</v>
      </c>
      <c r="Z75" s="85">
        <v>35690766.593000002</v>
      </c>
      <c r="AA75" s="87">
        <v>31044991.243000001</v>
      </c>
      <c r="AB75" s="87">
        <v>37766321.060000002</v>
      </c>
      <c r="AC75" s="87">
        <v>41831520.221000001</v>
      </c>
    </row>
    <row r="76" spans="4:29" x14ac:dyDescent="0.25">
      <c r="D76" s="225" t="s">
        <v>17</v>
      </c>
      <c r="E76" s="226"/>
      <c r="F76" s="88">
        <v>3098921.09</v>
      </c>
      <c r="G76" s="89">
        <v>2785849.662</v>
      </c>
      <c r="H76" s="88">
        <v>3607707.88</v>
      </c>
      <c r="I76" s="89">
        <v>3335956.557</v>
      </c>
      <c r="J76" s="88">
        <v>2695929.8470000001</v>
      </c>
      <c r="K76" s="89">
        <v>2405215.0010000002</v>
      </c>
      <c r="L76" s="88">
        <v>2138679.7719999999</v>
      </c>
      <c r="M76" s="89">
        <v>2078652.2009999999</v>
      </c>
      <c r="N76" s="88">
        <v>2115649.7719999999</v>
      </c>
      <c r="O76" s="89">
        <v>2562060.0449999999</v>
      </c>
      <c r="P76" s="88">
        <v>3414451.378</v>
      </c>
      <c r="Q76" s="89">
        <v>3636147.1490000002</v>
      </c>
      <c r="R76" s="88">
        <v>4207719.53</v>
      </c>
      <c r="S76" s="89">
        <v>4920759.6100000003</v>
      </c>
      <c r="T76" s="88">
        <v>4598395.335</v>
      </c>
      <c r="U76" s="89">
        <v>4252563.568</v>
      </c>
      <c r="V76" s="88">
        <v>5361940.517</v>
      </c>
      <c r="W76" s="89">
        <v>4891277.0719999997</v>
      </c>
      <c r="X76" s="88">
        <v>4827988.8420000002</v>
      </c>
      <c r="Y76" s="89">
        <v>5397566.3509999998</v>
      </c>
      <c r="Z76" s="88">
        <v>5065806.5839999998</v>
      </c>
      <c r="AA76" s="90">
        <v>5017400.301</v>
      </c>
      <c r="AB76" s="90">
        <v>5287654.5549999997</v>
      </c>
      <c r="AC76" s="90">
        <v>5056430.5199999996</v>
      </c>
    </row>
    <row r="77" spans="4:29" x14ac:dyDescent="0.25">
      <c r="D77" s="227" t="s">
        <v>18</v>
      </c>
      <c r="E77" s="228"/>
      <c r="F77" s="91">
        <v>30803.01</v>
      </c>
      <c r="G77" s="92">
        <v>35173.404000000002</v>
      </c>
      <c r="H77" s="91">
        <v>39259.262000000002</v>
      </c>
      <c r="I77" s="92">
        <v>35104.345999999998</v>
      </c>
      <c r="J77" s="91">
        <v>39624.252</v>
      </c>
      <c r="K77" s="92">
        <v>46419.232000000004</v>
      </c>
      <c r="L77" s="91">
        <v>53188.722000000002</v>
      </c>
      <c r="M77" s="92">
        <v>74104.146999999997</v>
      </c>
      <c r="N77" s="91">
        <v>91780.876000000004</v>
      </c>
      <c r="O77" s="92">
        <v>123835.197</v>
      </c>
      <c r="P77" s="91">
        <v>96874.676000000007</v>
      </c>
      <c r="Q77" s="92">
        <v>94055.032999999996</v>
      </c>
      <c r="R77" s="91">
        <v>105375.874</v>
      </c>
      <c r="S77" s="92">
        <v>94489.955000000002</v>
      </c>
      <c r="T77" s="91">
        <v>70182.815000000002</v>
      </c>
      <c r="U77" s="92">
        <v>53309.548000000003</v>
      </c>
      <c r="V77" s="91">
        <v>64346.038</v>
      </c>
      <c r="W77" s="92">
        <v>70258.634000000005</v>
      </c>
      <c r="X77" s="91">
        <v>97455.774999999994</v>
      </c>
      <c r="Y77" s="92">
        <v>83701.375</v>
      </c>
      <c r="Z77" s="91">
        <v>73863.785999999993</v>
      </c>
      <c r="AA77" s="93">
        <v>54157.362999999998</v>
      </c>
      <c r="AB77" s="93">
        <v>67241.414999999994</v>
      </c>
      <c r="AC77" s="93">
        <v>74247.701000000001</v>
      </c>
    </row>
    <row r="78" spans="4:29" x14ac:dyDescent="0.25">
      <c r="D78" s="225" t="s">
        <v>19</v>
      </c>
      <c r="E78" s="226"/>
      <c r="F78" s="88">
        <v>579990.24399999995</v>
      </c>
      <c r="G78" s="89">
        <v>605765.80500000005</v>
      </c>
      <c r="H78" s="88">
        <v>616942.38699999999</v>
      </c>
      <c r="I78" s="89">
        <v>617456.18000000005</v>
      </c>
      <c r="J78" s="88">
        <v>620240.06799999997</v>
      </c>
      <c r="K78" s="89">
        <v>659124.23800000001</v>
      </c>
      <c r="L78" s="88">
        <v>688855.61499999999</v>
      </c>
      <c r="M78" s="89">
        <v>757827.40099999995</v>
      </c>
      <c r="N78" s="88">
        <v>789590.94900000002</v>
      </c>
      <c r="O78" s="89">
        <v>875534.74</v>
      </c>
      <c r="P78" s="88">
        <v>1139266.4569999999</v>
      </c>
      <c r="Q78" s="89">
        <v>1479351.7949999999</v>
      </c>
      <c r="R78" s="88">
        <v>1801174.3359999999</v>
      </c>
      <c r="S78" s="89">
        <v>1883633.2490000001</v>
      </c>
      <c r="T78" s="88">
        <v>1536759.11</v>
      </c>
      <c r="U78" s="89">
        <v>1790755.2039999999</v>
      </c>
      <c r="V78" s="88">
        <v>1862520.5719999999</v>
      </c>
      <c r="W78" s="89">
        <v>1903899.7069999999</v>
      </c>
      <c r="X78" s="88">
        <v>1983921.308</v>
      </c>
      <c r="Y78" s="89">
        <v>1921493.327</v>
      </c>
      <c r="Z78" s="88">
        <v>1777427.3</v>
      </c>
      <c r="AA78" s="90">
        <v>1737163.1470000001</v>
      </c>
      <c r="AB78" s="90">
        <v>1879180.273</v>
      </c>
      <c r="AC78" s="90">
        <v>2002077.676</v>
      </c>
    </row>
    <row r="79" spans="4:29" x14ac:dyDescent="0.25">
      <c r="D79" s="227" t="s">
        <v>20</v>
      </c>
      <c r="E79" s="228"/>
      <c r="F79" s="91">
        <v>2777924.2829999998</v>
      </c>
      <c r="G79" s="92">
        <v>3827695.986</v>
      </c>
      <c r="H79" s="91">
        <v>3622565.1490000002</v>
      </c>
      <c r="I79" s="92">
        <v>3273865.3459999999</v>
      </c>
      <c r="J79" s="91">
        <v>4702466.4309999999</v>
      </c>
      <c r="K79" s="92">
        <v>5668573.9000000004</v>
      </c>
      <c r="L79" s="91">
        <v>4465281.6239999998</v>
      </c>
      <c r="M79" s="92">
        <v>4273429.8509999998</v>
      </c>
      <c r="N79" s="91">
        <v>4869042.2489999998</v>
      </c>
      <c r="O79" s="92">
        <v>6174538.5109999999</v>
      </c>
      <c r="P79" s="91">
        <v>8316319.8449999997</v>
      </c>
      <c r="Q79" s="92">
        <v>9373867.7410000004</v>
      </c>
      <c r="R79" s="91">
        <v>10872100.037</v>
      </c>
      <c r="S79" s="92">
        <v>17295009.647999998</v>
      </c>
      <c r="T79" s="91">
        <v>15780856.358999999</v>
      </c>
      <c r="U79" s="92">
        <v>22564428.982000001</v>
      </c>
      <c r="V79" s="91">
        <v>36481785.703000002</v>
      </c>
      <c r="W79" s="92">
        <v>39611602.737000003</v>
      </c>
      <c r="X79" s="91">
        <v>39276186.884999998</v>
      </c>
      <c r="Y79" s="92">
        <v>35930632.399999999</v>
      </c>
      <c r="Z79" s="91">
        <v>18839854.679000001</v>
      </c>
      <c r="AA79" s="93">
        <v>14745528.085000001</v>
      </c>
      <c r="AB79" s="93">
        <v>20445576.850000001</v>
      </c>
      <c r="AC79" s="93">
        <v>24211578.954</v>
      </c>
    </row>
    <row r="80" spans="4:29" x14ac:dyDescent="0.25">
      <c r="D80" s="225" t="s">
        <v>21</v>
      </c>
      <c r="E80" s="226"/>
      <c r="F80" s="88">
        <v>15458.19</v>
      </c>
      <c r="G80" s="89">
        <v>20060.937999999998</v>
      </c>
      <c r="H80" s="88">
        <v>39520.923999999999</v>
      </c>
      <c r="I80" s="89">
        <v>47420.091999999997</v>
      </c>
      <c r="J80" s="88">
        <v>59328.618000000002</v>
      </c>
      <c r="K80" s="89">
        <v>49121.404000000002</v>
      </c>
      <c r="L80" s="88">
        <v>40252.230000000003</v>
      </c>
      <c r="M80" s="89">
        <v>47038.563999999998</v>
      </c>
      <c r="N80" s="88">
        <v>70101.479000000007</v>
      </c>
      <c r="O80" s="89">
        <v>132581.01300000001</v>
      </c>
      <c r="P80" s="88">
        <v>122856.924</v>
      </c>
      <c r="Q80" s="89">
        <v>127010.948</v>
      </c>
      <c r="R80" s="88">
        <v>261453.73800000001</v>
      </c>
      <c r="S80" s="89">
        <v>384381.01500000001</v>
      </c>
      <c r="T80" s="88">
        <v>178528.27600000001</v>
      </c>
      <c r="U80" s="89">
        <v>135985.625</v>
      </c>
      <c r="V80" s="88">
        <v>290296.103</v>
      </c>
      <c r="W80" s="89">
        <v>280943.15100000001</v>
      </c>
      <c r="X80" s="88">
        <v>255500.98800000001</v>
      </c>
      <c r="Y80" s="89">
        <v>328909.83600000001</v>
      </c>
      <c r="Z80" s="88">
        <v>363479.42700000003</v>
      </c>
      <c r="AA80" s="90">
        <v>338839.57299999997</v>
      </c>
      <c r="AB80" s="90">
        <v>500779.88900000002</v>
      </c>
      <c r="AC80" s="90">
        <v>585061.14500000002</v>
      </c>
    </row>
    <row r="81" spans="4:29" x14ac:dyDescent="0.25">
      <c r="D81" s="227" t="s">
        <v>22</v>
      </c>
      <c r="E81" s="228"/>
      <c r="F81" s="91">
        <v>806467.44</v>
      </c>
      <c r="G81" s="92">
        <v>878271.42099999997</v>
      </c>
      <c r="H81" s="91">
        <v>1075389.1259999999</v>
      </c>
      <c r="I81" s="92">
        <v>1092606.466</v>
      </c>
      <c r="J81" s="91">
        <v>1179674.507</v>
      </c>
      <c r="K81" s="92">
        <v>1335680.9410000001</v>
      </c>
      <c r="L81" s="91">
        <v>1361828.9720000001</v>
      </c>
      <c r="M81" s="92">
        <v>1329738.9140000001</v>
      </c>
      <c r="N81" s="91">
        <v>1219370.236</v>
      </c>
      <c r="O81" s="92">
        <v>1541722.7209999999</v>
      </c>
      <c r="P81" s="91">
        <v>1786172.6610000001</v>
      </c>
      <c r="Q81" s="92">
        <v>2024381.6680000001</v>
      </c>
      <c r="R81" s="91">
        <v>2413255.6839999999</v>
      </c>
      <c r="S81" s="92">
        <v>2951475.1740000001</v>
      </c>
      <c r="T81" s="91">
        <v>2715936.733</v>
      </c>
      <c r="U81" s="92">
        <v>2846822.6030000001</v>
      </c>
      <c r="V81" s="91">
        <v>3312122.983</v>
      </c>
      <c r="W81" s="92">
        <v>3428685.415</v>
      </c>
      <c r="X81" s="91">
        <v>3733191.8110000002</v>
      </c>
      <c r="Y81" s="92">
        <v>3684127.247</v>
      </c>
      <c r="Z81" s="91">
        <v>3423007.0780000002</v>
      </c>
      <c r="AA81" s="93">
        <v>3029705.855</v>
      </c>
      <c r="AB81" s="93">
        <v>3053327.361</v>
      </c>
      <c r="AC81" s="93">
        <v>3210970.0660000001</v>
      </c>
    </row>
    <row r="82" spans="4:29" x14ac:dyDescent="0.25">
      <c r="D82" s="225" t="s">
        <v>23</v>
      </c>
      <c r="E82" s="226"/>
      <c r="F82" s="88">
        <v>1467892.4750000001</v>
      </c>
      <c r="G82" s="89">
        <v>1145310.274</v>
      </c>
      <c r="H82" s="88">
        <v>1189097.206</v>
      </c>
      <c r="I82" s="89">
        <v>1100459.8259999999</v>
      </c>
      <c r="J82" s="88">
        <v>1195512.314</v>
      </c>
      <c r="K82" s="89">
        <v>1443992.7379999999</v>
      </c>
      <c r="L82" s="88">
        <v>1600065.148</v>
      </c>
      <c r="M82" s="89">
        <v>1560431.6310000001</v>
      </c>
      <c r="N82" s="88">
        <v>1737469.0460000001</v>
      </c>
      <c r="O82" s="89">
        <v>2330093.8820000002</v>
      </c>
      <c r="P82" s="88">
        <v>2753889.4539999999</v>
      </c>
      <c r="Q82" s="89">
        <v>3484528.9249999998</v>
      </c>
      <c r="R82" s="88">
        <v>4748504.3559999997</v>
      </c>
      <c r="S82" s="89">
        <v>4649722.3870000001</v>
      </c>
      <c r="T82" s="88">
        <v>3441238.7110000001</v>
      </c>
      <c r="U82" s="89">
        <v>3337209.6940000001</v>
      </c>
      <c r="V82" s="88">
        <v>3472061.2480000001</v>
      </c>
      <c r="W82" s="89">
        <v>3549539.51</v>
      </c>
      <c r="X82" s="88">
        <v>3048385.906</v>
      </c>
      <c r="Y82" s="89">
        <v>2962845.625</v>
      </c>
      <c r="Z82" s="88">
        <v>2367656.7080000001</v>
      </c>
      <c r="AA82" s="90">
        <v>2028656.209</v>
      </c>
      <c r="AB82" s="90">
        <v>2137856.7110000001</v>
      </c>
      <c r="AC82" s="90">
        <v>2445979.3769999999</v>
      </c>
    </row>
    <row r="83" spans="4:29" x14ac:dyDescent="0.25">
      <c r="D83" s="227" t="s">
        <v>24</v>
      </c>
      <c r="E83" s="228"/>
      <c r="F83" s="91">
        <v>264716.17499999999</v>
      </c>
      <c r="G83" s="92">
        <v>290365.29800000001</v>
      </c>
      <c r="H83" s="91">
        <v>438185.76</v>
      </c>
      <c r="I83" s="92">
        <v>427399.25199999998</v>
      </c>
      <c r="J83" s="91">
        <v>306885.30800000002</v>
      </c>
      <c r="K83" s="92">
        <v>565442.83100000001</v>
      </c>
      <c r="L83" s="91">
        <v>828162.73800000001</v>
      </c>
      <c r="M83" s="92">
        <v>663024.73400000005</v>
      </c>
      <c r="N83" s="91">
        <v>430313.315</v>
      </c>
      <c r="O83" s="92">
        <v>910814.52500000002</v>
      </c>
      <c r="P83" s="91">
        <v>1265020.04</v>
      </c>
      <c r="Q83" s="92">
        <v>1519771.098</v>
      </c>
      <c r="R83" s="91">
        <v>2208299.469</v>
      </c>
      <c r="S83" s="92">
        <v>1884343.71</v>
      </c>
      <c r="T83" s="91">
        <v>1427862.03</v>
      </c>
      <c r="U83" s="92">
        <v>1265311.8959999999</v>
      </c>
      <c r="V83" s="91">
        <v>1720984.7679999999</v>
      </c>
      <c r="W83" s="92">
        <v>1492637.152</v>
      </c>
      <c r="X83" s="91">
        <v>1834495.1359999999</v>
      </c>
      <c r="Y83" s="92">
        <v>1529037.4939999999</v>
      </c>
      <c r="Z83" s="91">
        <v>1423523.017</v>
      </c>
      <c r="AA83" s="93">
        <v>1464320.9709999999</v>
      </c>
      <c r="AB83" s="93">
        <v>1526610.9469999999</v>
      </c>
      <c r="AC83" s="93">
        <v>1571426.105</v>
      </c>
    </row>
    <row r="84" spans="4:29" x14ac:dyDescent="0.25">
      <c r="D84" s="225" t="s">
        <v>25</v>
      </c>
      <c r="E84" s="226"/>
      <c r="F84" s="88">
        <v>985174.973</v>
      </c>
      <c r="G84" s="89">
        <v>854746.38600000006</v>
      </c>
      <c r="H84" s="88">
        <v>844979.59499999997</v>
      </c>
      <c r="I84" s="89">
        <v>870562.44400000002</v>
      </c>
      <c r="J84" s="88">
        <v>807029.93</v>
      </c>
      <c r="K84" s="89">
        <v>975983.973</v>
      </c>
      <c r="L84" s="88">
        <v>1113974.9620000001</v>
      </c>
      <c r="M84" s="89">
        <v>999796.94099999999</v>
      </c>
      <c r="N84" s="88">
        <v>1176477.253</v>
      </c>
      <c r="O84" s="89">
        <v>1501711.953</v>
      </c>
      <c r="P84" s="88">
        <v>1662357.4920000001</v>
      </c>
      <c r="Q84" s="89">
        <v>1818153.287</v>
      </c>
      <c r="R84" s="88">
        <v>2568492.432</v>
      </c>
      <c r="S84" s="89">
        <v>2529167.3969999999</v>
      </c>
      <c r="T84" s="88">
        <v>1535642.514</v>
      </c>
      <c r="U84" s="89">
        <v>1443255.895</v>
      </c>
      <c r="V84" s="88">
        <v>1590328.8319999999</v>
      </c>
      <c r="W84" s="89">
        <v>1631760.6129999999</v>
      </c>
      <c r="X84" s="88">
        <v>1499523.801</v>
      </c>
      <c r="Y84" s="89">
        <v>1360366.0090000001</v>
      </c>
      <c r="Z84" s="88">
        <v>1254999.4099999999</v>
      </c>
      <c r="AA84" s="90">
        <v>1085000.3689999999</v>
      </c>
      <c r="AB84" s="90">
        <v>1086945.68</v>
      </c>
      <c r="AC84" s="90">
        <v>1207352.51</v>
      </c>
    </row>
    <row r="85" spans="4:29" ht="15.75" thickBot="1" x14ac:dyDescent="0.3">
      <c r="D85" s="223" t="s">
        <v>26</v>
      </c>
      <c r="E85" s="224"/>
      <c r="F85" s="94">
        <v>173700.736</v>
      </c>
      <c r="G85" s="95">
        <v>204315.77</v>
      </c>
      <c r="H85" s="94">
        <v>75372.135999999999</v>
      </c>
      <c r="I85" s="95">
        <v>20392.142</v>
      </c>
      <c r="J85" s="94">
        <v>10338.969999999999</v>
      </c>
      <c r="K85" s="95">
        <v>8846.5889999999999</v>
      </c>
      <c r="L85" s="94">
        <v>11196.703</v>
      </c>
      <c r="M85" s="95">
        <v>113443.997</v>
      </c>
      <c r="N85" s="94">
        <v>592422.89399999997</v>
      </c>
      <c r="O85" s="95">
        <v>576785.11899999995</v>
      </c>
      <c r="P85" s="94">
        <v>633229.92799999996</v>
      </c>
      <c r="Q85" s="95">
        <v>833707.58499999996</v>
      </c>
      <c r="R85" s="94">
        <v>804956.70200000005</v>
      </c>
      <c r="S85" s="95">
        <v>1032900.036</v>
      </c>
      <c r="T85" s="94">
        <v>1567584.0730000001</v>
      </c>
      <c r="U85" s="95">
        <v>2129885.764</v>
      </c>
      <c r="V85" s="94">
        <v>2797129.4870000002</v>
      </c>
      <c r="W85" s="95">
        <v>3413014.27</v>
      </c>
      <c r="X85" s="94">
        <v>2265219.588</v>
      </c>
      <c r="Y85" s="95">
        <v>1596132.41</v>
      </c>
      <c r="Z85" s="94">
        <v>1101148.7209999999</v>
      </c>
      <c r="AA85" s="96">
        <v>1544219.487</v>
      </c>
      <c r="AB85" s="96">
        <v>1781147.379</v>
      </c>
      <c r="AC85" s="96">
        <v>1466396.166</v>
      </c>
    </row>
    <row r="86" spans="4:29" x14ac:dyDescent="0.25">
      <c r="D86" s="1" t="s">
        <v>52</v>
      </c>
    </row>
  </sheetData>
  <mergeCells count="37">
    <mergeCell ref="D85:E85"/>
    <mergeCell ref="D80:E80"/>
    <mergeCell ref="D81:E81"/>
    <mergeCell ref="D82:E82"/>
    <mergeCell ref="D83:E83"/>
    <mergeCell ref="D84:E84"/>
    <mergeCell ref="D75:E75"/>
    <mergeCell ref="D76:E76"/>
    <mergeCell ref="D77:E77"/>
    <mergeCell ref="D78:E78"/>
    <mergeCell ref="D79:E79"/>
    <mergeCell ref="D52:E52"/>
    <mergeCell ref="D53:E53"/>
    <mergeCell ref="D54:E54"/>
    <mergeCell ref="D55:E55"/>
    <mergeCell ref="D56:E56"/>
    <mergeCell ref="D47:E47"/>
    <mergeCell ref="D48:E48"/>
    <mergeCell ref="D49:E49"/>
    <mergeCell ref="D50:E50"/>
    <mergeCell ref="D51:E51"/>
    <mergeCell ref="B17:D17"/>
    <mergeCell ref="G17:I17"/>
    <mergeCell ref="M17:O17"/>
    <mergeCell ref="B7:E16"/>
    <mergeCell ref="D46:E46"/>
    <mergeCell ref="D60:E60"/>
    <mergeCell ref="D61:E61"/>
    <mergeCell ref="D62:E62"/>
    <mergeCell ref="D63:E63"/>
    <mergeCell ref="D64:E64"/>
    <mergeCell ref="D70:E70"/>
    <mergeCell ref="D65:E65"/>
    <mergeCell ref="D66:E66"/>
    <mergeCell ref="D67:E67"/>
    <mergeCell ref="D68:E68"/>
    <mergeCell ref="D69:E69"/>
  </mergeCell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7:AC69"/>
  <sheetViews>
    <sheetView showGridLines="0" topLeftCell="A40" workbookViewId="0">
      <selection activeCell="AD55" sqref="AD55"/>
    </sheetView>
  </sheetViews>
  <sheetFormatPr baseColWidth="10" defaultRowHeight="15" x14ac:dyDescent="0.25"/>
  <cols>
    <col min="5" max="5" width="24.42578125" customWidth="1"/>
    <col min="6" max="27" width="27.7109375" bestFit="1" customWidth="1"/>
    <col min="28" max="28" width="29.85546875" customWidth="1"/>
    <col min="29" max="29" width="30.28515625" customWidth="1"/>
  </cols>
  <sheetData>
    <row r="7" spans="2:16" ht="15" customHeight="1" x14ac:dyDescent="0.25">
      <c r="C7" s="123"/>
      <c r="D7" s="201" t="s">
        <v>47</v>
      </c>
      <c r="E7" s="201"/>
      <c r="I7" s="232" t="s">
        <v>46</v>
      </c>
      <c r="J7" s="232"/>
      <c r="K7" s="232"/>
      <c r="M7" s="72"/>
      <c r="N7" s="72"/>
      <c r="O7" s="72"/>
      <c r="P7" s="72"/>
    </row>
    <row r="8" spans="2:16" x14ac:dyDescent="0.25">
      <c r="B8" s="123"/>
      <c r="C8" s="123"/>
      <c r="D8" s="201"/>
      <c r="E8" s="201"/>
      <c r="I8" s="232"/>
      <c r="J8" s="232"/>
      <c r="K8" s="232"/>
      <c r="L8" s="72"/>
      <c r="M8" s="72"/>
      <c r="N8" s="72"/>
      <c r="O8" s="72"/>
      <c r="P8" s="72"/>
    </row>
    <row r="9" spans="2:16" x14ac:dyDescent="0.25">
      <c r="B9" s="123"/>
      <c r="C9" s="123"/>
      <c r="D9" s="201"/>
      <c r="E9" s="201"/>
      <c r="I9" s="232"/>
      <c r="J9" s="232"/>
      <c r="K9" s="232"/>
      <c r="L9" s="72"/>
      <c r="M9" s="72"/>
      <c r="N9" s="72"/>
      <c r="O9" s="72"/>
      <c r="P9" s="72"/>
    </row>
    <row r="10" spans="2:16" x14ac:dyDescent="0.25">
      <c r="B10" s="123"/>
      <c r="C10" s="123"/>
      <c r="D10" s="201"/>
      <c r="E10" s="201"/>
      <c r="I10" s="232"/>
      <c r="J10" s="232"/>
      <c r="K10" s="232"/>
      <c r="L10" s="72"/>
      <c r="M10" s="72"/>
      <c r="N10" s="72"/>
      <c r="O10" s="72"/>
      <c r="P10" s="72"/>
    </row>
    <row r="11" spans="2:16" x14ac:dyDescent="0.25">
      <c r="B11" s="123"/>
      <c r="C11" s="123"/>
      <c r="D11" s="201"/>
      <c r="E11" s="201"/>
      <c r="I11" s="232"/>
      <c r="J11" s="232"/>
      <c r="K11" s="232"/>
      <c r="L11" s="72"/>
      <c r="M11" s="72"/>
      <c r="N11" s="72"/>
      <c r="O11" s="72"/>
      <c r="P11" s="72"/>
    </row>
    <row r="12" spans="2:16" x14ac:dyDescent="0.25">
      <c r="B12" s="123"/>
      <c r="C12" s="123"/>
      <c r="D12" s="201"/>
      <c r="E12" s="201"/>
      <c r="I12" s="232"/>
      <c r="J12" s="232"/>
      <c r="K12" s="232"/>
      <c r="L12" s="72"/>
      <c r="M12" s="72"/>
      <c r="N12" s="72"/>
      <c r="O12" s="72"/>
      <c r="P12" s="72"/>
    </row>
    <row r="13" spans="2:16" x14ac:dyDescent="0.25">
      <c r="B13" s="123"/>
      <c r="C13" s="123"/>
      <c r="D13" s="201"/>
      <c r="E13" s="201"/>
      <c r="I13" s="232"/>
      <c r="J13" s="232"/>
      <c r="K13" s="232"/>
      <c r="L13" s="72"/>
      <c r="M13" s="72"/>
      <c r="N13" s="72"/>
      <c r="O13" s="72"/>
      <c r="P13" s="72"/>
    </row>
    <row r="14" spans="2:16" x14ac:dyDescent="0.25">
      <c r="B14" s="123"/>
      <c r="C14" s="123"/>
      <c r="D14" s="201"/>
      <c r="E14" s="201"/>
      <c r="I14" s="232"/>
      <c r="J14" s="232"/>
      <c r="K14" s="232"/>
      <c r="L14" s="72"/>
      <c r="M14" s="72"/>
      <c r="N14" s="72"/>
      <c r="O14" s="72"/>
      <c r="P14" s="72"/>
    </row>
    <row r="15" spans="2:16" ht="17.25" customHeight="1" x14ac:dyDescent="0.25">
      <c r="B15" s="123"/>
      <c r="C15" s="123"/>
      <c r="D15" s="123"/>
      <c r="E15" s="123"/>
      <c r="G15" s="231" t="s">
        <v>48</v>
      </c>
      <c r="H15" s="231"/>
      <c r="I15" s="232"/>
      <c r="J15" s="232"/>
      <c r="K15" s="232"/>
      <c r="L15" s="72"/>
      <c r="M15" s="72"/>
      <c r="N15" s="72"/>
      <c r="O15" s="72"/>
      <c r="P15" s="72"/>
    </row>
    <row r="16" spans="2:16" x14ac:dyDescent="0.25">
      <c r="B16" s="123"/>
      <c r="C16" s="123"/>
      <c r="D16" s="123"/>
      <c r="E16" s="123"/>
      <c r="G16" s="231"/>
      <c r="H16" s="231"/>
      <c r="I16" s="73"/>
      <c r="J16" s="73" t="s">
        <v>3</v>
      </c>
      <c r="L16" s="72"/>
      <c r="M16" s="72"/>
      <c r="N16" s="72"/>
      <c r="O16" s="72"/>
      <c r="P16" s="72"/>
    </row>
    <row r="17" spans="3:15" x14ac:dyDescent="0.25">
      <c r="C17" s="73"/>
      <c r="D17" s="73"/>
      <c r="E17" s="73" t="s">
        <v>3</v>
      </c>
      <c r="G17" s="73" t="s">
        <v>3</v>
      </c>
      <c r="H17" s="73"/>
      <c r="I17" s="73"/>
      <c r="N17" s="73"/>
      <c r="O17" s="73"/>
    </row>
    <row r="44" spans="4:29" ht="15.75" thickBot="1" x14ac:dyDescent="0.3"/>
    <row r="45" spans="4:29" ht="15.75" thickBot="1" x14ac:dyDescent="0.3">
      <c r="D45" s="7" t="s">
        <v>15</v>
      </c>
      <c r="E45" s="8"/>
      <c r="F45" s="110">
        <v>1995</v>
      </c>
      <c r="G45" s="17">
        <v>1996</v>
      </c>
      <c r="H45" s="9">
        <v>1997</v>
      </c>
      <c r="I45" s="17">
        <v>1998</v>
      </c>
      <c r="J45" s="9">
        <v>1999</v>
      </c>
      <c r="K45" s="17">
        <v>2000</v>
      </c>
      <c r="L45" s="9">
        <v>2001</v>
      </c>
      <c r="M45" s="17">
        <v>2002</v>
      </c>
      <c r="N45" s="9">
        <v>2003</v>
      </c>
      <c r="O45" s="17">
        <v>2004</v>
      </c>
      <c r="P45" s="9">
        <v>2005</v>
      </c>
      <c r="Q45" s="17">
        <v>2006</v>
      </c>
      <c r="R45" s="9">
        <v>2007</v>
      </c>
      <c r="S45" s="17">
        <v>2008</v>
      </c>
      <c r="T45" s="9">
        <v>2009</v>
      </c>
      <c r="U45" s="17">
        <v>2010</v>
      </c>
      <c r="V45" s="9">
        <v>2011</v>
      </c>
      <c r="W45" s="17">
        <v>2012</v>
      </c>
      <c r="X45" s="9">
        <v>2013</v>
      </c>
      <c r="Y45" s="17">
        <v>2014</v>
      </c>
      <c r="Z45" s="9">
        <v>2015</v>
      </c>
      <c r="AA45" s="17">
        <v>2016</v>
      </c>
      <c r="AB45" s="17">
        <v>2017</v>
      </c>
      <c r="AC45" s="17">
        <v>2018</v>
      </c>
    </row>
    <row r="46" spans="4:29" x14ac:dyDescent="0.25">
      <c r="D46" s="225" t="s">
        <v>17</v>
      </c>
      <c r="E46" s="226"/>
      <c r="F46" s="111">
        <f>+(A!D47-B!E47)/(A!D47+B!E47)</f>
        <v>0.27925947741391471</v>
      </c>
      <c r="G46" s="112">
        <f>+(A!E47-B!F47)/(A!E47+B!F47)</f>
        <v>0.10084296604554543</v>
      </c>
      <c r="H46" s="113">
        <f>+(A!F47-B!G47)/(A!F47+B!G47)</f>
        <v>0.28073139591777807</v>
      </c>
      <c r="I46" s="112">
        <f>+(A!G47-B!H47)/(A!G47+B!H47)</f>
        <v>0.17839375797833623</v>
      </c>
      <c r="J46" s="113">
        <f>+(A!H47-B!I47)/(A!H47+B!I47)</f>
        <v>0.28529733151532299</v>
      </c>
      <c r="K46" s="112">
        <f>+(A!I47-B!J47)/(A!I47+B!J47)</f>
        <v>0.24323070662503712</v>
      </c>
      <c r="L46" s="113">
        <f>+(A!J47-B!K47)/(A!J47+B!K47)</f>
        <v>9.7844814958711501E-2</v>
      </c>
      <c r="M46" s="112">
        <f>+(A!K47-B!L47)/(A!K47+B!L47)</f>
        <v>8.8046404706321163E-2</v>
      </c>
      <c r="N46" s="113">
        <f>+(A!L47-B!M47)/(A!L47+B!M47)</f>
        <v>0.12637459605723952</v>
      </c>
      <c r="O46" s="112">
        <f>+(A!M47-B!N47)/(A!M47+B!N47)</f>
        <v>7.4982931855613624E-2</v>
      </c>
      <c r="P46" s="113">
        <f>+(A!N47-B!O47)/(A!N47+B!O47)</f>
        <v>0.23927327494592357</v>
      </c>
      <c r="Q46" s="112">
        <f>+(A!O47-B!P47)/(A!O47+B!P47)</f>
        <v>0.14595903901334958</v>
      </c>
      <c r="R46" s="113">
        <f>+(A!P47-B!Q47)/(A!P47+B!Q47)</f>
        <v>-4.5990694614423892E-2</v>
      </c>
      <c r="S46" s="112">
        <f>+(A!Q47-B!R47)/(A!Q47+B!R47)</f>
        <v>-0.10827519200355451</v>
      </c>
      <c r="T46" s="113">
        <f>+(A!R47-B!S47)/(A!R47+B!S47)</f>
        <v>0.17049035091553741</v>
      </c>
      <c r="U46" s="112">
        <f>+(A!S47-B!T47)/(A!S47+B!T47)</f>
        <v>0.2489083392232837</v>
      </c>
      <c r="V46" s="113">
        <f>+(A!T47-B!U47)/(A!T47+B!U47)</f>
        <v>0.20630567024803526</v>
      </c>
      <c r="W46" s="112">
        <f>+(A!U47-B!V47)/(A!U47+B!V47)</f>
        <v>7.5939610520966094E-2</v>
      </c>
      <c r="X46" s="113">
        <f>+(A!V47-B!W47)/(A!V47+B!W47)</f>
        <v>-4.2659429384706363E-2</v>
      </c>
      <c r="Y46" s="112">
        <f>+(A!W47-B!X47)/(A!W47+B!X47)</f>
        <v>-0.13410957925991951</v>
      </c>
      <c r="Z46" s="113">
        <f>+(A!X47-B!Y47)/(A!X47+B!Y47)</f>
        <v>-0.12510958775895614</v>
      </c>
      <c r="AA46" s="112">
        <f>+(A!Y47-B!Z47)/(A!Y47+B!Z47)</f>
        <v>-0.11032171932242657</v>
      </c>
      <c r="AB46" s="112">
        <f>+(A!Z47-B!AA47)/(A!Z47+B!AA47)</f>
        <v>-8.4672266915382322E-2</v>
      </c>
      <c r="AC46" s="112">
        <f>+(A!AA47-B!AB47)/(A!AA47+B!AB47)</f>
        <v>-0.14437381904189914</v>
      </c>
    </row>
    <row r="47" spans="4:29" x14ac:dyDescent="0.25">
      <c r="D47" s="227" t="s">
        <v>18</v>
      </c>
      <c r="E47" s="228"/>
      <c r="F47" s="114">
        <f>+(A!D48-B!E48)/(A!D48+B!E48)</f>
        <v>-0.46755394079887802</v>
      </c>
      <c r="G47" s="115">
        <f>+(A!E48-B!F48)/(A!E48+B!F48)</f>
        <v>-0.58095418905574514</v>
      </c>
      <c r="H47" s="116">
        <f>+(A!F48-B!G48)/(A!F48+B!G48)</f>
        <v>-0.65015713434986921</v>
      </c>
      <c r="I47" s="115">
        <f>+(A!G48-B!H48)/(A!G48+B!H48)</f>
        <v>-0.56568241977859424</v>
      </c>
      <c r="J47" s="116">
        <f>+(A!H48-B!I48)/(A!H48+B!I48)</f>
        <v>-0.28614870621487348</v>
      </c>
      <c r="K47" s="115">
        <f>+(A!I48-B!J48)/(A!I48+B!J48)</f>
        <v>-0.27158450517454685</v>
      </c>
      <c r="L47" s="116">
        <f>+(A!J48-B!K48)/(A!J48+B!K48)</f>
        <v>9.7510334167107138E-2</v>
      </c>
      <c r="M47" s="115">
        <f>+(A!K48-B!L48)/(A!K48+B!L48)</f>
        <v>0.42521931430985654</v>
      </c>
      <c r="N47" s="116">
        <f>+(A!L48-B!M48)/(A!L48+B!M48)</f>
        <v>0.50710893537320989</v>
      </c>
      <c r="O47" s="115">
        <f>+(A!M48-B!N48)/(A!M48+B!N48)</f>
        <v>0.51981126592171967</v>
      </c>
      <c r="P47" s="116">
        <f>+(A!N48-B!O48)/(A!N48+B!O48)</f>
        <v>0.22112809937003883</v>
      </c>
      <c r="Q47" s="115">
        <f>+(A!O48-B!P48)/(A!O48+B!P48)</f>
        <v>0.20133992099980816</v>
      </c>
      <c r="R47" s="116">
        <f>+(A!P48-B!Q48)/(A!P48+B!Q48)</f>
        <v>3.8589737407619049E-2</v>
      </c>
      <c r="S47" s="115">
        <f>+(A!Q48-B!R48)/(A!Q48+B!R48)</f>
        <v>-0.36444846070179759</v>
      </c>
      <c r="T47" s="116">
        <f>+(A!R48-B!S48)/(A!R48+B!S48)</f>
        <v>-0.35200976339624906</v>
      </c>
      <c r="U47" s="115">
        <f>+(A!S48-B!T48)/(A!S48+B!T48)</f>
        <v>-0.55037809751231248</v>
      </c>
      <c r="V47" s="116">
        <f>+(A!T48-B!U48)/(A!T48+B!U48)</f>
        <v>-0.58188334134705932</v>
      </c>
      <c r="W47" s="115">
        <f>+(A!U48-B!V48)/(A!U48+B!V48)</f>
        <v>-0.67074311960367672</v>
      </c>
      <c r="X47" s="116">
        <f>+(A!V48-B!W48)/(A!V48+B!W48)</f>
        <v>-0.61254636118351458</v>
      </c>
      <c r="Y47" s="115">
        <f>+(A!W48-B!X48)/(A!W48+B!X48)</f>
        <v>-0.65550881938601913</v>
      </c>
      <c r="Z47" s="116">
        <f>+(A!X48-B!Y48)/(A!X48+B!Y48)</f>
        <v>-0.67588784072640862</v>
      </c>
      <c r="AA47" s="115">
        <f>+(A!Y48-B!Z48)/(A!Y48+B!Z48)</f>
        <v>-0.75115241345828465</v>
      </c>
      <c r="AB47" s="115">
        <f>+(A!Z48-B!AA48)/(A!Z48+B!AA48)</f>
        <v>-0.75383608903309074</v>
      </c>
      <c r="AC47" s="115">
        <f>+(A!AA48-B!AB48)/(A!AA48+B!AB48)</f>
        <v>-0.75247419146823191</v>
      </c>
    </row>
    <row r="48" spans="4:29" x14ac:dyDescent="0.25">
      <c r="D48" s="225" t="s">
        <v>19</v>
      </c>
      <c r="E48" s="226"/>
      <c r="F48" s="114">
        <f>+(A!D49-B!E49)/(A!D49+B!E49)</f>
        <v>0.25727515405454104</v>
      </c>
      <c r="G48" s="115">
        <f>+(A!E49-B!F49)/(A!E49+B!F49)</f>
        <v>0.23646701364468767</v>
      </c>
      <c r="H48" s="116">
        <f>+(A!F49-B!G49)/(A!F49+B!G49)</f>
        <v>0.23983590342008326</v>
      </c>
      <c r="I48" s="115">
        <f>+(A!G49-B!H49)/(A!G49+B!H49)</f>
        <v>0.36144123816422141</v>
      </c>
      <c r="J48" s="116">
        <f>+(A!H49-B!I49)/(A!H49+B!I49)</f>
        <v>0.46384193358903159</v>
      </c>
      <c r="K48" s="115">
        <f>+(A!I49-B!J49)/(A!I49+B!J49)</f>
        <v>0.36288389879705391</v>
      </c>
      <c r="L48" s="116">
        <f>+(A!J49-B!K49)/(A!J49+B!K49)</f>
        <v>0.40523106570174999</v>
      </c>
      <c r="M48" s="115">
        <f>+(A!K49-B!L49)/(A!K49+B!L49)</f>
        <v>0.43626004983014233</v>
      </c>
      <c r="N48" s="116">
        <f>+(A!L49-B!M49)/(A!L49+B!M49)</f>
        <v>0.43739045088313472</v>
      </c>
      <c r="O48" s="115">
        <f>+(A!M49-B!N49)/(A!M49+B!N49)</f>
        <v>0.42038103118977144</v>
      </c>
      <c r="P48" s="116">
        <f>+(A!N49-B!O49)/(A!N49+B!O49)</f>
        <v>0.48804437325920991</v>
      </c>
      <c r="Q48" s="115">
        <f>+(A!O49-B!P49)/(A!O49+B!P49)</f>
        <v>0.48381847121830113</v>
      </c>
      <c r="R48" s="116">
        <f>+(A!P49-B!Q49)/(A!P49+B!Q49)</f>
        <v>0.47583646289079495</v>
      </c>
      <c r="S48" s="115">
        <f>+(A!Q49-B!R49)/(A!Q49+B!R49)</f>
        <v>0.38096412662465917</v>
      </c>
      <c r="T48" s="116">
        <f>+(A!R49-B!S49)/(A!R49+B!S49)</f>
        <v>0.48258657946076267</v>
      </c>
      <c r="U48" s="115">
        <f>+(A!S49-B!T49)/(A!S49+B!T49)</f>
        <v>0.48058911524921155</v>
      </c>
      <c r="V48" s="116">
        <f>+(A!T49-B!U49)/(A!T49+B!U49)</f>
        <v>0.43172522780155259</v>
      </c>
      <c r="W48" s="115">
        <f>+(A!U49-B!V49)/(A!U49+B!V49)</f>
        <v>0.46653245396115234</v>
      </c>
      <c r="X48" s="116">
        <f>+(A!V49-B!W49)/(A!V49+B!W49)</f>
        <v>0.53132453102102628</v>
      </c>
      <c r="Y48" s="115">
        <f>+(A!W49-B!X49)/(A!W49+B!X49)</f>
        <v>0.47669262795890305</v>
      </c>
      <c r="Z48" s="116">
        <f>+(A!X49-B!Y49)/(A!X49+B!Y49)</f>
        <v>0.39544484869860358</v>
      </c>
      <c r="AA48" s="115">
        <f>+(A!Y49-B!Z49)/(A!Y49+B!Z49)</f>
        <v>0.44704286486821893</v>
      </c>
      <c r="AB48" s="115">
        <f>+(A!Z49-B!AA49)/(A!Z49+B!AA49)</f>
        <v>0.45979027956533858</v>
      </c>
      <c r="AC48" s="115">
        <f>+(A!AA49-B!AB49)/(A!AA49+B!AB49)</f>
        <v>0.43120991046883311</v>
      </c>
    </row>
    <row r="49" spans="4:29" x14ac:dyDescent="0.25">
      <c r="D49" s="227" t="s">
        <v>20</v>
      </c>
      <c r="E49" s="228"/>
      <c r="F49" s="114">
        <f>+(A!D50-B!E50)/(A!D50+B!E50)</f>
        <v>0.95047284454137826</v>
      </c>
      <c r="G49" s="115">
        <f>+(A!E50-B!F50)/(A!E50+B!F50)</f>
        <v>0.92515982377210793</v>
      </c>
      <c r="H49" s="116">
        <f>+(A!F50-B!G50)/(A!F50+B!G50)</f>
        <v>0.86179210383997362</v>
      </c>
      <c r="I49" s="115">
        <f>+(A!G50-B!H50)/(A!G50+B!H50)</f>
        <v>0.96132660962059724</v>
      </c>
      <c r="J49" s="116">
        <f>+(A!H50-B!I50)/(A!H50+B!I50)</f>
        <v>0.97158400314709914</v>
      </c>
      <c r="K49" s="115">
        <f>+(A!I50-B!J50)/(A!I50+B!J50)</f>
        <v>0.97979597852090661</v>
      </c>
      <c r="L49" s="116">
        <f>+(A!J50-B!K50)/(A!J50+B!K50)</f>
        <v>0.96720146372237081</v>
      </c>
      <c r="M49" s="115">
        <f>+(A!K50-B!L50)/(A!K50+B!L50)</f>
        <v>0.95908178105172093</v>
      </c>
      <c r="N49" s="116">
        <f>+(A!L50-B!M50)/(A!L50+B!M50)</f>
        <v>0.94430321237955839</v>
      </c>
      <c r="O49" s="115">
        <f>+(A!M50-B!N50)/(A!M50+B!N50)</f>
        <v>0.94988027486248305</v>
      </c>
      <c r="P49" s="116">
        <f>+(A!N50-B!O50)/(A!N50+B!O50)</f>
        <v>0.91695171467035819</v>
      </c>
      <c r="Q49" s="115">
        <f>+(A!O50-B!P50)/(A!O50+B!P50)</f>
        <v>0.91401665508937346</v>
      </c>
      <c r="R49" s="116">
        <f>+(A!P50-B!Q50)/(A!P50+B!Q50)</f>
        <v>0.88949406012635635</v>
      </c>
      <c r="S49" s="115">
        <f>+(A!Q50-B!R50)/(A!Q50+B!R50)</f>
        <v>0.81131352985907623</v>
      </c>
      <c r="T49" s="116">
        <f>+(A!R50-B!S50)/(A!R50+B!S50)</f>
        <v>0.81695434808878875</v>
      </c>
      <c r="U49" s="115">
        <f>+(A!S50-B!T50)/(A!S50+B!T50)</f>
        <v>0.80047157601129948</v>
      </c>
      <c r="V49" s="116">
        <f>+(A!T50-B!U50)/(A!T50+B!U50)</f>
        <v>0.73617368690801943</v>
      </c>
      <c r="W49" s="115">
        <f>+(A!U50-B!V50)/(A!U50+B!V50)</f>
        <v>0.63712358879999786</v>
      </c>
      <c r="X49" s="116">
        <f>+(A!V50-B!W50)/(A!V50+B!W50)</f>
        <v>0.54802431188662359</v>
      </c>
      <c r="Y49" s="115">
        <f>+(A!W50-B!X50)/(A!W50+B!X50)</f>
        <v>0.39357258704868958</v>
      </c>
      <c r="Z49" s="116">
        <f>+(A!X50-B!Y50)/(A!X50+B!Y50)</f>
        <v>0.28523923638106796</v>
      </c>
      <c r="AA49" s="115">
        <f>+(A!Y50-B!Z50)/(A!Y50+B!Z50)</f>
        <v>0.37382222840789747</v>
      </c>
      <c r="AB49" s="115">
        <f>+(A!Z50-B!AA50)/(A!Z50+B!AA50)</f>
        <v>0.5706539665162198</v>
      </c>
      <c r="AC49" s="115">
        <f>+(A!AA50-B!AB50)/(A!AA50+B!AB50)</f>
        <v>0.63894141222633405</v>
      </c>
    </row>
    <row r="50" spans="4:29" x14ac:dyDescent="0.25">
      <c r="D50" s="225" t="s">
        <v>21</v>
      </c>
      <c r="E50" s="226"/>
      <c r="F50" s="114">
        <f>+(A!D51-B!E51)/(A!D51+B!E51)</f>
        <v>-0.78466670604381139</v>
      </c>
      <c r="G50" s="115">
        <f>+(A!E51-B!F51)/(A!E51+B!F51)</f>
        <v>-0.8608379713443286</v>
      </c>
      <c r="H50" s="116">
        <f>+(A!F51-B!G51)/(A!F51+B!G51)</f>
        <v>-0.57433675694702979</v>
      </c>
      <c r="I50" s="115">
        <f>+(A!G51-B!H51)/(A!G51+B!H51)</f>
        <v>-0.87214014725362388</v>
      </c>
      <c r="J50" s="116">
        <f>+(A!H51-B!I51)/(A!H51+B!I51)</f>
        <v>-0.75811909428081714</v>
      </c>
      <c r="K50" s="115">
        <f>+(A!I51-B!J51)/(A!I51+B!J51)</f>
        <v>-0.56754779830912394</v>
      </c>
      <c r="L50" s="116">
        <f>+(A!J51-B!K51)/(A!J51+B!K51)</f>
        <v>-0.43675871396451976</v>
      </c>
      <c r="M50" s="115">
        <f>+(A!K51-B!L51)/(A!K51+B!L51)</f>
        <v>-3.5490712344379255E-2</v>
      </c>
      <c r="N50" s="116">
        <f>+(A!L51-B!M51)/(A!L51+B!M51)</f>
        <v>-1.3764598063926317E-2</v>
      </c>
      <c r="O50" s="115">
        <f>+(A!M51-B!N51)/(A!M51+B!N51)</f>
        <v>0.14500568569411473</v>
      </c>
      <c r="P50" s="116">
        <f>+(A!N51-B!O51)/(A!N51+B!O51)</f>
        <v>-3.644745978129095E-2</v>
      </c>
      <c r="Q50" s="115">
        <f>+(A!O51-B!P51)/(A!O51+B!P51)</f>
        <v>7.6931938918201367E-2</v>
      </c>
      <c r="R50" s="116">
        <f>+(A!P51-B!Q51)/(A!P51+B!Q51)</f>
        <v>-0.14439079747641023</v>
      </c>
      <c r="S50" s="115">
        <f>+(A!Q51-B!R51)/(A!Q51+B!R51)</f>
        <v>-0.44694556059616974</v>
      </c>
      <c r="T50" s="116">
        <f>+(A!R51-B!S51)/(A!R51+B!S51)</f>
        <v>0.19525234305954844</v>
      </c>
      <c r="U50" s="115">
        <f>+(A!S51-B!T51)/(A!S51+B!T51)</f>
        <v>-0.17615906890622496</v>
      </c>
      <c r="V50" s="116">
        <f>+(A!T51-B!U51)/(A!T51+B!U51)</f>
        <v>-0.65667378663243869</v>
      </c>
      <c r="W50" s="115">
        <f>+(A!U51-B!V51)/(A!U51+B!V51)</f>
        <v>-0.28627500436962489</v>
      </c>
      <c r="X50" s="116">
        <f>+(A!V51-B!W51)/(A!V51+B!W51)</f>
        <v>-0.3302161967126267</v>
      </c>
      <c r="Y50" s="115">
        <f>+(A!W51-B!X51)/(A!W51+B!X51)</f>
        <v>-0.13905352742525262</v>
      </c>
      <c r="Z50" s="116">
        <f>+(A!X51-B!Y51)/(A!X51+B!Y51)</f>
        <v>-0.20939346709911433</v>
      </c>
      <c r="AA50" s="115">
        <f>+(A!Y51-B!Z51)/(A!Y51+B!Z51)</f>
        <v>-0.30423850813901582</v>
      </c>
      <c r="AB50" s="115">
        <f>+(A!Z51-B!AA51)/(A!Z51+B!AA51)</f>
        <v>-0.25726112634098519</v>
      </c>
      <c r="AC50" s="115">
        <f>+(A!AA51-B!AB51)/(A!AA51+B!AB51)</f>
        <v>-0.3935604602914457</v>
      </c>
    </row>
    <row r="51" spans="4:29" x14ac:dyDescent="0.25">
      <c r="D51" s="227" t="s">
        <v>22</v>
      </c>
      <c r="E51" s="228"/>
      <c r="F51" s="114">
        <f>+(A!D52-B!E52)/(A!D52+B!E52)</f>
        <v>-0.66867558221098988</v>
      </c>
      <c r="G51" s="115">
        <f>+(A!E52-B!F52)/(A!E52+B!F52)</f>
        <v>-0.61034645727620307</v>
      </c>
      <c r="H51" s="116">
        <f>+(A!F52-B!G52)/(A!F52+B!G52)</f>
        <v>-0.53793776742022137</v>
      </c>
      <c r="I51" s="115">
        <f>+(A!G52-B!H52)/(A!G52+B!H52)</f>
        <v>-0.50064291561034857</v>
      </c>
      <c r="J51" s="116">
        <f>+(A!H52-B!I52)/(A!H52+B!I52)</f>
        <v>-0.3463867189340189</v>
      </c>
      <c r="K51" s="115">
        <f>+(A!I52-B!J52)/(A!I52+B!J52)</f>
        <v>-0.38831180620054889</v>
      </c>
      <c r="L51" s="116">
        <f>+(A!J52-B!K52)/(A!J52+B!K52)</f>
        <v>-0.4630274441052849</v>
      </c>
      <c r="M51" s="115">
        <f>+(A!K52-B!L52)/(A!K52+B!L52)</f>
        <v>-0.546333648268299</v>
      </c>
      <c r="N51" s="116">
        <f>+(A!L52-B!M52)/(A!L52+B!M52)</f>
        <v>-0.59274125442965919</v>
      </c>
      <c r="O51" s="115">
        <f>+(A!M52-B!N52)/(A!M52+B!N52)</f>
        <v>-0.59372478517139204</v>
      </c>
      <c r="P51" s="116">
        <f>+(A!N52-B!O52)/(A!N52+B!O52)</f>
        <v>-0.59283086533329776</v>
      </c>
      <c r="Q51" s="115">
        <f>+(A!O52-B!P52)/(A!O52+B!P52)</f>
        <v>-0.62993310229438482</v>
      </c>
      <c r="R51" s="116">
        <f>+(A!P52-B!Q52)/(A!P52+B!Q52)</f>
        <v>-0.65511816540713153</v>
      </c>
      <c r="S51" s="115">
        <f>+(A!Q52-B!R52)/(A!Q52+B!R52)</f>
        <v>-0.69729819792711334</v>
      </c>
      <c r="T51" s="116">
        <f>+(A!R52-B!S52)/(A!R52+B!S52)</f>
        <v>-0.65098260613314951</v>
      </c>
      <c r="U51" s="115">
        <f>+(A!S52-B!T52)/(A!S52+B!T52)</f>
        <v>-0.64427827738700916</v>
      </c>
      <c r="V51" s="116">
        <f>+(A!T52-B!U52)/(A!T52+B!U52)</f>
        <v>-0.66345678861325452</v>
      </c>
      <c r="W51" s="115">
        <f>+(A!U52-B!V52)/(A!U52+B!V52)</f>
        <v>-0.67767877235324137</v>
      </c>
      <c r="X51" s="116">
        <f>+(A!V52-B!W52)/(A!V52+B!W52)</f>
        <v>-0.67734294695052355</v>
      </c>
      <c r="Y51" s="115">
        <f>+(A!W52-B!X52)/(A!W52+B!X52)</f>
        <v>-0.70303561301406414</v>
      </c>
      <c r="Z51" s="116">
        <f>+(A!X52-B!Y52)/(A!X52+B!Y52)</f>
        <v>-0.68014132806206717</v>
      </c>
      <c r="AA51" s="115">
        <f>+(A!Y52-B!Z52)/(A!Y52+B!Z52)</f>
        <v>-0.64673397482781214</v>
      </c>
      <c r="AB51" s="115">
        <f>+(A!Z52-B!AA52)/(A!Z52+B!AA52)</f>
        <v>-0.65693544810745197</v>
      </c>
      <c r="AC51" s="115">
        <f>+(A!AA52-B!AB52)/(A!AA52+B!AB52)</f>
        <v>-0.66174340247432428</v>
      </c>
    </row>
    <row r="52" spans="4:29" x14ac:dyDescent="0.25">
      <c r="D52" s="225" t="s">
        <v>23</v>
      </c>
      <c r="E52" s="226"/>
      <c r="F52" s="114">
        <f>+(A!D53-B!E53)/(A!D53+B!E53)</f>
        <v>-0.31966709989399145</v>
      </c>
      <c r="G52" s="115">
        <f>+(A!E53-B!F53)/(A!E53+B!F53)</f>
        <v>-0.43738186789011113</v>
      </c>
      <c r="H52" s="116">
        <f>+(A!F53-B!G53)/(A!F53+B!G53)</f>
        <v>-0.44256868987553977</v>
      </c>
      <c r="I52" s="115">
        <f>+(A!G53-B!H53)/(A!G53+B!H53)</f>
        <v>-0.49544427131633501</v>
      </c>
      <c r="J52" s="116">
        <f>+(A!H53-B!I53)/(A!H53+B!I53)</f>
        <v>-0.26105457920026409</v>
      </c>
      <c r="K52" s="115">
        <f>+(A!I53-B!J53)/(A!I53+B!J53)</f>
        <v>-0.29596798674962432</v>
      </c>
      <c r="L52" s="116">
        <f>+(A!J53-B!K53)/(A!J53+B!K53)</f>
        <v>-0.2949885613662292</v>
      </c>
      <c r="M52" s="115">
        <f>+(A!K53-B!L53)/(A!K53+B!L53)</f>
        <v>-0.21938224269827</v>
      </c>
      <c r="N52" s="116">
        <f>+(A!L53-B!M53)/(A!L53+B!M53)</f>
        <v>-0.14145972361946757</v>
      </c>
      <c r="O52" s="115">
        <f>+(A!M53-B!N53)/(A!M53+B!N53)</f>
        <v>-0.14231080964454934</v>
      </c>
      <c r="P52" s="116">
        <f>+(A!N53-B!O53)/(A!N53+B!O53)</f>
        <v>-0.14319987453334707</v>
      </c>
      <c r="Q52" s="115">
        <f>+(A!O53-B!P53)/(A!O53+B!P53)</f>
        <v>-0.19505805341504512</v>
      </c>
      <c r="R52" s="116">
        <f>+(A!P53-B!Q53)/(A!P53+B!Q53)</f>
        <v>-0.24727643720098882</v>
      </c>
      <c r="S52" s="115">
        <f>+(A!Q53-B!R53)/(A!Q53+B!R53)</f>
        <v>-0.43644599172131188</v>
      </c>
      <c r="T52" s="116">
        <f>+(A!R53-B!S53)/(A!R53+B!S53)</f>
        <v>-0.41153969746461949</v>
      </c>
      <c r="U52" s="115">
        <f>+(A!S53-B!T53)/(A!S53+B!T53)</f>
        <v>-0.47206836608385361</v>
      </c>
      <c r="V52" s="116">
        <f>+(A!T53-B!U53)/(A!T53+B!U53)</f>
        <v>-0.56945283453307838</v>
      </c>
      <c r="W52" s="115">
        <f>+(A!U53-B!V53)/(A!U53+B!V53)</f>
        <v>-0.56053668641091103</v>
      </c>
      <c r="X52" s="116">
        <f>+(A!V53-B!W53)/(A!V53+B!W53)</f>
        <v>-0.59855866516680045</v>
      </c>
      <c r="Y52" s="115">
        <f>+(A!W53-B!X53)/(A!W53+B!X53)</f>
        <v>-0.60870525152903898</v>
      </c>
      <c r="Z52" s="116">
        <f>+(A!X53-B!Y53)/(A!X53+B!Y53)</f>
        <v>-0.58295681840204316</v>
      </c>
      <c r="AA52" s="115">
        <f>+(A!Y53-B!Z53)/(A!Y53+B!Z53)</f>
        <v>-0.54297864333440338</v>
      </c>
      <c r="AB52" s="115">
        <f>+(A!Z53-B!AA53)/(A!Z53+B!AA53)</f>
        <v>-0.54973478487066207</v>
      </c>
      <c r="AC52" s="115">
        <f>+(A!AA53-B!AB53)/(A!AA53+B!AB53)</f>
        <v>-0.5448738143530435</v>
      </c>
    </row>
    <row r="53" spans="4:29" x14ac:dyDescent="0.25">
      <c r="D53" s="227" t="s">
        <v>24</v>
      </c>
      <c r="E53" s="228"/>
      <c r="F53" s="114">
        <f>+(A!D54-B!E54)/(A!D54+B!E54)</f>
        <v>-0.96634539674738174</v>
      </c>
      <c r="G53" s="115">
        <f>+(A!E54-B!F54)/(A!E54+B!F54)</f>
        <v>-0.97107372119778013</v>
      </c>
      <c r="H53" s="116">
        <f>+(A!F54-B!G54)/(A!F54+B!G54)</f>
        <v>-0.97096984895846516</v>
      </c>
      <c r="I53" s="115">
        <f>+(A!G54-B!H54)/(A!G54+B!H54)</f>
        <v>-0.96169361260986885</v>
      </c>
      <c r="J53" s="116">
        <f>+(A!H54-B!I54)/(A!H54+B!I54)</f>
        <v>-0.95359756754678993</v>
      </c>
      <c r="K53" s="115">
        <f>+(A!I54-B!J54)/(A!I54+B!J54)</f>
        <v>-0.93125527158662214</v>
      </c>
      <c r="L53" s="116">
        <f>+(A!J54-B!K54)/(A!J54+B!K54)</f>
        <v>-0.92618238154620636</v>
      </c>
      <c r="M53" s="115">
        <f>+(A!K54-B!L54)/(A!K54+B!L54)</f>
        <v>-0.93142867039198718</v>
      </c>
      <c r="N53" s="116">
        <f>+(A!L54-B!M54)/(A!L54+B!M54)</f>
        <v>-0.91904520519532906</v>
      </c>
      <c r="O53" s="115">
        <f>+(A!M54-B!N54)/(A!M54+B!N54)</f>
        <v>-0.90568891573426513</v>
      </c>
      <c r="P53" s="116">
        <f>+(A!N54-B!O54)/(A!N54+B!O54)</f>
        <v>-0.91693923986580017</v>
      </c>
      <c r="Q53" s="115">
        <f>+(A!O54-B!P54)/(A!O54+B!P54)</f>
        <v>-0.91767475349645777</v>
      </c>
      <c r="R53" s="116">
        <f>+(A!P54-B!Q54)/(A!P54+B!Q54)</f>
        <v>-0.92273641794391292</v>
      </c>
      <c r="S53" s="115">
        <f>+(A!Q54-B!R54)/(A!Q54+B!R54)</f>
        <v>-0.91617691422699676</v>
      </c>
      <c r="T53" s="116">
        <f>+(A!R54-B!S54)/(A!R54+B!S54)</f>
        <v>-0.91764089053757447</v>
      </c>
      <c r="U53" s="115">
        <f>+(A!S54-B!T54)/(A!S54+B!T54)</f>
        <v>-0.93156099274542992</v>
      </c>
      <c r="V53" s="116">
        <f>+(A!T54-B!U54)/(A!T54+B!U54)</f>
        <v>-0.94310492592125494</v>
      </c>
      <c r="W53" s="115">
        <f>+(A!U54-B!V54)/(A!U54+B!V54)</f>
        <v>-0.92858695054099294</v>
      </c>
      <c r="X53" s="116">
        <f>+(A!V54-B!W54)/(A!V54+B!W54)</f>
        <v>-0.91264613889335411</v>
      </c>
      <c r="Y53" s="115">
        <f>+(A!W54-B!X54)/(A!W54+B!X54)</f>
        <v>-0.92500714237456894</v>
      </c>
      <c r="Z53" s="116">
        <f>+(A!X54-B!Y54)/(A!X54+B!Y54)</f>
        <v>-0.90096109593094442</v>
      </c>
      <c r="AA53" s="115">
        <f>+(A!Y54-B!Z54)/(A!Y54+B!Z54)</f>
        <v>-0.86624168042992655</v>
      </c>
      <c r="AB53" s="115">
        <f>+(A!Z54-B!AA54)/(A!Z54+B!AA54)</f>
        <v>-0.85922692636257691</v>
      </c>
      <c r="AC53" s="115">
        <f>+(A!AA54-B!AB54)/(A!AA54+B!AB54)</f>
        <v>-0.88821267237276813</v>
      </c>
    </row>
    <row r="54" spans="4:29" x14ac:dyDescent="0.25">
      <c r="D54" s="225" t="s">
        <v>25</v>
      </c>
      <c r="E54" s="226"/>
      <c r="F54" s="114">
        <f>+(A!D55-B!E55)/(A!D55+B!E55)</f>
        <v>-0.10061662317959143</v>
      </c>
      <c r="G54" s="115">
        <f>+(A!E55-B!F55)/(A!E55+B!F55)</f>
        <v>-0.19202134343568372</v>
      </c>
      <c r="H54" s="116">
        <f>+(A!F55-B!G55)/(A!F55+B!G55)</f>
        <v>-0.31215596693423059</v>
      </c>
      <c r="I54" s="115">
        <f>+(A!G55-B!H55)/(A!G55+B!H55)</f>
        <v>-0.32329596048360337</v>
      </c>
      <c r="J54" s="116">
        <f>+(A!H55-B!I55)/(A!H55+B!I55)</f>
        <v>-0.19182429385412966</v>
      </c>
      <c r="K54" s="115">
        <f>+(A!I55-B!J55)/(A!I55+B!J55)</f>
        <v>-0.13856029361126693</v>
      </c>
      <c r="L54" s="116">
        <f>+(A!J55-B!K55)/(A!J55+B!K55)</f>
        <v>-0.15335916227687854</v>
      </c>
      <c r="M54" s="115">
        <f>+(A!K55-B!L55)/(A!K55+B!L55)</f>
        <v>-9.3719153778740294E-2</v>
      </c>
      <c r="N54" s="116">
        <f>+(A!L55-B!M55)/(A!L55+B!M55)</f>
        <v>7.5556327079043736E-2</v>
      </c>
      <c r="O54" s="115">
        <f>+(A!M55-B!N55)/(A!M55+B!N55)</f>
        <v>0.10490065830711977</v>
      </c>
      <c r="P54" s="116">
        <f>+(A!N55-B!O55)/(A!N55+B!O55)</f>
        <v>-4.4453915068173873E-2</v>
      </c>
      <c r="Q54" s="115">
        <f>+(A!O55-B!P55)/(A!O55+B!P55)</f>
        <v>-0.19630310336243156</v>
      </c>
      <c r="R54" s="116">
        <f>+(A!P55-B!Q55)/(A!P55+B!Q55)</f>
        <v>-0.37398122204455236</v>
      </c>
      <c r="S54" s="115">
        <f>+(A!Q55-B!R55)/(A!Q55+B!R55)</f>
        <v>-0.47559971102820414</v>
      </c>
      <c r="T54" s="116">
        <f>+(A!R55-B!S55)/(A!R55+B!S55)</f>
        <v>-0.51222456516444137</v>
      </c>
      <c r="U54" s="115">
        <f>+(A!S55-B!T55)/(A!S55+B!T55)</f>
        <v>-0.56418053254857659</v>
      </c>
      <c r="V54" s="116">
        <f>+(A!T55-B!U55)/(A!T55+B!U55)</f>
        <v>-0.64209820305282039</v>
      </c>
      <c r="W54" s="115">
        <f>+(A!U55-B!V55)/(A!U55+B!V55)</f>
        <v>-0.68483214203111054</v>
      </c>
      <c r="X54" s="116">
        <f>+(A!V55-B!W55)/(A!V55+B!W55)</f>
        <v>-0.68161718251925185</v>
      </c>
      <c r="Y54" s="115">
        <f>+(A!W55-B!X55)/(A!W55+B!X55)</f>
        <v>-0.72603155389508467</v>
      </c>
      <c r="Z54" s="116">
        <f>+(A!X55-B!Y55)/(A!X55+B!Y55)</f>
        <v>-0.67123172133811382</v>
      </c>
      <c r="AA54" s="115">
        <f>+(A!Y55-B!Z55)/(A!Y55+B!Z55)</f>
        <v>-0.65796907794772874</v>
      </c>
      <c r="AB54" s="115">
        <f>+(A!Z55-B!AA55)/(A!Z55+B!AA55)</f>
        <v>-0.66900094148528866</v>
      </c>
      <c r="AC54" s="115">
        <f>+(A!AA55-B!AB55)/(A!AA55+B!AB55)</f>
        <v>-0.66675032602836892</v>
      </c>
    </row>
    <row r="55" spans="4:29" ht="15.75" thickBot="1" x14ac:dyDescent="0.3">
      <c r="D55" s="223" t="s">
        <v>26</v>
      </c>
      <c r="E55" s="224"/>
      <c r="F55" s="117">
        <f>+(A!D56-B!E56)/(A!D56+B!E56)</f>
        <v>-0.79175794086117079</v>
      </c>
      <c r="G55" s="118">
        <f>+(A!E56-B!F56)/(A!E56+B!F56)</f>
        <v>-0.29489711650257783</v>
      </c>
      <c r="H55" s="119">
        <f>+(A!F56-B!G56)/(A!F56+B!G56)</f>
        <v>-0.53072654019162568</v>
      </c>
      <c r="I55" s="118">
        <f>+(A!G56-B!H56)/(A!G56+B!H56)</f>
        <v>-0.84798237518359831</v>
      </c>
      <c r="J55" s="119">
        <f>+(A!H56-B!I56)/(A!H56+B!I56)</f>
        <v>-0.78951076343887916</v>
      </c>
      <c r="K55" s="118"/>
      <c r="L55" s="119">
        <f>+(A!J56-B!K56)/(A!J56+B!K56)</f>
        <v>-0.5670861497992572</v>
      </c>
      <c r="M55" s="118">
        <f>+(A!K56-B!L56)/(A!K56+B!L56)</f>
        <v>0.86508281441754875</v>
      </c>
      <c r="N55" s="119">
        <f>+(A!L56-B!M56)/(A!L56+B!M56)</f>
        <v>0.80889202312067654</v>
      </c>
      <c r="O55" s="118">
        <f>+(A!M56-B!N56)/(A!M56+B!N56)</f>
        <v>0.71449087130042455</v>
      </c>
      <c r="P55" s="119">
        <f>+(A!N56-B!O56)/(A!N56+B!O56)</f>
        <v>0.68955584206109133</v>
      </c>
      <c r="Q55" s="118">
        <f>+(A!O56-B!P56)/(A!O56+B!P56)</f>
        <v>0.38389127990380711</v>
      </c>
      <c r="R55" s="119">
        <f>+(A!P56-B!Q56)/(A!P56+B!Q56)</f>
        <v>0.24241420376891346</v>
      </c>
      <c r="S55" s="118">
        <f>+(A!Q56-B!R56)/(A!Q56+B!R56)</f>
        <v>0.50765880111697248</v>
      </c>
      <c r="T55" s="119">
        <f>+(A!R56-B!S56)/(A!R56+B!S56)</f>
        <v>0.78432789795348457</v>
      </c>
      <c r="U55" s="118">
        <f>+(A!S56-B!T56)/(A!S56+B!T56)</f>
        <v>0.82322780329454004</v>
      </c>
      <c r="V55" s="119">
        <f>+(A!T56-B!U56)/(A!T56+B!U56)</f>
        <v>0.7918283188534373</v>
      </c>
      <c r="W55" s="118">
        <f>+(A!U56-B!V56)/(A!U56+B!V56)</f>
        <v>0.83284187581756675</v>
      </c>
      <c r="X55" s="119">
        <f>+(A!V56-B!W56)/(A!V56+B!W56)</f>
        <v>0.71162239560588658</v>
      </c>
      <c r="Y55" s="118">
        <f>+(A!W56-B!X56)/(A!W56+B!X56)</f>
        <v>0.55773672235434912</v>
      </c>
      <c r="Z55" s="119">
        <f>+(A!X56-B!Y56)/(A!X56+B!Y56)</f>
        <v>0.35401232507562336</v>
      </c>
      <c r="AA55" s="118">
        <f>+(A!Y56-B!Z56)/(A!Y56+B!Z56)</f>
        <v>0.55591851589252328</v>
      </c>
      <c r="AB55" s="118">
        <f>+(A!Z56-B!AA56)/(A!Z56+B!AA56)</f>
        <v>0.6819207924974805</v>
      </c>
      <c r="AC55" s="118">
        <f>+(A!AA56-B!AB56)/(A!AA56+B!AB56)</f>
        <v>0.60231504170169714</v>
      </c>
    </row>
    <row r="56" spans="4:29" s="1" customFormat="1" x14ac:dyDescent="0.25">
      <c r="D56" s="1" t="s">
        <v>53</v>
      </c>
      <c r="E56" s="125"/>
      <c r="F56" s="116"/>
      <c r="G56" s="116"/>
      <c r="H56" s="116"/>
      <c r="I56" s="116"/>
      <c r="J56" s="116"/>
      <c r="K56" s="116"/>
      <c r="L56" s="116"/>
      <c r="M56" s="116"/>
      <c r="N56" s="116"/>
      <c r="O56" s="116"/>
      <c r="P56" s="116"/>
      <c r="Q56" s="116"/>
      <c r="R56" s="116"/>
      <c r="S56" s="116"/>
      <c r="T56" s="116"/>
      <c r="U56" s="116"/>
      <c r="V56" s="116"/>
      <c r="W56" s="116"/>
      <c r="X56" s="116"/>
      <c r="Y56" s="116"/>
      <c r="Z56" s="116"/>
      <c r="AA56" s="116"/>
      <c r="AB56" s="116"/>
    </row>
    <row r="57" spans="4:29" ht="15.75" thickBot="1" x14ac:dyDescent="0.3"/>
    <row r="58" spans="4:29" ht="15.75" thickBot="1" x14ac:dyDescent="0.3">
      <c r="D58" s="7" t="s">
        <v>15</v>
      </c>
      <c r="E58" s="8"/>
      <c r="F58" s="17">
        <v>1995</v>
      </c>
      <c r="G58" s="9">
        <v>1996</v>
      </c>
      <c r="H58" s="17">
        <v>1997</v>
      </c>
      <c r="I58" s="9">
        <v>1998</v>
      </c>
      <c r="J58" s="17">
        <v>1999</v>
      </c>
      <c r="K58" s="9">
        <v>2000</v>
      </c>
      <c r="L58" s="17">
        <v>2001</v>
      </c>
      <c r="M58" s="9">
        <v>2002</v>
      </c>
      <c r="N58" s="17">
        <v>2003</v>
      </c>
      <c r="O58" s="9">
        <v>2004</v>
      </c>
      <c r="P58" s="17">
        <v>2005</v>
      </c>
      <c r="Q58" s="9">
        <v>2006</v>
      </c>
      <c r="R58" s="17">
        <v>2007</v>
      </c>
      <c r="S58" s="9">
        <v>2008</v>
      </c>
      <c r="T58" s="17">
        <v>2009</v>
      </c>
      <c r="U58" s="9">
        <v>2010</v>
      </c>
      <c r="V58" s="17">
        <v>2011</v>
      </c>
      <c r="W58" s="9">
        <v>2012</v>
      </c>
      <c r="X58" s="17">
        <v>2013</v>
      </c>
      <c r="Y58" s="9">
        <v>2014</v>
      </c>
      <c r="Z58" s="17">
        <v>2015</v>
      </c>
      <c r="AA58" s="10">
        <v>2016</v>
      </c>
      <c r="AB58" s="10">
        <v>2017</v>
      </c>
      <c r="AC58" s="10">
        <v>2018</v>
      </c>
    </row>
    <row r="59" spans="4:29" x14ac:dyDescent="0.25">
      <c r="D59" s="225" t="s">
        <v>17</v>
      </c>
      <c r="E59" s="226"/>
      <c r="F59" s="120" t="str">
        <f>+IF(F46&gt;0.33, "COMERCIO INTRAINDUSTRIAL", "INDICIO DE COMERCIO INTRAINDUSTRIAL")</f>
        <v>INDICIO DE COMERCIO INTRAINDUSTRIAL</v>
      </c>
      <c r="G59" s="153" t="str">
        <f t="shared" ref="G59:AA59" si="0">+IF(G46&gt;0.33, "COMERCIO INTRAINDUSTRIAL", "INDICIO DE COMERCIO INTRAINDUSTRIAL")</f>
        <v>INDICIO DE COMERCIO INTRAINDUSTRIAL</v>
      </c>
      <c r="H59" s="120" t="str">
        <f t="shared" si="0"/>
        <v>INDICIO DE COMERCIO INTRAINDUSTRIAL</v>
      </c>
      <c r="I59" s="153" t="str">
        <f t="shared" si="0"/>
        <v>INDICIO DE COMERCIO INTRAINDUSTRIAL</v>
      </c>
      <c r="J59" s="120" t="str">
        <f t="shared" si="0"/>
        <v>INDICIO DE COMERCIO INTRAINDUSTRIAL</v>
      </c>
      <c r="K59" s="153" t="str">
        <f t="shared" si="0"/>
        <v>INDICIO DE COMERCIO INTRAINDUSTRIAL</v>
      </c>
      <c r="L59" s="120" t="str">
        <f t="shared" si="0"/>
        <v>INDICIO DE COMERCIO INTRAINDUSTRIAL</v>
      </c>
      <c r="M59" s="153" t="str">
        <f t="shared" si="0"/>
        <v>INDICIO DE COMERCIO INTRAINDUSTRIAL</v>
      </c>
      <c r="N59" s="120" t="str">
        <f t="shared" si="0"/>
        <v>INDICIO DE COMERCIO INTRAINDUSTRIAL</v>
      </c>
      <c r="O59" s="153" t="str">
        <f t="shared" si="0"/>
        <v>INDICIO DE COMERCIO INTRAINDUSTRIAL</v>
      </c>
      <c r="P59" s="120" t="str">
        <f t="shared" si="0"/>
        <v>INDICIO DE COMERCIO INTRAINDUSTRIAL</v>
      </c>
      <c r="Q59" s="153" t="str">
        <f t="shared" si="0"/>
        <v>INDICIO DE COMERCIO INTRAINDUSTRIAL</v>
      </c>
      <c r="R59" s="120" t="str">
        <f t="shared" si="0"/>
        <v>INDICIO DE COMERCIO INTRAINDUSTRIAL</v>
      </c>
      <c r="S59" s="153" t="str">
        <f t="shared" si="0"/>
        <v>INDICIO DE COMERCIO INTRAINDUSTRIAL</v>
      </c>
      <c r="T59" s="120" t="str">
        <f t="shared" si="0"/>
        <v>INDICIO DE COMERCIO INTRAINDUSTRIAL</v>
      </c>
      <c r="U59" s="153" t="str">
        <f t="shared" si="0"/>
        <v>INDICIO DE COMERCIO INTRAINDUSTRIAL</v>
      </c>
      <c r="V59" s="120" t="str">
        <f t="shared" si="0"/>
        <v>INDICIO DE COMERCIO INTRAINDUSTRIAL</v>
      </c>
      <c r="W59" s="153" t="str">
        <f t="shared" si="0"/>
        <v>INDICIO DE COMERCIO INTRAINDUSTRIAL</v>
      </c>
      <c r="X59" s="120" t="str">
        <f t="shared" si="0"/>
        <v>INDICIO DE COMERCIO INTRAINDUSTRIAL</v>
      </c>
      <c r="Y59" s="153" t="str">
        <f t="shared" si="0"/>
        <v>INDICIO DE COMERCIO INTRAINDUSTRIAL</v>
      </c>
      <c r="Z59" s="120" t="str">
        <f t="shared" si="0"/>
        <v>INDICIO DE COMERCIO INTRAINDUSTRIAL</v>
      </c>
      <c r="AA59" s="154" t="str">
        <f t="shared" si="0"/>
        <v>INDICIO DE COMERCIO INTRAINDUSTRIAL</v>
      </c>
      <c r="AB59" s="154" t="str">
        <f t="shared" ref="AB59:AC59" si="1">+IF(AB46&gt;0.33, "COMERCIO INTRAINDUSTRIAL", "INDICIO DE COMERCIO INTRAINDUSTRIAL")</f>
        <v>INDICIO DE COMERCIO INTRAINDUSTRIAL</v>
      </c>
      <c r="AC59" s="154" t="str">
        <f t="shared" si="1"/>
        <v>INDICIO DE COMERCIO INTRAINDUSTRIAL</v>
      </c>
    </row>
    <row r="60" spans="4:29" x14ac:dyDescent="0.25">
      <c r="D60" s="227" t="s">
        <v>18</v>
      </c>
      <c r="E60" s="228"/>
      <c r="F60" s="121" t="str">
        <f t="shared" ref="F60:AA60" si="2">+IF(F47&gt;0.33, "COMERCIO INTRAINDUSTRIAL", "INDICIO DE COMERCIO INTRAINDUSTRIAL")</f>
        <v>INDICIO DE COMERCIO INTRAINDUSTRIAL</v>
      </c>
      <c r="G60" s="152" t="str">
        <f t="shared" si="2"/>
        <v>INDICIO DE COMERCIO INTRAINDUSTRIAL</v>
      </c>
      <c r="H60" s="121" t="str">
        <f t="shared" si="2"/>
        <v>INDICIO DE COMERCIO INTRAINDUSTRIAL</v>
      </c>
      <c r="I60" s="152" t="str">
        <f t="shared" si="2"/>
        <v>INDICIO DE COMERCIO INTRAINDUSTRIAL</v>
      </c>
      <c r="J60" s="121" t="str">
        <f t="shared" si="2"/>
        <v>INDICIO DE COMERCIO INTRAINDUSTRIAL</v>
      </c>
      <c r="K60" s="152" t="str">
        <f t="shared" si="2"/>
        <v>INDICIO DE COMERCIO INTRAINDUSTRIAL</v>
      </c>
      <c r="L60" s="121" t="str">
        <f t="shared" si="2"/>
        <v>INDICIO DE COMERCIO INTRAINDUSTRIAL</v>
      </c>
      <c r="M60" s="152" t="str">
        <f t="shared" si="2"/>
        <v>COMERCIO INTRAINDUSTRIAL</v>
      </c>
      <c r="N60" s="121" t="str">
        <f t="shared" si="2"/>
        <v>COMERCIO INTRAINDUSTRIAL</v>
      </c>
      <c r="O60" s="152" t="str">
        <f t="shared" si="2"/>
        <v>COMERCIO INTRAINDUSTRIAL</v>
      </c>
      <c r="P60" s="121" t="str">
        <f t="shared" si="2"/>
        <v>INDICIO DE COMERCIO INTRAINDUSTRIAL</v>
      </c>
      <c r="Q60" s="152" t="str">
        <f t="shared" si="2"/>
        <v>INDICIO DE COMERCIO INTRAINDUSTRIAL</v>
      </c>
      <c r="R60" s="121" t="str">
        <f t="shared" si="2"/>
        <v>INDICIO DE COMERCIO INTRAINDUSTRIAL</v>
      </c>
      <c r="S60" s="152" t="str">
        <f t="shared" si="2"/>
        <v>INDICIO DE COMERCIO INTRAINDUSTRIAL</v>
      </c>
      <c r="T60" s="121" t="str">
        <f t="shared" si="2"/>
        <v>INDICIO DE COMERCIO INTRAINDUSTRIAL</v>
      </c>
      <c r="U60" s="152" t="str">
        <f t="shared" si="2"/>
        <v>INDICIO DE COMERCIO INTRAINDUSTRIAL</v>
      </c>
      <c r="V60" s="121" t="str">
        <f t="shared" si="2"/>
        <v>INDICIO DE COMERCIO INTRAINDUSTRIAL</v>
      </c>
      <c r="W60" s="152" t="str">
        <f t="shared" si="2"/>
        <v>INDICIO DE COMERCIO INTRAINDUSTRIAL</v>
      </c>
      <c r="X60" s="121" t="str">
        <f t="shared" si="2"/>
        <v>INDICIO DE COMERCIO INTRAINDUSTRIAL</v>
      </c>
      <c r="Y60" s="152" t="str">
        <f t="shared" si="2"/>
        <v>INDICIO DE COMERCIO INTRAINDUSTRIAL</v>
      </c>
      <c r="Z60" s="121" t="str">
        <f t="shared" si="2"/>
        <v>INDICIO DE COMERCIO INTRAINDUSTRIAL</v>
      </c>
      <c r="AA60" s="155" t="str">
        <f t="shared" si="2"/>
        <v>INDICIO DE COMERCIO INTRAINDUSTRIAL</v>
      </c>
      <c r="AB60" s="155" t="str">
        <f t="shared" ref="AB60:AC60" si="3">+IF(AB47&gt;0.33, "COMERCIO INTRAINDUSTRIAL", "INDICIO DE COMERCIO INTRAINDUSTRIAL")</f>
        <v>INDICIO DE COMERCIO INTRAINDUSTRIAL</v>
      </c>
      <c r="AC60" s="155" t="str">
        <f t="shared" si="3"/>
        <v>INDICIO DE COMERCIO INTRAINDUSTRIAL</v>
      </c>
    </row>
    <row r="61" spans="4:29" x14ac:dyDescent="0.25">
      <c r="D61" s="225" t="s">
        <v>19</v>
      </c>
      <c r="E61" s="226"/>
      <c r="F61" s="121" t="str">
        <f t="shared" ref="F61:AA61" si="4">+IF(F48&gt;0.33, "COMERCIO INTRAINDUSTRIAL", "INDICIO DE COMERCIO INTRAINDUSTRIAL")</f>
        <v>INDICIO DE COMERCIO INTRAINDUSTRIAL</v>
      </c>
      <c r="G61" s="152" t="str">
        <f t="shared" si="4"/>
        <v>INDICIO DE COMERCIO INTRAINDUSTRIAL</v>
      </c>
      <c r="H61" s="121" t="str">
        <f t="shared" si="4"/>
        <v>INDICIO DE COMERCIO INTRAINDUSTRIAL</v>
      </c>
      <c r="I61" s="152" t="str">
        <f t="shared" si="4"/>
        <v>COMERCIO INTRAINDUSTRIAL</v>
      </c>
      <c r="J61" s="121" t="str">
        <f t="shared" si="4"/>
        <v>COMERCIO INTRAINDUSTRIAL</v>
      </c>
      <c r="K61" s="152" t="str">
        <f t="shared" si="4"/>
        <v>COMERCIO INTRAINDUSTRIAL</v>
      </c>
      <c r="L61" s="121" t="str">
        <f t="shared" si="4"/>
        <v>COMERCIO INTRAINDUSTRIAL</v>
      </c>
      <c r="M61" s="152" t="str">
        <f t="shared" si="4"/>
        <v>COMERCIO INTRAINDUSTRIAL</v>
      </c>
      <c r="N61" s="121" t="str">
        <f t="shared" si="4"/>
        <v>COMERCIO INTRAINDUSTRIAL</v>
      </c>
      <c r="O61" s="152" t="str">
        <f t="shared" si="4"/>
        <v>COMERCIO INTRAINDUSTRIAL</v>
      </c>
      <c r="P61" s="121" t="str">
        <f t="shared" si="4"/>
        <v>COMERCIO INTRAINDUSTRIAL</v>
      </c>
      <c r="Q61" s="152" t="str">
        <f t="shared" si="4"/>
        <v>COMERCIO INTRAINDUSTRIAL</v>
      </c>
      <c r="R61" s="121" t="str">
        <f t="shared" si="4"/>
        <v>COMERCIO INTRAINDUSTRIAL</v>
      </c>
      <c r="S61" s="152" t="str">
        <f t="shared" si="4"/>
        <v>COMERCIO INTRAINDUSTRIAL</v>
      </c>
      <c r="T61" s="121" t="str">
        <f t="shared" si="4"/>
        <v>COMERCIO INTRAINDUSTRIAL</v>
      </c>
      <c r="U61" s="152" t="str">
        <f t="shared" si="4"/>
        <v>COMERCIO INTRAINDUSTRIAL</v>
      </c>
      <c r="V61" s="121" t="str">
        <f t="shared" si="4"/>
        <v>COMERCIO INTRAINDUSTRIAL</v>
      </c>
      <c r="W61" s="152" t="str">
        <f t="shared" si="4"/>
        <v>COMERCIO INTRAINDUSTRIAL</v>
      </c>
      <c r="X61" s="121" t="str">
        <f t="shared" si="4"/>
        <v>COMERCIO INTRAINDUSTRIAL</v>
      </c>
      <c r="Y61" s="152" t="str">
        <f t="shared" si="4"/>
        <v>COMERCIO INTRAINDUSTRIAL</v>
      </c>
      <c r="Z61" s="121" t="str">
        <f t="shared" si="4"/>
        <v>COMERCIO INTRAINDUSTRIAL</v>
      </c>
      <c r="AA61" s="155" t="str">
        <f t="shared" si="4"/>
        <v>COMERCIO INTRAINDUSTRIAL</v>
      </c>
      <c r="AB61" s="155" t="str">
        <f t="shared" ref="AB61:AC61" si="5">+IF(AB48&gt;0.33, "COMERCIO INTRAINDUSTRIAL", "INDICIO DE COMERCIO INTRAINDUSTRIAL")</f>
        <v>COMERCIO INTRAINDUSTRIAL</v>
      </c>
      <c r="AC61" s="155" t="str">
        <f t="shared" si="5"/>
        <v>COMERCIO INTRAINDUSTRIAL</v>
      </c>
    </row>
    <row r="62" spans="4:29" x14ac:dyDescent="0.25">
      <c r="D62" s="227" t="s">
        <v>20</v>
      </c>
      <c r="E62" s="228"/>
      <c r="F62" s="121" t="str">
        <f t="shared" ref="F62:AA62" si="6">+IF(F49&gt;0.33, "COMERCIO INTRAINDUSTRIAL", "INDICIO DE COMERCIO INTRAINDUSTRIAL")</f>
        <v>COMERCIO INTRAINDUSTRIAL</v>
      </c>
      <c r="G62" s="152" t="str">
        <f t="shared" si="6"/>
        <v>COMERCIO INTRAINDUSTRIAL</v>
      </c>
      <c r="H62" s="121" t="str">
        <f t="shared" si="6"/>
        <v>COMERCIO INTRAINDUSTRIAL</v>
      </c>
      <c r="I62" s="152" t="str">
        <f t="shared" si="6"/>
        <v>COMERCIO INTRAINDUSTRIAL</v>
      </c>
      <c r="J62" s="121" t="str">
        <f t="shared" si="6"/>
        <v>COMERCIO INTRAINDUSTRIAL</v>
      </c>
      <c r="K62" s="152" t="str">
        <f t="shared" si="6"/>
        <v>COMERCIO INTRAINDUSTRIAL</v>
      </c>
      <c r="L62" s="121" t="str">
        <f t="shared" si="6"/>
        <v>COMERCIO INTRAINDUSTRIAL</v>
      </c>
      <c r="M62" s="152" t="str">
        <f t="shared" si="6"/>
        <v>COMERCIO INTRAINDUSTRIAL</v>
      </c>
      <c r="N62" s="121" t="str">
        <f t="shared" si="6"/>
        <v>COMERCIO INTRAINDUSTRIAL</v>
      </c>
      <c r="O62" s="152" t="str">
        <f t="shared" si="6"/>
        <v>COMERCIO INTRAINDUSTRIAL</v>
      </c>
      <c r="P62" s="121" t="str">
        <f t="shared" si="6"/>
        <v>COMERCIO INTRAINDUSTRIAL</v>
      </c>
      <c r="Q62" s="152" t="str">
        <f t="shared" si="6"/>
        <v>COMERCIO INTRAINDUSTRIAL</v>
      </c>
      <c r="R62" s="121" t="str">
        <f t="shared" si="6"/>
        <v>COMERCIO INTRAINDUSTRIAL</v>
      </c>
      <c r="S62" s="152" t="str">
        <f t="shared" si="6"/>
        <v>COMERCIO INTRAINDUSTRIAL</v>
      </c>
      <c r="T62" s="121" t="str">
        <f t="shared" si="6"/>
        <v>COMERCIO INTRAINDUSTRIAL</v>
      </c>
      <c r="U62" s="152" t="str">
        <f t="shared" si="6"/>
        <v>COMERCIO INTRAINDUSTRIAL</v>
      </c>
      <c r="V62" s="121" t="str">
        <f t="shared" si="6"/>
        <v>COMERCIO INTRAINDUSTRIAL</v>
      </c>
      <c r="W62" s="152" t="str">
        <f t="shared" si="6"/>
        <v>COMERCIO INTRAINDUSTRIAL</v>
      </c>
      <c r="X62" s="121" t="str">
        <f t="shared" si="6"/>
        <v>COMERCIO INTRAINDUSTRIAL</v>
      </c>
      <c r="Y62" s="152" t="str">
        <f t="shared" si="6"/>
        <v>COMERCIO INTRAINDUSTRIAL</v>
      </c>
      <c r="Z62" s="121" t="str">
        <f t="shared" si="6"/>
        <v>INDICIO DE COMERCIO INTRAINDUSTRIAL</v>
      </c>
      <c r="AA62" s="155" t="str">
        <f t="shared" si="6"/>
        <v>COMERCIO INTRAINDUSTRIAL</v>
      </c>
      <c r="AB62" s="155" t="str">
        <f t="shared" ref="AB62:AC62" si="7">+IF(AB49&gt;0.33, "COMERCIO INTRAINDUSTRIAL", "INDICIO DE COMERCIO INTRAINDUSTRIAL")</f>
        <v>COMERCIO INTRAINDUSTRIAL</v>
      </c>
      <c r="AC62" s="155" t="str">
        <f t="shared" si="7"/>
        <v>COMERCIO INTRAINDUSTRIAL</v>
      </c>
    </row>
    <row r="63" spans="4:29" x14ac:dyDescent="0.25">
      <c r="D63" s="225" t="s">
        <v>21</v>
      </c>
      <c r="E63" s="226"/>
      <c r="F63" s="121" t="str">
        <f t="shared" ref="F63:AA63" si="8">+IF(F50&gt;0.33, "COMERCIO INTRAINDUSTRIAL", "INDICIO DE COMERCIO INTRAINDUSTRIAL")</f>
        <v>INDICIO DE COMERCIO INTRAINDUSTRIAL</v>
      </c>
      <c r="G63" s="152" t="str">
        <f t="shared" si="8"/>
        <v>INDICIO DE COMERCIO INTRAINDUSTRIAL</v>
      </c>
      <c r="H63" s="121" t="str">
        <f t="shared" si="8"/>
        <v>INDICIO DE COMERCIO INTRAINDUSTRIAL</v>
      </c>
      <c r="I63" s="152" t="str">
        <f t="shared" si="8"/>
        <v>INDICIO DE COMERCIO INTRAINDUSTRIAL</v>
      </c>
      <c r="J63" s="121" t="str">
        <f t="shared" si="8"/>
        <v>INDICIO DE COMERCIO INTRAINDUSTRIAL</v>
      </c>
      <c r="K63" s="152" t="str">
        <f t="shared" si="8"/>
        <v>INDICIO DE COMERCIO INTRAINDUSTRIAL</v>
      </c>
      <c r="L63" s="121" t="str">
        <f t="shared" si="8"/>
        <v>INDICIO DE COMERCIO INTRAINDUSTRIAL</v>
      </c>
      <c r="M63" s="152" t="str">
        <f t="shared" si="8"/>
        <v>INDICIO DE COMERCIO INTRAINDUSTRIAL</v>
      </c>
      <c r="N63" s="121" t="str">
        <f t="shared" si="8"/>
        <v>INDICIO DE COMERCIO INTRAINDUSTRIAL</v>
      </c>
      <c r="O63" s="152" t="str">
        <f t="shared" si="8"/>
        <v>INDICIO DE COMERCIO INTRAINDUSTRIAL</v>
      </c>
      <c r="P63" s="121" t="str">
        <f t="shared" si="8"/>
        <v>INDICIO DE COMERCIO INTRAINDUSTRIAL</v>
      </c>
      <c r="Q63" s="152" t="str">
        <f t="shared" si="8"/>
        <v>INDICIO DE COMERCIO INTRAINDUSTRIAL</v>
      </c>
      <c r="R63" s="121" t="str">
        <f t="shared" si="8"/>
        <v>INDICIO DE COMERCIO INTRAINDUSTRIAL</v>
      </c>
      <c r="S63" s="152" t="str">
        <f t="shared" si="8"/>
        <v>INDICIO DE COMERCIO INTRAINDUSTRIAL</v>
      </c>
      <c r="T63" s="121" t="str">
        <f t="shared" si="8"/>
        <v>INDICIO DE COMERCIO INTRAINDUSTRIAL</v>
      </c>
      <c r="U63" s="152" t="str">
        <f t="shared" si="8"/>
        <v>INDICIO DE COMERCIO INTRAINDUSTRIAL</v>
      </c>
      <c r="V63" s="121" t="str">
        <f t="shared" si="8"/>
        <v>INDICIO DE COMERCIO INTRAINDUSTRIAL</v>
      </c>
      <c r="W63" s="152" t="str">
        <f t="shared" si="8"/>
        <v>INDICIO DE COMERCIO INTRAINDUSTRIAL</v>
      </c>
      <c r="X63" s="121" t="str">
        <f t="shared" si="8"/>
        <v>INDICIO DE COMERCIO INTRAINDUSTRIAL</v>
      </c>
      <c r="Y63" s="152" t="str">
        <f t="shared" si="8"/>
        <v>INDICIO DE COMERCIO INTRAINDUSTRIAL</v>
      </c>
      <c r="Z63" s="121" t="str">
        <f t="shared" si="8"/>
        <v>INDICIO DE COMERCIO INTRAINDUSTRIAL</v>
      </c>
      <c r="AA63" s="155" t="str">
        <f t="shared" si="8"/>
        <v>INDICIO DE COMERCIO INTRAINDUSTRIAL</v>
      </c>
      <c r="AB63" s="155" t="str">
        <f t="shared" ref="AB63:AC63" si="9">+IF(AB50&gt;0.33, "COMERCIO INTRAINDUSTRIAL", "INDICIO DE COMERCIO INTRAINDUSTRIAL")</f>
        <v>INDICIO DE COMERCIO INTRAINDUSTRIAL</v>
      </c>
      <c r="AC63" s="155" t="str">
        <f t="shared" si="9"/>
        <v>INDICIO DE COMERCIO INTRAINDUSTRIAL</v>
      </c>
    </row>
    <row r="64" spans="4:29" x14ac:dyDescent="0.25">
      <c r="D64" s="227" t="s">
        <v>22</v>
      </c>
      <c r="E64" s="228"/>
      <c r="F64" s="121" t="str">
        <f t="shared" ref="F64:AA64" si="10">+IF(F51&gt;0.33, "COMERCIO INTRAINDUSTRIAL", "INDICIO DE COMERCIO INTRAINDUSTRIAL")</f>
        <v>INDICIO DE COMERCIO INTRAINDUSTRIAL</v>
      </c>
      <c r="G64" s="152" t="str">
        <f t="shared" si="10"/>
        <v>INDICIO DE COMERCIO INTRAINDUSTRIAL</v>
      </c>
      <c r="H64" s="121" t="str">
        <f t="shared" si="10"/>
        <v>INDICIO DE COMERCIO INTRAINDUSTRIAL</v>
      </c>
      <c r="I64" s="152" t="str">
        <f t="shared" si="10"/>
        <v>INDICIO DE COMERCIO INTRAINDUSTRIAL</v>
      </c>
      <c r="J64" s="121" t="str">
        <f t="shared" si="10"/>
        <v>INDICIO DE COMERCIO INTRAINDUSTRIAL</v>
      </c>
      <c r="K64" s="152" t="str">
        <f t="shared" si="10"/>
        <v>INDICIO DE COMERCIO INTRAINDUSTRIAL</v>
      </c>
      <c r="L64" s="121" t="str">
        <f t="shared" si="10"/>
        <v>INDICIO DE COMERCIO INTRAINDUSTRIAL</v>
      </c>
      <c r="M64" s="152" t="str">
        <f t="shared" si="10"/>
        <v>INDICIO DE COMERCIO INTRAINDUSTRIAL</v>
      </c>
      <c r="N64" s="121" t="str">
        <f t="shared" si="10"/>
        <v>INDICIO DE COMERCIO INTRAINDUSTRIAL</v>
      </c>
      <c r="O64" s="152" t="str">
        <f t="shared" si="10"/>
        <v>INDICIO DE COMERCIO INTRAINDUSTRIAL</v>
      </c>
      <c r="P64" s="121" t="str">
        <f t="shared" si="10"/>
        <v>INDICIO DE COMERCIO INTRAINDUSTRIAL</v>
      </c>
      <c r="Q64" s="152" t="str">
        <f t="shared" si="10"/>
        <v>INDICIO DE COMERCIO INTRAINDUSTRIAL</v>
      </c>
      <c r="R64" s="121" t="str">
        <f t="shared" si="10"/>
        <v>INDICIO DE COMERCIO INTRAINDUSTRIAL</v>
      </c>
      <c r="S64" s="152" t="str">
        <f t="shared" si="10"/>
        <v>INDICIO DE COMERCIO INTRAINDUSTRIAL</v>
      </c>
      <c r="T64" s="121" t="str">
        <f t="shared" si="10"/>
        <v>INDICIO DE COMERCIO INTRAINDUSTRIAL</v>
      </c>
      <c r="U64" s="152" t="str">
        <f t="shared" si="10"/>
        <v>INDICIO DE COMERCIO INTRAINDUSTRIAL</v>
      </c>
      <c r="V64" s="121" t="str">
        <f t="shared" si="10"/>
        <v>INDICIO DE COMERCIO INTRAINDUSTRIAL</v>
      </c>
      <c r="W64" s="152" t="str">
        <f t="shared" si="10"/>
        <v>INDICIO DE COMERCIO INTRAINDUSTRIAL</v>
      </c>
      <c r="X64" s="121" t="str">
        <f t="shared" si="10"/>
        <v>INDICIO DE COMERCIO INTRAINDUSTRIAL</v>
      </c>
      <c r="Y64" s="152" t="str">
        <f t="shared" si="10"/>
        <v>INDICIO DE COMERCIO INTRAINDUSTRIAL</v>
      </c>
      <c r="Z64" s="121" t="str">
        <f t="shared" si="10"/>
        <v>INDICIO DE COMERCIO INTRAINDUSTRIAL</v>
      </c>
      <c r="AA64" s="155" t="str">
        <f t="shared" si="10"/>
        <v>INDICIO DE COMERCIO INTRAINDUSTRIAL</v>
      </c>
      <c r="AB64" s="155" t="str">
        <f t="shared" ref="AB64:AC64" si="11">+IF(AB51&gt;0.33, "COMERCIO INTRAINDUSTRIAL", "INDICIO DE COMERCIO INTRAINDUSTRIAL")</f>
        <v>INDICIO DE COMERCIO INTRAINDUSTRIAL</v>
      </c>
      <c r="AC64" s="155" t="str">
        <f t="shared" si="11"/>
        <v>INDICIO DE COMERCIO INTRAINDUSTRIAL</v>
      </c>
    </row>
    <row r="65" spans="4:29" x14ac:dyDescent="0.25">
      <c r="D65" s="225" t="s">
        <v>23</v>
      </c>
      <c r="E65" s="226"/>
      <c r="F65" s="121" t="str">
        <f t="shared" ref="F65:AA65" si="12">+IF(F52&gt;0.33, "COMERCIO INTRAINDUSTRIAL", "INDICIO DE COMERCIO INTRAINDUSTRIAL")</f>
        <v>INDICIO DE COMERCIO INTRAINDUSTRIAL</v>
      </c>
      <c r="G65" s="152" t="str">
        <f t="shared" si="12"/>
        <v>INDICIO DE COMERCIO INTRAINDUSTRIAL</v>
      </c>
      <c r="H65" s="121" t="str">
        <f t="shared" si="12"/>
        <v>INDICIO DE COMERCIO INTRAINDUSTRIAL</v>
      </c>
      <c r="I65" s="152" t="str">
        <f t="shared" si="12"/>
        <v>INDICIO DE COMERCIO INTRAINDUSTRIAL</v>
      </c>
      <c r="J65" s="121" t="str">
        <f t="shared" si="12"/>
        <v>INDICIO DE COMERCIO INTRAINDUSTRIAL</v>
      </c>
      <c r="K65" s="152" t="str">
        <f t="shared" si="12"/>
        <v>INDICIO DE COMERCIO INTRAINDUSTRIAL</v>
      </c>
      <c r="L65" s="121" t="str">
        <f t="shared" si="12"/>
        <v>INDICIO DE COMERCIO INTRAINDUSTRIAL</v>
      </c>
      <c r="M65" s="152" t="str">
        <f t="shared" si="12"/>
        <v>INDICIO DE COMERCIO INTRAINDUSTRIAL</v>
      </c>
      <c r="N65" s="121" t="str">
        <f t="shared" si="12"/>
        <v>INDICIO DE COMERCIO INTRAINDUSTRIAL</v>
      </c>
      <c r="O65" s="152" t="str">
        <f t="shared" si="12"/>
        <v>INDICIO DE COMERCIO INTRAINDUSTRIAL</v>
      </c>
      <c r="P65" s="121" t="str">
        <f t="shared" si="12"/>
        <v>INDICIO DE COMERCIO INTRAINDUSTRIAL</v>
      </c>
      <c r="Q65" s="152" t="str">
        <f t="shared" si="12"/>
        <v>INDICIO DE COMERCIO INTRAINDUSTRIAL</v>
      </c>
      <c r="R65" s="121" t="str">
        <f t="shared" si="12"/>
        <v>INDICIO DE COMERCIO INTRAINDUSTRIAL</v>
      </c>
      <c r="S65" s="152" t="str">
        <f t="shared" si="12"/>
        <v>INDICIO DE COMERCIO INTRAINDUSTRIAL</v>
      </c>
      <c r="T65" s="121" t="str">
        <f t="shared" si="12"/>
        <v>INDICIO DE COMERCIO INTRAINDUSTRIAL</v>
      </c>
      <c r="U65" s="152" t="str">
        <f t="shared" si="12"/>
        <v>INDICIO DE COMERCIO INTRAINDUSTRIAL</v>
      </c>
      <c r="V65" s="121" t="str">
        <f t="shared" si="12"/>
        <v>INDICIO DE COMERCIO INTRAINDUSTRIAL</v>
      </c>
      <c r="W65" s="152" t="str">
        <f t="shared" si="12"/>
        <v>INDICIO DE COMERCIO INTRAINDUSTRIAL</v>
      </c>
      <c r="X65" s="121" t="str">
        <f t="shared" si="12"/>
        <v>INDICIO DE COMERCIO INTRAINDUSTRIAL</v>
      </c>
      <c r="Y65" s="152" t="str">
        <f t="shared" si="12"/>
        <v>INDICIO DE COMERCIO INTRAINDUSTRIAL</v>
      </c>
      <c r="Z65" s="121" t="str">
        <f t="shared" si="12"/>
        <v>INDICIO DE COMERCIO INTRAINDUSTRIAL</v>
      </c>
      <c r="AA65" s="155" t="str">
        <f t="shared" si="12"/>
        <v>INDICIO DE COMERCIO INTRAINDUSTRIAL</v>
      </c>
      <c r="AB65" s="155" t="str">
        <f t="shared" ref="AB65:AC65" si="13">+IF(AB52&gt;0.33, "COMERCIO INTRAINDUSTRIAL", "INDICIO DE COMERCIO INTRAINDUSTRIAL")</f>
        <v>INDICIO DE COMERCIO INTRAINDUSTRIAL</v>
      </c>
      <c r="AC65" s="155" t="str">
        <f t="shared" si="13"/>
        <v>INDICIO DE COMERCIO INTRAINDUSTRIAL</v>
      </c>
    </row>
    <row r="66" spans="4:29" x14ac:dyDescent="0.25">
      <c r="D66" s="227" t="s">
        <v>24</v>
      </c>
      <c r="E66" s="228"/>
      <c r="F66" s="121" t="str">
        <f t="shared" ref="F66:AA66" si="14">+IF(F53&gt;0.33, "COMERCIO INTRAINDUSTRIAL", "INDICIO DE COMERCIO INTRAINDUSTRIAL")</f>
        <v>INDICIO DE COMERCIO INTRAINDUSTRIAL</v>
      </c>
      <c r="G66" s="152" t="str">
        <f t="shared" si="14"/>
        <v>INDICIO DE COMERCIO INTRAINDUSTRIAL</v>
      </c>
      <c r="H66" s="121" t="str">
        <f t="shared" si="14"/>
        <v>INDICIO DE COMERCIO INTRAINDUSTRIAL</v>
      </c>
      <c r="I66" s="152" t="str">
        <f t="shared" si="14"/>
        <v>INDICIO DE COMERCIO INTRAINDUSTRIAL</v>
      </c>
      <c r="J66" s="121" t="str">
        <f t="shared" si="14"/>
        <v>INDICIO DE COMERCIO INTRAINDUSTRIAL</v>
      </c>
      <c r="K66" s="152" t="str">
        <f t="shared" si="14"/>
        <v>INDICIO DE COMERCIO INTRAINDUSTRIAL</v>
      </c>
      <c r="L66" s="121" t="str">
        <f t="shared" si="14"/>
        <v>INDICIO DE COMERCIO INTRAINDUSTRIAL</v>
      </c>
      <c r="M66" s="152" t="str">
        <f t="shared" si="14"/>
        <v>INDICIO DE COMERCIO INTRAINDUSTRIAL</v>
      </c>
      <c r="N66" s="121" t="str">
        <f t="shared" si="14"/>
        <v>INDICIO DE COMERCIO INTRAINDUSTRIAL</v>
      </c>
      <c r="O66" s="152" t="str">
        <f t="shared" si="14"/>
        <v>INDICIO DE COMERCIO INTRAINDUSTRIAL</v>
      </c>
      <c r="P66" s="121" t="str">
        <f t="shared" si="14"/>
        <v>INDICIO DE COMERCIO INTRAINDUSTRIAL</v>
      </c>
      <c r="Q66" s="152" t="str">
        <f t="shared" si="14"/>
        <v>INDICIO DE COMERCIO INTRAINDUSTRIAL</v>
      </c>
      <c r="R66" s="121" t="str">
        <f t="shared" si="14"/>
        <v>INDICIO DE COMERCIO INTRAINDUSTRIAL</v>
      </c>
      <c r="S66" s="152" t="str">
        <f t="shared" si="14"/>
        <v>INDICIO DE COMERCIO INTRAINDUSTRIAL</v>
      </c>
      <c r="T66" s="121" t="str">
        <f t="shared" si="14"/>
        <v>INDICIO DE COMERCIO INTRAINDUSTRIAL</v>
      </c>
      <c r="U66" s="152" t="str">
        <f t="shared" si="14"/>
        <v>INDICIO DE COMERCIO INTRAINDUSTRIAL</v>
      </c>
      <c r="V66" s="121" t="str">
        <f t="shared" si="14"/>
        <v>INDICIO DE COMERCIO INTRAINDUSTRIAL</v>
      </c>
      <c r="W66" s="152" t="str">
        <f t="shared" si="14"/>
        <v>INDICIO DE COMERCIO INTRAINDUSTRIAL</v>
      </c>
      <c r="X66" s="121" t="str">
        <f t="shared" si="14"/>
        <v>INDICIO DE COMERCIO INTRAINDUSTRIAL</v>
      </c>
      <c r="Y66" s="152" t="str">
        <f t="shared" si="14"/>
        <v>INDICIO DE COMERCIO INTRAINDUSTRIAL</v>
      </c>
      <c r="Z66" s="121" t="str">
        <f t="shared" si="14"/>
        <v>INDICIO DE COMERCIO INTRAINDUSTRIAL</v>
      </c>
      <c r="AA66" s="155" t="str">
        <f t="shared" si="14"/>
        <v>INDICIO DE COMERCIO INTRAINDUSTRIAL</v>
      </c>
      <c r="AB66" s="155" t="str">
        <f t="shared" ref="AB66:AC66" si="15">+IF(AB53&gt;0.33, "COMERCIO INTRAINDUSTRIAL", "INDICIO DE COMERCIO INTRAINDUSTRIAL")</f>
        <v>INDICIO DE COMERCIO INTRAINDUSTRIAL</v>
      </c>
      <c r="AC66" s="155" t="str">
        <f t="shared" si="15"/>
        <v>INDICIO DE COMERCIO INTRAINDUSTRIAL</v>
      </c>
    </row>
    <row r="67" spans="4:29" x14ac:dyDescent="0.25">
      <c r="D67" s="225" t="s">
        <v>25</v>
      </c>
      <c r="E67" s="226"/>
      <c r="F67" s="121" t="str">
        <f t="shared" ref="F67:AA67" si="16">+IF(F54&gt;0.33, "COMERCIO INTRAINDUSTRIAL", "INDICIO DE COMERCIO INTRAINDUSTRIAL")</f>
        <v>INDICIO DE COMERCIO INTRAINDUSTRIAL</v>
      </c>
      <c r="G67" s="152" t="str">
        <f t="shared" si="16"/>
        <v>INDICIO DE COMERCIO INTRAINDUSTRIAL</v>
      </c>
      <c r="H67" s="121" t="str">
        <f t="shared" si="16"/>
        <v>INDICIO DE COMERCIO INTRAINDUSTRIAL</v>
      </c>
      <c r="I67" s="152" t="str">
        <f t="shared" si="16"/>
        <v>INDICIO DE COMERCIO INTRAINDUSTRIAL</v>
      </c>
      <c r="J67" s="121" t="str">
        <f t="shared" si="16"/>
        <v>INDICIO DE COMERCIO INTRAINDUSTRIAL</v>
      </c>
      <c r="K67" s="152" t="str">
        <f t="shared" si="16"/>
        <v>INDICIO DE COMERCIO INTRAINDUSTRIAL</v>
      </c>
      <c r="L67" s="121" t="str">
        <f t="shared" si="16"/>
        <v>INDICIO DE COMERCIO INTRAINDUSTRIAL</v>
      </c>
      <c r="M67" s="152" t="str">
        <f t="shared" si="16"/>
        <v>INDICIO DE COMERCIO INTRAINDUSTRIAL</v>
      </c>
      <c r="N67" s="121" t="str">
        <f t="shared" si="16"/>
        <v>INDICIO DE COMERCIO INTRAINDUSTRIAL</v>
      </c>
      <c r="O67" s="152" t="str">
        <f t="shared" si="16"/>
        <v>INDICIO DE COMERCIO INTRAINDUSTRIAL</v>
      </c>
      <c r="P67" s="121" t="str">
        <f t="shared" si="16"/>
        <v>INDICIO DE COMERCIO INTRAINDUSTRIAL</v>
      </c>
      <c r="Q67" s="152" t="str">
        <f t="shared" si="16"/>
        <v>INDICIO DE COMERCIO INTRAINDUSTRIAL</v>
      </c>
      <c r="R67" s="121" t="str">
        <f t="shared" si="16"/>
        <v>INDICIO DE COMERCIO INTRAINDUSTRIAL</v>
      </c>
      <c r="S67" s="152" t="str">
        <f t="shared" si="16"/>
        <v>INDICIO DE COMERCIO INTRAINDUSTRIAL</v>
      </c>
      <c r="T67" s="121" t="str">
        <f t="shared" si="16"/>
        <v>INDICIO DE COMERCIO INTRAINDUSTRIAL</v>
      </c>
      <c r="U67" s="152" t="str">
        <f t="shared" si="16"/>
        <v>INDICIO DE COMERCIO INTRAINDUSTRIAL</v>
      </c>
      <c r="V67" s="121" t="str">
        <f t="shared" si="16"/>
        <v>INDICIO DE COMERCIO INTRAINDUSTRIAL</v>
      </c>
      <c r="W67" s="152" t="str">
        <f t="shared" si="16"/>
        <v>INDICIO DE COMERCIO INTRAINDUSTRIAL</v>
      </c>
      <c r="X67" s="121" t="str">
        <f t="shared" si="16"/>
        <v>INDICIO DE COMERCIO INTRAINDUSTRIAL</v>
      </c>
      <c r="Y67" s="152" t="str">
        <f t="shared" si="16"/>
        <v>INDICIO DE COMERCIO INTRAINDUSTRIAL</v>
      </c>
      <c r="Z67" s="121" t="str">
        <f t="shared" si="16"/>
        <v>INDICIO DE COMERCIO INTRAINDUSTRIAL</v>
      </c>
      <c r="AA67" s="155" t="str">
        <f t="shared" si="16"/>
        <v>INDICIO DE COMERCIO INTRAINDUSTRIAL</v>
      </c>
      <c r="AB67" s="155" t="str">
        <f t="shared" ref="AB67:AC67" si="17">+IF(AB54&gt;0.33, "COMERCIO INTRAINDUSTRIAL", "INDICIO DE COMERCIO INTRAINDUSTRIAL")</f>
        <v>INDICIO DE COMERCIO INTRAINDUSTRIAL</v>
      </c>
      <c r="AC67" s="155" t="str">
        <f t="shared" si="17"/>
        <v>INDICIO DE COMERCIO INTRAINDUSTRIAL</v>
      </c>
    </row>
    <row r="68" spans="4:29" ht="15.75" thickBot="1" x14ac:dyDescent="0.3">
      <c r="D68" s="223" t="s">
        <v>26</v>
      </c>
      <c r="E68" s="224"/>
      <c r="F68" s="122" t="str">
        <f t="shared" ref="F68:AA68" si="18">+IF(F55&gt;0.33, "COMERCIO INTRAINDUSTRIAL", "INDICIO DE COMERCIO INTRAINDUSTRIAL")</f>
        <v>INDICIO DE COMERCIO INTRAINDUSTRIAL</v>
      </c>
      <c r="G68" s="156" t="str">
        <f t="shared" si="18"/>
        <v>INDICIO DE COMERCIO INTRAINDUSTRIAL</v>
      </c>
      <c r="H68" s="122" t="str">
        <f t="shared" si="18"/>
        <v>INDICIO DE COMERCIO INTRAINDUSTRIAL</v>
      </c>
      <c r="I68" s="156" t="str">
        <f t="shared" si="18"/>
        <v>INDICIO DE COMERCIO INTRAINDUSTRIAL</v>
      </c>
      <c r="J68" s="122" t="str">
        <f t="shared" si="18"/>
        <v>INDICIO DE COMERCIO INTRAINDUSTRIAL</v>
      </c>
      <c r="K68" s="156" t="str">
        <f t="shared" si="18"/>
        <v>INDICIO DE COMERCIO INTRAINDUSTRIAL</v>
      </c>
      <c r="L68" s="122" t="str">
        <f t="shared" si="18"/>
        <v>INDICIO DE COMERCIO INTRAINDUSTRIAL</v>
      </c>
      <c r="M68" s="156" t="str">
        <f t="shared" si="18"/>
        <v>COMERCIO INTRAINDUSTRIAL</v>
      </c>
      <c r="N68" s="122" t="str">
        <f t="shared" si="18"/>
        <v>COMERCIO INTRAINDUSTRIAL</v>
      </c>
      <c r="O68" s="156" t="str">
        <f t="shared" si="18"/>
        <v>COMERCIO INTRAINDUSTRIAL</v>
      </c>
      <c r="P68" s="122" t="str">
        <f t="shared" si="18"/>
        <v>COMERCIO INTRAINDUSTRIAL</v>
      </c>
      <c r="Q68" s="156" t="str">
        <f t="shared" si="18"/>
        <v>COMERCIO INTRAINDUSTRIAL</v>
      </c>
      <c r="R68" s="122" t="str">
        <f t="shared" si="18"/>
        <v>INDICIO DE COMERCIO INTRAINDUSTRIAL</v>
      </c>
      <c r="S68" s="156" t="str">
        <f t="shared" si="18"/>
        <v>COMERCIO INTRAINDUSTRIAL</v>
      </c>
      <c r="T68" s="122" t="str">
        <f t="shared" si="18"/>
        <v>COMERCIO INTRAINDUSTRIAL</v>
      </c>
      <c r="U68" s="156" t="str">
        <f t="shared" si="18"/>
        <v>COMERCIO INTRAINDUSTRIAL</v>
      </c>
      <c r="V68" s="122" t="str">
        <f t="shared" si="18"/>
        <v>COMERCIO INTRAINDUSTRIAL</v>
      </c>
      <c r="W68" s="156" t="str">
        <f t="shared" si="18"/>
        <v>COMERCIO INTRAINDUSTRIAL</v>
      </c>
      <c r="X68" s="122" t="str">
        <f t="shared" si="18"/>
        <v>COMERCIO INTRAINDUSTRIAL</v>
      </c>
      <c r="Y68" s="156" t="str">
        <f t="shared" si="18"/>
        <v>COMERCIO INTRAINDUSTRIAL</v>
      </c>
      <c r="Z68" s="122" t="str">
        <f t="shared" si="18"/>
        <v>COMERCIO INTRAINDUSTRIAL</v>
      </c>
      <c r="AA68" s="157" t="str">
        <f t="shared" si="18"/>
        <v>COMERCIO INTRAINDUSTRIAL</v>
      </c>
      <c r="AB68" s="157" t="str">
        <f t="shared" ref="AB68:AC68" si="19">+IF(AB55&gt;0.33, "COMERCIO INTRAINDUSTRIAL", "INDICIO DE COMERCIO INTRAINDUSTRIAL")</f>
        <v>COMERCIO INTRAINDUSTRIAL</v>
      </c>
      <c r="AC68" s="157" t="str">
        <f t="shared" si="19"/>
        <v>COMERCIO INTRAINDUSTRIAL</v>
      </c>
    </row>
    <row r="69" spans="4:29" x14ac:dyDescent="0.25">
      <c r="D69" s="1" t="s">
        <v>53</v>
      </c>
    </row>
  </sheetData>
  <mergeCells count="23">
    <mergeCell ref="D52:E52"/>
    <mergeCell ref="D53:E53"/>
    <mergeCell ref="D54:E54"/>
    <mergeCell ref="D46:E46"/>
    <mergeCell ref="D47:E47"/>
    <mergeCell ref="D48:E48"/>
    <mergeCell ref="D49:E49"/>
    <mergeCell ref="D68:E68"/>
    <mergeCell ref="G15:H16"/>
    <mergeCell ref="I7:K15"/>
    <mergeCell ref="D7:E14"/>
    <mergeCell ref="D63:E63"/>
    <mergeCell ref="D64:E64"/>
    <mergeCell ref="D65:E65"/>
    <mergeCell ref="D66:E66"/>
    <mergeCell ref="D67:E67"/>
    <mergeCell ref="D55:E55"/>
    <mergeCell ref="D59:E59"/>
    <mergeCell ref="D60:E60"/>
    <mergeCell ref="D61:E61"/>
    <mergeCell ref="D62:E62"/>
    <mergeCell ref="D50:E50"/>
    <mergeCell ref="D51:E51"/>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showGridLines="0" zoomScale="86" zoomScaleNormal="86" workbookViewId="0"/>
  </sheetViews>
  <sheetFormatPr baseColWidth="10" defaultRowHeight="15" x14ac:dyDescent="0.25"/>
  <sheetData>
    <row r="1" s="1" customFormat="1" x14ac:dyDescent="0.25"/>
    <row r="2" s="1" customFormat="1" x14ac:dyDescent="0.25"/>
    <row r="3" s="1" customFormat="1" x14ac:dyDescent="0.25"/>
    <row r="4" s="1" customFormat="1" x14ac:dyDescent="0.25"/>
    <row r="5" s="1" customFormat="1" x14ac:dyDescent="0.25"/>
    <row r="6" s="1" customFormat="1" x14ac:dyDescent="0.25"/>
  </sheetData>
  <dataValidations count="1">
    <dataValidation allowBlank="1" showInputMessage="1" showErrorMessage="1" prompt="Dar clic en alguno de los recuadros" sqref="H11"/>
  </dataValidation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M26"/>
  <sheetViews>
    <sheetView showGridLines="0" tabSelected="1" workbookViewId="0">
      <selection activeCell="J33" sqref="J33"/>
    </sheetView>
  </sheetViews>
  <sheetFormatPr baseColWidth="10" defaultRowHeight="15" x14ac:dyDescent="0.25"/>
  <sheetData>
    <row r="1" spans="2:13" ht="24" customHeight="1" x14ac:dyDescent="0.25">
      <c r="B1" s="1"/>
      <c r="C1" s="1"/>
      <c r="D1" s="1"/>
      <c r="E1" s="1"/>
      <c r="F1" s="1"/>
      <c r="G1" s="1"/>
      <c r="H1" s="1"/>
      <c r="I1" s="1"/>
      <c r="J1" s="1"/>
    </row>
    <row r="2" spans="2:13" ht="23.25" x14ac:dyDescent="0.25">
      <c r="B2" s="180" t="s">
        <v>13</v>
      </c>
      <c r="C2" s="180"/>
      <c r="D2" s="180"/>
      <c r="E2" s="180"/>
      <c r="F2" s="180"/>
      <c r="G2" s="180"/>
      <c r="H2" s="180"/>
      <c r="I2" s="180"/>
      <c r="J2" s="180"/>
      <c r="K2" s="180"/>
      <c r="L2" s="180"/>
      <c r="M2" s="180"/>
    </row>
    <row r="3" spans="2:13" x14ac:dyDescent="0.25">
      <c r="B3" s="1"/>
      <c r="C3" s="1"/>
      <c r="D3" s="1"/>
      <c r="E3" s="1"/>
      <c r="F3" s="1"/>
      <c r="G3" s="1"/>
      <c r="H3" s="1"/>
      <c r="I3" s="1"/>
      <c r="J3" s="1"/>
    </row>
    <row r="4" spans="2:13" x14ac:dyDescent="0.25">
      <c r="B4" s="1"/>
      <c r="C4" s="1"/>
      <c r="D4" s="1"/>
      <c r="E4" s="1"/>
      <c r="F4" s="1"/>
      <c r="G4" s="1"/>
      <c r="H4" s="1"/>
      <c r="I4" s="1"/>
      <c r="J4" s="1"/>
    </row>
    <row r="5" spans="2:13" x14ac:dyDescent="0.25">
      <c r="B5" s="1"/>
      <c r="C5" s="1"/>
      <c r="D5" s="1"/>
      <c r="E5" s="1"/>
      <c r="F5" s="1"/>
      <c r="G5" s="1"/>
      <c r="H5" s="1"/>
      <c r="I5" s="1"/>
      <c r="J5" s="1"/>
    </row>
    <row r="6" spans="2:13" x14ac:dyDescent="0.25">
      <c r="B6" s="1"/>
      <c r="C6" s="1"/>
      <c r="D6" s="1"/>
      <c r="E6" s="1"/>
      <c r="F6" s="1"/>
      <c r="G6" s="1"/>
      <c r="H6" s="1"/>
      <c r="I6" s="1"/>
      <c r="J6" s="1"/>
    </row>
    <row r="7" spans="2:13" x14ac:dyDescent="0.25">
      <c r="B7" s="1"/>
      <c r="C7" s="1"/>
      <c r="D7" s="1"/>
      <c r="E7" s="1"/>
      <c r="F7" s="1"/>
      <c r="G7" s="1"/>
      <c r="H7" s="1"/>
      <c r="I7" s="1"/>
      <c r="J7" s="1"/>
    </row>
    <row r="8" spans="2:13" x14ac:dyDescent="0.25">
      <c r="B8" s="1"/>
      <c r="C8" s="1"/>
      <c r="D8" s="1"/>
      <c r="E8" s="1"/>
      <c r="F8" s="1"/>
      <c r="G8" s="1"/>
      <c r="H8" s="1"/>
      <c r="I8" s="1"/>
      <c r="J8" s="1"/>
    </row>
    <row r="9" spans="2:13" x14ac:dyDescent="0.25">
      <c r="B9" s="1"/>
      <c r="C9" s="1"/>
      <c r="D9" s="1"/>
      <c r="E9" s="1"/>
      <c r="F9" s="1"/>
      <c r="G9" s="1"/>
      <c r="H9" s="1"/>
      <c r="I9" s="1"/>
      <c r="J9" s="1"/>
    </row>
    <row r="10" spans="2:13" x14ac:dyDescent="0.25">
      <c r="B10" s="1"/>
      <c r="C10" s="1"/>
      <c r="D10" s="1"/>
      <c r="E10" s="1"/>
      <c r="F10" s="1"/>
      <c r="G10" s="1"/>
      <c r="H10" s="1"/>
      <c r="I10" s="1"/>
      <c r="J10" s="1"/>
    </row>
    <row r="11" spans="2:13" x14ac:dyDescent="0.25">
      <c r="B11" s="1"/>
      <c r="C11" s="1"/>
      <c r="D11" s="1"/>
      <c r="E11" s="1"/>
      <c r="F11" s="1"/>
      <c r="G11" s="1"/>
      <c r="H11" s="1"/>
      <c r="I11" s="1"/>
      <c r="J11" s="1"/>
    </row>
    <row r="12" spans="2:13" x14ac:dyDescent="0.25">
      <c r="B12" s="1"/>
      <c r="C12" s="1"/>
      <c r="D12" s="1"/>
      <c r="E12" s="1"/>
      <c r="F12" s="1"/>
      <c r="G12" s="1"/>
      <c r="H12" s="1"/>
      <c r="I12" s="1"/>
      <c r="J12" s="1"/>
    </row>
    <row r="13" spans="2:13" x14ac:dyDescent="0.25">
      <c r="B13" s="1"/>
      <c r="C13" s="1"/>
      <c r="D13" s="1"/>
      <c r="E13" s="1"/>
      <c r="F13" s="1"/>
      <c r="G13" s="1"/>
      <c r="H13" s="1"/>
      <c r="I13" s="1"/>
      <c r="J13" s="1"/>
    </row>
    <row r="14" spans="2:13" x14ac:dyDescent="0.25">
      <c r="B14" s="1"/>
      <c r="C14" s="1"/>
      <c r="D14" s="1"/>
      <c r="E14" s="1"/>
      <c r="F14" s="1"/>
      <c r="G14" s="1"/>
      <c r="H14" s="1"/>
      <c r="I14" s="1"/>
      <c r="J14" s="1"/>
    </row>
    <row r="15" spans="2:13" x14ac:dyDescent="0.25">
      <c r="B15" s="1"/>
      <c r="C15" s="1"/>
      <c r="D15" s="1"/>
      <c r="E15" s="1"/>
      <c r="F15" s="1"/>
      <c r="G15" s="1"/>
      <c r="H15" s="1"/>
      <c r="I15" s="1"/>
      <c r="J15" s="1"/>
    </row>
    <row r="16" spans="2:13" x14ac:dyDescent="0.25">
      <c r="B16" s="1"/>
      <c r="C16" s="1"/>
      <c r="D16" s="1"/>
      <c r="E16" s="1"/>
      <c r="F16" s="1"/>
      <c r="G16" s="1"/>
      <c r="H16" s="1"/>
      <c r="I16" s="1"/>
      <c r="J16" s="1"/>
    </row>
    <row r="17" spans="2:10" x14ac:dyDescent="0.25">
      <c r="B17" s="1"/>
      <c r="C17" s="1"/>
      <c r="D17" s="1"/>
      <c r="E17" s="1"/>
      <c r="F17" s="1"/>
      <c r="G17" s="1"/>
      <c r="H17" s="1"/>
      <c r="I17" s="1"/>
      <c r="J17" s="1"/>
    </row>
    <row r="18" spans="2:10" x14ac:dyDescent="0.25">
      <c r="B18" s="1"/>
      <c r="C18" s="1"/>
      <c r="D18" s="1"/>
      <c r="E18" s="1"/>
      <c r="F18" s="1"/>
      <c r="G18" s="1"/>
      <c r="H18" s="1"/>
      <c r="I18" s="1"/>
      <c r="J18" s="1"/>
    </row>
    <row r="19" spans="2:10" x14ac:dyDescent="0.25">
      <c r="B19" s="1"/>
      <c r="C19" s="1"/>
      <c r="D19" s="1"/>
      <c r="E19" s="1"/>
      <c r="F19" s="1"/>
      <c r="G19" s="1"/>
      <c r="H19" s="1"/>
      <c r="I19" s="1"/>
      <c r="J19" s="1"/>
    </row>
    <row r="20" spans="2:10" x14ac:dyDescent="0.25">
      <c r="B20" s="1"/>
      <c r="C20" s="1"/>
      <c r="D20" s="1"/>
      <c r="E20" s="1"/>
      <c r="F20" s="1"/>
      <c r="G20" s="1"/>
      <c r="H20" s="1"/>
      <c r="I20" s="1"/>
      <c r="J20" s="1"/>
    </row>
    <row r="21" spans="2:10" x14ac:dyDescent="0.25">
      <c r="B21" s="1"/>
      <c r="C21" s="1"/>
      <c r="D21" s="1"/>
      <c r="E21" s="1"/>
      <c r="F21" s="1"/>
      <c r="G21" s="1"/>
      <c r="H21" s="1"/>
      <c r="I21" s="1"/>
      <c r="J21" s="1"/>
    </row>
    <row r="22" spans="2:10" x14ac:dyDescent="0.25">
      <c r="B22" s="1"/>
      <c r="C22" s="1"/>
      <c r="D22" s="1"/>
      <c r="E22" s="1"/>
      <c r="F22" s="1"/>
      <c r="G22" s="1"/>
      <c r="H22" s="1"/>
      <c r="I22" s="1"/>
      <c r="J22" s="1"/>
    </row>
    <row r="23" spans="2:10" x14ac:dyDescent="0.25">
      <c r="B23" s="1"/>
      <c r="C23" s="1"/>
      <c r="D23" s="1"/>
      <c r="E23" s="1"/>
      <c r="F23" s="1"/>
      <c r="G23" s="1"/>
      <c r="H23" s="1"/>
      <c r="I23" s="1"/>
      <c r="J23" s="1"/>
    </row>
    <row r="24" spans="2:10" x14ac:dyDescent="0.25">
      <c r="B24" s="1"/>
      <c r="C24" s="1"/>
      <c r="D24" s="1"/>
      <c r="E24" s="1"/>
      <c r="F24" s="1"/>
      <c r="G24" s="1"/>
      <c r="H24" s="1"/>
      <c r="I24" s="1"/>
      <c r="J24" s="1"/>
    </row>
    <row r="25" spans="2:10" x14ac:dyDescent="0.25">
      <c r="B25" s="1"/>
      <c r="C25" s="1"/>
      <c r="D25" s="1"/>
      <c r="E25" s="1"/>
      <c r="F25" s="1"/>
      <c r="G25" s="1"/>
      <c r="H25" s="1"/>
      <c r="I25" s="1"/>
      <c r="J25" s="1"/>
    </row>
    <row r="26" spans="2:10" x14ac:dyDescent="0.25">
      <c r="B26" s="1"/>
      <c r="C26" s="1"/>
      <c r="D26" s="1"/>
      <c r="E26" s="1"/>
      <c r="F26" s="1"/>
      <c r="G26" s="1"/>
      <c r="H26" s="1"/>
      <c r="I26" s="1"/>
      <c r="J26" s="1"/>
    </row>
  </sheetData>
  <mergeCells count="1">
    <mergeCell ref="B2:M2"/>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7:AA57"/>
  <sheetViews>
    <sheetView showGridLines="0" topLeftCell="A30" workbookViewId="0">
      <selection activeCell="A66" sqref="A66"/>
    </sheetView>
  </sheetViews>
  <sheetFormatPr baseColWidth="10" defaultRowHeight="15" x14ac:dyDescent="0.25"/>
  <cols>
    <col min="1" max="1" width="7.140625" customWidth="1"/>
    <col min="2" max="2" width="14.28515625" customWidth="1"/>
    <col min="3" max="3" width="29.28515625" customWidth="1"/>
    <col min="4" max="4" width="17.85546875" bestFit="1" customWidth="1"/>
    <col min="5" max="5" width="12.42578125" bestFit="1" customWidth="1"/>
    <col min="6" max="6" width="15.42578125" customWidth="1"/>
    <col min="7" max="10" width="12.42578125" bestFit="1" customWidth="1"/>
    <col min="11" max="11" width="12.140625" customWidth="1"/>
    <col min="12" max="13" width="12.42578125" bestFit="1" customWidth="1"/>
    <col min="14" max="27" width="13.42578125" bestFit="1" customWidth="1"/>
  </cols>
  <sheetData>
    <row r="7" spans="2:16" ht="15" customHeight="1" x14ac:dyDescent="0.25">
      <c r="B7" s="187" t="s">
        <v>49</v>
      </c>
      <c r="C7" s="187"/>
      <c r="D7" s="187"/>
      <c r="E7" s="187"/>
      <c r="M7" s="187" t="s">
        <v>4</v>
      </c>
      <c r="N7" s="187"/>
      <c r="O7" s="187"/>
      <c r="P7" s="187"/>
    </row>
    <row r="8" spans="2:16" x14ac:dyDescent="0.25">
      <c r="B8" s="187"/>
      <c r="C8" s="187"/>
      <c r="D8" s="187"/>
      <c r="E8" s="187"/>
      <c r="G8" s="189" t="s">
        <v>0</v>
      </c>
      <c r="H8" s="189"/>
      <c r="I8" s="189"/>
      <c r="J8" s="189"/>
      <c r="M8" s="187"/>
      <c r="N8" s="187"/>
      <c r="O8" s="187"/>
      <c r="P8" s="187"/>
    </row>
    <row r="9" spans="2:16" x14ac:dyDescent="0.25">
      <c r="B9" s="187"/>
      <c r="C9" s="187"/>
      <c r="D9" s="187"/>
      <c r="E9" s="187"/>
      <c r="G9" s="189"/>
      <c r="H9" s="189"/>
      <c r="I9" s="189"/>
      <c r="J9" s="189"/>
      <c r="M9" s="187"/>
      <c r="N9" s="187"/>
      <c r="O9" s="187"/>
      <c r="P9" s="187"/>
    </row>
    <row r="10" spans="2:16" x14ac:dyDescent="0.25">
      <c r="B10" s="187"/>
      <c r="C10" s="187"/>
      <c r="D10" s="187"/>
      <c r="E10" s="187"/>
      <c r="G10" s="189"/>
      <c r="H10" s="189"/>
      <c r="I10" s="189"/>
      <c r="J10" s="189"/>
      <c r="M10" s="187"/>
      <c r="N10" s="187"/>
      <c r="O10" s="187"/>
      <c r="P10" s="187"/>
    </row>
    <row r="11" spans="2:16" x14ac:dyDescent="0.25">
      <c r="B11" s="187"/>
      <c r="C11" s="187"/>
      <c r="D11" s="187"/>
      <c r="E11" s="187"/>
      <c r="G11" s="189"/>
      <c r="H11" s="189"/>
      <c r="I11" s="189"/>
      <c r="J11" s="189"/>
      <c r="M11" s="187"/>
      <c r="N11" s="187"/>
      <c r="O11" s="187"/>
      <c r="P11" s="187"/>
    </row>
    <row r="12" spans="2:16" x14ac:dyDescent="0.25">
      <c r="B12" s="187"/>
      <c r="C12" s="187"/>
      <c r="D12" s="187"/>
      <c r="E12" s="187"/>
      <c r="G12" s="189"/>
      <c r="H12" s="189"/>
      <c r="I12" s="189"/>
      <c r="J12" s="189"/>
      <c r="M12" s="187"/>
      <c r="N12" s="187"/>
      <c r="O12" s="187"/>
      <c r="P12" s="187"/>
    </row>
    <row r="13" spans="2:16" x14ac:dyDescent="0.25">
      <c r="B13" s="187"/>
      <c r="C13" s="187"/>
      <c r="D13" s="187"/>
      <c r="E13" s="187"/>
      <c r="G13" s="189"/>
      <c r="H13" s="189"/>
      <c r="I13" s="189"/>
      <c r="J13" s="189"/>
      <c r="M13" s="187"/>
      <c r="N13" s="187"/>
      <c r="O13" s="187"/>
      <c r="P13" s="187"/>
    </row>
    <row r="14" spans="2:16" x14ac:dyDescent="0.25">
      <c r="B14" s="187"/>
      <c r="C14" s="187"/>
      <c r="D14" s="187"/>
      <c r="E14" s="187"/>
      <c r="G14" s="189"/>
      <c r="H14" s="189"/>
      <c r="I14" s="189"/>
      <c r="J14" s="189"/>
      <c r="M14" s="187"/>
      <c r="N14" s="187"/>
      <c r="O14" s="187"/>
      <c r="P14" s="187"/>
    </row>
    <row r="15" spans="2:16" x14ac:dyDescent="0.25">
      <c r="B15" s="187"/>
      <c r="C15" s="187"/>
      <c r="D15" s="187"/>
      <c r="E15" s="187"/>
      <c r="G15" s="189"/>
      <c r="H15" s="189"/>
      <c r="I15" s="189"/>
      <c r="J15" s="189"/>
      <c r="M15" s="187"/>
      <c r="N15" s="187"/>
      <c r="O15" s="187"/>
      <c r="P15" s="187"/>
    </row>
    <row r="16" spans="2:16" x14ac:dyDescent="0.25">
      <c r="B16" s="187"/>
      <c r="C16" s="187"/>
      <c r="D16" s="187"/>
      <c r="E16" s="187"/>
      <c r="G16" s="189"/>
      <c r="H16" s="189"/>
      <c r="I16" s="189"/>
      <c r="J16" s="189"/>
      <c r="M16" s="187"/>
      <c r="N16" s="187"/>
      <c r="O16" s="187"/>
      <c r="P16" s="187"/>
    </row>
    <row r="17" spans="3:15" x14ac:dyDescent="0.25">
      <c r="C17" s="188" t="s">
        <v>3</v>
      </c>
      <c r="D17" s="188"/>
      <c r="E17" s="188"/>
      <c r="M17" s="188" t="s">
        <v>3</v>
      </c>
      <c r="N17" s="188"/>
      <c r="O17" s="188"/>
    </row>
    <row r="43" spans="2:27" x14ac:dyDescent="0.25">
      <c r="C43" s="5" t="s">
        <v>55</v>
      </c>
      <c r="D43" s="6"/>
      <c r="E43" s="6"/>
      <c r="F43" s="6"/>
      <c r="G43" s="6"/>
      <c r="H43" s="6"/>
      <c r="I43" s="6"/>
    </row>
    <row r="44" spans="2:27" ht="15.75" thickBot="1" x14ac:dyDescent="0.3"/>
    <row r="45" spans="2:27" ht="15.75" thickBot="1" x14ac:dyDescent="0.3">
      <c r="B45" s="7" t="s">
        <v>15</v>
      </c>
      <c r="C45" s="8"/>
      <c r="D45" s="17">
        <v>1995</v>
      </c>
      <c r="E45" s="9">
        <v>1996</v>
      </c>
      <c r="F45" s="17">
        <v>1997</v>
      </c>
      <c r="G45" s="9">
        <v>1998</v>
      </c>
      <c r="H45" s="17">
        <v>1999</v>
      </c>
      <c r="I45" s="9">
        <v>2000</v>
      </c>
      <c r="J45" s="17">
        <v>2001</v>
      </c>
      <c r="K45" s="9">
        <v>2002</v>
      </c>
      <c r="L45" s="17">
        <v>2003</v>
      </c>
      <c r="M45" s="9">
        <v>2004</v>
      </c>
      <c r="N45" s="17">
        <v>2005</v>
      </c>
      <c r="O45" s="9">
        <v>2006</v>
      </c>
      <c r="P45" s="17">
        <v>2007</v>
      </c>
      <c r="Q45" s="9">
        <v>2008</v>
      </c>
      <c r="R45" s="17">
        <v>2009</v>
      </c>
      <c r="S45" s="9">
        <v>2010</v>
      </c>
      <c r="T45" s="17">
        <v>2011</v>
      </c>
      <c r="U45" s="9">
        <v>2012</v>
      </c>
      <c r="V45" s="17">
        <v>2013</v>
      </c>
      <c r="W45" s="9">
        <v>2014</v>
      </c>
      <c r="X45" s="17">
        <v>2015</v>
      </c>
      <c r="Y45" s="10">
        <v>2016</v>
      </c>
      <c r="Z45" s="10">
        <v>2017</v>
      </c>
      <c r="AA45" s="10">
        <v>2018</v>
      </c>
    </row>
    <row r="46" spans="2:27" ht="15.75" thickBot="1" x14ac:dyDescent="0.3">
      <c r="B46" s="190" t="s">
        <v>27</v>
      </c>
      <c r="C46" s="191"/>
      <c r="D46" s="21">
        <v>5206041.9919999996</v>
      </c>
      <c r="E46" s="22">
        <v>5761742.8200000003</v>
      </c>
      <c r="F46" s="21">
        <v>5939488.2379999999</v>
      </c>
      <c r="G46" s="22">
        <v>5361438.4400000004</v>
      </c>
      <c r="H46" s="21">
        <v>7072788.0039999997</v>
      </c>
      <c r="I46" s="22">
        <v>8009522.6569999997</v>
      </c>
      <c r="J46" s="21">
        <v>6555348.8329999996</v>
      </c>
      <c r="K46" s="22">
        <v>6727796.1739999996</v>
      </c>
      <c r="L46" s="21">
        <v>7786352.0970000001</v>
      </c>
      <c r="M46" s="22">
        <v>9235051.2829999998</v>
      </c>
      <c r="N46" s="21">
        <v>11715917.048</v>
      </c>
      <c r="O46" s="22">
        <v>12955658.534</v>
      </c>
      <c r="P46" s="21">
        <v>14128385.264</v>
      </c>
      <c r="Q46" s="22">
        <v>18826973.186000001</v>
      </c>
      <c r="R46" s="21">
        <v>17217960.605</v>
      </c>
      <c r="S46" s="22">
        <v>24153091.493999999</v>
      </c>
      <c r="T46" s="21">
        <v>30361786.017999999</v>
      </c>
      <c r="U46" s="22">
        <v>32810768.463</v>
      </c>
      <c r="V46" s="21">
        <v>29066485.771000002</v>
      </c>
      <c r="W46" s="22">
        <v>25528628.197999999</v>
      </c>
      <c r="X46" s="21">
        <v>17094740.375</v>
      </c>
      <c r="Y46" s="23">
        <v>15723722.411</v>
      </c>
      <c r="Z46" s="23">
        <v>19315433.642000001</v>
      </c>
      <c r="AA46" s="23">
        <v>22386268.671999998</v>
      </c>
    </row>
    <row r="47" spans="2:27" x14ac:dyDescent="0.25">
      <c r="B47" s="192" t="s">
        <v>17</v>
      </c>
      <c r="C47" s="193"/>
      <c r="D47" s="18">
        <v>1174181.828</v>
      </c>
      <c r="E47" s="11">
        <v>1123307.929</v>
      </c>
      <c r="F47" s="18">
        <v>1561245.6410000001</v>
      </c>
      <c r="G47" s="11">
        <v>1260354.9950000001</v>
      </c>
      <c r="H47" s="18">
        <v>1189549.824</v>
      </c>
      <c r="I47" s="11">
        <v>1086408.996</v>
      </c>
      <c r="J47" s="18">
        <v>875610.23699999996</v>
      </c>
      <c r="K47" s="11">
        <v>898333.74899999995</v>
      </c>
      <c r="L47" s="18">
        <v>921214.11</v>
      </c>
      <c r="M47" s="11">
        <v>1070532.8319999999</v>
      </c>
      <c r="N47" s="18">
        <v>1511250.541</v>
      </c>
      <c r="O47" s="11">
        <v>1534359.108</v>
      </c>
      <c r="P47" s="18">
        <v>1537733.9709999999</v>
      </c>
      <c r="Q47" s="11">
        <v>1757461.618</v>
      </c>
      <c r="R47" s="18">
        <v>1951719.35</v>
      </c>
      <c r="S47" s="11">
        <v>2352280.7340000002</v>
      </c>
      <c r="T47" s="18">
        <v>2851635.9619999998</v>
      </c>
      <c r="U47" s="11">
        <v>2390520.23</v>
      </c>
      <c r="V47" s="18">
        <v>2201030.31</v>
      </c>
      <c r="W47" s="11">
        <v>2629046.3730000001</v>
      </c>
      <c r="X47" s="18">
        <v>2627783.0780000002</v>
      </c>
      <c r="Y47" s="12">
        <v>2509853.9190000002</v>
      </c>
      <c r="Z47" s="12">
        <v>2789548.8790000002</v>
      </c>
      <c r="AA47" s="12">
        <v>2750695.3190000001</v>
      </c>
    </row>
    <row r="48" spans="2:27" x14ac:dyDescent="0.25">
      <c r="B48" s="181" t="s">
        <v>18</v>
      </c>
      <c r="C48" s="182"/>
      <c r="D48" s="19">
        <v>6154.6629999999996</v>
      </c>
      <c r="E48" s="13">
        <v>7546.5429999999997</v>
      </c>
      <c r="F48" s="19">
        <v>7829.78</v>
      </c>
      <c r="G48" s="13">
        <v>7612.0510000000004</v>
      </c>
      <c r="H48" s="19">
        <v>10127.791999999999</v>
      </c>
      <c r="I48" s="13">
        <v>8129.6880000000001</v>
      </c>
      <c r="J48" s="19">
        <v>22000.696</v>
      </c>
      <c r="K48" s="13">
        <v>41519.394999999997</v>
      </c>
      <c r="L48" s="19">
        <v>56119.171000000002</v>
      </c>
      <c r="M48" s="13">
        <v>74156.297000000006</v>
      </c>
      <c r="N48" s="19">
        <v>40691.949000000001</v>
      </c>
      <c r="O48" s="13">
        <v>45590.131000000001</v>
      </c>
      <c r="P48" s="19">
        <v>45359.686000000002</v>
      </c>
      <c r="Q48" s="13">
        <v>23608.003000000001</v>
      </c>
      <c r="R48" s="19">
        <v>18433.687999999998</v>
      </c>
      <c r="S48" s="13">
        <v>15368.852000000001</v>
      </c>
      <c r="T48" s="19">
        <v>15878.175999999999</v>
      </c>
      <c r="U48" s="13">
        <v>16766.704000000002</v>
      </c>
      <c r="V48" s="19">
        <v>23833.463</v>
      </c>
      <c r="W48" s="13">
        <v>25399.605</v>
      </c>
      <c r="X48" s="19">
        <v>30381.405999999999</v>
      </c>
      <c r="Y48" s="14">
        <v>23821.307000000001</v>
      </c>
      <c r="Z48" s="14">
        <v>23698.172999999999</v>
      </c>
      <c r="AA48" s="14">
        <v>25651.440999999999</v>
      </c>
    </row>
    <row r="49" spans="2:27" s="1" customFormat="1" x14ac:dyDescent="0.25">
      <c r="B49" s="183" t="s">
        <v>19</v>
      </c>
      <c r="C49" s="184"/>
      <c r="D49" s="18">
        <v>434465.84100000001</v>
      </c>
      <c r="E49" s="11">
        <v>465983.02299999999</v>
      </c>
      <c r="F49" s="18">
        <v>494159.478</v>
      </c>
      <c r="G49" s="11">
        <v>505999.81</v>
      </c>
      <c r="H49" s="18">
        <v>517047.04499999998</v>
      </c>
      <c r="I49" s="11">
        <v>553771.90099999995</v>
      </c>
      <c r="J49" s="18">
        <v>562554.34400000004</v>
      </c>
      <c r="K49" s="11">
        <v>633743.39800000004</v>
      </c>
      <c r="L49" s="18">
        <v>669586.36600000004</v>
      </c>
      <c r="M49" s="11">
        <v>723719.35800000001</v>
      </c>
      <c r="N49" s="18">
        <v>931388.47100000002</v>
      </c>
      <c r="O49" s="11">
        <v>1185796.72</v>
      </c>
      <c r="P49" s="18">
        <v>1354267.1070000001</v>
      </c>
      <c r="Q49" s="11">
        <v>1280030.5619999999</v>
      </c>
      <c r="R49" s="18">
        <v>1190558.1510000001</v>
      </c>
      <c r="S49" s="11">
        <v>1501715.152</v>
      </c>
      <c r="T49" s="18">
        <v>1558248.1950000001</v>
      </c>
      <c r="U49" s="11">
        <v>1574777.8119999999</v>
      </c>
      <c r="V49" s="18">
        <v>1661909.885</v>
      </c>
      <c r="W49" s="11">
        <v>1598910.0360000001</v>
      </c>
      <c r="X49" s="18">
        <v>1477763.8629999999</v>
      </c>
      <c r="Y49" s="12">
        <v>1467516.4080000001</v>
      </c>
      <c r="Z49" s="12">
        <v>1593387.997</v>
      </c>
      <c r="AA49" s="12">
        <v>1689328.172</v>
      </c>
    </row>
    <row r="50" spans="2:27" x14ac:dyDescent="0.25">
      <c r="B50" s="181" t="s">
        <v>20</v>
      </c>
      <c r="C50" s="182"/>
      <c r="D50" s="19">
        <v>2024964.808</v>
      </c>
      <c r="E50" s="13">
        <v>2765190.0619999999</v>
      </c>
      <c r="F50" s="19">
        <v>2459081.1680000001</v>
      </c>
      <c r="G50" s="13">
        <v>2235741.8289999999</v>
      </c>
      <c r="H50" s="19">
        <v>3765595.5619999999</v>
      </c>
      <c r="I50" s="13">
        <v>4549415.9069999997</v>
      </c>
      <c r="J50" s="19">
        <v>3307943.9219999998</v>
      </c>
      <c r="K50" s="13">
        <v>3288046.5589999999</v>
      </c>
      <c r="L50" s="19">
        <v>3495622.34</v>
      </c>
      <c r="M50" s="13">
        <v>4215793.4749999996</v>
      </c>
      <c r="N50" s="19">
        <v>5597675.7910000002</v>
      </c>
      <c r="O50" s="13">
        <v>6363536.3859999999</v>
      </c>
      <c r="P50" s="19">
        <v>7123935.3269999996</v>
      </c>
      <c r="Q50" s="13">
        <v>11728327.898</v>
      </c>
      <c r="R50" s="19">
        <v>10060475.693</v>
      </c>
      <c r="S50" s="13">
        <v>15302600.719000001</v>
      </c>
      <c r="T50" s="19">
        <v>20229512.431000002</v>
      </c>
      <c r="U50" s="13">
        <v>22144240.067000002</v>
      </c>
      <c r="V50" s="19">
        <v>19423108.320999999</v>
      </c>
      <c r="W50" s="13">
        <v>16265632.111</v>
      </c>
      <c r="X50" s="19">
        <v>8461658.909</v>
      </c>
      <c r="Y50" s="14">
        <v>7147858.5010000002</v>
      </c>
      <c r="Z50" s="14">
        <v>10066621.026000001</v>
      </c>
      <c r="AA50" s="14">
        <v>12967794.833000001</v>
      </c>
    </row>
    <row r="51" spans="2:27" s="1" customFormat="1" x14ac:dyDescent="0.25">
      <c r="B51" s="183" t="s">
        <v>21</v>
      </c>
      <c r="C51" s="184"/>
      <c r="D51" s="18">
        <v>5831.2269999999999</v>
      </c>
      <c r="E51" s="11">
        <v>4082.0990000000002</v>
      </c>
      <c r="F51" s="18">
        <v>8608.6759999999995</v>
      </c>
      <c r="G51" s="11">
        <v>4231.7139999999999</v>
      </c>
      <c r="H51" s="18">
        <v>6523.7560000000003</v>
      </c>
      <c r="I51" s="11">
        <v>5293.7460000000001</v>
      </c>
      <c r="J51" s="18">
        <v>9581.4509999999991</v>
      </c>
      <c r="K51" s="11">
        <v>18174.14</v>
      </c>
      <c r="L51" s="18">
        <v>20337.427</v>
      </c>
      <c r="M51" s="11">
        <v>38454.203000000001</v>
      </c>
      <c r="N51" s="18">
        <v>22100.968000000001</v>
      </c>
      <c r="O51" s="11">
        <v>28239.963</v>
      </c>
      <c r="P51" s="18">
        <v>27281.893</v>
      </c>
      <c r="Q51" s="11">
        <v>52709.139000000003</v>
      </c>
      <c r="R51" s="18">
        <v>60234.749000000003</v>
      </c>
      <c r="S51" s="11">
        <v>61713.220999999998</v>
      </c>
      <c r="T51" s="18">
        <v>45078.177000000003</v>
      </c>
      <c r="U51" s="11">
        <v>76078.672999999995</v>
      </c>
      <c r="V51" s="18">
        <v>59190.936999999998</v>
      </c>
      <c r="W51" s="11">
        <v>97828.320999999996</v>
      </c>
      <c r="X51" s="18">
        <v>73309.156000000003</v>
      </c>
      <c r="Y51" s="12">
        <v>73138.846000000005</v>
      </c>
      <c r="Z51" s="12">
        <v>93433.091</v>
      </c>
      <c r="AA51" s="12">
        <v>82276.494999999995</v>
      </c>
    </row>
    <row r="52" spans="2:27" x14ac:dyDescent="0.25">
      <c r="B52" s="181" t="s">
        <v>22</v>
      </c>
      <c r="C52" s="182"/>
      <c r="D52" s="19">
        <v>273450.42599999998</v>
      </c>
      <c r="E52" s="13">
        <v>320116.71299999999</v>
      </c>
      <c r="F52" s="19">
        <v>422317.44900000002</v>
      </c>
      <c r="G52" s="13">
        <v>465678.78700000001</v>
      </c>
      <c r="H52" s="19">
        <v>608745.24899999995</v>
      </c>
      <c r="I52" s="13">
        <v>642406.40599999996</v>
      </c>
      <c r="J52" s="19">
        <v>539180.18700000003</v>
      </c>
      <c r="K52" s="13">
        <v>435062.72</v>
      </c>
      <c r="L52" s="19">
        <v>430777.93099999998</v>
      </c>
      <c r="M52" s="13">
        <v>527245.97499999998</v>
      </c>
      <c r="N52" s="19">
        <v>640271.98400000005</v>
      </c>
      <c r="O52" s="13">
        <v>685974.96400000004</v>
      </c>
      <c r="P52" s="19">
        <v>750571.57400000002</v>
      </c>
      <c r="Q52" s="13">
        <v>806911.01899999997</v>
      </c>
      <c r="R52" s="19">
        <v>746068.29399999999</v>
      </c>
      <c r="S52" s="13">
        <v>951265.96299999999</v>
      </c>
      <c r="T52" s="19">
        <v>1087132.9939999999</v>
      </c>
      <c r="U52" s="13">
        <v>1097542.7080000001</v>
      </c>
      <c r="V52" s="19">
        <v>1165054.2169999999</v>
      </c>
      <c r="W52" s="13">
        <v>1087107.362</v>
      </c>
      <c r="X52" s="19">
        <v>1116513.044</v>
      </c>
      <c r="Y52" s="14">
        <v>1116864.1070000001</v>
      </c>
      <c r="Z52" s="14">
        <v>1110791.1299999999</v>
      </c>
      <c r="AA52" s="14">
        <v>1233955.0220000001</v>
      </c>
    </row>
    <row r="53" spans="2:27" s="1" customFormat="1" x14ac:dyDescent="0.25">
      <c r="B53" s="183" t="s">
        <v>23</v>
      </c>
      <c r="C53" s="184"/>
      <c r="D53" s="18">
        <v>652700.71299999999</v>
      </c>
      <c r="E53" s="11">
        <v>447465.98499999999</v>
      </c>
      <c r="F53" s="18">
        <v>453666.24099999998</v>
      </c>
      <c r="G53" s="11">
        <v>398419.83899999998</v>
      </c>
      <c r="H53" s="18">
        <v>493971.99099999998</v>
      </c>
      <c r="I53" s="11">
        <v>573790.33400000003</v>
      </c>
      <c r="J53" s="18">
        <v>586189.95499999996</v>
      </c>
      <c r="K53" s="11">
        <v>647915.37899999996</v>
      </c>
      <c r="L53" s="18">
        <v>812116.15500000003</v>
      </c>
      <c r="M53" s="11">
        <v>1053122.9469999999</v>
      </c>
      <c r="N53" s="18">
        <v>1306408.183</v>
      </c>
      <c r="O53" s="11">
        <v>1586902.834</v>
      </c>
      <c r="P53" s="18">
        <v>1905842.166</v>
      </c>
      <c r="Q53" s="11">
        <v>1515562.1880000001</v>
      </c>
      <c r="R53" s="18">
        <v>1228832.2150000001</v>
      </c>
      <c r="S53" s="11">
        <v>1528881.094</v>
      </c>
      <c r="T53" s="18">
        <v>1566923.392</v>
      </c>
      <c r="U53" s="11">
        <v>1569660.6170000001</v>
      </c>
      <c r="V53" s="18">
        <v>1415937.6329999999</v>
      </c>
      <c r="W53" s="11">
        <v>1453949.939</v>
      </c>
      <c r="X53" s="18">
        <v>1287443.628</v>
      </c>
      <c r="Y53" s="12">
        <v>1225232.743</v>
      </c>
      <c r="Z53" s="12">
        <v>1263526.0619999999</v>
      </c>
      <c r="AA53" s="12">
        <v>1517693.6850000001</v>
      </c>
    </row>
    <row r="54" spans="2:27" x14ac:dyDescent="0.25">
      <c r="B54" s="181" t="s">
        <v>24</v>
      </c>
      <c r="C54" s="182"/>
      <c r="D54" s="19">
        <v>54113.87</v>
      </c>
      <c r="E54" s="13">
        <v>45146.868000000002</v>
      </c>
      <c r="F54" s="19">
        <v>56102.065000000002</v>
      </c>
      <c r="G54" s="13">
        <v>65589.679999999993</v>
      </c>
      <c r="H54" s="19">
        <v>59561.656000000003</v>
      </c>
      <c r="I54" s="13">
        <v>89930.195999999996</v>
      </c>
      <c r="J54" s="19">
        <v>124382.128</v>
      </c>
      <c r="K54" s="13">
        <v>111833.37300000001</v>
      </c>
      <c r="L54" s="19">
        <v>137328.856</v>
      </c>
      <c r="M54" s="13">
        <v>204014.49400000001</v>
      </c>
      <c r="N54" s="19">
        <v>247974.092</v>
      </c>
      <c r="O54" s="13">
        <v>297233.55699999997</v>
      </c>
      <c r="P54" s="19">
        <v>359297.42599999998</v>
      </c>
      <c r="Q54" s="13">
        <v>449217.674</v>
      </c>
      <c r="R54" s="19">
        <v>375933.33799999999</v>
      </c>
      <c r="S54" s="13">
        <v>384129.34399999998</v>
      </c>
      <c r="T54" s="19">
        <v>443548.04800000001</v>
      </c>
      <c r="U54" s="13">
        <v>568556.88300000003</v>
      </c>
      <c r="V54" s="19">
        <v>714271.96</v>
      </c>
      <c r="W54" s="13">
        <v>636437.65599999996</v>
      </c>
      <c r="X54" s="19">
        <v>699294.47100000002</v>
      </c>
      <c r="Y54" s="14">
        <v>759975.11600000004</v>
      </c>
      <c r="Z54" s="14">
        <v>826143.29299999995</v>
      </c>
      <c r="AA54" s="14">
        <v>718151.68500000006</v>
      </c>
    </row>
    <row r="55" spans="2:27" s="1" customFormat="1" x14ac:dyDescent="0.25">
      <c r="B55" s="183" t="s">
        <v>25</v>
      </c>
      <c r="C55" s="184"/>
      <c r="D55" s="18">
        <v>513529.91600000003</v>
      </c>
      <c r="E55" s="11">
        <v>456421.88799999998</v>
      </c>
      <c r="F55" s="18">
        <v>414576.76199999999</v>
      </c>
      <c r="G55" s="11">
        <v>400967.81300000002</v>
      </c>
      <c r="H55" s="18">
        <v>411398.04599999997</v>
      </c>
      <c r="I55" s="11">
        <v>491682.46600000001</v>
      </c>
      <c r="J55" s="18">
        <v>516834.56800000003</v>
      </c>
      <c r="K55" s="11">
        <v>546888.40899999999</v>
      </c>
      <c r="L55" s="18">
        <v>773094.43700000003</v>
      </c>
      <c r="M55" s="11">
        <v>900170.68900000001</v>
      </c>
      <c r="N55" s="18">
        <v>916773.92200000002</v>
      </c>
      <c r="O55" s="11">
        <v>893238.66099999996</v>
      </c>
      <c r="P55" s="18">
        <v>774627.39899999998</v>
      </c>
      <c r="Q55" s="11">
        <v>734757.6</v>
      </c>
      <c r="R55" s="18">
        <v>585604.03700000001</v>
      </c>
      <c r="S55" s="11">
        <v>663253.87699999998</v>
      </c>
      <c r="T55" s="18">
        <v>692995.78399999999</v>
      </c>
      <c r="U55" s="11">
        <v>686368.70799999998</v>
      </c>
      <c r="V55" s="18">
        <v>694016.12300000002</v>
      </c>
      <c r="W55" s="11">
        <v>642108.81700000004</v>
      </c>
      <c r="X55" s="18">
        <v>652470.549</v>
      </c>
      <c r="Y55" s="12">
        <v>568302.55200000003</v>
      </c>
      <c r="Z55" s="12">
        <v>564863.20200000005</v>
      </c>
      <c r="AA55" s="12">
        <v>630988.99899999995</v>
      </c>
    </row>
    <row r="56" spans="2:27" ht="15.75" thickBot="1" x14ac:dyDescent="0.3">
      <c r="B56" s="185" t="s">
        <v>26</v>
      </c>
      <c r="C56" s="186"/>
      <c r="D56" s="20">
        <v>66648.694000000003</v>
      </c>
      <c r="E56" s="126">
        <v>126481.84</v>
      </c>
      <c r="F56" s="20">
        <v>61901.072999999997</v>
      </c>
      <c r="G56" s="15">
        <v>16842.055</v>
      </c>
      <c r="H56" s="127">
        <v>10267.136</v>
      </c>
      <c r="I56" s="15">
        <v>8693.0159999999996</v>
      </c>
      <c r="J56" s="20">
        <v>11071.343999999999</v>
      </c>
      <c r="K56" s="15">
        <v>106279.05100000001</v>
      </c>
      <c r="L56" s="20">
        <v>470155.304</v>
      </c>
      <c r="M56" s="15">
        <v>427841.01199999999</v>
      </c>
      <c r="N56" s="20">
        <v>501381.16100000002</v>
      </c>
      <c r="O56" s="15">
        <v>334786.22200000001</v>
      </c>
      <c r="P56" s="20">
        <v>249468.72500000001</v>
      </c>
      <c r="Q56" s="15">
        <v>478387.50099999999</v>
      </c>
      <c r="R56" s="20">
        <v>1000101.1</v>
      </c>
      <c r="S56" s="15">
        <v>1391882.5419999999</v>
      </c>
      <c r="T56" s="20">
        <v>1870832.865</v>
      </c>
      <c r="U56" s="15">
        <v>2686256.0589999999</v>
      </c>
      <c r="V56" s="20">
        <v>1708132.929</v>
      </c>
      <c r="W56" s="15">
        <v>1092207.983</v>
      </c>
      <c r="X56" s="20">
        <v>668122.26899999997</v>
      </c>
      <c r="Y56" s="16">
        <v>831158.95</v>
      </c>
      <c r="Z56" s="16">
        <v>983420.79200000002</v>
      </c>
      <c r="AA56" s="16">
        <v>769733.02</v>
      </c>
    </row>
    <row r="57" spans="2:27" x14ac:dyDescent="0.25">
      <c r="B57" t="s">
        <v>52</v>
      </c>
    </row>
  </sheetData>
  <mergeCells count="16">
    <mergeCell ref="B51:C51"/>
    <mergeCell ref="B7:E16"/>
    <mergeCell ref="C17:E17"/>
    <mergeCell ref="G8:J16"/>
    <mergeCell ref="M7:P16"/>
    <mergeCell ref="M17:O17"/>
    <mergeCell ref="B46:C46"/>
    <mergeCell ref="B47:C47"/>
    <mergeCell ref="B48:C48"/>
    <mergeCell ref="B49:C49"/>
    <mergeCell ref="B50:C50"/>
    <mergeCell ref="B52:C52"/>
    <mergeCell ref="B53:C53"/>
    <mergeCell ref="B54:C54"/>
    <mergeCell ref="B55:C55"/>
    <mergeCell ref="B56:C56"/>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7:AB57"/>
  <sheetViews>
    <sheetView showGridLines="0" topLeftCell="A39" workbookViewId="0">
      <selection activeCell="AB68" sqref="AB68"/>
    </sheetView>
  </sheetViews>
  <sheetFormatPr baseColWidth="10" defaultRowHeight="15" x14ac:dyDescent="0.25"/>
  <cols>
    <col min="1" max="1" width="8" customWidth="1"/>
    <col min="4" max="4" width="19.140625" customWidth="1"/>
    <col min="5" max="14" width="12.42578125" bestFit="1" customWidth="1"/>
    <col min="15" max="18" width="13.42578125" bestFit="1" customWidth="1"/>
    <col min="19" max="24" width="13.140625" bestFit="1" customWidth="1"/>
    <col min="25" max="25" width="13.140625" customWidth="1"/>
    <col min="26" max="28" width="13.42578125" bestFit="1" customWidth="1"/>
  </cols>
  <sheetData>
    <row r="7" spans="2:16" x14ac:dyDescent="0.25">
      <c r="B7" s="201" t="s">
        <v>5</v>
      </c>
      <c r="C7" s="202"/>
      <c r="D7" s="202"/>
      <c r="E7" s="202"/>
      <c r="M7" s="187" t="s">
        <v>6</v>
      </c>
      <c r="N7" s="203"/>
      <c r="O7" s="203"/>
      <c r="P7" s="203"/>
    </row>
    <row r="8" spans="2:16" x14ac:dyDescent="0.25">
      <c r="B8" s="202"/>
      <c r="C8" s="202"/>
      <c r="D8" s="202"/>
      <c r="E8" s="202"/>
      <c r="G8" s="189" t="s">
        <v>1</v>
      </c>
      <c r="H8" s="189"/>
      <c r="I8" s="189"/>
      <c r="J8" s="189"/>
      <c r="K8" s="189"/>
      <c r="M8" s="203"/>
      <c r="N8" s="203"/>
      <c r="O8" s="203"/>
      <c r="P8" s="203"/>
    </row>
    <row r="9" spans="2:16" x14ac:dyDescent="0.25">
      <c r="B9" s="202"/>
      <c r="C9" s="202"/>
      <c r="D9" s="202"/>
      <c r="E9" s="202"/>
      <c r="G9" s="189"/>
      <c r="H9" s="189"/>
      <c r="I9" s="189"/>
      <c r="J9" s="189"/>
      <c r="K9" s="189"/>
      <c r="M9" s="203"/>
      <c r="N9" s="203"/>
      <c r="O9" s="203"/>
      <c r="P9" s="203"/>
    </row>
    <row r="10" spans="2:16" x14ac:dyDescent="0.25">
      <c r="B10" s="202"/>
      <c r="C10" s="202"/>
      <c r="D10" s="202"/>
      <c r="E10" s="202"/>
      <c r="G10" s="189"/>
      <c r="H10" s="189"/>
      <c r="I10" s="189"/>
      <c r="J10" s="189"/>
      <c r="K10" s="189"/>
      <c r="M10" s="203"/>
      <c r="N10" s="203"/>
      <c r="O10" s="203"/>
      <c r="P10" s="203"/>
    </row>
    <row r="11" spans="2:16" x14ac:dyDescent="0.25">
      <c r="B11" s="202"/>
      <c r="C11" s="202"/>
      <c r="D11" s="202"/>
      <c r="E11" s="202"/>
      <c r="G11" s="189"/>
      <c r="H11" s="189"/>
      <c r="I11" s="189"/>
      <c r="J11" s="189"/>
      <c r="K11" s="189"/>
      <c r="M11" s="203"/>
      <c r="N11" s="203"/>
      <c r="O11" s="203"/>
      <c r="P11" s="203"/>
    </row>
    <row r="12" spans="2:16" x14ac:dyDescent="0.25">
      <c r="B12" s="202"/>
      <c r="C12" s="202"/>
      <c r="D12" s="202"/>
      <c r="E12" s="202"/>
      <c r="G12" s="189"/>
      <c r="H12" s="189"/>
      <c r="I12" s="189"/>
      <c r="J12" s="189"/>
      <c r="K12" s="189"/>
      <c r="M12" s="203"/>
      <c r="N12" s="203"/>
      <c r="O12" s="203"/>
      <c r="P12" s="203"/>
    </row>
    <row r="13" spans="2:16" x14ac:dyDescent="0.25">
      <c r="B13" s="202"/>
      <c r="C13" s="202"/>
      <c r="D13" s="202"/>
      <c r="E13" s="202"/>
      <c r="G13" s="189"/>
      <c r="H13" s="189"/>
      <c r="I13" s="189"/>
      <c r="J13" s="189"/>
      <c r="K13" s="189"/>
      <c r="M13" s="203"/>
      <c r="N13" s="203"/>
      <c r="O13" s="203"/>
      <c r="P13" s="203"/>
    </row>
    <row r="14" spans="2:16" x14ac:dyDescent="0.25">
      <c r="B14" s="202"/>
      <c r="C14" s="202"/>
      <c r="D14" s="202"/>
      <c r="E14" s="202"/>
      <c r="G14" s="189"/>
      <c r="H14" s="189"/>
      <c r="I14" s="189"/>
      <c r="J14" s="189"/>
      <c r="K14" s="189"/>
      <c r="M14" s="203"/>
      <c r="N14" s="203"/>
      <c r="O14" s="203"/>
      <c r="P14" s="203"/>
    </row>
    <row r="15" spans="2:16" x14ac:dyDescent="0.25">
      <c r="B15" s="202"/>
      <c r="C15" s="202"/>
      <c r="D15" s="202"/>
      <c r="E15" s="202"/>
      <c r="G15" s="189"/>
      <c r="H15" s="189"/>
      <c r="I15" s="189"/>
      <c r="J15" s="189"/>
      <c r="K15" s="189"/>
      <c r="M15" s="203"/>
      <c r="N15" s="203"/>
      <c r="O15" s="203"/>
      <c r="P15" s="203"/>
    </row>
    <row r="16" spans="2:16" x14ac:dyDescent="0.25">
      <c r="B16" s="202"/>
      <c r="C16" s="202"/>
      <c r="D16" s="202"/>
      <c r="E16" s="202"/>
      <c r="G16" s="189"/>
      <c r="H16" s="189"/>
      <c r="I16" s="189"/>
      <c r="J16" s="189"/>
      <c r="K16" s="189"/>
      <c r="M16" s="203"/>
      <c r="N16" s="203"/>
      <c r="O16" s="203"/>
      <c r="P16" s="203"/>
    </row>
    <row r="17" spans="3:15" x14ac:dyDescent="0.25">
      <c r="C17" s="188" t="s">
        <v>3</v>
      </c>
      <c r="D17" s="188"/>
      <c r="E17" s="188"/>
      <c r="M17" s="188" t="s">
        <v>3</v>
      </c>
      <c r="N17" s="188"/>
      <c r="O17" s="188"/>
    </row>
    <row r="42" spans="2:28" x14ac:dyDescent="0.25">
      <c r="C42" s="4" t="s">
        <v>56</v>
      </c>
    </row>
    <row r="44" spans="2:28" ht="15.75" thickBot="1" x14ac:dyDescent="0.3"/>
    <row r="45" spans="2:28" ht="15.75" thickBot="1" x14ac:dyDescent="0.3">
      <c r="B45" s="194" t="s">
        <v>15</v>
      </c>
      <c r="C45" s="195"/>
      <c r="D45" s="196"/>
      <c r="E45" s="9">
        <v>1995</v>
      </c>
      <c r="F45" s="17">
        <v>1996</v>
      </c>
      <c r="G45" s="9">
        <v>1997</v>
      </c>
      <c r="H45" s="17">
        <v>1998</v>
      </c>
      <c r="I45" s="9">
        <v>1999</v>
      </c>
      <c r="J45" s="17">
        <v>2000</v>
      </c>
      <c r="K45" s="9">
        <v>2001</v>
      </c>
      <c r="L45" s="17">
        <v>2002</v>
      </c>
      <c r="M45" s="9">
        <v>2003</v>
      </c>
      <c r="N45" s="17">
        <v>2004</v>
      </c>
      <c r="O45" s="9">
        <v>2005</v>
      </c>
      <c r="P45" s="17">
        <v>2006</v>
      </c>
      <c r="Q45" s="9">
        <v>2007</v>
      </c>
      <c r="R45" s="17">
        <v>2008</v>
      </c>
      <c r="S45" s="9">
        <v>2009</v>
      </c>
      <c r="T45" s="17">
        <v>2010</v>
      </c>
      <c r="U45" s="9">
        <v>2011</v>
      </c>
      <c r="V45" s="17">
        <v>2012</v>
      </c>
      <c r="W45" s="9">
        <v>2013</v>
      </c>
      <c r="X45" s="17">
        <v>2014</v>
      </c>
      <c r="Y45" s="10">
        <v>2015</v>
      </c>
      <c r="Z45" s="10">
        <v>2016</v>
      </c>
      <c r="AA45" s="10">
        <v>2017</v>
      </c>
      <c r="AB45" s="10">
        <v>2018</v>
      </c>
    </row>
    <row r="46" spans="2:28" ht="15.75" thickBot="1" x14ac:dyDescent="0.3">
      <c r="B46" s="190" t="s">
        <v>16</v>
      </c>
      <c r="C46" s="199"/>
      <c r="D46" s="191"/>
      <c r="E46" s="22">
        <v>8041788.858</v>
      </c>
      <c r="F46" s="21">
        <v>7843975.5630000001</v>
      </c>
      <c r="G46" s="22">
        <v>8812554.8959999997</v>
      </c>
      <c r="H46" s="21">
        <v>8177591.8200000003</v>
      </c>
      <c r="I46" s="22">
        <v>6269329.1919999998</v>
      </c>
      <c r="J46" s="21">
        <v>6704078.307</v>
      </c>
      <c r="K46" s="22">
        <v>7590848.2340000002</v>
      </c>
      <c r="L46" s="21">
        <v>7419300.8729999997</v>
      </c>
      <c r="M46" s="22">
        <v>7849987.0970000001</v>
      </c>
      <c r="N46" s="21">
        <v>9770781.8239999991</v>
      </c>
      <c r="O46" s="22">
        <v>12605307.714</v>
      </c>
      <c r="P46" s="21">
        <v>15676073.48</v>
      </c>
      <c r="Q46" s="22">
        <v>20215704.16</v>
      </c>
      <c r="R46" s="21">
        <v>25048643.791000001</v>
      </c>
      <c r="S46" s="22">
        <v>20057566.756000001</v>
      </c>
      <c r="T46" s="21">
        <v>25795333.706999999</v>
      </c>
      <c r="U46" s="22">
        <v>35476804.612999998</v>
      </c>
      <c r="V46" s="21">
        <v>38311751.126999997</v>
      </c>
      <c r="W46" s="22">
        <v>40081097.693999998</v>
      </c>
      <c r="X46" s="21">
        <v>44243879.469999999</v>
      </c>
      <c r="Y46" s="23">
        <v>36803837.744000003</v>
      </c>
      <c r="Z46" s="23">
        <v>30194019.864</v>
      </c>
      <c r="AA46" s="23">
        <v>30633084.965999998</v>
      </c>
      <c r="AB46" s="23">
        <v>34268797.670999996</v>
      </c>
    </row>
    <row r="47" spans="2:28" x14ac:dyDescent="0.25">
      <c r="B47" s="192" t="s">
        <v>28</v>
      </c>
      <c r="C47" s="200"/>
      <c r="D47" s="193"/>
      <c r="E47" s="11">
        <v>661539.304</v>
      </c>
      <c r="F47" s="18">
        <v>917506.18099999998</v>
      </c>
      <c r="G47" s="11">
        <v>876807.56200000003</v>
      </c>
      <c r="H47" s="18">
        <v>878751.71100000001</v>
      </c>
      <c r="I47" s="11">
        <v>661461.29200000002</v>
      </c>
      <c r="J47" s="18">
        <v>661310.05599999998</v>
      </c>
      <c r="K47" s="11">
        <v>719533.67599999998</v>
      </c>
      <c r="L47" s="18">
        <v>752944.625</v>
      </c>
      <c r="M47" s="11">
        <v>714501.24300000002</v>
      </c>
      <c r="N47" s="18">
        <v>921187.78099999996</v>
      </c>
      <c r="O47" s="11">
        <v>927679.71200000006</v>
      </c>
      <c r="P47" s="18">
        <v>1143501.192</v>
      </c>
      <c r="Q47" s="11">
        <v>1685995.53</v>
      </c>
      <c r="R47" s="18">
        <v>2184251.3459999999</v>
      </c>
      <c r="S47" s="11">
        <v>1383155.3859999999</v>
      </c>
      <c r="T47" s="18">
        <v>1414658.216</v>
      </c>
      <c r="U47" s="11">
        <v>1876246.916</v>
      </c>
      <c r="V47" s="18">
        <v>2053075.3149999999</v>
      </c>
      <c r="W47" s="11">
        <v>2397187.665</v>
      </c>
      <c r="X47" s="18">
        <v>3443422.6370000001</v>
      </c>
      <c r="Y47" s="12">
        <v>3379330.5929999999</v>
      </c>
      <c r="Z47" s="12">
        <v>3132306.7889999999</v>
      </c>
      <c r="AA47" s="12">
        <v>3305642.5550000002</v>
      </c>
      <c r="AB47" s="12">
        <v>3678970.767</v>
      </c>
    </row>
    <row r="48" spans="2:28" x14ac:dyDescent="0.25">
      <c r="B48" s="181" t="s">
        <v>29</v>
      </c>
      <c r="C48" s="197"/>
      <c r="D48" s="182"/>
      <c r="E48" s="13">
        <v>16963.784</v>
      </c>
      <c r="F48" s="19">
        <v>28471.204000000002</v>
      </c>
      <c r="G48" s="13">
        <v>36931.915999999997</v>
      </c>
      <c r="H48" s="19">
        <v>27440.875</v>
      </c>
      <c r="I48" s="13">
        <v>18247.282999999999</v>
      </c>
      <c r="J48" s="19">
        <v>14191.88</v>
      </c>
      <c r="K48" s="13">
        <v>18091.311000000002</v>
      </c>
      <c r="L48" s="19">
        <v>16744.473000000002</v>
      </c>
      <c r="M48" s="13">
        <v>18353.442999999999</v>
      </c>
      <c r="N48" s="19">
        <v>23429.895</v>
      </c>
      <c r="O48" s="13">
        <v>25954.538</v>
      </c>
      <c r="P48" s="19">
        <v>30308.671999999999</v>
      </c>
      <c r="Q48" s="13">
        <v>41988.925999999999</v>
      </c>
      <c r="R48" s="19">
        <v>50683.385000000002</v>
      </c>
      <c r="S48" s="13">
        <v>38461.267999999996</v>
      </c>
      <c r="T48" s="19">
        <v>52994.597000000002</v>
      </c>
      <c r="U48" s="13">
        <v>60072.760999999999</v>
      </c>
      <c r="V48" s="19">
        <v>85079.028000000006</v>
      </c>
      <c r="W48" s="13">
        <v>99192.678</v>
      </c>
      <c r="X48" s="19">
        <v>122061.96400000001</v>
      </c>
      <c r="Y48" s="14">
        <v>157093.239</v>
      </c>
      <c r="Z48" s="14">
        <v>167631.68100000001</v>
      </c>
      <c r="AA48" s="14">
        <v>168841.61</v>
      </c>
      <c r="AB48" s="14">
        <v>181611.318</v>
      </c>
    </row>
    <row r="49" spans="2:28" x14ac:dyDescent="0.25">
      <c r="B49" s="183" t="s">
        <v>30</v>
      </c>
      <c r="C49" s="198"/>
      <c r="D49" s="184"/>
      <c r="E49" s="11">
        <v>256657.084</v>
      </c>
      <c r="F49" s="18">
        <v>287750.02100000001</v>
      </c>
      <c r="G49" s="11">
        <v>302977.42800000001</v>
      </c>
      <c r="H49" s="18">
        <v>237329.826</v>
      </c>
      <c r="I49" s="11">
        <v>189377.649</v>
      </c>
      <c r="J49" s="18">
        <v>258875.31200000001</v>
      </c>
      <c r="K49" s="11">
        <v>238103.08199999999</v>
      </c>
      <c r="L49" s="18">
        <v>248747.761</v>
      </c>
      <c r="M49" s="11">
        <v>262083.057</v>
      </c>
      <c r="N49" s="18">
        <v>295330.23800000001</v>
      </c>
      <c r="O49" s="11">
        <v>320440.42300000001</v>
      </c>
      <c r="P49" s="18">
        <v>412507.57799999998</v>
      </c>
      <c r="Q49" s="11">
        <v>480986.51500000001</v>
      </c>
      <c r="R49" s="18">
        <v>573791.03599999996</v>
      </c>
      <c r="S49" s="11">
        <v>415497.33</v>
      </c>
      <c r="T49" s="18">
        <v>526822.18700000003</v>
      </c>
      <c r="U49" s="11">
        <v>618493.77300000004</v>
      </c>
      <c r="V49" s="18">
        <v>572843.00300000003</v>
      </c>
      <c r="W49" s="11">
        <v>508642.27600000001</v>
      </c>
      <c r="X49" s="18">
        <v>566618.53200000001</v>
      </c>
      <c r="Y49" s="12">
        <v>640218.60600000003</v>
      </c>
      <c r="Z49" s="12">
        <v>560780.67099999997</v>
      </c>
      <c r="AA49" s="12">
        <v>589648.86699999997</v>
      </c>
      <c r="AB49" s="12">
        <v>671371.20499999996</v>
      </c>
    </row>
    <row r="50" spans="2:28" x14ac:dyDescent="0.25">
      <c r="B50" s="181" t="s">
        <v>31</v>
      </c>
      <c r="C50" s="197"/>
      <c r="D50" s="182"/>
      <c r="E50" s="13">
        <v>51418.684000000001</v>
      </c>
      <c r="F50" s="19">
        <v>107496.17200000001</v>
      </c>
      <c r="G50" s="13">
        <v>182546.93100000001</v>
      </c>
      <c r="H50" s="19">
        <v>44084.303</v>
      </c>
      <c r="I50" s="13">
        <v>54272.682000000001</v>
      </c>
      <c r="J50" s="19">
        <v>46427.256999999998</v>
      </c>
      <c r="K50" s="13">
        <v>55152.317000000003</v>
      </c>
      <c r="L50" s="19">
        <v>68675.544999999998</v>
      </c>
      <c r="M50" s="13">
        <v>100136.09699999999</v>
      </c>
      <c r="N50" s="19">
        <v>108362.761</v>
      </c>
      <c r="O50" s="13">
        <v>242508.652</v>
      </c>
      <c r="P50" s="19">
        <v>285869.06099999999</v>
      </c>
      <c r="Q50" s="13">
        <v>416639.13400000002</v>
      </c>
      <c r="R50" s="19">
        <v>1221752.477</v>
      </c>
      <c r="S50" s="13">
        <v>1013523.721</v>
      </c>
      <c r="T50" s="19">
        <v>1695835.605</v>
      </c>
      <c r="U50" s="13">
        <v>3074045.9440000001</v>
      </c>
      <c r="V50" s="19">
        <v>4908378.585</v>
      </c>
      <c r="W50" s="13">
        <v>5670952.7630000003</v>
      </c>
      <c r="X50" s="19">
        <v>7078156.7410000004</v>
      </c>
      <c r="Y50" s="14">
        <v>4705786.7609999999</v>
      </c>
      <c r="Z50" s="14">
        <v>3257939.7940000002</v>
      </c>
      <c r="AA50" s="14">
        <v>2751760.6680000001</v>
      </c>
      <c r="AB50" s="14">
        <v>2856803.577</v>
      </c>
    </row>
    <row r="51" spans="2:28" x14ac:dyDescent="0.25">
      <c r="B51" s="183" t="s">
        <v>32</v>
      </c>
      <c r="C51" s="198"/>
      <c r="D51" s="184"/>
      <c r="E51" s="11">
        <v>48328.786</v>
      </c>
      <c r="F51" s="18">
        <v>54584.752</v>
      </c>
      <c r="G51" s="11">
        <v>31839.617999999999</v>
      </c>
      <c r="H51" s="18">
        <v>61961.292000000001</v>
      </c>
      <c r="I51" s="11">
        <v>47418.129000000001</v>
      </c>
      <c r="J51" s="18">
        <v>19188.71</v>
      </c>
      <c r="K51" s="11">
        <v>24441.094000000001</v>
      </c>
      <c r="L51" s="18">
        <v>19511.634999999998</v>
      </c>
      <c r="M51" s="11">
        <v>20905.114000000001</v>
      </c>
      <c r="N51" s="18">
        <v>28714.377</v>
      </c>
      <c r="O51" s="11">
        <v>23772.955999999998</v>
      </c>
      <c r="P51" s="18">
        <v>24205.251</v>
      </c>
      <c r="Q51" s="11">
        <v>36489.962</v>
      </c>
      <c r="R51" s="18">
        <v>137901.894</v>
      </c>
      <c r="S51" s="11">
        <v>40555.262999999999</v>
      </c>
      <c r="T51" s="18">
        <v>88105.072</v>
      </c>
      <c r="U51" s="11">
        <v>217518.59099999999</v>
      </c>
      <c r="V51" s="18">
        <v>137108.965</v>
      </c>
      <c r="W51" s="11">
        <v>117555.46</v>
      </c>
      <c r="X51" s="18">
        <v>129429.29399999999</v>
      </c>
      <c r="Y51" s="12">
        <v>112141.262</v>
      </c>
      <c r="Z51" s="12">
        <v>137102.29800000001</v>
      </c>
      <c r="AA51" s="12">
        <v>158157.59400000001</v>
      </c>
      <c r="AB51" s="12">
        <v>189066.28400000001</v>
      </c>
    </row>
    <row r="52" spans="2:28" x14ac:dyDescent="0.25">
      <c r="B52" s="181" t="s">
        <v>33</v>
      </c>
      <c r="C52" s="197"/>
      <c r="D52" s="182"/>
      <c r="E52" s="13">
        <v>1377200.183</v>
      </c>
      <c r="F52" s="19">
        <v>1322967.0930000001</v>
      </c>
      <c r="G52" s="13">
        <v>1405650.3840000001</v>
      </c>
      <c r="H52" s="19">
        <v>1399434.5819999999</v>
      </c>
      <c r="I52" s="13">
        <v>1253962.4609999999</v>
      </c>
      <c r="J52" s="19">
        <v>1458031.08</v>
      </c>
      <c r="K52" s="13">
        <v>1469042.3230000001</v>
      </c>
      <c r="L52" s="19">
        <v>1482922.682</v>
      </c>
      <c r="M52" s="13">
        <v>1684722.034</v>
      </c>
      <c r="N52" s="19">
        <v>2068265.4210000001</v>
      </c>
      <c r="O52" s="13">
        <v>2504720.7450000001</v>
      </c>
      <c r="P52" s="19">
        <v>3021327.517</v>
      </c>
      <c r="Q52" s="13">
        <v>3602058.798</v>
      </c>
      <c r="R52" s="19">
        <v>4524481.2189999996</v>
      </c>
      <c r="S52" s="13">
        <v>3529181.6340000001</v>
      </c>
      <c r="T52" s="19">
        <v>4397105.5449999999</v>
      </c>
      <c r="U52" s="13">
        <v>5373451.9009999996</v>
      </c>
      <c r="V52" s="19">
        <v>5712698.8389999997</v>
      </c>
      <c r="W52" s="13">
        <v>6056571.3820000002</v>
      </c>
      <c r="X52" s="19">
        <v>6234358.8449999997</v>
      </c>
      <c r="Y52" s="14">
        <v>5864776.7690000003</v>
      </c>
      <c r="Z52" s="14">
        <v>5206212.71</v>
      </c>
      <c r="AA52" s="14">
        <v>5364906.3669999996</v>
      </c>
      <c r="AB52" s="14">
        <v>6062015.1440000003</v>
      </c>
    </row>
    <row r="53" spans="2:28" x14ac:dyDescent="0.25">
      <c r="B53" s="183" t="s">
        <v>34</v>
      </c>
      <c r="C53" s="198"/>
      <c r="D53" s="184"/>
      <c r="E53" s="11">
        <v>1266067.916</v>
      </c>
      <c r="F53" s="18">
        <v>1143190.1259999999</v>
      </c>
      <c r="G53" s="11">
        <v>1174036.5190000001</v>
      </c>
      <c r="H53" s="18">
        <v>1180869.8859999999</v>
      </c>
      <c r="I53" s="11">
        <v>842992.76199999999</v>
      </c>
      <c r="J53" s="18">
        <v>1056221.72</v>
      </c>
      <c r="K53" s="11">
        <v>1076733.291</v>
      </c>
      <c r="L53" s="18">
        <v>1012091.3860000001</v>
      </c>
      <c r="M53" s="11">
        <v>1079737.209</v>
      </c>
      <c r="N53" s="18">
        <v>1402598.68</v>
      </c>
      <c r="O53" s="11">
        <v>1743096.933</v>
      </c>
      <c r="P53" s="18">
        <v>2355997.2489999998</v>
      </c>
      <c r="Q53" s="11">
        <v>3158014.6340000001</v>
      </c>
      <c r="R53" s="18">
        <v>3863025.0129999998</v>
      </c>
      <c r="S53" s="11">
        <v>2947599.7710000002</v>
      </c>
      <c r="T53" s="18">
        <v>4263085.1220000004</v>
      </c>
      <c r="U53" s="11">
        <v>5711830.3320000004</v>
      </c>
      <c r="V53" s="18">
        <v>5573873.6370000001</v>
      </c>
      <c r="W53" s="11">
        <v>5638331.6220000004</v>
      </c>
      <c r="X53" s="18">
        <v>5977532.0559999999</v>
      </c>
      <c r="Y53" s="12">
        <v>4886706.6030000001</v>
      </c>
      <c r="Z53" s="12">
        <v>4136585.5839999998</v>
      </c>
      <c r="AA53" s="12">
        <v>4348837.5829999996</v>
      </c>
      <c r="AB53" s="12">
        <v>5151637.7350000003</v>
      </c>
    </row>
    <row r="54" spans="2:28" x14ac:dyDescent="0.25">
      <c r="B54" s="25" t="s">
        <v>35</v>
      </c>
      <c r="C54" s="26"/>
      <c r="D54" s="27"/>
      <c r="E54" s="13">
        <v>3161723.773</v>
      </c>
      <c r="F54" s="19">
        <v>3076365.4640000002</v>
      </c>
      <c r="G54" s="13">
        <v>3808987.3670000001</v>
      </c>
      <c r="H54" s="19">
        <v>3358887.7749999999</v>
      </c>
      <c r="I54" s="13">
        <v>2507616.5219999999</v>
      </c>
      <c r="J54" s="19">
        <v>2526421.5759999999</v>
      </c>
      <c r="K54" s="13">
        <v>3245602.7239999999</v>
      </c>
      <c r="L54" s="19">
        <v>3149978.0469999998</v>
      </c>
      <c r="M54" s="13">
        <v>3255400.5389999999</v>
      </c>
      <c r="N54" s="19">
        <v>4122401.5490000001</v>
      </c>
      <c r="O54" s="13">
        <v>5722934.2309999997</v>
      </c>
      <c r="P54" s="19">
        <v>6923724.0379999997</v>
      </c>
      <c r="Q54" s="13">
        <v>8941266.0850000009</v>
      </c>
      <c r="R54" s="19">
        <v>10269015.134</v>
      </c>
      <c r="S54" s="13">
        <v>8753192.5219999999</v>
      </c>
      <c r="T54" s="19">
        <v>10841321.153000001</v>
      </c>
      <c r="U54" s="13">
        <v>15148242.812000001</v>
      </c>
      <c r="V54" s="19">
        <v>15354496.040999999</v>
      </c>
      <c r="W54" s="13">
        <v>15639257.259</v>
      </c>
      <c r="X54" s="19">
        <v>16336849.564999999</v>
      </c>
      <c r="Y54" s="14">
        <v>13422317.184</v>
      </c>
      <c r="Z54" s="14">
        <v>10603431.937000001</v>
      </c>
      <c r="AA54" s="14">
        <v>10911091.274</v>
      </c>
      <c r="AB54" s="14">
        <v>12130383.122</v>
      </c>
    </row>
    <row r="55" spans="2:28" x14ac:dyDescent="0.25">
      <c r="B55" s="28" t="s">
        <v>36</v>
      </c>
      <c r="C55" s="29"/>
      <c r="D55" s="30"/>
      <c r="E55" s="11">
        <v>628430.07400000002</v>
      </c>
      <c r="F55" s="18">
        <v>673365.10400000005</v>
      </c>
      <c r="G55" s="11">
        <v>790861.51199999999</v>
      </c>
      <c r="H55" s="18">
        <v>784093.27599999995</v>
      </c>
      <c r="I55" s="11">
        <v>606692.55700000003</v>
      </c>
      <c r="J55" s="18">
        <v>649854.10900000005</v>
      </c>
      <c r="K55" s="11">
        <v>704071.73600000003</v>
      </c>
      <c r="L55" s="18">
        <v>659996.65599999996</v>
      </c>
      <c r="M55" s="11">
        <v>664476.83200000005</v>
      </c>
      <c r="N55" s="18">
        <v>729244.01399999997</v>
      </c>
      <c r="O55" s="11">
        <v>1002074.235</v>
      </c>
      <c r="P55" s="18">
        <v>1329586.05</v>
      </c>
      <c r="Q55" s="11">
        <v>1700146.2860000001</v>
      </c>
      <c r="R55" s="18">
        <v>2067520.0319999999</v>
      </c>
      <c r="S55" s="11">
        <v>1815517.443</v>
      </c>
      <c r="T55" s="18">
        <v>2380455.395</v>
      </c>
      <c r="U55" s="11">
        <v>3179551.3220000002</v>
      </c>
      <c r="V55" s="18">
        <v>3669206.841</v>
      </c>
      <c r="W55" s="11">
        <v>3665616.9029999999</v>
      </c>
      <c r="X55" s="18">
        <v>4045356.6639999999</v>
      </c>
      <c r="Y55" s="12">
        <v>3316711.3420000002</v>
      </c>
      <c r="Z55" s="12">
        <v>2754803.7250000001</v>
      </c>
      <c r="AA55" s="12">
        <v>2848217.213</v>
      </c>
      <c r="AB55" s="12">
        <v>3155895.42</v>
      </c>
    </row>
    <row r="56" spans="2:28" ht="15.75" thickBot="1" x14ac:dyDescent="0.3">
      <c r="B56" s="31" t="s">
        <v>37</v>
      </c>
      <c r="C56" s="32"/>
      <c r="D56" s="33"/>
      <c r="E56" s="126">
        <v>573459.21</v>
      </c>
      <c r="F56" s="127">
        <v>232279.535</v>
      </c>
      <c r="G56" s="15">
        <v>201915.56400000001</v>
      </c>
      <c r="H56" s="20">
        <v>204738.239</v>
      </c>
      <c r="I56" s="126">
        <v>87287.838000000003</v>
      </c>
      <c r="J56" s="20">
        <v>13556.607</v>
      </c>
      <c r="K56" s="15">
        <v>40076.68</v>
      </c>
      <c r="L56" s="20">
        <v>7688.0609999999997</v>
      </c>
      <c r="M56" s="15">
        <v>49671.527000000002</v>
      </c>
      <c r="N56" s="20">
        <v>71247.107000000004</v>
      </c>
      <c r="O56" s="15">
        <v>92125.308000000005</v>
      </c>
      <c r="P56" s="20">
        <v>149046.90400000001</v>
      </c>
      <c r="Q56" s="15">
        <v>152118.321</v>
      </c>
      <c r="R56" s="20">
        <v>156222.26699999999</v>
      </c>
      <c r="S56" s="15">
        <v>120882.43799999999</v>
      </c>
      <c r="T56" s="20">
        <v>134950.84599999999</v>
      </c>
      <c r="U56" s="15">
        <v>217350.3</v>
      </c>
      <c r="V56" s="20">
        <v>244990.86900000001</v>
      </c>
      <c r="W56" s="15">
        <v>287789.69199999998</v>
      </c>
      <c r="X56" s="20">
        <v>310093.147</v>
      </c>
      <c r="Y56" s="16">
        <v>318755.408</v>
      </c>
      <c r="Z56" s="16">
        <v>237224.698</v>
      </c>
      <c r="AA56" s="16">
        <v>185981.23499999999</v>
      </c>
      <c r="AB56" s="16">
        <v>191043.10699999999</v>
      </c>
    </row>
    <row r="57" spans="2:28" x14ac:dyDescent="0.25">
      <c r="B57" s="1" t="s">
        <v>52</v>
      </c>
    </row>
  </sheetData>
  <mergeCells count="14">
    <mergeCell ref="B7:E16"/>
    <mergeCell ref="C17:E17"/>
    <mergeCell ref="M17:O17"/>
    <mergeCell ref="M7:P16"/>
    <mergeCell ref="G8:K16"/>
    <mergeCell ref="B45:D45"/>
    <mergeCell ref="B52:D52"/>
    <mergeCell ref="B53:D53"/>
    <mergeCell ref="B46:D46"/>
    <mergeCell ref="B47:D47"/>
    <mergeCell ref="B48:D48"/>
    <mergeCell ref="B49:D49"/>
    <mergeCell ref="B50:D50"/>
    <mergeCell ref="B51:D51"/>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7:AA57"/>
  <sheetViews>
    <sheetView showGridLines="0" topLeftCell="A36" workbookViewId="0">
      <selection activeCell="D46" sqref="D46"/>
    </sheetView>
  </sheetViews>
  <sheetFormatPr baseColWidth="10" defaultRowHeight="15" x14ac:dyDescent="0.25"/>
  <cols>
    <col min="1" max="1" width="7.140625" customWidth="1"/>
    <col min="3" max="3" width="30.140625" customWidth="1"/>
    <col min="4" max="18" width="13.140625" bestFit="1" customWidth="1"/>
    <col min="19" max="22" width="13.85546875" bestFit="1" customWidth="1"/>
    <col min="23" max="27" width="14.140625" bestFit="1" customWidth="1"/>
  </cols>
  <sheetData>
    <row r="7" spans="2:16" x14ac:dyDescent="0.25">
      <c r="B7" s="201" t="s">
        <v>50</v>
      </c>
      <c r="C7" s="203"/>
      <c r="D7" s="203"/>
      <c r="E7" s="203"/>
      <c r="M7" s="204" t="s">
        <v>7</v>
      </c>
      <c r="N7" s="205"/>
      <c r="O7" s="205"/>
      <c r="P7" s="205"/>
    </row>
    <row r="8" spans="2:16" x14ac:dyDescent="0.25">
      <c r="B8" s="203"/>
      <c r="C8" s="203"/>
      <c r="D8" s="203"/>
      <c r="E8" s="203"/>
      <c r="M8" s="205"/>
      <c r="N8" s="205"/>
      <c r="O8" s="205"/>
      <c r="P8" s="205"/>
    </row>
    <row r="9" spans="2:16" x14ac:dyDescent="0.25">
      <c r="B9" s="203"/>
      <c r="C9" s="203"/>
      <c r="D9" s="203"/>
      <c r="E9" s="203"/>
      <c r="M9" s="205"/>
      <c r="N9" s="205"/>
      <c r="O9" s="205"/>
      <c r="P9" s="205"/>
    </row>
    <row r="10" spans="2:16" x14ac:dyDescent="0.25">
      <c r="B10" s="203"/>
      <c r="C10" s="203"/>
      <c r="D10" s="203"/>
      <c r="E10" s="203"/>
      <c r="M10" s="205"/>
      <c r="N10" s="205"/>
      <c r="O10" s="205"/>
      <c r="P10" s="205"/>
    </row>
    <row r="11" spans="2:16" x14ac:dyDescent="0.25">
      <c r="B11" s="203"/>
      <c r="C11" s="203"/>
      <c r="D11" s="203"/>
      <c r="E11" s="203"/>
      <c r="M11" s="205"/>
      <c r="N11" s="205"/>
      <c r="O11" s="205"/>
      <c r="P11" s="205"/>
    </row>
    <row r="12" spans="2:16" x14ac:dyDescent="0.25">
      <c r="B12" s="203"/>
      <c r="C12" s="203"/>
      <c r="D12" s="203"/>
      <c r="E12" s="203"/>
      <c r="M12" s="205"/>
      <c r="N12" s="205"/>
      <c r="O12" s="205"/>
      <c r="P12" s="205"/>
    </row>
    <row r="13" spans="2:16" x14ac:dyDescent="0.25">
      <c r="B13" s="203"/>
      <c r="C13" s="203"/>
      <c r="D13" s="203"/>
      <c r="E13" s="203"/>
      <c r="M13" s="205"/>
      <c r="N13" s="205"/>
      <c r="O13" s="205"/>
      <c r="P13" s="205"/>
    </row>
    <row r="14" spans="2:16" x14ac:dyDescent="0.25">
      <c r="B14" s="203"/>
      <c r="C14" s="203"/>
      <c r="D14" s="203"/>
      <c r="E14" s="203"/>
      <c r="M14" s="205"/>
      <c r="N14" s="205"/>
      <c r="O14" s="205"/>
      <c r="P14" s="205"/>
    </row>
    <row r="15" spans="2:16" x14ac:dyDescent="0.25">
      <c r="B15" s="203"/>
      <c r="C15" s="203"/>
      <c r="D15" s="203"/>
      <c r="E15" s="203"/>
      <c r="M15" s="205"/>
      <c r="N15" s="205"/>
      <c r="O15" s="205"/>
      <c r="P15" s="205"/>
    </row>
    <row r="16" spans="2:16" x14ac:dyDescent="0.25">
      <c r="B16" s="203"/>
      <c r="C16" s="203"/>
      <c r="D16" s="203"/>
      <c r="E16" s="203"/>
      <c r="M16" s="205"/>
      <c r="N16" s="205"/>
      <c r="O16" s="205"/>
      <c r="P16" s="205"/>
    </row>
    <row r="17" spans="3:15" x14ac:dyDescent="0.25">
      <c r="C17" s="188" t="s">
        <v>3</v>
      </c>
      <c r="D17" s="188"/>
      <c r="E17" s="188"/>
      <c r="M17" s="188" t="s">
        <v>3</v>
      </c>
      <c r="N17" s="188"/>
      <c r="O17" s="188"/>
    </row>
    <row r="44" spans="2:27" ht="15.75" thickBot="1" x14ac:dyDescent="0.3"/>
    <row r="45" spans="2:27" ht="15.75" thickBot="1" x14ac:dyDescent="0.3">
      <c r="B45" s="7" t="s">
        <v>15</v>
      </c>
      <c r="C45" s="43"/>
      <c r="D45" s="10">
        <v>1995</v>
      </c>
      <c r="E45" s="9">
        <v>1996</v>
      </c>
      <c r="F45" s="17">
        <v>1997</v>
      </c>
      <c r="G45" s="9">
        <v>1998</v>
      </c>
      <c r="H45" s="17">
        <v>1999</v>
      </c>
      <c r="I45" s="9">
        <v>2000</v>
      </c>
      <c r="J45" s="17">
        <v>2001</v>
      </c>
      <c r="K45" s="9">
        <v>2002</v>
      </c>
      <c r="L45" s="17">
        <v>2003</v>
      </c>
      <c r="M45" s="9">
        <v>2004</v>
      </c>
      <c r="N45" s="17">
        <v>2005</v>
      </c>
      <c r="O45" s="9">
        <v>2006</v>
      </c>
      <c r="P45" s="17">
        <v>2007</v>
      </c>
      <c r="Q45" s="9">
        <v>2008</v>
      </c>
      <c r="R45" s="17">
        <v>2009</v>
      </c>
      <c r="S45" s="9">
        <v>2010</v>
      </c>
      <c r="T45" s="17">
        <v>2011</v>
      </c>
      <c r="U45" s="9">
        <v>2012</v>
      </c>
      <c r="V45" s="17">
        <v>2013</v>
      </c>
      <c r="W45" s="9">
        <v>2014</v>
      </c>
      <c r="X45" s="17">
        <v>2015</v>
      </c>
      <c r="Y45" s="10">
        <v>2016</v>
      </c>
      <c r="Z45" s="10">
        <v>2017</v>
      </c>
      <c r="AA45" s="10">
        <v>2018</v>
      </c>
    </row>
    <row r="46" spans="2:27" ht="15.75" thickBot="1" x14ac:dyDescent="0.3">
      <c r="B46" s="206" t="s">
        <v>27</v>
      </c>
      <c r="C46" s="207"/>
      <c r="D46" s="159">
        <f>+A!D46-B!E46</f>
        <v>-2835746.8660000004</v>
      </c>
      <c r="E46" s="160">
        <f>+A!E46-B!F46</f>
        <v>-2082232.7429999998</v>
      </c>
      <c r="F46" s="159">
        <f>+A!F46-B!G46</f>
        <v>-2873066.6579999998</v>
      </c>
      <c r="G46" s="160">
        <f>+A!G46-B!H46</f>
        <v>-2816153.38</v>
      </c>
      <c r="H46" s="159">
        <f>+A!H46-B!I46</f>
        <v>803458.81199999992</v>
      </c>
      <c r="I46" s="160">
        <f>+A!I46-B!J46</f>
        <v>1305444.3499999996</v>
      </c>
      <c r="J46" s="159">
        <f>+A!J46-B!K46</f>
        <v>-1035499.4010000005</v>
      </c>
      <c r="K46" s="160">
        <f>+A!K46-B!L46</f>
        <v>-691504.69900000002</v>
      </c>
      <c r="L46" s="159">
        <f>+A!L46-B!M46</f>
        <v>-63635</v>
      </c>
      <c r="M46" s="160">
        <f>+A!M46-B!N46</f>
        <v>-535730.54099999927</v>
      </c>
      <c r="N46" s="159">
        <f>+A!N46-B!O46</f>
        <v>-889390.66599999927</v>
      </c>
      <c r="O46" s="160">
        <f>+A!O46-B!P46</f>
        <v>-2720414.9460000005</v>
      </c>
      <c r="P46" s="159">
        <f>+A!P46-B!Q46</f>
        <v>-6087318.8959999997</v>
      </c>
      <c r="Q46" s="160">
        <f>+A!Q46-B!R46</f>
        <v>-6221670.6050000004</v>
      </c>
      <c r="R46" s="159">
        <f>+A!R46-B!S46</f>
        <v>-2839606.1510000005</v>
      </c>
      <c r="S46" s="160">
        <f>+A!S46-B!T46</f>
        <v>-1642242.2129999995</v>
      </c>
      <c r="T46" s="159">
        <f>+A!T46-B!U46</f>
        <v>-5115018.5949999988</v>
      </c>
      <c r="U46" s="160">
        <f>+A!U46-B!V46</f>
        <v>-5500982.6639999971</v>
      </c>
      <c r="V46" s="159">
        <f>+A!V46-B!W46</f>
        <v>-11014611.922999997</v>
      </c>
      <c r="W46" s="160">
        <f>+A!W46-B!X46</f>
        <v>-18715251.272</v>
      </c>
      <c r="X46" s="161">
        <f>+A!X46-B!Y46</f>
        <v>-19709097.369000003</v>
      </c>
      <c r="Y46" s="161">
        <f>+A!Y46-B!Z46</f>
        <v>-14470297.453</v>
      </c>
      <c r="Z46" s="161">
        <f>+A!Z46-B!AA46</f>
        <v>-11317651.323999997</v>
      </c>
      <c r="AA46" s="161">
        <f>+A!AA46-B!AB46</f>
        <v>-11882528.998999998</v>
      </c>
    </row>
    <row r="47" spans="2:27" x14ac:dyDescent="0.25">
      <c r="B47" s="183" t="s">
        <v>17</v>
      </c>
      <c r="C47" s="184"/>
      <c r="D47" s="34">
        <f>+A!D47-B!E47</f>
        <v>512642.52399999998</v>
      </c>
      <c r="E47" s="35">
        <f>+A!E47-B!F47</f>
        <v>205801.74800000002</v>
      </c>
      <c r="F47" s="34">
        <f>+A!F47-B!G47</f>
        <v>684438.07900000003</v>
      </c>
      <c r="G47" s="35">
        <f>+A!G47-B!H47</f>
        <v>381603.2840000001</v>
      </c>
      <c r="H47" s="34">
        <f>+A!H47-B!I47</f>
        <v>528088.53200000001</v>
      </c>
      <c r="I47" s="35">
        <f>+A!I47-B!J47</f>
        <v>425098.94000000006</v>
      </c>
      <c r="J47" s="34">
        <f>+A!J47-B!K47</f>
        <v>156076.56099999999</v>
      </c>
      <c r="K47" s="35">
        <f>+A!K47-B!L47</f>
        <v>145389.12399999995</v>
      </c>
      <c r="L47" s="34">
        <f>+A!L47-B!M47</f>
        <v>206712.86699999997</v>
      </c>
      <c r="M47" s="35">
        <f>+A!M47-B!N47</f>
        <v>149345.05099999998</v>
      </c>
      <c r="N47" s="34">
        <f>+A!N47-B!O47</f>
        <v>583570.82899999991</v>
      </c>
      <c r="O47" s="35">
        <f>+A!O47-B!P47</f>
        <v>390857.91599999997</v>
      </c>
      <c r="P47" s="34">
        <f>+A!P47-B!Q47</f>
        <v>-148261.55900000012</v>
      </c>
      <c r="Q47" s="35">
        <f>+A!Q47-B!R47</f>
        <v>-426789.72799999989</v>
      </c>
      <c r="R47" s="34">
        <f>+A!R47-B!S47</f>
        <v>568563.96400000015</v>
      </c>
      <c r="S47" s="35">
        <f>+A!S47-B!T47</f>
        <v>937622.51800000016</v>
      </c>
      <c r="T47" s="34">
        <f>+A!T47-B!U47</f>
        <v>975389.04599999986</v>
      </c>
      <c r="U47" s="35">
        <f>+A!U47-B!V47</f>
        <v>337444.91500000004</v>
      </c>
      <c r="V47" s="34">
        <f>+A!V47-B!W47</f>
        <v>-196157.35499999998</v>
      </c>
      <c r="W47" s="35">
        <f>+A!W47-B!X47</f>
        <v>-814376.26399999997</v>
      </c>
      <c r="X47" s="36">
        <f>+A!X47-B!Y47</f>
        <v>-751547.51499999966</v>
      </c>
      <c r="Y47" s="36">
        <f>+A!Y47-B!Z47</f>
        <v>-622452.86999999965</v>
      </c>
      <c r="Z47" s="36">
        <f>+A!Z47-B!AA47</f>
        <v>-516093.67599999998</v>
      </c>
      <c r="AA47" s="36">
        <f>+A!AA47-B!AB47</f>
        <v>-928275.44799999986</v>
      </c>
    </row>
    <row r="48" spans="2:27" x14ac:dyDescent="0.25">
      <c r="B48" s="181" t="s">
        <v>18</v>
      </c>
      <c r="C48" s="182"/>
      <c r="D48" s="37">
        <f>+A!D48-B!E48</f>
        <v>-10809.120999999999</v>
      </c>
      <c r="E48" s="38">
        <f>+A!E48-B!F48</f>
        <v>-20924.661</v>
      </c>
      <c r="F48" s="37">
        <f>+A!F48-B!G48</f>
        <v>-29102.135999999999</v>
      </c>
      <c r="G48" s="38">
        <f>+A!G48-B!H48</f>
        <v>-19828.824000000001</v>
      </c>
      <c r="H48" s="37">
        <f>+A!H48-B!I48</f>
        <v>-8119.491</v>
      </c>
      <c r="I48" s="38">
        <f>+A!I48-B!J48</f>
        <v>-6062.1919999999991</v>
      </c>
      <c r="J48" s="37">
        <f>+A!J48-B!K48</f>
        <v>3909.3849999999984</v>
      </c>
      <c r="K48" s="38">
        <f>+A!K48-B!L48</f>
        <v>24774.921999999995</v>
      </c>
      <c r="L48" s="37">
        <f>+A!L48-B!M48</f>
        <v>37765.728000000003</v>
      </c>
      <c r="M48" s="38">
        <f>+A!M48-B!N48</f>
        <v>50726.402000000002</v>
      </c>
      <c r="N48" s="37">
        <f>+A!N48-B!O48</f>
        <v>14737.411</v>
      </c>
      <c r="O48" s="38">
        <f>+A!O48-B!P48</f>
        <v>15281.459000000003</v>
      </c>
      <c r="P48" s="37">
        <f>+A!P48-B!Q48</f>
        <v>3370.760000000002</v>
      </c>
      <c r="Q48" s="38">
        <f>+A!Q48-B!R48</f>
        <v>-27075.382000000001</v>
      </c>
      <c r="R48" s="37">
        <f>+A!R48-B!S48</f>
        <v>-20027.579999999998</v>
      </c>
      <c r="S48" s="38">
        <f>+A!S48-B!T48</f>
        <v>-37625.745000000003</v>
      </c>
      <c r="T48" s="37">
        <f>+A!T48-B!U48</f>
        <v>-44194.584999999999</v>
      </c>
      <c r="U48" s="38">
        <f>+A!U48-B!V48</f>
        <v>-68312.324000000008</v>
      </c>
      <c r="V48" s="37">
        <f>+A!V48-B!W48</f>
        <v>-75359.214999999997</v>
      </c>
      <c r="W48" s="38">
        <f>+A!W48-B!X48</f>
        <v>-96662.359000000011</v>
      </c>
      <c r="X48" s="39">
        <f>+A!X48-B!Y48</f>
        <v>-126711.833</v>
      </c>
      <c r="Y48" s="39">
        <f>+A!Y48-B!Z48</f>
        <v>-143810.37400000001</v>
      </c>
      <c r="Z48" s="39">
        <f>+A!Z48-B!AA48</f>
        <v>-145143.43699999998</v>
      </c>
      <c r="AA48" s="39">
        <f>+A!AA48-B!AB48</f>
        <v>-155959.87700000001</v>
      </c>
    </row>
    <row r="49" spans="2:27" x14ac:dyDescent="0.25">
      <c r="B49" s="183" t="s">
        <v>19</v>
      </c>
      <c r="C49" s="184"/>
      <c r="D49" s="34">
        <f>+A!D49-B!E49</f>
        <v>177808.75700000001</v>
      </c>
      <c r="E49" s="35">
        <f>+A!E49-B!F49</f>
        <v>178233.00199999998</v>
      </c>
      <c r="F49" s="34">
        <f>+A!F49-B!G49</f>
        <v>191182.05</v>
      </c>
      <c r="G49" s="35">
        <f>+A!G49-B!H49</f>
        <v>268669.984</v>
      </c>
      <c r="H49" s="34">
        <f>+A!H49-B!I49</f>
        <v>327669.39599999995</v>
      </c>
      <c r="I49" s="35">
        <f>+A!I49-B!J49</f>
        <v>294896.58899999992</v>
      </c>
      <c r="J49" s="34">
        <f>+A!J49-B!K49</f>
        <v>324451.26200000005</v>
      </c>
      <c r="K49" s="35">
        <f>+A!K49-B!L49</f>
        <v>384995.63700000005</v>
      </c>
      <c r="L49" s="34">
        <f>+A!L49-B!M49</f>
        <v>407503.30900000001</v>
      </c>
      <c r="M49" s="35">
        <f>+A!M49-B!N49</f>
        <v>428389.12</v>
      </c>
      <c r="N49" s="34">
        <f>+A!N49-B!O49</f>
        <v>610948.04799999995</v>
      </c>
      <c r="O49" s="35">
        <f>+A!O49-B!P49</f>
        <v>773289.14199999999</v>
      </c>
      <c r="P49" s="34">
        <f>+A!P49-B!Q49</f>
        <v>873280.59200000006</v>
      </c>
      <c r="Q49" s="35">
        <f>+A!Q49-B!R49</f>
        <v>706239.52599999995</v>
      </c>
      <c r="R49" s="34">
        <f>+A!R49-B!S49</f>
        <v>775060.821</v>
      </c>
      <c r="S49" s="35">
        <f>+A!S49-B!T49</f>
        <v>974892.96499999997</v>
      </c>
      <c r="T49" s="34">
        <f>+A!T49-B!U49</f>
        <v>939754.42200000002</v>
      </c>
      <c r="U49" s="35">
        <f>+A!U49-B!V49</f>
        <v>1001934.8089999999</v>
      </c>
      <c r="V49" s="34">
        <f>+A!V49-B!W49</f>
        <v>1153267.6089999999</v>
      </c>
      <c r="W49" s="35">
        <f>+A!W49-B!X49</f>
        <v>1032291.5040000001</v>
      </c>
      <c r="X49" s="36">
        <f>+A!X49-B!Y49</f>
        <v>837545.25699999987</v>
      </c>
      <c r="Y49" s="36">
        <f>+A!Y49-B!Z49</f>
        <v>906735.73700000008</v>
      </c>
      <c r="Z49" s="36">
        <f>+A!Z49-B!AA49</f>
        <v>1003739.13</v>
      </c>
      <c r="AA49" s="36">
        <f>+A!AA49-B!AB49</f>
        <v>1017956.9670000001</v>
      </c>
    </row>
    <row r="50" spans="2:27" x14ac:dyDescent="0.25">
      <c r="B50" s="181" t="s">
        <v>20</v>
      </c>
      <c r="C50" s="182"/>
      <c r="D50" s="37">
        <f>+A!D50-B!E50</f>
        <v>1973546.1240000001</v>
      </c>
      <c r="E50" s="38">
        <f>+A!E50-B!F50</f>
        <v>2657693.89</v>
      </c>
      <c r="F50" s="37">
        <f>+A!F50-B!G50</f>
        <v>2276534.2370000002</v>
      </c>
      <c r="G50" s="38">
        <f>+A!G50-B!H50</f>
        <v>2191657.5260000001</v>
      </c>
      <c r="H50" s="37">
        <f>+A!H50-B!I50</f>
        <v>3711322.88</v>
      </c>
      <c r="I50" s="38">
        <f>+A!I50-B!J50</f>
        <v>4502988.6499999994</v>
      </c>
      <c r="J50" s="37">
        <f>+A!J50-B!K50</f>
        <v>3252791.605</v>
      </c>
      <c r="K50" s="38">
        <f>+A!K50-B!L50</f>
        <v>3219371.014</v>
      </c>
      <c r="L50" s="37">
        <f>+A!L50-B!M50</f>
        <v>3395486.2429999998</v>
      </c>
      <c r="M50" s="38">
        <f>+A!M50-B!N50</f>
        <v>4107430.7139999997</v>
      </c>
      <c r="N50" s="37">
        <f>+A!N50-B!O50</f>
        <v>5355167.1390000004</v>
      </c>
      <c r="O50" s="38">
        <f>+A!O50-B!P50</f>
        <v>6077667.3250000002</v>
      </c>
      <c r="P50" s="37">
        <f>+A!P50-B!Q50</f>
        <v>6707296.193</v>
      </c>
      <c r="Q50" s="38">
        <f>+A!Q50-B!R50</f>
        <v>10506575.421</v>
      </c>
      <c r="R50" s="37">
        <f>+A!R50-B!S50</f>
        <v>9046951.9719999991</v>
      </c>
      <c r="S50" s="38">
        <f>+A!S50-B!T50</f>
        <v>13606765.114</v>
      </c>
      <c r="T50" s="37">
        <f>+A!T50-B!U50</f>
        <v>17155466.487000003</v>
      </c>
      <c r="U50" s="38">
        <f>+A!U50-B!V50</f>
        <v>17235861.482000001</v>
      </c>
      <c r="V50" s="37">
        <f>+A!V50-B!W50</f>
        <v>13752155.557999998</v>
      </c>
      <c r="W50" s="38">
        <f>+A!W50-B!X50</f>
        <v>9187475.3699999992</v>
      </c>
      <c r="X50" s="39">
        <f>+A!X50-B!Y50</f>
        <v>3755872.148</v>
      </c>
      <c r="Y50" s="39">
        <f>+A!Y50-B!Z50</f>
        <v>3889918.7069999999</v>
      </c>
      <c r="Z50" s="39">
        <f>+A!Z50-B!AA50</f>
        <v>7314860.3580000009</v>
      </c>
      <c r="AA50" s="39">
        <f>+A!AA50-B!AB50</f>
        <v>10110991.256000001</v>
      </c>
    </row>
    <row r="51" spans="2:27" x14ac:dyDescent="0.25">
      <c r="B51" s="183" t="s">
        <v>21</v>
      </c>
      <c r="C51" s="184"/>
      <c r="D51" s="34">
        <f>+A!D51-B!E51</f>
        <v>-42497.559000000001</v>
      </c>
      <c r="E51" s="35">
        <f>+A!E51-B!F51</f>
        <v>-50502.652999999998</v>
      </c>
      <c r="F51" s="34">
        <f>+A!F51-B!G51</f>
        <v>-23230.941999999999</v>
      </c>
      <c r="G51" s="35">
        <f>+A!G51-B!H51</f>
        <v>-57729.578000000001</v>
      </c>
      <c r="H51" s="34">
        <f>+A!H51-B!I51</f>
        <v>-40894.373</v>
      </c>
      <c r="I51" s="35">
        <f>+A!I51-B!J51</f>
        <v>-13894.964</v>
      </c>
      <c r="J51" s="34">
        <f>+A!J51-B!K51</f>
        <v>-14859.643000000002</v>
      </c>
      <c r="K51" s="35">
        <f>+A!K51-B!L51</f>
        <v>-1337.494999999999</v>
      </c>
      <c r="L51" s="34">
        <f>+A!L51-B!M51</f>
        <v>-567.68700000000172</v>
      </c>
      <c r="M51" s="35">
        <f>+A!M51-B!N51</f>
        <v>9739.8260000000009</v>
      </c>
      <c r="N51" s="34">
        <f>+A!N51-B!O51</f>
        <v>-1671.9879999999976</v>
      </c>
      <c r="O51" s="35">
        <f>+A!O51-B!P51</f>
        <v>4034.7119999999995</v>
      </c>
      <c r="P51" s="34">
        <f>+A!P51-B!Q51</f>
        <v>-9208.0689999999995</v>
      </c>
      <c r="Q51" s="35">
        <f>+A!Q51-B!R51</f>
        <v>-85192.755000000005</v>
      </c>
      <c r="R51" s="34">
        <f>+A!R51-B!S51</f>
        <v>19679.486000000004</v>
      </c>
      <c r="S51" s="35">
        <f>+A!S51-B!T51</f>
        <v>-26391.851000000002</v>
      </c>
      <c r="T51" s="34">
        <f>+A!T51-B!U51</f>
        <v>-172440.41399999999</v>
      </c>
      <c r="U51" s="35">
        <f>+A!U51-B!V51</f>
        <v>-61030.292000000001</v>
      </c>
      <c r="V51" s="34">
        <f>+A!V51-B!W51</f>
        <v>-58364.523000000008</v>
      </c>
      <c r="W51" s="35">
        <f>+A!W51-B!X51</f>
        <v>-31600.972999999998</v>
      </c>
      <c r="X51" s="36">
        <f>+A!X51-B!Y51</f>
        <v>-38832.106</v>
      </c>
      <c r="Y51" s="36">
        <f>+A!Y51-B!Z51</f>
        <v>-63963.452000000005</v>
      </c>
      <c r="Z51" s="36">
        <f>+A!Z51-B!AA51</f>
        <v>-64724.503000000012</v>
      </c>
      <c r="AA51" s="36">
        <f>+A!AA51-B!AB51</f>
        <v>-106789.78900000002</v>
      </c>
    </row>
    <row r="52" spans="2:27" x14ac:dyDescent="0.25">
      <c r="B52" s="181" t="s">
        <v>22</v>
      </c>
      <c r="C52" s="182"/>
      <c r="D52" s="37">
        <f>+A!D52-B!E52</f>
        <v>-1103749.757</v>
      </c>
      <c r="E52" s="38">
        <f>+A!E52-B!F52</f>
        <v>-1002850.3800000001</v>
      </c>
      <c r="F52" s="37">
        <f>+A!F52-B!G52</f>
        <v>-983332.93500000006</v>
      </c>
      <c r="G52" s="38">
        <f>+A!G52-B!H52</f>
        <v>-933755.79499999993</v>
      </c>
      <c r="H52" s="37">
        <f>+A!H52-B!I52</f>
        <v>-645217.21199999994</v>
      </c>
      <c r="I52" s="38">
        <f>+A!I52-B!J52</f>
        <v>-815624.67400000012</v>
      </c>
      <c r="J52" s="37">
        <f>+A!J52-B!K52</f>
        <v>-929862.13600000006</v>
      </c>
      <c r="K52" s="38">
        <f>+A!K52-B!L52</f>
        <v>-1047859.9620000001</v>
      </c>
      <c r="L52" s="37">
        <f>+A!L52-B!M52</f>
        <v>-1253944.1030000001</v>
      </c>
      <c r="M52" s="38">
        <f>+A!M52-B!N52</f>
        <v>-1541019.446</v>
      </c>
      <c r="N52" s="37">
        <f>+A!N52-B!O52</f>
        <v>-1864448.7609999999</v>
      </c>
      <c r="O52" s="38">
        <f>+A!O52-B!P52</f>
        <v>-2335352.5529999998</v>
      </c>
      <c r="P52" s="37">
        <f>+A!P52-B!Q52</f>
        <v>-2851487.2239999999</v>
      </c>
      <c r="Q52" s="38">
        <f>+A!Q52-B!R52</f>
        <v>-3717570.1999999997</v>
      </c>
      <c r="R52" s="37">
        <f>+A!R52-B!S52</f>
        <v>-2783113.34</v>
      </c>
      <c r="S52" s="38">
        <f>+A!S52-B!T52</f>
        <v>-3445839.5819999999</v>
      </c>
      <c r="T52" s="37">
        <f>+A!T52-B!U52</f>
        <v>-4286318.9069999997</v>
      </c>
      <c r="U52" s="38">
        <f>+A!U52-B!V52</f>
        <v>-4615156.1309999991</v>
      </c>
      <c r="V52" s="37">
        <f>+A!V52-B!W52</f>
        <v>-4891517.165</v>
      </c>
      <c r="W52" s="38">
        <f>+A!W52-B!X52</f>
        <v>-5147251.483</v>
      </c>
      <c r="X52" s="39">
        <f>+A!X52-B!Y52</f>
        <v>-4748263.7250000006</v>
      </c>
      <c r="Y52" s="39">
        <f>+A!Y52-B!Z52</f>
        <v>-4089348.6030000001</v>
      </c>
      <c r="Z52" s="39">
        <f>+A!Z52-B!AA52</f>
        <v>-4254115.2369999997</v>
      </c>
      <c r="AA52" s="39">
        <f>+A!AA52-B!AB52</f>
        <v>-4828060.1220000004</v>
      </c>
    </row>
    <row r="53" spans="2:27" x14ac:dyDescent="0.25">
      <c r="B53" s="183" t="s">
        <v>23</v>
      </c>
      <c r="C53" s="184"/>
      <c r="D53" s="34">
        <f>+A!D53-B!E53</f>
        <v>-613367.20299999998</v>
      </c>
      <c r="E53" s="35">
        <f>+A!E53-B!F53</f>
        <v>-695724.14099999995</v>
      </c>
      <c r="F53" s="34">
        <f>+A!F53-B!G53</f>
        <v>-720370.27800000017</v>
      </c>
      <c r="G53" s="35">
        <f>+A!G53-B!H53</f>
        <v>-782450.04700000002</v>
      </c>
      <c r="H53" s="34">
        <f>+A!H53-B!I53</f>
        <v>-349020.77100000001</v>
      </c>
      <c r="I53" s="35">
        <f>+A!I53-B!J53</f>
        <v>-482431.38599999994</v>
      </c>
      <c r="J53" s="34">
        <f>+A!J53-B!K53</f>
        <v>-490543.33600000001</v>
      </c>
      <c r="K53" s="35">
        <f>+A!K53-B!L53</f>
        <v>-364176.0070000001</v>
      </c>
      <c r="L53" s="34">
        <f>+A!L53-B!M53</f>
        <v>-267621.054</v>
      </c>
      <c r="M53" s="35">
        <f>+A!M53-B!N53</f>
        <v>-349475.73300000001</v>
      </c>
      <c r="N53" s="34">
        <f>+A!N53-B!O53</f>
        <v>-436688.75</v>
      </c>
      <c r="O53" s="35">
        <f>+A!O53-B!P53</f>
        <v>-769094.4149999998</v>
      </c>
      <c r="P53" s="34">
        <f>+A!P53-B!Q53</f>
        <v>-1252172.4680000001</v>
      </c>
      <c r="Q53" s="35">
        <f>+A!Q53-B!R53</f>
        <v>-2347462.8249999997</v>
      </c>
      <c r="R53" s="34">
        <f>+A!R53-B!S53</f>
        <v>-1718767.5560000001</v>
      </c>
      <c r="S53" s="35">
        <f>+A!S53-B!T53</f>
        <v>-2734204.0280000004</v>
      </c>
      <c r="T53" s="34">
        <f>+A!T53-B!U53</f>
        <v>-4144906.9400000004</v>
      </c>
      <c r="U53" s="35">
        <f>+A!U53-B!V53</f>
        <v>-4004213.02</v>
      </c>
      <c r="V53" s="34">
        <f>+A!V53-B!W53</f>
        <v>-4222393.9890000001</v>
      </c>
      <c r="W53" s="35">
        <f>+A!W53-B!X53</f>
        <v>-4523582.1169999996</v>
      </c>
      <c r="X53" s="36">
        <f>+A!X53-B!Y53</f>
        <v>-3599262.9750000001</v>
      </c>
      <c r="Y53" s="36">
        <f>+A!Y53-B!Z53</f>
        <v>-2911352.841</v>
      </c>
      <c r="Z53" s="36">
        <f>+A!Z53-B!AA53</f>
        <v>-3085311.5209999997</v>
      </c>
      <c r="AA53" s="36">
        <f>+A!AA53-B!AB53</f>
        <v>-3633944.0500000003</v>
      </c>
    </row>
    <row r="54" spans="2:27" x14ac:dyDescent="0.25">
      <c r="B54" s="181" t="s">
        <v>24</v>
      </c>
      <c r="C54" s="182"/>
      <c r="D54" s="37">
        <f>+A!D54-B!E54</f>
        <v>-3107609.9029999999</v>
      </c>
      <c r="E54" s="38">
        <f>+A!E54-B!F54</f>
        <v>-3031218.5960000004</v>
      </c>
      <c r="F54" s="37">
        <f>+A!F54-B!G54</f>
        <v>-3752885.3020000001</v>
      </c>
      <c r="G54" s="38">
        <f>+A!G54-B!H54</f>
        <v>-3293298.0949999997</v>
      </c>
      <c r="H54" s="37">
        <f>+A!H54-B!I54</f>
        <v>-2448054.8659999999</v>
      </c>
      <c r="I54" s="38">
        <f>+A!I54-B!J54</f>
        <v>-2436491.38</v>
      </c>
      <c r="J54" s="37">
        <f>+A!J54-B!K54</f>
        <v>-3121220.5959999999</v>
      </c>
      <c r="K54" s="38">
        <f>+A!K54-B!L54</f>
        <v>-3038144.6739999996</v>
      </c>
      <c r="L54" s="37">
        <f>+A!L54-B!M54</f>
        <v>-3118071.6829999997</v>
      </c>
      <c r="M54" s="38">
        <f>+A!M54-B!N54</f>
        <v>-3918387.0550000002</v>
      </c>
      <c r="N54" s="37">
        <f>+A!N54-B!O54</f>
        <v>-5474960.1389999995</v>
      </c>
      <c r="O54" s="38">
        <f>+A!O54-B!P54</f>
        <v>-6626490.4809999997</v>
      </c>
      <c r="P54" s="37">
        <f>+A!P54-B!Q54</f>
        <v>-8581968.6590000018</v>
      </c>
      <c r="Q54" s="38">
        <f>+A!Q54-B!R54</f>
        <v>-9819797.459999999</v>
      </c>
      <c r="R54" s="37">
        <f>+A!R54-B!S54</f>
        <v>-8377259.1840000004</v>
      </c>
      <c r="S54" s="38">
        <f>+A!S54-B!T54</f>
        <v>-10457191.809</v>
      </c>
      <c r="T54" s="37">
        <f>+A!T54-B!U54</f>
        <v>-14704694.764</v>
      </c>
      <c r="U54" s="38">
        <f>+A!U54-B!V54</f>
        <v>-14785939.158</v>
      </c>
      <c r="V54" s="37">
        <f>+A!V54-B!W54</f>
        <v>-14924985.298999999</v>
      </c>
      <c r="W54" s="38">
        <f>+A!W54-B!X54</f>
        <v>-15700411.909</v>
      </c>
      <c r="X54" s="39">
        <f>+A!X54-B!Y54</f>
        <v>-12723022.713</v>
      </c>
      <c r="Y54" s="39">
        <f>+A!Y54-B!Z54</f>
        <v>-9843456.8210000005</v>
      </c>
      <c r="Z54" s="39">
        <f>+A!Z54-B!AA54</f>
        <v>-10084947.981000001</v>
      </c>
      <c r="AA54" s="39">
        <f>+A!AA54-B!AB54</f>
        <v>-11412231.436999999</v>
      </c>
    </row>
    <row r="55" spans="2:27" x14ac:dyDescent="0.25">
      <c r="B55" s="183" t="s">
        <v>25</v>
      </c>
      <c r="C55" s="184"/>
      <c r="D55" s="34">
        <f>+A!D55-B!E55</f>
        <v>-114900.158</v>
      </c>
      <c r="E55" s="35">
        <f>+A!E55-B!F55</f>
        <v>-216943.21600000007</v>
      </c>
      <c r="F55" s="34">
        <f>+A!F55-B!G55</f>
        <v>-376284.75</v>
      </c>
      <c r="G55" s="35">
        <f>+A!G55-B!H55</f>
        <v>-383125.46299999993</v>
      </c>
      <c r="H55" s="34">
        <f>+A!H55-B!I55</f>
        <v>-195294.51100000006</v>
      </c>
      <c r="I55" s="35">
        <f>+A!I55-B!J55</f>
        <v>-158171.64300000004</v>
      </c>
      <c r="J55" s="34">
        <f>+A!J55-B!K55</f>
        <v>-187237.16800000001</v>
      </c>
      <c r="K55" s="35">
        <f>+A!K55-B!L55</f>
        <v>-113108.24699999997</v>
      </c>
      <c r="L55" s="34">
        <f>+A!L55-B!M55</f>
        <v>108617.60499999998</v>
      </c>
      <c r="M55" s="35">
        <f>+A!M55-B!N55</f>
        <v>170926.67500000005</v>
      </c>
      <c r="N55" s="34">
        <f>+A!N55-B!O55</f>
        <v>-85300.312999999966</v>
      </c>
      <c r="O55" s="35">
        <f>+A!O55-B!P55</f>
        <v>-436347.38900000008</v>
      </c>
      <c r="P55" s="34">
        <f>+A!P55-B!Q55</f>
        <v>-925518.8870000001</v>
      </c>
      <c r="Q55" s="35">
        <f>+A!Q55-B!R55</f>
        <v>-1332762.432</v>
      </c>
      <c r="R55" s="34">
        <f>+A!R55-B!S55</f>
        <v>-1229913.406</v>
      </c>
      <c r="S55" s="35">
        <f>+A!S55-B!T55</f>
        <v>-1717201.5180000002</v>
      </c>
      <c r="T55" s="34">
        <f>+A!T55-B!U55</f>
        <v>-2486555.5380000002</v>
      </c>
      <c r="U55" s="35">
        <f>+A!U55-B!V55</f>
        <v>-2982838.1329999999</v>
      </c>
      <c r="V55" s="34">
        <f>+A!V55-B!W55</f>
        <v>-2971600.78</v>
      </c>
      <c r="W55" s="35">
        <f>+A!W55-B!X55</f>
        <v>-3403247.8470000001</v>
      </c>
      <c r="X55" s="36">
        <f>+A!X55-B!Y55</f>
        <v>-2664240.7930000001</v>
      </c>
      <c r="Y55" s="36">
        <f>+A!Y55-B!Z55</f>
        <v>-2186501.173</v>
      </c>
      <c r="Z55" s="36">
        <f>+A!Z55-B!AA55</f>
        <v>-2283354.0109999999</v>
      </c>
      <c r="AA55" s="36">
        <f>+A!AA55-B!AB55</f>
        <v>-2524906.4210000001</v>
      </c>
    </row>
    <row r="56" spans="2:27" ht="15.75" thickBot="1" x14ac:dyDescent="0.3">
      <c r="B56" s="185" t="s">
        <v>26</v>
      </c>
      <c r="C56" s="186"/>
      <c r="D56" s="40">
        <f>+A!D56-B!E56</f>
        <v>-506810.51599999995</v>
      </c>
      <c r="E56" s="41">
        <f>+A!E56-B!F56</f>
        <v>-105797.69500000001</v>
      </c>
      <c r="F56" s="40">
        <f>+A!F56-B!G56</f>
        <v>-140014.49100000001</v>
      </c>
      <c r="G56" s="41">
        <f>+A!G56-B!H56</f>
        <v>-187896.18400000001</v>
      </c>
      <c r="H56" s="40">
        <f>+A!H56-B!I56</f>
        <v>-77020.702000000005</v>
      </c>
      <c r="I56" s="41">
        <f>+A!I56-B!J56</f>
        <v>-4863.5910000000003</v>
      </c>
      <c r="J56" s="40">
        <f>+A!J56-B!K56</f>
        <v>-29005.336000000003</v>
      </c>
      <c r="K56" s="41">
        <f>+A!K56-B!L56</f>
        <v>98590.99</v>
      </c>
      <c r="L56" s="40">
        <f>+A!L56-B!M56</f>
        <v>420483.777</v>
      </c>
      <c r="M56" s="41">
        <f>+A!M56-B!N56</f>
        <v>356593.90499999997</v>
      </c>
      <c r="N56" s="40">
        <f>+A!N56-B!O56</f>
        <v>409255.853</v>
      </c>
      <c r="O56" s="41">
        <f>+A!O56-B!P56</f>
        <v>185739.318</v>
      </c>
      <c r="P56" s="40">
        <f>+A!P56-B!Q56</f>
        <v>97350.40400000001</v>
      </c>
      <c r="Q56" s="41">
        <f>+A!Q56-B!R56</f>
        <v>322165.234</v>
      </c>
      <c r="R56" s="40">
        <f>+A!R56-B!S56</f>
        <v>879218.66200000001</v>
      </c>
      <c r="S56" s="41">
        <f>+A!S56-B!T56</f>
        <v>1256931.696</v>
      </c>
      <c r="T56" s="40">
        <f>+A!T56-B!U56</f>
        <v>1653482.5649999999</v>
      </c>
      <c r="U56" s="41">
        <f>+A!U56-B!V56</f>
        <v>2441265.19</v>
      </c>
      <c r="V56" s="40">
        <f>+A!V56-B!W56</f>
        <v>1420343.237</v>
      </c>
      <c r="W56" s="41">
        <f>+A!W56-B!X56</f>
        <v>782114.83600000001</v>
      </c>
      <c r="X56" s="42">
        <f>+A!X56-B!Y56</f>
        <v>349366.86099999998</v>
      </c>
      <c r="Y56" s="42">
        <f>+A!Y56-B!Z56</f>
        <v>593934.25199999998</v>
      </c>
      <c r="Z56" s="42">
        <f>+A!Z56-B!AA56</f>
        <v>797439.55700000003</v>
      </c>
      <c r="AA56" s="42">
        <f>+A!AA56-B!AB56</f>
        <v>578689.91300000006</v>
      </c>
    </row>
    <row r="57" spans="2:27" x14ac:dyDescent="0.25">
      <c r="B57" t="s">
        <v>53</v>
      </c>
    </row>
  </sheetData>
  <mergeCells count="15">
    <mergeCell ref="B47:C47"/>
    <mergeCell ref="B7:E16"/>
    <mergeCell ref="M7:P16"/>
    <mergeCell ref="C17:E17"/>
    <mergeCell ref="M17:O17"/>
    <mergeCell ref="B46:C46"/>
    <mergeCell ref="B54:C54"/>
    <mergeCell ref="B55:C55"/>
    <mergeCell ref="B56:C56"/>
    <mergeCell ref="B48:C48"/>
    <mergeCell ref="B49:C49"/>
    <mergeCell ref="B50:C50"/>
    <mergeCell ref="B51:C51"/>
    <mergeCell ref="B52:C52"/>
    <mergeCell ref="B53:C53"/>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7:AE151"/>
  <sheetViews>
    <sheetView showGridLines="0" topLeftCell="B93" workbookViewId="0">
      <selection activeCell="H94" sqref="H94:AE94"/>
    </sheetView>
  </sheetViews>
  <sheetFormatPr baseColWidth="10" defaultRowHeight="15" x14ac:dyDescent="0.25"/>
  <cols>
    <col min="4" max="4" width="12.85546875" customWidth="1"/>
    <col min="6" max="6" width="13.140625" customWidth="1"/>
    <col min="7" max="7" width="26.5703125" customWidth="1"/>
    <col min="8" max="8" width="15.28515625" customWidth="1"/>
    <col min="9" max="9" width="15.140625" bestFit="1" customWidth="1"/>
    <col min="10" max="10" width="16.28515625" bestFit="1" customWidth="1"/>
    <col min="11" max="11" width="17.140625" customWidth="1"/>
    <col min="12" max="13" width="15.140625" bestFit="1" customWidth="1"/>
    <col min="14" max="14" width="16.140625" customWidth="1"/>
    <col min="15" max="16" width="15.140625" bestFit="1" customWidth="1"/>
    <col min="17" max="31" width="16.28515625" bestFit="1" customWidth="1"/>
  </cols>
  <sheetData>
    <row r="7" spans="2:16" x14ac:dyDescent="0.25">
      <c r="L7" s="187" t="s">
        <v>9</v>
      </c>
      <c r="M7" s="203"/>
      <c r="N7" s="203"/>
      <c r="O7" s="203"/>
      <c r="P7" s="203"/>
    </row>
    <row r="8" spans="2:16" x14ac:dyDescent="0.25">
      <c r="B8" s="187" t="s">
        <v>8</v>
      </c>
      <c r="C8" s="203"/>
      <c r="D8" s="203"/>
      <c r="E8" s="203"/>
      <c r="L8" s="203"/>
      <c r="M8" s="203"/>
      <c r="N8" s="203"/>
      <c r="O8" s="203"/>
      <c r="P8" s="203"/>
    </row>
    <row r="9" spans="2:16" x14ac:dyDescent="0.25">
      <c r="B9" s="203"/>
      <c r="C9" s="203"/>
      <c r="D9" s="203"/>
      <c r="E9" s="203"/>
      <c r="L9" s="203"/>
      <c r="M9" s="203"/>
      <c r="N9" s="203"/>
      <c r="O9" s="203"/>
      <c r="P9" s="203"/>
    </row>
    <row r="10" spans="2:16" x14ac:dyDescent="0.25">
      <c r="B10" s="203"/>
      <c r="C10" s="203"/>
      <c r="D10" s="203"/>
      <c r="E10" s="203"/>
      <c r="L10" s="203"/>
      <c r="M10" s="203"/>
      <c r="N10" s="203"/>
      <c r="O10" s="203"/>
      <c r="P10" s="203"/>
    </row>
    <row r="11" spans="2:16" x14ac:dyDescent="0.25">
      <c r="B11" s="203"/>
      <c r="C11" s="203"/>
      <c r="D11" s="203"/>
      <c r="E11" s="203"/>
      <c r="L11" s="203"/>
      <c r="M11" s="203"/>
      <c r="N11" s="203"/>
      <c r="O11" s="203"/>
      <c r="P11" s="203"/>
    </row>
    <row r="12" spans="2:16" x14ac:dyDescent="0.25">
      <c r="B12" s="203"/>
      <c r="C12" s="203"/>
      <c r="D12" s="203"/>
      <c r="E12" s="203"/>
      <c r="L12" s="203"/>
      <c r="M12" s="203"/>
      <c r="N12" s="203"/>
      <c r="O12" s="203"/>
      <c r="P12" s="203"/>
    </row>
    <row r="13" spans="2:16" x14ac:dyDescent="0.25">
      <c r="B13" s="203"/>
      <c r="C13" s="203"/>
      <c r="D13" s="203"/>
      <c r="E13" s="203"/>
      <c r="L13" s="203"/>
      <c r="M13" s="203"/>
      <c r="N13" s="203"/>
      <c r="O13" s="203"/>
      <c r="P13" s="203"/>
    </row>
    <row r="14" spans="2:16" x14ac:dyDescent="0.25">
      <c r="B14" s="203"/>
      <c r="C14" s="203"/>
      <c r="D14" s="203"/>
      <c r="E14" s="203"/>
      <c r="L14" s="203"/>
      <c r="M14" s="203"/>
      <c r="N14" s="203"/>
      <c r="O14" s="203"/>
      <c r="P14" s="203"/>
    </row>
    <row r="15" spans="2:16" x14ac:dyDescent="0.25">
      <c r="B15" s="203"/>
      <c r="C15" s="203"/>
      <c r="D15" s="203"/>
      <c r="E15" s="203"/>
      <c r="G15" s="208" t="s">
        <v>40</v>
      </c>
      <c r="H15" s="208"/>
      <c r="I15" s="208"/>
      <c r="J15" s="208"/>
      <c r="K15" s="208"/>
      <c r="L15" s="203"/>
      <c r="M15" s="203"/>
      <c r="N15" s="203"/>
      <c r="O15" s="203"/>
      <c r="P15" s="203"/>
    </row>
    <row r="16" spans="2:16" ht="15" customHeight="1" x14ac:dyDescent="0.25">
      <c r="B16" s="203"/>
      <c r="C16" s="203"/>
      <c r="D16" s="203"/>
      <c r="E16" s="203"/>
      <c r="G16" s="208"/>
      <c r="H16" s="208"/>
      <c r="I16" s="208"/>
      <c r="J16" s="208"/>
      <c r="K16" s="208"/>
      <c r="L16" s="203"/>
      <c r="M16" s="203"/>
      <c r="N16" s="203"/>
      <c r="O16" s="203"/>
      <c r="P16" s="203"/>
    </row>
    <row r="17" spans="3:14" x14ac:dyDescent="0.25">
      <c r="C17" s="188" t="s">
        <v>3</v>
      </c>
      <c r="D17" s="188"/>
      <c r="E17" s="188"/>
      <c r="G17" s="208"/>
      <c r="H17" s="208"/>
      <c r="I17" s="208"/>
      <c r="J17" s="208"/>
      <c r="K17" s="208"/>
      <c r="N17" s="3" t="s">
        <v>3</v>
      </c>
    </row>
    <row r="43" spans="6:30" x14ac:dyDescent="0.25">
      <c r="F43" s="5" t="s">
        <v>57</v>
      </c>
    </row>
    <row r="44" spans="6:30" ht="15.75" thickBot="1" x14ac:dyDescent="0.3"/>
    <row r="45" spans="6:30" ht="15.75" thickBot="1" x14ac:dyDescent="0.3">
      <c r="F45" s="7" t="s">
        <v>15</v>
      </c>
      <c r="G45" s="8"/>
      <c r="H45" s="17">
        <v>1995</v>
      </c>
      <c r="I45" s="9">
        <v>1996</v>
      </c>
      <c r="J45" s="17">
        <v>1997</v>
      </c>
      <c r="K45" s="9">
        <v>1998</v>
      </c>
      <c r="L45" s="17">
        <v>1999</v>
      </c>
      <c r="M45" s="9">
        <v>2000</v>
      </c>
      <c r="N45" s="17">
        <v>2001</v>
      </c>
      <c r="O45" s="9">
        <v>2002</v>
      </c>
      <c r="P45" s="17">
        <v>2003</v>
      </c>
      <c r="Q45" s="9">
        <v>2004</v>
      </c>
      <c r="R45" s="17">
        <v>2005</v>
      </c>
      <c r="S45" s="9">
        <v>2006</v>
      </c>
      <c r="T45" s="17">
        <v>2007</v>
      </c>
      <c r="U45" s="9">
        <v>2008</v>
      </c>
      <c r="V45" s="17">
        <v>2009</v>
      </c>
      <c r="W45" s="9">
        <v>2010</v>
      </c>
      <c r="X45" s="17">
        <v>2011</v>
      </c>
      <c r="Y45" s="9">
        <v>2012</v>
      </c>
      <c r="Z45" s="17">
        <v>2013</v>
      </c>
      <c r="AA45" s="9">
        <v>2014</v>
      </c>
      <c r="AB45" s="17">
        <v>2015</v>
      </c>
      <c r="AC45" s="10">
        <v>2016</v>
      </c>
      <c r="AD45" s="10">
        <v>2017</v>
      </c>
    </row>
    <row r="46" spans="6:30" ht="15.75" thickBot="1" x14ac:dyDescent="0.3">
      <c r="F46" s="190" t="s">
        <v>27</v>
      </c>
      <c r="G46" s="199"/>
      <c r="H46" s="128">
        <f>(A!D46/D!H60)*1000</f>
        <v>138.86481707121897</v>
      </c>
      <c r="I46" s="139">
        <f>(A!E46/D!I60)*1000</f>
        <v>151.22684566929135</v>
      </c>
      <c r="J46" s="128">
        <f>(A!F46/D!J60)*1000</f>
        <v>153.87275227979273</v>
      </c>
      <c r="K46" s="139">
        <f>(A!G46/D!K60)*1000</f>
        <v>136.77138877551022</v>
      </c>
      <c r="L46" s="128">
        <f>(A!H46/D!L60)*1000</f>
        <v>178.1558691183879</v>
      </c>
      <c r="M46" s="139">
        <f>(A!I46/D!M60)*1000</f>
        <v>198.76718922473694</v>
      </c>
      <c r="N46" s="128">
        <f>(A!J46/D!N60)*1000</f>
        <v>160.61520147498408</v>
      </c>
      <c r="O46" s="139">
        <f>(A!K46/D!O60)*1000</f>
        <v>162.7863285828353</v>
      </c>
      <c r="P46" s="128">
        <f>(A!L46/D!P60)*1000</f>
        <v>186.05825938493155</v>
      </c>
      <c r="Q46" s="139">
        <f>(A!M46/D!Q60)*1000</f>
        <v>217.9723206901435</v>
      </c>
      <c r="R46" s="128">
        <f>(A!N46/D!R60)*1000</f>
        <v>273.16834265196206</v>
      </c>
      <c r="S46" s="139">
        <f>(A!O46/D!S60)*1000</f>
        <v>298.47621374925126</v>
      </c>
      <c r="T46" s="128">
        <f>(A!P46/D!T60)*1000</f>
        <v>321.6332839483689</v>
      </c>
      <c r="U46" s="139">
        <f>(A!Q46/D!U60)*1000</f>
        <v>423.54442388247736</v>
      </c>
      <c r="V46" s="128">
        <f>(A!R46/D!V60)*1000</f>
        <v>382.79998677160455</v>
      </c>
      <c r="W46" s="139">
        <f>(A!S46/D!W60)*1000</f>
        <v>530.72053381674357</v>
      </c>
      <c r="X46" s="128">
        <f>(A!T46/D!X60)*1000</f>
        <v>659.39376735801932</v>
      </c>
      <c r="Y46" s="139">
        <f>(A!U46/D!Y60)*1000</f>
        <v>704.36581647417449</v>
      </c>
      <c r="Z46" s="128">
        <f>(A!V46/D!Z60)*1000</f>
        <v>616.84781246153523</v>
      </c>
      <c r="AA46" s="139">
        <f>(A!W46/D!AA60)*1000</f>
        <v>535.61806466367329</v>
      </c>
      <c r="AB46" s="128">
        <f>(A!X46/D!AB60)*1000</f>
        <v>354.64059031595548</v>
      </c>
      <c r="AC46" s="135">
        <f>(A!Y46/D!AC60)*1000</f>
        <v>322.55112847706573</v>
      </c>
      <c r="AD46" s="135">
        <f>(A!Z46/D!AD60)*1000</f>
        <v>391.85737324515134</v>
      </c>
    </row>
    <row r="47" spans="6:30" x14ac:dyDescent="0.25">
      <c r="F47" s="210" t="s">
        <v>17</v>
      </c>
      <c r="G47" s="211"/>
      <c r="H47" s="136">
        <f>(A!D47/D!H$60)*1000</f>
        <v>31.319867377967459</v>
      </c>
      <c r="I47" s="129">
        <f>(A!E47/D!I$60)*1000</f>
        <v>29.483147742782155</v>
      </c>
      <c r="J47" s="136">
        <f>(A!F47/D!J$60)*1000</f>
        <v>40.446778264248707</v>
      </c>
      <c r="K47" s="129">
        <f>(A!G47/D!K$60)*1000</f>
        <v>32.151913137755102</v>
      </c>
      <c r="L47" s="136">
        <f>(A!H47/D!L$60)*1000</f>
        <v>29.9634716372796</v>
      </c>
      <c r="M47" s="129">
        <f>(A!I47/D!M$60)*1000</f>
        <v>26.960715604526506</v>
      </c>
      <c r="N47" s="136">
        <f>(A!J47/D!N$60)*1000</f>
        <v>21.453673665898958</v>
      </c>
      <c r="O47" s="129">
        <f>(A!K47/D!O$60)*1000</f>
        <v>21.73615981514191</v>
      </c>
      <c r="P47" s="136">
        <f>(A!L47/D!P$60)*1000</f>
        <v>22.012810580897991</v>
      </c>
      <c r="Q47" s="129">
        <f>(A!M47/D!Q$60)*1000</f>
        <v>25.267485649546824</v>
      </c>
      <c r="R47" s="136">
        <f>(A!N47/D!R$60)*1000</f>
        <v>35.236320291916343</v>
      </c>
      <c r="S47" s="129">
        <f>(A!O47/D!S$60)*1000</f>
        <v>35.349009537851913</v>
      </c>
      <c r="T47" s="136">
        <f>(A!P47/D!T$60)*1000</f>
        <v>35.006578436952211</v>
      </c>
      <c r="U47" s="129">
        <f>(A!Q47/D!U$60)*1000</f>
        <v>39.537054689433312</v>
      </c>
      <c r="V47" s="136">
        <f>(A!R47/D!V$60)*1000</f>
        <v>43.391790613397369</v>
      </c>
      <c r="W47" s="129">
        <f>(A!S47/D!W$60)*1000</f>
        <v>51.687117864205668</v>
      </c>
      <c r="X47" s="136">
        <f>(A!T47/D!X$60)*1000</f>
        <v>61.93150096644586</v>
      </c>
      <c r="Y47" s="129">
        <f>(A!U47/D!Y$60)*1000</f>
        <v>51.318539993989098</v>
      </c>
      <c r="Z47" s="136">
        <f>(A!V47/D!Z$60)*1000</f>
        <v>46.71017826446807</v>
      </c>
      <c r="AA47" s="129">
        <f>(A!W47/D!AA$60)*1000</f>
        <v>55.160219315177713</v>
      </c>
      <c r="AB47" s="136">
        <f>(A!X47/D!AB$60)*1000</f>
        <v>54.51492807501608</v>
      </c>
      <c r="AC47" s="130">
        <f>(A!Y47/D!AC$60)*1000</f>
        <v>51.486295212111266</v>
      </c>
      <c r="AD47" s="130">
        <f>(A!Z47/D!AD$60)*1000</f>
        <v>56.592324900592395</v>
      </c>
    </row>
    <row r="48" spans="6:30" x14ac:dyDescent="0.25">
      <c r="F48" s="212" t="s">
        <v>18</v>
      </c>
      <c r="G48" s="213"/>
      <c r="H48" s="137">
        <f>(A!D48/D!H$60)*1000</f>
        <v>0.16416812483328885</v>
      </c>
      <c r="I48" s="131">
        <f>(A!E48/D!I$60)*1000</f>
        <v>0.19807199475065618</v>
      </c>
      <c r="J48" s="137">
        <f>(A!F48/D!J$60)*1000</f>
        <v>0.2028440414507772</v>
      </c>
      <c r="K48" s="131">
        <f>(A!G48/D!K$60)*1000</f>
        <v>0.19418497448979594</v>
      </c>
      <c r="L48" s="137">
        <f>(A!H48/D!L$60)*1000</f>
        <v>0.25510811083123425</v>
      </c>
      <c r="M48" s="131">
        <f>(A!I48/D!M$60)*1000</f>
        <v>0.20174925550923167</v>
      </c>
      <c r="N48" s="137">
        <f>(A!J48/D!N$60)*1000</f>
        <v>0.53904777772333023</v>
      </c>
      <c r="O48" s="131">
        <f>(A!K48/D!O$60)*1000</f>
        <v>1.0046068136175568</v>
      </c>
      <c r="P48" s="137">
        <f>(A!L48/D!P$60)*1000</f>
        <v>1.3409919233434491</v>
      </c>
      <c r="Q48" s="131">
        <f>(A!M48/D!Q$60)*1000</f>
        <v>1.7502902426359517</v>
      </c>
      <c r="R48" s="137">
        <f>(A!N48/D!R$60)*1000</f>
        <v>0.94877355499079019</v>
      </c>
      <c r="S48" s="131">
        <f>(A!O48/D!S$60)*1000</f>
        <v>1.0503186425839748</v>
      </c>
      <c r="T48" s="137">
        <f>(A!P48/D!T$60)*1000</f>
        <v>1.0326151569649646</v>
      </c>
      <c r="U48" s="131">
        <f>(A!Q48/D!U$60)*1000</f>
        <v>0.53110172999482574</v>
      </c>
      <c r="V48" s="137">
        <f>(A!R48/D!V$60)*1000</f>
        <v>0.40982876453456052</v>
      </c>
      <c r="W48" s="131">
        <f>(A!S48/D!W$60)*1000</f>
        <v>0.33770274664908817</v>
      </c>
      <c r="X48" s="137">
        <f>(A!T48/D!X$60)*1000</f>
        <v>0.34484039526550109</v>
      </c>
      <c r="Y48" s="131">
        <f>(A!U48/D!Y$60)*1000</f>
        <v>0.35993954746468598</v>
      </c>
      <c r="Z48" s="137">
        <f>(A!V48/D!Z$60)*1000</f>
        <v>0.50579280999978771</v>
      </c>
      <c r="AA48" s="131">
        <f>(A!W48/D!AA$60)*1000</f>
        <v>0.53291101926062689</v>
      </c>
      <c r="AB48" s="137">
        <f>(A!X48/D!AB$60)*1000</f>
        <v>0.63028039748563369</v>
      </c>
      <c r="AC48" s="132">
        <f>(A!Y48/D!AC$60)*1000</f>
        <v>0.48866224255354068</v>
      </c>
      <c r="AD48" s="132">
        <f>(A!Z48/D!AD$60)*1000</f>
        <v>0.48077117990749002</v>
      </c>
    </row>
    <row r="49" spans="6:31" x14ac:dyDescent="0.25">
      <c r="F49" s="210" t="s">
        <v>19</v>
      </c>
      <c r="G49" s="211"/>
      <c r="H49" s="137">
        <f>(A!D49/D!H$60)*1000</f>
        <v>11.588846118965058</v>
      </c>
      <c r="I49" s="131">
        <f>(A!E49/D!I$60)*1000</f>
        <v>12.230525538057742</v>
      </c>
      <c r="J49" s="137">
        <f>(A!F49/D!J$60)*1000</f>
        <v>12.802059015544041</v>
      </c>
      <c r="K49" s="131">
        <f>(A!G49/D!K$60)*1000</f>
        <v>12.908158418367346</v>
      </c>
      <c r="L49" s="137">
        <f>(A!H49/D!L$60)*1000</f>
        <v>13.023855037783374</v>
      </c>
      <c r="M49" s="131">
        <f>(A!I49/D!M$60)*1000</f>
        <v>13.742602268215206</v>
      </c>
      <c r="N49" s="137">
        <f>(A!J49/D!N$60)*1000</f>
        <v>13.783367079923558</v>
      </c>
      <c r="O49" s="131">
        <f>(A!K49/D!O$60)*1000</f>
        <v>15.334109172735852</v>
      </c>
      <c r="P49" s="137">
        <f>(A!L49/D!P$60)*1000</f>
        <v>16.000056536595856</v>
      </c>
      <c r="Q49" s="131">
        <f>(A!M49/D!Q$60)*1000</f>
        <v>17.0817446657855</v>
      </c>
      <c r="R49" s="137">
        <f>(A!N49/D!R$60)*1000</f>
        <v>21.716255240271401</v>
      </c>
      <c r="S49" s="131">
        <f>(A!O49/D!S$60)*1000</f>
        <v>27.318728286412018</v>
      </c>
      <c r="T49" s="137">
        <f>(A!P49/D!T$60)*1000</f>
        <v>30.829947572108274</v>
      </c>
      <c r="U49" s="131">
        <f>(A!Q49/D!U$60)*1000</f>
        <v>28.796440170074913</v>
      </c>
      <c r="V49" s="137">
        <f>(A!R49/D!V$60)*1000</f>
        <v>26.469200093376912</v>
      </c>
      <c r="W49" s="131">
        <f>(A!S49/D!W$60)*1000</f>
        <v>32.997476422764223</v>
      </c>
      <c r="X49" s="137">
        <f>(A!T49/D!X$60)*1000</f>
        <v>33.841854598762076</v>
      </c>
      <c r="Y49" s="131">
        <f>(A!U49/D!Y$60)*1000</f>
        <v>33.806573612124851</v>
      </c>
      <c r="Z49" s="137">
        <f>(A!V49/D!Z$60)*1000</f>
        <v>35.268985908618241</v>
      </c>
      <c r="AA49" s="131">
        <f>(A!W49/D!AA$60)*1000</f>
        <v>33.546851495950648</v>
      </c>
      <c r="AB49" s="137">
        <f>(A!X49/D!AB$60)*1000</f>
        <v>30.657093189220586</v>
      </c>
      <c r="AC49" s="132">
        <f>(A!Y49/D!AC$60)*1000</f>
        <v>30.104135718388445</v>
      </c>
      <c r="AD49" s="132">
        <f>(A!Z49/D!AD$60)*1000</f>
        <v>32.325488862290022</v>
      </c>
    </row>
    <row r="50" spans="6:31" x14ac:dyDescent="0.25">
      <c r="F50" s="212" t="s">
        <v>20</v>
      </c>
      <c r="G50" s="213"/>
      <c r="H50" s="137">
        <f>(A!D50/D!H$60)*1000</f>
        <v>54.01346513736997</v>
      </c>
      <c r="I50" s="131">
        <f>(A!E50/D!I$60)*1000</f>
        <v>72.577166981627286</v>
      </c>
      <c r="J50" s="137">
        <f>(A!F50/D!J$60)*1000</f>
        <v>63.706766010362692</v>
      </c>
      <c r="K50" s="131">
        <f>(A!G50/D!K$60)*1000</f>
        <v>57.034230331632649</v>
      </c>
      <c r="L50" s="137">
        <f>(A!H50/D!L$60)*1000</f>
        <v>94.851273602015112</v>
      </c>
      <c r="M50" s="131">
        <f>(A!I50/D!M$60)*1000</f>
        <v>112.89993813281716</v>
      </c>
      <c r="N50" s="137">
        <f>(A!J50/D!N$60)*1000</f>
        <v>81.049245896016075</v>
      </c>
      <c r="O50" s="131">
        <f>(A!K50/D!O$60)*1000</f>
        <v>79.557854266979604</v>
      </c>
      <c r="P50" s="137">
        <f>(A!L50/D!P$60)*1000</f>
        <v>83.52941145547085</v>
      </c>
      <c r="Q50" s="131">
        <f>(A!M50/D!Q$60)*1000</f>
        <v>99.504188892560407</v>
      </c>
      <c r="R50" s="137">
        <f>(A!N50/D!R$60)*1000</f>
        <v>130.51541866212781</v>
      </c>
      <c r="S50" s="131">
        <f>(A!O50/D!S$60)*1000</f>
        <v>146.60499437865732</v>
      </c>
      <c r="T50" s="137">
        <f>(A!P50/D!T$60)*1000</f>
        <v>162.17668693514238</v>
      </c>
      <c r="U50" s="131">
        <f>(A!Q50/D!U$60)*1000</f>
        <v>263.84846005714155</v>
      </c>
      <c r="V50" s="137">
        <f>(A!R50/D!V$60)*1000</f>
        <v>223.67050608061538</v>
      </c>
      <c r="W50" s="131">
        <f>(A!S50/D!W$60)*1000</f>
        <v>336.24699448472865</v>
      </c>
      <c r="X50" s="137">
        <f>(A!T50/D!X$60)*1000</f>
        <v>439.34221806928008</v>
      </c>
      <c r="Y50" s="131">
        <f>(A!U50/D!Y$60)*1000</f>
        <v>475.38190861276894</v>
      </c>
      <c r="Z50" s="137">
        <f>(A!V50/D!Z$60)*1000</f>
        <v>412.19643727849575</v>
      </c>
      <c r="AA50" s="131">
        <f>(A!W50/D!AA$60)*1000</f>
        <v>341.2704483865553</v>
      </c>
      <c r="AB50" s="137">
        <f>(A!X50/D!AB$60)*1000</f>
        <v>175.54216353753915</v>
      </c>
      <c r="AC50" s="132">
        <f>(A!Y50/D!AC$60)*1000</f>
        <v>146.62875402067777</v>
      </c>
      <c r="AD50" s="132">
        <f>(A!Z50/D!AD$60)*1000</f>
        <v>204.22423569747627</v>
      </c>
    </row>
    <row r="51" spans="6:31" x14ac:dyDescent="0.25">
      <c r="F51" s="210" t="s">
        <v>21</v>
      </c>
      <c r="G51" s="211"/>
      <c r="H51" s="137">
        <f>(A!D51/D!H$60)*1000</f>
        <v>0.15554086423046146</v>
      </c>
      <c r="I51" s="131">
        <f>(A!E51/D!I$60)*1000</f>
        <v>0.1071417060367454</v>
      </c>
      <c r="J51" s="137">
        <f>(A!F51/D!J$60)*1000</f>
        <v>0.2230226943005181</v>
      </c>
      <c r="K51" s="131">
        <f>(A!G51/D!K$60)*1000</f>
        <v>0.10795188775510203</v>
      </c>
      <c r="L51" s="137">
        <f>(A!H51/D!L$60)*1000</f>
        <v>0.16432634760705292</v>
      </c>
      <c r="M51" s="131">
        <f>(A!I51/D!M$60)*1000</f>
        <v>0.13137150089338892</v>
      </c>
      <c r="N51" s="137">
        <f>(A!J51/D!N$60)*1000</f>
        <v>0.23475893075905324</v>
      </c>
      <c r="O51" s="131">
        <f>(A!K51/D!O$60)*1000</f>
        <v>0.43974303757652011</v>
      </c>
      <c r="P51" s="137">
        <f>(A!L51/D!P$60)*1000</f>
        <v>0.48597163612033745</v>
      </c>
      <c r="Q51" s="131">
        <f>(A!M51/D!Q$60)*1000</f>
        <v>0.90762374905589127</v>
      </c>
      <c r="R51" s="137">
        <f>(A!N51/D!R$60)*1000</f>
        <v>0.51530620905127189</v>
      </c>
      <c r="S51" s="131">
        <f>(A!O51/D!S$60)*1000</f>
        <v>0.65060044694281904</v>
      </c>
      <c r="T51" s="137">
        <f>(A!P51/D!T$60)*1000</f>
        <v>0.6210734400254968</v>
      </c>
      <c r="U51" s="131">
        <f>(A!Q51/D!U$60)*1000</f>
        <v>1.1857807248430858</v>
      </c>
      <c r="V51" s="137">
        <f>(A!R51/D!V$60)*1000</f>
        <v>1.3391749260766137</v>
      </c>
      <c r="W51" s="131">
        <f>(A!S51/D!W$60)*1000</f>
        <v>1.3560364974730827</v>
      </c>
      <c r="X51" s="137">
        <f>(A!T51/D!X$60)*1000</f>
        <v>0.97900264958193084</v>
      </c>
      <c r="Y51" s="131">
        <f>(A!U51/D!Y$60)*1000</f>
        <v>1.6332204070241723</v>
      </c>
      <c r="Z51" s="137">
        <f>(A!V51/D!Z$60)*1000</f>
        <v>1.256147726066934</v>
      </c>
      <c r="AA51" s="131">
        <f>(A!W51/D!AA$60)*1000</f>
        <v>2.052543346901095</v>
      </c>
      <c r="AB51" s="137">
        <f>(A!X51/D!AB$60)*1000</f>
        <v>1.520842188245545</v>
      </c>
      <c r="AC51" s="132">
        <f>(A!Y51/D!AC$60)*1000</f>
        <v>1.5003455731517192</v>
      </c>
      <c r="AD51" s="132">
        <f>(A!Z51/D!AD$60)*1000</f>
        <v>1.8955021301631096</v>
      </c>
    </row>
    <row r="52" spans="6:31" x14ac:dyDescent="0.25">
      <c r="F52" s="212" t="s">
        <v>22</v>
      </c>
      <c r="G52" s="213"/>
      <c r="H52" s="137">
        <f>(A!D52/D!H$60)*1000</f>
        <v>7.2939564150440113</v>
      </c>
      <c r="I52" s="131">
        <f>(A!E52/D!I$60)*1000</f>
        <v>8.4020134645669273</v>
      </c>
      <c r="J52" s="137">
        <f>(A!F52/D!J$60)*1000</f>
        <v>10.940866554404145</v>
      </c>
      <c r="K52" s="131">
        <f>(A!G52/D!K$60)*1000</f>
        <v>11.879560892857143</v>
      </c>
      <c r="L52" s="137">
        <f>(A!H52/D!L$60)*1000</f>
        <v>15.333633476070528</v>
      </c>
      <c r="M52" s="131">
        <f>(A!I52/D!M$60)*1000</f>
        <v>15.942187959102641</v>
      </c>
      <c r="N52" s="137">
        <f>(A!J52/D!N$60)*1000</f>
        <v>13.210667589552605</v>
      </c>
      <c r="O52" s="131">
        <f>(A!K52/D!O$60)*1000</f>
        <v>10.526814585400082</v>
      </c>
      <c r="P52" s="137">
        <f>(A!L52/D!P$60)*1000</f>
        <v>10.293625439078593</v>
      </c>
      <c r="Q52" s="131">
        <f>(A!M52/D!Q$60)*1000</f>
        <v>12.444438609327793</v>
      </c>
      <c r="R52" s="137">
        <f>(A!N52/D!R$60)*1000</f>
        <v>14.928582713516287</v>
      </c>
      <c r="S52" s="131">
        <f>(A!O52/D!S$60)*1000</f>
        <v>15.80368990462148</v>
      </c>
      <c r="T52" s="137">
        <f>(A!P52/D!T$60)*1000</f>
        <v>17.086793407243835</v>
      </c>
      <c r="U52" s="131">
        <f>(A!Q52/D!U$60)*1000</f>
        <v>18.152820386492991</v>
      </c>
      <c r="V52" s="137">
        <f>(A!R52/D!V$60)*1000</f>
        <v>16.587036039040441</v>
      </c>
      <c r="W52" s="131">
        <f>(A!S52/D!W$60)*1000</f>
        <v>20.902350318611294</v>
      </c>
      <c r="X52" s="137">
        <f>(A!T52/D!X$60)*1000</f>
        <v>23.610228993376044</v>
      </c>
      <c r="Y52" s="131">
        <f>(A!U52/D!Y$60)*1000</f>
        <v>23.561519642780475</v>
      </c>
      <c r="Z52" s="137">
        <f>(A!V52/D!Z$60)*1000</f>
        <v>24.724734555718257</v>
      </c>
      <c r="AA52" s="131">
        <f>(A!W52/D!AA$60)*1000</f>
        <v>22.808681171583231</v>
      </c>
      <c r="AB52" s="137">
        <f>(A!X52/D!AB$60)*1000</f>
        <v>23.162729373690432</v>
      </c>
      <c r="AC52" s="132">
        <f>(A!Y52/D!AC$60)*1000</f>
        <v>22.910972901452368</v>
      </c>
      <c r="AD52" s="132">
        <f>(A!Z52/D!AD$60)*1000</f>
        <v>22.53491702507506</v>
      </c>
    </row>
    <row r="53" spans="6:31" x14ac:dyDescent="0.25">
      <c r="F53" s="210" t="s">
        <v>23</v>
      </c>
      <c r="G53" s="211"/>
      <c r="H53" s="137">
        <f>(A!D53/D!H$60)*1000</f>
        <v>17.409995012003201</v>
      </c>
      <c r="I53" s="131">
        <f>(A!E53/D!I$60)*1000</f>
        <v>11.744514041994751</v>
      </c>
      <c r="J53" s="137">
        <f>(A!F53/D!J$60)*1000</f>
        <v>11.753011424870467</v>
      </c>
      <c r="K53" s="131">
        <f>(A!G53/D!K$60)*1000</f>
        <v>10.163771403061224</v>
      </c>
      <c r="L53" s="137">
        <f>(A!H53/D!L$60)*1000</f>
        <v>12.442619420654912</v>
      </c>
      <c r="M53" s="131">
        <f>(A!I53/D!M$60)*1000</f>
        <v>14.239386887035936</v>
      </c>
      <c r="N53" s="137">
        <f>(A!J53/D!N$60)*1000</f>
        <v>14.362472558435829</v>
      </c>
      <c r="O53" s="131">
        <f>(A!K53/D!O$60)*1000</f>
        <v>15.677015630670956</v>
      </c>
      <c r="P53" s="137">
        <f>(A!L53/D!P$60)*1000</f>
        <v>19.405867643193389</v>
      </c>
      <c r="Q53" s="131">
        <f>(A!M53/D!Q$60)*1000</f>
        <v>24.856565025490937</v>
      </c>
      <c r="R53" s="137">
        <f>(A!N53/D!R$60)*1000</f>
        <v>30.460215509804378</v>
      </c>
      <c r="S53" s="131">
        <f>(A!O53/D!S$60)*1000</f>
        <v>36.559527116066903</v>
      </c>
      <c r="T53" s="137">
        <f>(A!P53/D!T$60)*1000</f>
        <v>43.386576957224484</v>
      </c>
      <c r="U53" s="131">
        <f>(A!Q53/D!U$60)*1000</f>
        <v>34.095120199770534</v>
      </c>
      <c r="V53" s="137">
        <f>(A!R53/D!V$60)*1000</f>
        <v>27.320131950465775</v>
      </c>
      <c r="W53" s="131">
        <f>(A!S53/D!W$60)*1000</f>
        <v>33.594398901340369</v>
      </c>
      <c r="X53" s="137">
        <f>(A!T53/D!X$60)*1000</f>
        <v>34.030261526767298</v>
      </c>
      <c r="Y53" s="131">
        <f>(A!U53/D!Y$60)*1000</f>
        <v>33.696720127946413</v>
      </c>
      <c r="Z53" s="137">
        <f>(A!V53/D!Z$60)*1000</f>
        <v>30.048972496339211</v>
      </c>
      <c r="AA53" s="131">
        <f>(A!W53/D!AA$60)*1000</f>
        <v>30.505432818597626</v>
      </c>
      <c r="AB53" s="137">
        <f>(A!X53/D!AB$60)*1000</f>
        <v>26.708786341099103</v>
      </c>
      <c r="AC53" s="132">
        <f>(A!Y53/D!AC$60)*1000</f>
        <v>25.134010482481333</v>
      </c>
      <c r="AD53" s="132">
        <f>(A!Z53/D!AD$60)*1000</f>
        <v>25.633491479347558</v>
      </c>
    </row>
    <row r="54" spans="6:31" x14ac:dyDescent="0.25">
      <c r="F54" s="212" t="s">
        <v>24</v>
      </c>
      <c r="G54" s="213"/>
      <c r="H54" s="137">
        <f>(A!D54/D!H$60)*1000</f>
        <v>1.4434214457188583</v>
      </c>
      <c r="I54" s="131">
        <f>(A!E54/D!I$60)*1000</f>
        <v>1.1849571653543309</v>
      </c>
      <c r="J54" s="137">
        <f>(A!F54/D!J$60)*1000</f>
        <v>1.4534213730569949</v>
      </c>
      <c r="K54" s="131">
        <f>(A!G54/D!K$60)*1000</f>
        <v>1.6732061224489794</v>
      </c>
      <c r="L54" s="137">
        <f>(A!H54/D!L$60)*1000</f>
        <v>1.5002936020151134</v>
      </c>
      <c r="M54" s="131">
        <f>(A!I54/D!M$60)*1000</f>
        <v>2.2317400238237046</v>
      </c>
      <c r="N54" s="137">
        <f>(A!J54/D!N$60)*1000</f>
        <v>3.0475358455431958</v>
      </c>
      <c r="O54" s="131">
        <f>(A!K54/D!O$60)*1000</f>
        <v>2.7059298071572022</v>
      </c>
      <c r="P54" s="137">
        <f>(A!L54/D!P$60)*1000</f>
        <v>3.2815325575282563</v>
      </c>
      <c r="Q54" s="131">
        <f>(A!M54/D!Q$60)*1000</f>
        <v>4.815296780589124</v>
      </c>
      <c r="R54" s="137">
        <f>(A!N54/D!R$60)*1000</f>
        <v>5.7817643684860922</v>
      </c>
      <c r="S54" s="131">
        <f>(A!O54/D!S$60)*1000</f>
        <v>6.847752776113901</v>
      </c>
      <c r="T54" s="137">
        <f>(A!P54/D!T$60)*1000</f>
        <v>8.1794209939217328</v>
      </c>
      <c r="U54" s="131">
        <f>(A!Q54/D!U$60)*1000</f>
        <v>10.105907043711053</v>
      </c>
      <c r="V54" s="137">
        <f>(A!R54/D!V$60)*1000</f>
        <v>8.3579745659085347</v>
      </c>
      <c r="W54" s="131">
        <f>(A!S54/D!W$60)*1000</f>
        <v>8.4405480993188302</v>
      </c>
      <c r="X54" s="137">
        <f>(A!T54/D!X$60)*1000</f>
        <v>9.6329253556303627</v>
      </c>
      <c r="Y54" s="131">
        <f>(A!U54/D!Y$60)*1000</f>
        <v>12.205506053840539</v>
      </c>
      <c r="Z54" s="137">
        <f>(A!V54/D!Z$60)*1000</f>
        <v>15.158251310456059</v>
      </c>
      <c r="AA54" s="131">
        <f>(A!W54/D!AA$60)*1000</f>
        <v>13.35314623809324</v>
      </c>
      <c r="AB54" s="137">
        <f>(A!X54/D!AB$60)*1000</f>
        <v>14.507281102835924</v>
      </c>
      <c r="AC54" s="132">
        <f>(A!Y54/D!AC$60)*1000</f>
        <v>15.589872733240339</v>
      </c>
      <c r="AD54" s="132">
        <f>(A!Z54/D!AD$60)*1000</f>
        <v>16.760190152560252</v>
      </c>
    </row>
    <row r="55" spans="6:31" x14ac:dyDescent="0.25">
      <c r="F55" s="210" t="s">
        <v>25</v>
      </c>
      <c r="G55" s="211"/>
      <c r="H55" s="137">
        <f>(A!D55/D!H$60)*1000</f>
        <v>13.697783835689517</v>
      </c>
      <c r="I55" s="131">
        <f>(A!E55/D!I$60)*1000</f>
        <v>11.979577112860893</v>
      </c>
      <c r="J55" s="137">
        <f>(A!F55/D!J$60)*1000</f>
        <v>10.740330621761657</v>
      </c>
      <c r="K55" s="131">
        <f>(A!G55/D!K$60)*1000</f>
        <v>10.22877073979592</v>
      </c>
      <c r="L55" s="137">
        <f>(A!H55/D!L$60)*1000</f>
        <v>10.362671183879092</v>
      </c>
      <c r="M55" s="131">
        <f>(A!I55/D!M$60)*1000</f>
        <v>12.201768562636492</v>
      </c>
      <c r="N55" s="137">
        <f>(A!J55/D!N$60)*1000</f>
        <v>12.663168716616848</v>
      </c>
      <c r="O55" s="131">
        <f>(A!K55/D!O$60)*1000</f>
        <v>13.23255846983958</v>
      </c>
      <c r="P55" s="137">
        <f>(A!L55/D!P$60)*1000</f>
        <v>18.473426772443787</v>
      </c>
      <c r="Q55" s="131">
        <f>(A!M55/D!Q$60)*1000</f>
        <v>21.246475854418428</v>
      </c>
      <c r="R55" s="137">
        <f>(A!N55/D!R$60)*1000</f>
        <v>21.375502389890183</v>
      </c>
      <c r="S55" s="131">
        <f>(A!O55/D!S$60)*1000</f>
        <v>20.578690987421094</v>
      </c>
      <c r="T55" s="137">
        <f>(A!P55/D!T$60)*1000</f>
        <v>17.634425273749628</v>
      </c>
      <c r="U55" s="131">
        <f>(A!Q55/D!U$60)*1000</f>
        <v>16.529607882837279</v>
      </c>
      <c r="V55" s="137">
        <f>(A!R55/D!V$60)*1000</f>
        <v>13.019498810556039</v>
      </c>
      <c r="W55" s="131">
        <f>(A!S55/D!W$60)*1000</f>
        <v>14.573805251593056</v>
      </c>
      <c r="X55" s="137">
        <f>(A!T55/D!X$60)*1000</f>
        <v>15.050402519274623</v>
      </c>
      <c r="Y55" s="131">
        <f>(A!U55/D!Y$60)*1000</f>
        <v>14.734633721179854</v>
      </c>
      <c r="Z55" s="137">
        <f>(A!V55/D!Z$60)*1000</f>
        <v>14.728382738057343</v>
      </c>
      <c r="AA55" s="131">
        <f>(A!W55/D!AA$60)*1000</f>
        <v>13.472133292769922</v>
      </c>
      <c r="AB55" s="137">
        <f>(A!X55/D!AB$60)*1000</f>
        <v>13.535890898906707</v>
      </c>
      <c r="AC55" s="132">
        <f>(A!Y55/D!AC$60)*1000</f>
        <v>11.657966521703456</v>
      </c>
      <c r="AD55" s="132">
        <f>(A!Z55/D!AD$60)*1000</f>
        <v>11.459530998945063</v>
      </c>
    </row>
    <row r="56" spans="6:31" ht="15.75" thickBot="1" x14ac:dyDescent="0.3">
      <c r="F56" s="214" t="s">
        <v>26</v>
      </c>
      <c r="G56" s="215"/>
      <c r="H56" s="138">
        <f>(A!D56/D!H$60)*1000</f>
        <v>1.7777725793544947</v>
      </c>
      <c r="I56" s="133">
        <f>(A!E56/D!I$60)*1000</f>
        <v>3.3197333333333332</v>
      </c>
      <c r="J56" s="138">
        <f>(A!F56/D!J$60)*1000</f>
        <v>1.6036547409326425</v>
      </c>
      <c r="K56" s="133">
        <f>(A!G56/D!K$60)*1000</f>
        <v>0.42964426020408164</v>
      </c>
      <c r="L56" s="138">
        <f>(A!H56/D!L$60)*1000</f>
        <v>0.25861803526448363</v>
      </c>
      <c r="M56" s="133">
        <f>(A!I56/D!M$60)*1000</f>
        <v>0.21572900536033351</v>
      </c>
      <c r="N56" s="138">
        <f>(A!J56/D!N$60)*1000</f>
        <v>0.27126339001323074</v>
      </c>
      <c r="O56" s="133">
        <f>(A!K56/D!O$60)*1000</f>
        <v>2.5715369595199498</v>
      </c>
      <c r="P56" s="138">
        <f>(A!L56/D!P$60)*1000</f>
        <v>11.234564840259026</v>
      </c>
      <c r="Q56" s="133">
        <f>(A!M56/D!Q$60)*1000</f>
        <v>10.09821119712991</v>
      </c>
      <c r="R56" s="138">
        <f>(A!N56/D!R$60)*1000</f>
        <v>11.690204038331506</v>
      </c>
      <c r="S56" s="133">
        <f>(A!O56/D!S$60)*1000</f>
        <v>7.7129019490393036</v>
      </c>
      <c r="T56" s="138">
        <f>(A!P56/D!T$60)*1000</f>
        <v>5.6791660026862747</v>
      </c>
      <c r="U56" s="133">
        <f>(A!Q56/D!U$60)*1000</f>
        <v>10.762131358124677</v>
      </c>
      <c r="V56" s="138">
        <f>(A!R56/D!V$60)*1000</f>
        <v>22.234845149958868</v>
      </c>
      <c r="W56" s="133">
        <f>(A!S56/D!W$60)*1000</f>
        <v>30.584103317952096</v>
      </c>
      <c r="X56" s="138">
        <f>(A!T56/D!X$60)*1000</f>
        <v>40.630532413942881</v>
      </c>
      <c r="Y56" s="133">
        <f>(A!U56/D!Y$60)*1000</f>
        <v>57.66725471212056</v>
      </c>
      <c r="Z56" s="138">
        <f>(A!V56/D!Z$60)*1000</f>
        <v>36.249929521869227</v>
      </c>
      <c r="AA56" s="133">
        <f>(A!W56/D!AA$60)*1000</f>
        <v>22.915697683689313</v>
      </c>
      <c r="AB56" s="138">
        <f>(A!X56/D!AB$60)*1000</f>
        <v>13.860595170425077</v>
      </c>
      <c r="AC56" s="134">
        <f>(A!Y56/D!AC$60)*1000</f>
        <v>17.050113850824648</v>
      </c>
      <c r="AD56" s="134">
        <f>(A!Z56/D!AD$60)*1000</f>
        <v>19.950920879655929</v>
      </c>
    </row>
    <row r="57" spans="6:31" x14ac:dyDescent="0.25">
      <c r="F57" s="1" t="s">
        <v>53</v>
      </c>
    </row>
    <row r="58" spans="6:31" s="1" customFormat="1" ht="19.5" thickBot="1" x14ac:dyDescent="0.3">
      <c r="G58" s="209" t="s">
        <v>58</v>
      </c>
      <c r="H58" s="209"/>
      <c r="I58" s="209"/>
      <c r="J58" s="209"/>
      <c r="K58" s="209"/>
      <c r="L58" s="209"/>
      <c r="M58" s="209"/>
      <c r="N58" s="209"/>
      <c r="O58" s="209"/>
      <c r="P58" s="209"/>
      <c r="Q58" s="209"/>
      <c r="R58" s="209"/>
      <c r="S58" s="209"/>
      <c r="T58" s="209"/>
      <c r="U58" s="209"/>
      <c r="V58" s="209"/>
      <c r="W58" s="209"/>
      <c r="X58" s="209"/>
      <c r="Y58" s="209"/>
      <c r="Z58" s="209"/>
      <c r="AA58" s="209"/>
      <c r="AB58" s="209"/>
      <c r="AC58" s="209"/>
    </row>
    <row r="59" spans="6:31" ht="15.75" thickBot="1" x14ac:dyDescent="0.3">
      <c r="G59" s="57" t="s">
        <v>39</v>
      </c>
      <c r="H59" s="58">
        <v>1995</v>
      </c>
      <c r="I59" s="162">
        <v>1996</v>
      </c>
      <c r="J59" s="58">
        <v>1997</v>
      </c>
      <c r="K59" s="162">
        <v>1998</v>
      </c>
      <c r="L59" s="58">
        <v>1999</v>
      </c>
      <c r="M59" s="162">
        <v>2000</v>
      </c>
      <c r="N59" s="58">
        <v>2001</v>
      </c>
      <c r="O59" s="162">
        <v>2002</v>
      </c>
      <c r="P59" s="58">
        <v>2003</v>
      </c>
      <c r="Q59" s="162">
        <v>2004</v>
      </c>
      <c r="R59" s="58">
        <v>2005</v>
      </c>
      <c r="S59" s="162">
        <v>2006</v>
      </c>
      <c r="T59" s="58">
        <v>2007</v>
      </c>
      <c r="U59" s="162">
        <v>2008</v>
      </c>
      <c r="V59" s="58">
        <v>2009</v>
      </c>
      <c r="W59" s="162">
        <v>2010</v>
      </c>
      <c r="X59" s="58">
        <v>2011</v>
      </c>
      <c r="Y59" s="162">
        <v>2012</v>
      </c>
      <c r="Z59" s="58">
        <v>2013</v>
      </c>
      <c r="AA59" s="162">
        <v>2014</v>
      </c>
      <c r="AB59" s="58">
        <v>2015</v>
      </c>
      <c r="AC59" s="163">
        <v>2016</v>
      </c>
      <c r="AD59" s="163">
        <v>2017</v>
      </c>
      <c r="AE59" s="179">
        <v>2018</v>
      </c>
    </row>
    <row r="60" spans="6:31" x14ac:dyDescent="0.25">
      <c r="G60" s="24" t="s">
        <v>38</v>
      </c>
      <c r="H60" s="48">
        <v>37490000</v>
      </c>
      <c r="I60" s="44">
        <v>38100000</v>
      </c>
      <c r="J60" s="48">
        <v>38600000</v>
      </c>
      <c r="K60" s="44">
        <v>39200000</v>
      </c>
      <c r="L60" s="48">
        <v>39700000</v>
      </c>
      <c r="M60" s="44">
        <v>40296000</v>
      </c>
      <c r="N60" s="48">
        <v>40814000</v>
      </c>
      <c r="O60" s="44">
        <v>41329000</v>
      </c>
      <c r="P60" s="48">
        <v>41849000</v>
      </c>
      <c r="Q60" s="44">
        <v>42368000</v>
      </c>
      <c r="R60" s="48">
        <v>42889000</v>
      </c>
      <c r="S60" s="44">
        <v>43406000</v>
      </c>
      <c r="T60" s="48">
        <v>43927000</v>
      </c>
      <c r="U60" s="44">
        <v>44451000</v>
      </c>
      <c r="V60" s="48">
        <v>44979000</v>
      </c>
      <c r="W60" s="44">
        <v>45510000</v>
      </c>
      <c r="X60" s="48">
        <v>46045000</v>
      </c>
      <c r="Y60" s="44">
        <v>46582000</v>
      </c>
      <c r="Z60" s="48">
        <v>47121000</v>
      </c>
      <c r="AA60" s="44">
        <v>47662000</v>
      </c>
      <c r="AB60" s="48">
        <v>48203000</v>
      </c>
      <c r="AC60" s="45">
        <v>48748000</v>
      </c>
      <c r="AD60" s="45">
        <v>49292000</v>
      </c>
      <c r="AE60" s="45">
        <v>49834000</v>
      </c>
    </row>
    <row r="61" spans="6:31" ht="15.75" thickBot="1" x14ac:dyDescent="0.3">
      <c r="G61" s="56" t="s">
        <v>60</v>
      </c>
      <c r="H61" s="49">
        <v>2403321031</v>
      </c>
      <c r="I61" s="46">
        <v>2430510897</v>
      </c>
      <c r="J61" s="49">
        <v>2455606058</v>
      </c>
      <c r="K61" s="46">
        <v>2479691530</v>
      </c>
      <c r="L61" s="49">
        <v>2501846296</v>
      </c>
      <c r="M61" s="46">
        <v>2521757022</v>
      </c>
      <c r="N61" s="49">
        <v>2542604289</v>
      </c>
      <c r="O61" s="46">
        <v>2562907924</v>
      </c>
      <c r="P61" s="49">
        <v>2581859138</v>
      </c>
      <c r="Q61" s="46">
        <v>2601117517</v>
      </c>
      <c r="R61" s="49">
        <v>2619572150</v>
      </c>
      <c r="S61" s="46">
        <v>2638309880</v>
      </c>
      <c r="T61" s="49">
        <v>2657461045</v>
      </c>
      <c r="U61" s="46">
        <v>2676268945</v>
      </c>
      <c r="V61" s="49">
        <v>2695364038</v>
      </c>
      <c r="W61" s="46">
        <v>2715379729</v>
      </c>
      <c r="X61" s="49">
        <v>2735698741</v>
      </c>
      <c r="Y61" s="46">
        <v>2755618379</v>
      </c>
      <c r="Z61" s="49">
        <v>2774780839</v>
      </c>
      <c r="AA61" s="46">
        <v>2796535744</v>
      </c>
      <c r="AB61" s="49">
        <v>2815835103</v>
      </c>
      <c r="AC61" s="47">
        <v>2835751273</v>
      </c>
      <c r="AD61" s="47">
        <v>2855374671</v>
      </c>
      <c r="AE61" s="47">
        <v>2871465149</v>
      </c>
    </row>
    <row r="62" spans="6:31" x14ac:dyDescent="0.25">
      <c r="G62" s="1" t="s">
        <v>59</v>
      </c>
      <c r="K62" s="1" t="s">
        <v>54</v>
      </c>
      <c r="W62" s="2"/>
      <c r="X62" s="218"/>
      <c r="Y62" s="218"/>
      <c r="Z62" s="2"/>
      <c r="AA62" s="65"/>
    </row>
    <row r="63" spans="6:31" s="1" customFormat="1" x14ac:dyDescent="0.25">
      <c r="W63" s="124"/>
      <c r="X63" s="140"/>
      <c r="Y63" s="140"/>
      <c r="Z63" s="124"/>
      <c r="AA63" s="65"/>
    </row>
    <row r="64" spans="6:31" ht="15.75" thickBot="1" x14ac:dyDescent="0.3"/>
    <row r="65" spans="6:31" ht="15.75" thickBot="1" x14ac:dyDescent="0.3">
      <c r="F65" s="7" t="s">
        <v>15</v>
      </c>
      <c r="G65" s="8"/>
      <c r="H65" s="17">
        <v>1995</v>
      </c>
      <c r="I65" s="9">
        <v>1996</v>
      </c>
      <c r="J65" s="17">
        <v>1997</v>
      </c>
      <c r="K65" s="9">
        <v>1998</v>
      </c>
      <c r="L65" s="17">
        <v>1999</v>
      </c>
      <c r="M65" s="9">
        <v>2000</v>
      </c>
      <c r="N65" s="17">
        <v>2001</v>
      </c>
      <c r="O65" s="9">
        <v>2002</v>
      </c>
      <c r="P65" s="17">
        <v>2003</v>
      </c>
      <c r="Q65" s="9">
        <v>2004</v>
      </c>
      <c r="R65" s="17">
        <v>2005</v>
      </c>
      <c r="S65" s="9">
        <v>2006</v>
      </c>
      <c r="T65" s="17">
        <v>2007</v>
      </c>
      <c r="U65" s="9">
        <v>2008</v>
      </c>
      <c r="V65" s="17">
        <v>2009</v>
      </c>
      <c r="W65" s="9">
        <v>2010</v>
      </c>
      <c r="X65" s="17">
        <v>2011</v>
      </c>
      <c r="Y65" s="9">
        <v>2012</v>
      </c>
      <c r="Z65" s="17">
        <v>2013</v>
      </c>
      <c r="AA65" s="9">
        <v>2014</v>
      </c>
      <c r="AB65" s="17">
        <v>2015</v>
      </c>
      <c r="AC65" s="10">
        <v>2016</v>
      </c>
      <c r="AD65" s="10">
        <v>2017</v>
      </c>
      <c r="AE65" s="10">
        <v>2018</v>
      </c>
    </row>
    <row r="66" spans="6:31" ht="15.75" thickBot="1" x14ac:dyDescent="0.3">
      <c r="F66" s="190" t="s">
        <v>27</v>
      </c>
      <c r="G66" s="199"/>
      <c r="H66" s="143">
        <f>+(B!E46/D!H$60)*1000</f>
        <v>214.50490418778341</v>
      </c>
      <c r="I66" s="144">
        <f>+(B!F46/D!I$60)*1000</f>
        <v>205.87862370078741</v>
      </c>
      <c r="J66" s="143">
        <f>+(B!G46/D!J$60)*1000</f>
        <v>228.30453098445594</v>
      </c>
      <c r="K66" s="144">
        <f>+(B!H46/D!K$60)*1000</f>
        <v>208.61203622448983</v>
      </c>
      <c r="L66" s="143">
        <f>+(B!I46/D!L$60)*1000</f>
        <v>157.91761188916874</v>
      </c>
      <c r="M66" s="144">
        <f>+(B!J46/D!M$60)*1000</f>
        <v>166.37081365396071</v>
      </c>
      <c r="N66" s="143">
        <f>+(B!K46/D!N$60)*1000</f>
        <v>185.98638295682855</v>
      </c>
      <c r="O66" s="144">
        <f>+(B!L46/D!O$60)*1000</f>
        <v>179.51803510851943</v>
      </c>
      <c r="P66" s="143">
        <f>+(B!M46/D!P$60)*1000</f>
        <v>187.578845300963</v>
      </c>
      <c r="Q66" s="144">
        <f>+(B!N46/D!Q$60)*1000</f>
        <v>230.61701812688821</v>
      </c>
      <c r="R66" s="143">
        <f>+(B!O46/D!R$60)*1000</f>
        <v>293.90537699643266</v>
      </c>
      <c r="S66" s="144">
        <f>+(B!P46/D!S$60)*1000</f>
        <v>361.14992120904941</v>
      </c>
      <c r="T66" s="143">
        <f>+(B!Q46/D!T$60)*1000</f>
        <v>460.21135429234869</v>
      </c>
      <c r="U66" s="144">
        <f>+(B!R46/D!U$60)*1000</f>
        <v>563.51136737081288</v>
      </c>
      <c r="V66" s="143">
        <f>+(B!S46/D!V$60)*1000</f>
        <v>445.93180719891507</v>
      </c>
      <c r="W66" s="144">
        <f>+(B!T46/D!W$60)*1000</f>
        <v>566.80583843111401</v>
      </c>
      <c r="X66" s="143">
        <f>+(B!U46/D!X$60)*1000</f>
        <v>770.48115133022043</v>
      </c>
      <c r="Y66" s="144">
        <f>+(B!V46/D!Y$60)*1000</f>
        <v>822.4582698681894</v>
      </c>
      <c r="Z66" s="143">
        <f>+(B!W46/D!Z$60)*1000</f>
        <v>850.59947144585215</v>
      </c>
      <c r="AA66" s="144">
        <f>+(B!X46/D!AA$60)*1000</f>
        <v>928.28415656078209</v>
      </c>
      <c r="AB66" s="143">
        <f>+(B!Y46/D!AB$60)*1000</f>
        <v>763.51757658237045</v>
      </c>
      <c r="AC66" s="145">
        <f>+(B!Z46/D!AC$60)*1000</f>
        <v>619.38992089931901</v>
      </c>
      <c r="AD66" s="145">
        <f>+(B!AA46/D!AD$60)*1000</f>
        <v>621.46159551245637</v>
      </c>
      <c r="AE66" s="145">
        <f>+(B!AB46/D!AE$60)*1000</f>
        <v>687.6589812377091</v>
      </c>
    </row>
    <row r="67" spans="6:31" x14ac:dyDescent="0.25">
      <c r="F67" s="210" t="s">
        <v>17</v>
      </c>
      <c r="G67" s="211"/>
      <c r="H67" s="146">
        <f>+(B!E47/D!H$60)*1000</f>
        <v>17.645753640970927</v>
      </c>
      <c r="I67" s="147">
        <f>+(B!F47/D!I$60)*1000</f>
        <v>24.081527060367453</v>
      </c>
      <c r="J67" s="146">
        <f>+(B!G47/D!J$60)*1000</f>
        <v>22.715221813471501</v>
      </c>
      <c r="K67" s="147">
        <f>+(B!H47/D!K$60)*1000</f>
        <v>22.417135484693876</v>
      </c>
      <c r="L67" s="146">
        <f>+(B!I47/D!L$60)*1000</f>
        <v>16.661493501259447</v>
      </c>
      <c r="M67" s="147">
        <f>+(B!J47/D!M$60)*1000</f>
        <v>16.411307722850903</v>
      </c>
      <c r="N67" s="146">
        <f>+(B!K47/D!N$60)*1000</f>
        <v>17.629579948057039</v>
      </c>
      <c r="O67" s="147">
        <f>+(B!L47/D!O$60)*1000</f>
        <v>18.218312202085702</v>
      </c>
      <c r="P67" s="146">
        <f>+(B!M47/D!P$60)*1000</f>
        <v>17.073316996821909</v>
      </c>
      <c r="Q67" s="147">
        <f>+(B!N47/D!Q$60)*1000</f>
        <v>21.742536371790028</v>
      </c>
      <c r="R67" s="146">
        <f>+(B!O47/D!R$60)*1000</f>
        <v>21.629781808855416</v>
      </c>
      <c r="S67" s="147">
        <f>+(B!P47/D!S$60)*1000</f>
        <v>26.344311661982214</v>
      </c>
      <c r="T67" s="146">
        <f>+(B!Q47/D!T$60)*1000</f>
        <v>38.381759054795452</v>
      </c>
      <c r="U67" s="147">
        <f>+(B!R47/D!U$60)*1000</f>
        <v>49.138407369912933</v>
      </c>
      <c r="V67" s="146">
        <f>+(B!S47/D!V$60)*1000</f>
        <v>30.751136886102401</v>
      </c>
      <c r="W67" s="147">
        <f>+(B!T47/D!W$60)*1000</f>
        <v>31.084557591738079</v>
      </c>
      <c r="X67" s="146">
        <f>+(B!U47/D!X$60)*1000</f>
        <v>40.748114149201868</v>
      </c>
      <c r="Y67" s="147">
        <f>+(B!V47/D!Y$60)*1000</f>
        <v>44.074434652870202</v>
      </c>
      <c r="Z67" s="146">
        <f>+(B!W47/D!Z$60)*1000</f>
        <v>50.873021901063218</v>
      </c>
      <c r="AA67" s="147">
        <f>+(B!X47/D!AA$60)*1000</f>
        <v>72.246708845621242</v>
      </c>
      <c r="AB67" s="146">
        <f>+(B!Y47/D!AB$60)*1000</f>
        <v>70.106229757483973</v>
      </c>
      <c r="AC67" s="148">
        <f>+(B!Z47/D!AC$60)*1000</f>
        <v>64.255083059817835</v>
      </c>
      <c r="AD67" s="148">
        <f>+(B!AA47/D!AD$60)*1000</f>
        <v>67.062455469447372</v>
      </c>
      <c r="AE67" s="148">
        <f>+(B!AB47/D!AE$60)*1000</f>
        <v>73.824512722237827</v>
      </c>
    </row>
    <row r="68" spans="6:31" x14ac:dyDescent="0.25">
      <c r="F68" s="212" t="s">
        <v>18</v>
      </c>
      <c r="G68" s="213"/>
      <c r="H68" s="18">
        <f>+(B!E48/D!H$60)*1000</f>
        <v>0.45248823686316347</v>
      </c>
      <c r="I68" s="11">
        <f>+(B!F48/D!I$60)*1000</f>
        <v>0.74727569553805773</v>
      </c>
      <c r="J68" s="18">
        <f>+(B!G48/D!J$60)*1000</f>
        <v>0.95678538860103612</v>
      </c>
      <c r="K68" s="11">
        <f>+(B!H48/D!K$60)*1000</f>
        <v>0.70002232142857135</v>
      </c>
      <c r="L68" s="18">
        <f>+(B!I48/D!L$60)*1000</f>
        <v>0.45962929471032749</v>
      </c>
      <c r="M68" s="11">
        <f>+(B!J48/D!M$60)*1000</f>
        <v>0.35219078816756005</v>
      </c>
      <c r="N68" s="18">
        <f>+(B!K48/D!N$60)*1000</f>
        <v>0.44326238545597102</v>
      </c>
      <c r="O68" s="11">
        <f>+(B!L48/D!O$60)*1000</f>
        <v>0.40515069321783742</v>
      </c>
      <c r="P68" s="18">
        <f>+(B!M48/D!P$60)*1000</f>
        <v>0.4385634782193123</v>
      </c>
      <c r="Q68" s="11">
        <f>+(B!N48/D!Q$60)*1000</f>
        <v>0.55300922866314206</v>
      </c>
      <c r="R68" s="18">
        <f>+(B!O48/D!R$60)*1000</f>
        <v>0.60515605399986006</v>
      </c>
      <c r="S68" s="11">
        <f>+(B!P48/D!S$60)*1000</f>
        <v>0.69825996406026813</v>
      </c>
      <c r="T68" s="18">
        <f>+(B!Q48/D!T$60)*1000</f>
        <v>0.95587966398798008</v>
      </c>
      <c r="U68" s="11">
        <f>+(B!R48/D!U$60)*1000</f>
        <v>1.1402079818226811</v>
      </c>
      <c r="V68" s="18">
        <f>+(B!S48/D!V$60)*1000</f>
        <v>0.85509388825896526</v>
      </c>
      <c r="W68" s="11">
        <f>+(B!T48/D!W$60)*1000</f>
        <v>1.1644604921995165</v>
      </c>
      <c r="X68" s="18">
        <f>+(B!U48/D!X$60)*1000</f>
        <v>1.3046532956889998</v>
      </c>
      <c r="Y68" s="11">
        <f>+(B!V48/D!Y$60)*1000</f>
        <v>1.8264357047786701</v>
      </c>
      <c r="Z68" s="18">
        <f>+(B!W48/D!Z$60)*1000</f>
        <v>2.1050630928885208</v>
      </c>
      <c r="AA68" s="11">
        <f>+(B!X48/D!AA$60)*1000</f>
        <v>2.5609912299106208</v>
      </c>
      <c r="AB68" s="18">
        <f>+(B!Y48/D!AB$60)*1000</f>
        <v>3.2589929879882993</v>
      </c>
      <c r="AC68" s="12">
        <f>+(B!Z48/D!AC$60)*1000</f>
        <v>3.4387396611143024</v>
      </c>
      <c r="AD68" s="12">
        <f>+(B!AA48/D!AD$60)*1000</f>
        <v>3.4253349427899047</v>
      </c>
      <c r="AE68" s="12">
        <f>+(B!AB48/D!AE$60)*1000</f>
        <v>3.6443255207288199</v>
      </c>
    </row>
    <row r="69" spans="6:31" x14ac:dyDescent="0.25">
      <c r="F69" s="210" t="s">
        <v>19</v>
      </c>
      <c r="G69" s="211"/>
      <c r="H69" s="18">
        <f>+(B!E49/D!H$60)*1000</f>
        <v>6.8460145105361434</v>
      </c>
      <c r="I69" s="11">
        <f>+(B!F49/D!I$60)*1000</f>
        <v>7.552493989501313</v>
      </c>
      <c r="J69" s="18">
        <f>+(B!G49/D!J$60)*1000</f>
        <v>7.8491561658031088</v>
      </c>
      <c r="K69" s="11">
        <f>+(B!H49/D!K$60)*1000</f>
        <v>6.0543322959183667</v>
      </c>
      <c r="L69" s="18">
        <f>+(B!I49/D!L$60)*1000</f>
        <v>4.7702178589420656</v>
      </c>
      <c r="M69" s="11">
        <f>+(B!J49/D!M$60)*1000</f>
        <v>6.4243426642842962</v>
      </c>
      <c r="N69" s="18">
        <f>+(B!K49/D!N$60)*1000</f>
        <v>5.8338580389082173</v>
      </c>
      <c r="O69" s="11">
        <f>+(B!L49/D!O$60)*1000</f>
        <v>6.0187219869825066</v>
      </c>
      <c r="P69" s="18">
        <f>+(B!M49/D!P$60)*1000</f>
        <v>6.2625882816793714</v>
      </c>
      <c r="Q69" s="11">
        <f>+(B!N49/D!Q$60)*1000</f>
        <v>6.9705966295317223</v>
      </c>
      <c r="R69" s="18">
        <f>+(B!O49/D!R$60)*1000</f>
        <v>7.4713894704935999</v>
      </c>
      <c r="S69" s="11">
        <f>+(B!P49/D!S$60)*1000</f>
        <v>9.5034690595770162</v>
      </c>
      <c r="T69" s="18">
        <f>+(B!Q49/D!T$60)*1000</f>
        <v>10.949678216131311</v>
      </c>
      <c r="U69" s="11">
        <f>+(B!R49/D!U$60)*1000</f>
        <v>12.908394321837529</v>
      </c>
      <c r="V69" s="18">
        <f>+(B!S49/D!V$60)*1000</f>
        <v>9.2375848729407064</v>
      </c>
      <c r="W69" s="11">
        <f>+(B!T49/D!W$60)*1000</f>
        <v>11.575965436167877</v>
      </c>
      <c r="X69" s="18">
        <f>+(B!U49/D!X$60)*1000</f>
        <v>13.432376436095124</v>
      </c>
      <c r="Y69" s="11">
        <f>+(B!V49/D!Y$60)*1000</f>
        <v>12.297518419131855</v>
      </c>
      <c r="Z69" s="18">
        <f>+(B!W49/D!Z$60)*1000</f>
        <v>10.794386282124742</v>
      </c>
      <c r="AA69" s="11">
        <f>+(B!X49/D!AA$60)*1000</f>
        <v>11.888265956107592</v>
      </c>
      <c r="AB69" s="18">
        <f>+(B!Y49/D!AB$60)*1000</f>
        <v>13.281717030060371</v>
      </c>
      <c r="AC69" s="12">
        <f>+(B!Z49/D!AC$60)*1000</f>
        <v>11.503665196520883</v>
      </c>
      <c r="AD69" s="12">
        <f>+(B!AA49/D!AD$60)*1000</f>
        <v>11.962364420189887</v>
      </c>
      <c r="AE69" s="12">
        <f>+(B!AB49/D!AE$60)*1000</f>
        <v>13.472151643456275</v>
      </c>
    </row>
    <row r="70" spans="6:31" x14ac:dyDescent="0.25">
      <c r="F70" s="212" t="s">
        <v>20</v>
      </c>
      <c r="G70" s="213"/>
      <c r="H70" s="18">
        <f>+(B!E50/D!H$60)*1000</f>
        <v>1.371530648172846</v>
      </c>
      <c r="I70" s="11">
        <f>+(B!F50/D!I$60)*1000</f>
        <v>2.8214218372703415</v>
      </c>
      <c r="J70" s="18">
        <f>+(B!G50/D!J$60)*1000</f>
        <v>4.7291951036269433</v>
      </c>
      <c r="K70" s="11">
        <f>+(B!H50/D!K$60)*1000</f>
        <v>1.1245995663265307</v>
      </c>
      <c r="L70" s="18">
        <f>+(B!I50/D!L$60)*1000</f>
        <v>1.3670700755667506</v>
      </c>
      <c r="M70" s="11">
        <f>+(B!J50/D!M$60)*1000</f>
        <v>1.152155474488783</v>
      </c>
      <c r="N70" s="18">
        <f>+(B!K50/D!N$60)*1000</f>
        <v>1.3513087911010928</v>
      </c>
      <c r="O70" s="11">
        <f>+(B!L50/D!O$60)*1000</f>
        <v>1.6616793292845216</v>
      </c>
      <c r="P70" s="18">
        <f>+(B!M50/D!P$60)*1000</f>
        <v>2.3927954550885326</v>
      </c>
      <c r="Q70" s="11">
        <f>+(B!N50/D!Q$60)*1000</f>
        <v>2.5576558015483384</v>
      </c>
      <c r="R70" s="18">
        <f>+(B!O50/D!R$60)*1000</f>
        <v>5.6543321597612444</v>
      </c>
      <c r="S70" s="11">
        <f>+(B!P50/D!S$60)*1000</f>
        <v>6.5859342256830846</v>
      </c>
      <c r="T70" s="18">
        <f>+(B!Q50/D!T$60)*1000</f>
        <v>9.4848073849796251</v>
      </c>
      <c r="U70" s="11">
        <f>+(B!R50/D!U$60)*1000</f>
        <v>27.485376639445679</v>
      </c>
      <c r="V70" s="18">
        <f>+(B!S50/D!V$60)*1000</f>
        <v>22.533264879165834</v>
      </c>
      <c r="W70" s="11">
        <f>+(B!T50/D!W$60)*1000</f>
        <v>37.262922544495716</v>
      </c>
      <c r="X70" s="18">
        <f>+(B!U50/D!X$60)*1000</f>
        <v>66.761775306765117</v>
      </c>
      <c r="Y70" s="11">
        <f>+(B!V50/D!Y$60)*1000</f>
        <v>105.37071368769053</v>
      </c>
      <c r="Z70" s="18">
        <f>+(B!W50/D!Z$60)*1000</f>
        <v>120.3487354470406</v>
      </c>
      <c r="AA70" s="11">
        <f>+(B!X50/D!AA$60)*1000</f>
        <v>148.50733794217615</v>
      </c>
      <c r="AB70" s="18">
        <f>+(B!Y50/D!AB$60)*1000</f>
        <v>97.624354521502809</v>
      </c>
      <c r="AC70" s="12">
        <f>+(B!Z50/D!AC$60)*1000</f>
        <v>66.832276072864531</v>
      </c>
      <c r="AD70" s="12">
        <f>+(B!AA50/D!AD$60)*1000</f>
        <v>55.825705347723769</v>
      </c>
      <c r="AE70" s="12">
        <f>+(B!AB50/D!AE$60)*1000</f>
        <v>57.326395171970944</v>
      </c>
    </row>
    <row r="71" spans="6:31" x14ac:dyDescent="0.25">
      <c r="F71" s="210" t="s">
        <v>21</v>
      </c>
      <c r="G71" s="211"/>
      <c r="H71" s="18">
        <f>+(B!E51/D!H$60)*1000</f>
        <v>1.289111389703921</v>
      </c>
      <c r="I71" s="11">
        <f>+(B!F51/D!I$60)*1000</f>
        <v>1.432670656167979</v>
      </c>
      <c r="J71" s="18">
        <f>+(B!G51/D!J$60)*1000</f>
        <v>0.82486056994818646</v>
      </c>
      <c r="K71" s="11">
        <f>+(B!H51/D!K$60)*1000</f>
        <v>1.5806452040816328</v>
      </c>
      <c r="L71" s="18">
        <f>+(B!I51/D!L$60)*1000</f>
        <v>1.1944113098236777</v>
      </c>
      <c r="M71" s="11">
        <f>+(B!J51/D!M$60)*1000</f>
        <v>0.476193915028787</v>
      </c>
      <c r="N71" s="18">
        <f>+(B!K51/D!N$60)*1000</f>
        <v>0.59884093693340523</v>
      </c>
      <c r="O71" s="11">
        <f>+(B!L51/D!O$60)*1000</f>
        <v>0.4721051803818142</v>
      </c>
      <c r="P71" s="18">
        <f>+(B!M51/D!P$60)*1000</f>
        <v>0.49953676312456696</v>
      </c>
      <c r="Q71" s="11">
        <f>+(B!N51/D!Q$60)*1000</f>
        <v>0.6777373725453173</v>
      </c>
      <c r="R71" s="18">
        <f>+(B!O51/D!R$60)*1000</f>
        <v>0.55429028422206161</v>
      </c>
      <c r="S71" s="11">
        <f>+(B!P51/D!S$60)*1000</f>
        <v>0.55764758328341701</v>
      </c>
      <c r="T71" s="18">
        <f>+(B!Q51/D!T$60)*1000</f>
        <v>0.8306955175632299</v>
      </c>
      <c r="U71" s="11">
        <f>+(B!R51/D!U$60)*1000</f>
        <v>3.1023350205844635</v>
      </c>
      <c r="V71" s="18">
        <f>+(B!S51/D!V$60)*1000</f>
        <v>0.90164883612352431</v>
      </c>
      <c r="W71" s="11">
        <f>+(B!T51/D!W$60)*1000</f>
        <v>1.9359497253350912</v>
      </c>
      <c r="X71" s="18">
        <f>+(B!U51/D!X$60)*1000</f>
        <v>4.7240436746660874</v>
      </c>
      <c r="Y71" s="11">
        <f>+(B!V51/D!Y$60)*1000</f>
        <v>2.9433893993388001</v>
      </c>
      <c r="Z71" s="18">
        <f>+(B!W51/D!Z$60)*1000</f>
        <v>2.4947573268818575</v>
      </c>
      <c r="AA71" s="11">
        <f>+(B!X51/D!AA$60)*1000</f>
        <v>2.7155657337081949</v>
      </c>
      <c r="AB71" s="18">
        <f>+(B!Y51/D!AB$60)*1000</f>
        <v>2.326437400161816</v>
      </c>
      <c r="AC71" s="12">
        <f>+(B!Z51/D!AC$60)*1000</f>
        <v>2.8124702141626328</v>
      </c>
      <c r="AD71" s="12">
        <f>+(B!AA51/D!AD$60)*1000</f>
        <v>3.208585449971598</v>
      </c>
      <c r="AE71" s="12">
        <f>+(B!AB51/D!AE$60)*1000</f>
        <v>3.7939214993779347</v>
      </c>
    </row>
    <row r="72" spans="6:31" x14ac:dyDescent="0.25">
      <c r="F72" s="212" t="s">
        <v>22</v>
      </c>
      <c r="G72" s="213"/>
      <c r="H72" s="18">
        <f>+(B!E52/D!H$60)*1000</f>
        <v>36.735134249133097</v>
      </c>
      <c r="I72" s="11">
        <f>+(B!F52/D!I$60)*1000</f>
        <v>34.723545748031498</v>
      </c>
      <c r="J72" s="18">
        <f>+(B!G52/D!J$60)*1000</f>
        <v>36.415813056994821</v>
      </c>
      <c r="K72" s="11">
        <f>+(B!H52/D!K$60)*1000</f>
        <v>35.699861785714283</v>
      </c>
      <c r="L72" s="18">
        <f>+(B!I52/D!L$60)*1000</f>
        <v>31.58595619647355</v>
      </c>
      <c r="M72" s="11">
        <f>+(B!J52/D!M$60)*1000</f>
        <v>36.183022632519361</v>
      </c>
      <c r="N72" s="18">
        <f>+(B!K52/D!N$60)*1000</f>
        <v>35.993588548047242</v>
      </c>
      <c r="O72" s="11">
        <f>+(B!L52/D!O$60)*1000</f>
        <v>35.880923370998573</v>
      </c>
      <c r="P72" s="18">
        <f>+(B!M52/D!P$60)*1000</f>
        <v>40.257163468661133</v>
      </c>
      <c r="Q72" s="11">
        <f>+(B!N52/D!Q$60)*1000</f>
        <v>48.816687618013596</v>
      </c>
      <c r="R72" s="18">
        <f>+(B!O52/D!R$60)*1000</f>
        <v>58.400073328825577</v>
      </c>
      <c r="S72" s="11">
        <f>+(B!P52/D!S$60)*1000</f>
        <v>69.606218426024043</v>
      </c>
      <c r="T72" s="18">
        <f>+(B!Q52/D!T$60)*1000</f>
        <v>82.001019828351573</v>
      </c>
      <c r="U72" s="11">
        <f>+(B!R52/D!U$60)*1000</f>
        <v>101.78581401993205</v>
      </c>
      <c r="V72" s="18">
        <f>+(B!S52/D!V$60)*1000</f>
        <v>78.462874541452678</v>
      </c>
      <c r="W72" s="11">
        <f>+(B!T52/D!W$60)*1000</f>
        <v>96.618447484069435</v>
      </c>
      <c r="X72" s="18">
        <f>+(B!U52/D!X$60)*1000</f>
        <v>116.70000870887175</v>
      </c>
      <c r="Y72" s="11">
        <f>+(B!V52/D!Y$60)*1000</f>
        <v>122.6374745395217</v>
      </c>
      <c r="Z72" s="18">
        <f>+(B!W52/D!Z$60)*1000</f>
        <v>128.53231854162689</v>
      </c>
      <c r="AA72" s="11">
        <f>+(B!X52/D!AA$60)*1000</f>
        <v>130.80355094205026</v>
      </c>
      <c r="AB72" s="18">
        <f>+(B!Y52/D!AB$60)*1000</f>
        <v>121.66829386137792</v>
      </c>
      <c r="AC72" s="12">
        <f>+(B!Z52/D!AC$60)*1000</f>
        <v>106.79848834823993</v>
      </c>
      <c r="AD72" s="12">
        <f>+(B!AA52/D!AD$60)*1000</f>
        <v>108.8392917106224</v>
      </c>
      <c r="AE72" s="12">
        <f>+(B!AB52/D!AE$60)*1000</f>
        <v>121.64416149616729</v>
      </c>
    </row>
    <row r="73" spans="6:31" x14ac:dyDescent="0.25">
      <c r="F73" s="210" t="s">
        <v>23</v>
      </c>
      <c r="G73" s="211"/>
      <c r="H73" s="18">
        <f>+(B!E53/D!H$60)*1000</f>
        <v>33.770816644438518</v>
      </c>
      <c r="I73" s="11">
        <f>+(B!F53/D!I$60)*1000</f>
        <v>30.004990183727031</v>
      </c>
      <c r="J73" s="18">
        <f>+(B!G53/D!J$60)*1000</f>
        <v>30.415453860103629</v>
      </c>
      <c r="K73" s="11">
        <f>+(B!H53/D!K$60)*1000</f>
        <v>30.124231785714283</v>
      </c>
      <c r="L73" s="18">
        <f>+(B!I53/D!L$60)*1000</f>
        <v>21.234074609571788</v>
      </c>
      <c r="M73" s="11">
        <f>+(B!J53/D!M$60)*1000</f>
        <v>26.211577327774467</v>
      </c>
      <c r="N73" s="18">
        <f>+(B!K53/D!N$60)*1000</f>
        <v>26.381469373254276</v>
      </c>
      <c r="O73" s="11">
        <f>+(B!L53/D!O$60)*1000</f>
        <v>24.488649277746863</v>
      </c>
      <c r="P73" s="18">
        <f>+(B!M53/D!P$60)*1000</f>
        <v>25.80078876436713</v>
      </c>
      <c r="Q73" s="11">
        <f>+(B!N53/D!Q$60)*1000</f>
        <v>33.105142560422962</v>
      </c>
      <c r="R73" s="18">
        <f>+(B!O53/D!R$60)*1000</f>
        <v>40.642051178623895</v>
      </c>
      <c r="S73" s="11">
        <f>+(B!P53/D!S$60)*1000</f>
        <v>54.278147007326176</v>
      </c>
      <c r="T73" s="18">
        <f>+(B!Q53/D!T$60)*1000</f>
        <v>71.892335784369536</v>
      </c>
      <c r="U73" s="11">
        <f>+(B!R53/D!U$60)*1000</f>
        <v>86.905244268970321</v>
      </c>
      <c r="V73" s="18">
        <f>+(B!S53/D!V$60)*1000</f>
        <v>65.532799106249584</v>
      </c>
      <c r="W73" s="11">
        <f>+(B!T53/D!W$60)*1000</f>
        <v>93.67359090309823</v>
      </c>
      <c r="X73" s="18">
        <f>+(B!U53/D!X$60)*1000</f>
        <v>124.0488724508633</v>
      </c>
      <c r="Y73" s="11">
        <f>+(B!V53/D!Y$60)*1000</f>
        <v>119.65724178867373</v>
      </c>
      <c r="Z73" s="18">
        <f>+(B!W53/D!Z$60)*1000</f>
        <v>119.65645088177247</v>
      </c>
      <c r="AA73" s="11">
        <f>+(B!X53/D!AA$60)*1000</f>
        <v>125.41504880198062</v>
      </c>
      <c r="AB73" s="18">
        <f>+(B!Y53/D!AB$60)*1000</f>
        <v>101.37764460718213</v>
      </c>
      <c r="AC73" s="12">
        <f>+(B!Z53/D!AC$60)*1000</f>
        <v>84.85651891359646</v>
      </c>
      <c r="AD73" s="12">
        <f>+(B!AA53/D!AD$60)*1000</f>
        <v>88.226032277042933</v>
      </c>
      <c r="AE73" s="12">
        <f>+(B!AB53/D!AE$60)*1000</f>
        <v>103.37596289681744</v>
      </c>
    </row>
    <row r="74" spans="6:31" x14ac:dyDescent="0.25">
      <c r="F74" s="212" t="s">
        <v>24</v>
      </c>
      <c r="G74" s="213"/>
      <c r="H74" s="18">
        <f>+(B!E54/D!H$60)*1000</f>
        <v>84.335123312883439</v>
      </c>
      <c r="I74" s="11">
        <f>+(B!F54/D!I$60)*1000</f>
        <v>80.74450036745408</v>
      </c>
      <c r="J74" s="18">
        <f>+(B!G54/D!J$60)*1000</f>
        <v>98.678429196891202</v>
      </c>
      <c r="K74" s="11">
        <f>+(B!H54/D!K$60)*1000</f>
        <v>85.685912627551019</v>
      </c>
      <c r="L74" s="18">
        <f>+(B!I54/D!L$60)*1000</f>
        <v>63.164144130982372</v>
      </c>
      <c r="M74" s="11">
        <f>+(B!J54/D!M$60)*1000</f>
        <v>62.696584673416709</v>
      </c>
      <c r="N74" s="18">
        <f>+(B!K54/D!N$60)*1000</f>
        <v>79.521799480570394</v>
      </c>
      <c r="O74" s="11">
        <f>+(B!L54/D!O$60)*1000</f>
        <v>76.217136804665003</v>
      </c>
      <c r="P74" s="18">
        <f>+(B!M54/D!P$60)*1000</f>
        <v>77.789207364572619</v>
      </c>
      <c r="Q74" s="11">
        <f>+(B!N54/D!Q$60)*1000</f>
        <v>97.299885503209978</v>
      </c>
      <c r="R74" s="18">
        <f>+(B!O54/D!R$60)*1000</f>
        <v>133.4359446711278</v>
      </c>
      <c r="S74" s="11">
        <f>+(B!P54/D!S$60)*1000</f>
        <v>159.51075975671566</v>
      </c>
      <c r="T74" s="18">
        <f>+(B!Q54/D!T$60)*1000</f>
        <v>203.54829797163478</v>
      </c>
      <c r="U74" s="11">
        <f>+(B!R54/D!U$60)*1000</f>
        <v>231.01876524712603</v>
      </c>
      <c r="V74" s="18">
        <f>+(B!S54/D!V$60)*1000</f>
        <v>194.60620560706107</v>
      </c>
      <c r="W74" s="11">
        <f>+(B!T54/D!W$60)*1000</f>
        <v>238.21843887057793</v>
      </c>
      <c r="X74" s="18">
        <f>+(B!U54/D!X$60)*1000</f>
        <v>328.98779046584866</v>
      </c>
      <c r="Y74" s="11">
        <f>+(B!V54/D!Y$60)*1000</f>
        <v>329.62294536516254</v>
      </c>
      <c r="Z74" s="18">
        <f>+(B!W54/D!Z$60)*1000</f>
        <v>331.8956995607054</v>
      </c>
      <c r="AA74" s="11">
        <f>+(B!X54/D!AA$60)*1000</f>
        <v>342.764667135244</v>
      </c>
      <c r="AB74" s="18">
        <f>+(B!Y54/D!AB$60)*1000</f>
        <v>278.45397971080638</v>
      </c>
      <c r="AC74" s="12">
        <f>+(B!Z54/D!AC$60)*1000</f>
        <v>217.51521984491674</v>
      </c>
      <c r="AD74" s="12">
        <f>+(B!AA54/D!AD$60)*1000</f>
        <v>221.35622969244503</v>
      </c>
      <c r="AE74" s="12">
        <f>+(B!AB54/D!AE$60)*1000</f>
        <v>243.41580290564673</v>
      </c>
    </row>
    <row r="75" spans="6:31" x14ac:dyDescent="0.25">
      <c r="F75" s="210" t="s">
        <v>25</v>
      </c>
      <c r="G75" s="211"/>
      <c r="H75" s="18">
        <f>+(B!E55/D!H$60)*1000</f>
        <v>16.762605334755936</v>
      </c>
      <c r="I75" s="11">
        <f>+(B!F55/D!I$60)*1000</f>
        <v>17.673624776902887</v>
      </c>
      <c r="J75" s="18">
        <f>+(B!G55/D!J$60)*1000</f>
        <v>20.488640207253887</v>
      </c>
      <c r="K75" s="11">
        <f>+(B!H55/D!K$60)*1000</f>
        <v>20.002379489795917</v>
      </c>
      <c r="L75" s="18">
        <f>+(B!I55/D!L$60)*1000</f>
        <v>15.281928387909321</v>
      </c>
      <c r="M75" s="11">
        <f>+(B!J55/D!M$60)*1000</f>
        <v>16.127012830057573</v>
      </c>
      <c r="N75" s="18">
        <f>+(B!K55/D!N$60)*1000</f>
        <v>17.250740824226984</v>
      </c>
      <c r="O75" s="11">
        <f>+(B!L55/D!O$60)*1000</f>
        <v>15.96933523675869</v>
      </c>
      <c r="P75" s="18">
        <f>+(B!M55/D!P$60)*1000</f>
        <v>15.877962006260606</v>
      </c>
      <c r="Q75" s="11">
        <f>+(B!N55/D!Q$60)*1000</f>
        <v>17.212141569108759</v>
      </c>
      <c r="R75" s="18">
        <f>+(B!O55/D!R$60)*1000</f>
        <v>23.364364638951713</v>
      </c>
      <c r="S75" s="11">
        <f>+(B!P55/D!S$60)*1000</f>
        <v>30.631388517716445</v>
      </c>
      <c r="T75" s="18">
        <f>+(B!Q55/D!T$60)*1000</f>
        <v>38.703901609488476</v>
      </c>
      <c r="U75" s="11">
        <f>+(B!R55/D!U$60)*1000</f>
        <v>46.512340149827899</v>
      </c>
      <c r="V75" s="18">
        <f>+(B!S55/D!V$60)*1000</f>
        <v>40.363668445274463</v>
      </c>
      <c r="W75" s="11">
        <f>+(B!T55/D!W$60)*1000</f>
        <v>52.306205119753905</v>
      </c>
      <c r="X75" s="18">
        <f>+(B!U55/D!X$60)*1000</f>
        <v>69.053128939081333</v>
      </c>
      <c r="Y75" s="11">
        <f>+(B!V55/D!Y$60)*1000</f>
        <v>78.768769932591994</v>
      </c>
      <c r="Z75" s="18">
        <f>+(B!W55/D!Z$60)*1000</f>
        <v>77.791577067549497</v>
      </c>
      <c r="AA75" s="11">
        <f>+(B!X55/D!AA$60)*1000</f>
        <v>84.875931853468174</v>
      </c>
      <c r="AB75" s="18">
        <f>+(B!Y55/D!AB$60)*1000</f>
        <v>68.807156027633141</v>
      </c>
      <c r="AC75" s="12">
        <f>+(B!Z55/D!AC$60)*1000</f>
        <v>56.511112763600558</v>
      </c>
      <c r="AD75" s="12">
        <f>+(B!AA55/D!AD$60)*1000</f>
        <v>57.782545098596124</v>
      </c>
      <c r="AE75" s="12">
        <f>+(B!AB55/D!AE$60)*1000</f>
        <v>63.328157884175468</v>
      </c>
    </row>
    <row r="76" spans="6:31" ht="15.75" thickBot="1" x14ac:dyDescent="0.3">
      <c r="F76" s="214" t="s">
        <v>26</v>
      </c>
      <c r="G76" s="215"/>
      <c r="H76" s="149">
        <f>+(B!E56/D!H$60)*1000</f>
        <v>15.296324619898639</v>
      </c>
      <c r="I76" s="150">
        <f>+(B!F56/D!I$60)*1000</f>
        <v>6.0965757217847765</v>
      </c>
      <c r="J76" s="149">
        <f>+(B!G56/D!J$60)*1000</f>
        <v>5.2309731606217627</v>
      </c>
      <c r="K76" s="150">
        <f>+(B!H56/D!K$60)*1000</f>
        <v>5.2229142602040817</v>
      </c>
      <c r="L76" s="149">
        <f>+(B!I56/D!L$60)*1000</f>
        <v>2.1986860957178842</v>
      </c>
      <c r="M76" s="150">
        <f>+(B!J56/D!M$60)*1000</f>
        <v>0.33642562537224535</v>
      </c>
      <c r="N76" s="149">
        <f>+(B!K56/D!N$60)*1000</f>
        <v>0.98193463027392558</v>
      </c>
      <c r="O76" s="150">
        <f>+(B!L56/D!O$60)*1000</f>
        <v>0.18602097800575867</v>
      </c>
      <c r="P76" s="149">
        <f>+(B!M56/D!P$60)*1000</f>
        <v>1.1869226743769268</v>
      </c>
      <c r="Q76" s="150">
        <f>+(B!N56/D!Q$60)*1000</f>
        <v>1.6816254484516615</v>
      </c>
      <c r="R76" s="149">
        <f>+(B!O56/D!R$60)*1000</f>
        <v>2.1479938445755322</v>
      </c>
      <c r="S76" s="150">
        <f>+(B!P56/D!S$60)*1000</f>
        <v>3.4337857439063728</v>
      </c>
      <c r="T76" s="149">
        <f>+(B!Q56/D!T$60)*1000</f>
        <v>3.4629799667630388</v>
      </c>
      <c r="U76" s="150">
        <f>+(B!R56/D!U$60)*1000</f>
        <v>3.514482621313356</v>
      </c>
      <c r="V76" s="149">
        <f>+(B!S56/D!V$60)*1000</f>
        <v>2.687530580937771</v>
      </c>
      <c r="W76" s="150">
        <f>+(B!T56/D!W$60)*1000</f>
        <v>2.9653009448472862</v>
      </c>
      <c r="X76" s="149">
        <f>+(B!U56/D!X$60)*1000</f>
        <v>4.7203887501357364</v>
      </c>
      <c r="Y76" s="150">
        <f>+(B!V56/D!Y$60)*1000</f>
        <v>5.2593462925593579</v>
      </c>
      <c r="Z76" s="149">
        <f>+(B!W56/D!Z$60)*1000</f>
        <v>6.1074614715307396</v>
      </c>
      <c r="AA76" s="150">
        <f>+(B!X56/D!AA$60)*1000</f>
        <v>6.5060875959884186</v>
      </c>
      <c r="AB76" s="149">
        <f>+(B!Y56/D!AB$60)*1000</f>
        <v>6.6127711553222825</v>
      </c>
      <c r="AC76" s="151">
        <f>+(B!Z56/D!AC$60)*1000</f>
        <v>4.8663472962993355</v>
      </c>
      <c r="AD76" s="151">
        <f>+(B!AA56/D!AD$60)*1000</f>
        <v>3.7730511036273633</v>
      </c>
      <c r="AE76" s="151">
        <f>+(B!AB56/D!AE$60)*1000</f>
        <v>3.8335896576634423</v>
      </c>
    </row>
    <row r="77" spans="6:31" x14ac:dyDescent="0.25">
      <c r="F77" s="1" t="s">
        <v>53</v>
      </c>
      <c r="AD77" s="1"/>
    </row>
    <row r="78" spans="6:31" ht="15.75" thickBot="1" x14ac:dyDescent="0.3"/>
    <row r="79" spans="6:31" ht="15.75" thickBot="1" x14ac:dyDescent="0.3">
      <c r="F79" s="7" t="s">
        <v>15</v>
      </c>
      <c r="G79" s="8"/>
      <c r="H79" s="17">
        <v>1995</v>
      </c>
      <c r="I79" s="9">
        <v>1996</v>
      </c>
      <c r="J79" s="17">
        <v>1997</v>
      </c>
      <c r="K79" s="9">
        <v>1998</v>
      </c>
      <c r="L79" s="17">
        <v>1999</v>
      </c>
      <c r="M79" s="9">
        <v>2000</v>
      </c>
      <c r="N79" s="17">
        <v>2001</v>
      </c>
      <c r="O79" s="9">
        <v>2002</v>
      </c>
      <c r="P79" s="17">
        <v>2003</v>
      </c>
      <c r="Q79" s="9">
        <v>2004</v>
      </c>
      <c r="R79" s="17">
        <v>2005</v>
      </c>
      <c r="S79" s="9">
        <v>2006</v>
      </c>
      <c r="T79" s="17">
        <v>2007</v>
      </c>
      <c r="U79" s="9">
        <v>2008</v>
      </c>
      <c r="V79" s="17">
        <v>2009</v>
      </c>
      <c r="W79" s="9">
        <v>2010</v>
      </c>
      <c r="X79" s="17">
        <v>2011</v>
      </c>
      <c r="Y79" s="9">
        <v>2012</v>
      </c>
      <c r="Z79" s="17">
        <v>2013</v>
      </c>
      <c r="AA79" s="9">
        <v>2014</v>
      </c>
      <c r="AB79" s="17">
        <v>2015</v>
      </c>
      <c r="AC79" s="10">
        <v>2016</v>
      </c>
      <c r="AD79" s="10">
        <v>2017</v>
      </c>
      <c r="AE79" s="10">
        <v>2018</v>
      </c>
    </row>
    <row r="80" spans="6:31" ht="15.75" thickBot="1" x14ac:dyDescent="0.3">
      <c r="F80" s="216" t="s">
        <v>27</v>
      </c>
      <c r="G80" s="217"/>
      <c r="H80" s="164">
        <f>+('C'!D46/D!H$60)*1000</f>
        <v>-75.64008711656443</v>
      </c>
      <c r="I80" s="164">
        <f>+('C'!E46/D!I$60)*1000</f>
        <v>-54.651778031496058</v>
      </c>
      <c r="J80" s="164">
        <f>+('C'!F46/D!J$60)*1000</f>
        <v>-74.431778704663202</v>
      </c>
      <c r="K80" s="164">
        <f>+('C'!G46/D!K$60)*1000</f>
        <v>-71.840647448979581</v>
      </c>
      <c r="L80" s="164">
        <f>+('C'!H46/D!L$60)*1000</f>
        <v>20.238257229219144</v>
      </c>
      <c r="M80" s="164">
        <f>+('C'!I46/D!M$60)*1000</f>
        <v>32.396375570776243</v>
      </c>
      <c r="N80" s="164">
        <f>+('C'!J46/D!N$60)*1000</f>
        <v>-25.371181481844477</v>
      </c>
      <c r="O80" s="164">
        <f>+('C'!K46/D!O$60)*1000</f>
        <v>-16.731706525684146</v>
      </c>
      <c r="P80" s="164">
        <f>+('C'!L46/D!P$60)*1000</f>
        <v>-1.5205859160314463</v>
      </c>
      <c r="Q80" s="164">
        <f>+('C'!M46/D!Q$60)*1000</f>
        <v>-12.644697436744696</v>
      </c>
      <c r="R80" s="164">
        <f>+('C'!N46/D!R$60)*1000</f>
        <v>-20.737034344470594</v>
      </c>
      <c r="S80" s="164">
        <f>+('C'!O46/D!S$60)*1000</f>
        <v>-62.673707459798194</v>
      </c>
      <c r="T80" s="164">
        <f>+('C'!P46/D!T$60)*1000</f>
        <v>-138.57807034397979</v>
      </c>
      <c r="U80" s="164">
        <f>+('C'!Q46/D!U$60)*1000</f>
        <v>-139.96694348833549</v>
      </c>
      <c r="V80" s="164">
        <f>+('C'!R46/D!V$60)*1000</f>
        <v>-63.131820427310537</v>
      </c>
      <c r="W80" s="164">
        <f>+('C'!S46/D!W$60)*1000</f>
        <v>-36.085304614370457</v>
      </c>
      <c r="X80" s="164">
        <f>+('C'!T46/D!X$60)*1000</f>
        <v>-111.08738397220108</v>
      </c>
      <c r="Y80" s="164">
        <f>+('C'!U46/D!Y$60)*1000</f>
        <v>-118.0924533940148</v>
      </c>
      <c r="Z80" s="164">
        <f>+('C'!V46/D!Z$60)*1000</f>
        <v>-233.75165898431692</v>
      </c>
      <c r="AA80" s="164">
        <f>+('C'!W46/D!AA$60)*1000</f>
        <v>-392.6660918971088</v>
      </c>
      <c r="AB80" s="164">
        <f>+('C'!X46/D!AB$60)*1000</f>
        <v>-408.87698626641497</v>
      </c>
      <c r="AC80" s="164">
        <f>+('C'!Y46/D!AC$60)*1000</f>
        <v>-296.83879242225322</v>
      </c>
      <c r="AD80" s="164">
        <f>+('C'!Z46/D!AD$60)*1000</f>
        <v>-229.60422226730498</v>
      </c>
      <c r="AE80" s="164">
        <f>+('C'!AA46/D!AE$60)*1000</f>
        <v>-238.44220811092822</v>
      </c>
    </row>
    <row r="81" spans="6:31" x14ac:dyDescent="0.25">
      <c r="F81" s="210" t="s">
        <v>17</v>
      </c>
      <c r="G81" s="211"/>
      <c r="H81" s="141">
        <f>+('C'!D47/D!H$60)*1000</f>
        <v>13.674113736996532</v>
      </c>
      <c r="I81" s="141">
        <f>+('C'!E47/D!I$60)*1000</f>
        <v>5.4016206824146984</v>
      </c>
      <c r="J81" s="141">
        <f>+('C'!F47/D!J$60)*1000</f>
        <v>17.731556450777202</v>
      </c>
      <c r="K81" s="141">
        <f>+('C'!G47/D!K$60)*1000</f>
        <v>9.7347776530612258</v>
      </c>
      <c r="L81" s="141">
        <f>+('C'!H47/D!L$60)*1000</f>
        <v>13.30197813602015</v>
      </c>
      <c r="M81" s="141">
        <f>+('C'!I47/D!M$60)*1000</f>
        <v>10.549407881675602</v>
      </c>
      <c r="N81" s="141">
        <f>+('C'!J47/D!N$60)*1000</f>
        <v>3.8240937178419165</v>
      </c>
      <c r="O81" s="141">
        <f>+('C'!K47/D!O$60)*1000</f>
        <v>3.5178476130562064</v>
      </c>
      <c r="P81" s="141">
        <f>+('C'!L47/D!P$60)*1000</f>
        <v>4.9394935840760823</v>
      </c>
      <c r="Q81" s="141">
        <f>+('C'!M47/D!Q$60)*1000</f>
        <v>3.524949277756797</v>
      </c>
      <c r="R81" s="141">
        <f>+('C'!N47/D!R$60)*1000</f>
        <v>13.606538483060923</v>
      </c>
      <c r="S81" s="141">
        <f>+('C'!O47/D!S$60)*1000</f>
        <v>9.0046978758696952</v>
      </c>
      <c r="T81" s="141">
        <f>+('C'!P47/D!T$60)*1000</f>
        <v>-3.3751806178432431</v>
      </c>
      <c r="U81" s="141">
        <f>+('C'!Q47/D!U$60)*1000</f>
        <v>-9.6013526804796268</v>
      </c>
      <c r="V81" s="141">
        <f>+('C'!R47/D!V$60)*1000</f>
        <v>12.640653727294964</v>
      </c>
      <c r="W81" s="141">
        <f>+('C'!S47/D!W$60)*1000</f>
        <v>20.602560272467592</v>
      </c>
      <c r="X81" s="141">
        <f>+('C'!T47/D!X$60)*1000</f>
        <v>21.183386817243996</v>
      </c>
      <c r="Y81" s="141">
        <f>+('C'!U47/D!Y$60)*1000</f>
        <v>7.244105341118888</v>
      </c>
      <c r="Z81" s="141">
        <f>+('C'!V47/D!Z$60)*1000</f>
        <v>-4.1628436365951487</v>
      </c>
      <c r="AA81" s="141">
        <f>+('C'!W47/D!AA$60)*1000</f>
        <v>-17.08648953044354</v>
      </c>
      <c r="AB81" s="141">
        <f>+('C'!X47/D!AB$60)*1000</f>
        <v>-15.59130168246789</v>
      </c>
      <c r="AC81" s="141">
        <f>+('C'!Y47/D!AC$60)*1000</f>
        <v>-12.768787847706564</v>
      </c>
      <c r="AD81" s="141">
        <f>+('C'!Z47/D!AD$60)*1000</f>
        <v>-10.470130568854987</v>
      </c>
      <c r="AE81" s="141">
        <f>+('C'!AA47/D!AE$60)*1000</f>
        <v>-18.627351767869325</v>
      </c>
    </row>
    <row r="82" spans="6:31" x14ac:dyDescent="0.25">
      <c r="F82" s="212" t="s">
        <v>18</v>
      </c>
      <c r="G82" s="213"/>
      <c r="H82" s="35">
        <f>+('C'!D48/D!H$60)*1000</f>
        <v>-0.28832011202987456</v>
      </c>
      <c r="I82" s="35">
        <f>+('C'!E48/D!I$60)*1000</f>
        <v>-0.54920370078740155</v>
      </c>
      <c r="J82" s="35">
        <f>+('C'!F48/D!J$60)*1000</f>
        <v>-0.75394134715025896</v>
      </c>
      <c r="K82" s="35">
        <f>+('C'!G48/D!K$60)*1000</f>
        <v>-0.50583734693877558</v>
      </c>
      <c r="L82" s="35">
        <f>+('C'!H48/D!L$60)*1000</f>
        <v>-0.20452118387909321</v>
      </c>
      <c r="M82" s="35">
        <f>+('C'!I48/D!M$60)*1000</f>
        <v>-0.15044153265832835</v>
      </c>
      <c r="N82" s="35">
        <f>+('C'!J48/D!N$60)*1000</f>
        <v>9.5785392267359201E-2</v>
      </c>
      <c r="O82" s="35">
        <f>+('C'!K48/D!O$60)*1000</f>
        <v>0.59945612039971918</v>
      </c>
      <c r="P82" s="35">
        <f>+('C'!L48/D!P$60)*1000</f>
        <v>0.90242844512413678</v>
      </c>
      <c r="Q82" s="35">
        <f>+('C'!M48/D!Q$60)*1000</f>
        <v>1.1972810139728098</v>
      </c>
      <c r="R82" s="35">
        <f>+('C'!N48/D!R$60)*1000</f>
        <v>0.34361750099093008</v>
      </c>
      <c r="S82" s="35">
        <f>+('C'!O48/D!S$60)*1000</f>
        <v>0.35205867852370643</v>
      </c>
      <c r="T82" s="35">
        <f>+('C'!P48/D!T$60)*1000</f>
        <v>7.6735492976984593E-2</v>
      </c>
      <c r="U82" s="35">
        <f>+('C'!Q48/D!U$60)*1000</f>
        <v>-0.60910625182785538</v>
      </c>
      <c r="V82" s="35">
        <f>+('C'!R48/D!V$60)*1000</f>
        <v>-0.44526512372440469</v>
      </c>
      <c r="W82" s="35">
        <f>+('C'!S48/D!W$60)*1000</f>
        <v>-0.82675774555042847</v>
      </c>
      <c r="X82" s="35">
        <f>+('C'!T48/D!X$60)*1000</f>
        <v>-0.95981290042349876</v>
      </c>
      <c r="Y82" s="35">
        <f>+('C'!U48/D!Y$60)*1000</f>
        <v>-1.4664961573139841</v>
      </c>
      <c r="Z82" s="35">
        <f>+('C'!V48/D!Z$60)*1000</f>
        <v>-1.5992702828887331</v>
      </c>
      <c r="AA82" s="35">
        <f>+('C'!W48/D!AA$60)*1000</f>
        <v>-2.028080210649994</v>
      </c>
      <c r="AB82" s="35">
        <f>+('C'!X48/D!AB$60)*1000</f>
        <v>-2.628712590502666</v>
      </c>
      <c r="AC82" s="35">
        <f>+('C'!Y48/D!AC$60)*1000</f>
        <v>-2.9500774185607619</v>
      </c>
      <c r="AD82" s="35">
        <f>+('C'!Z48/D!AD$60)*1000</f>
        <v>-2.9445637628824146</v>
      </c>
      <c r="AE82" s="35">
        <f>+('C'!AA48/D!AE$60)*1000</f>
        <v>-3.1295877714010518</v>
      </c>
    </row>
    <row r="83" spans="6:31" x14ac:dyDescent="0.25">
      <c r="F83" s="210" t="s">
        <v>19</v>
      </c>
      <c r="G83" s="211"/>
      <c r="H83" s="35">
        <f>+('C'!D49/D!H$60)*1000</f>
        <v>4.7428316084289142</v>
      </c>
      <c r="I83" s="35">
        <f>+('C'!E49/D!I$60)*1000</f>
        <v>4.6780315485564294</v>
      </c>
      <c r="J83" s="35">
        <f>+('C'!F49/D!J$60)*1000</f>
        <v>4.9529028497409326</v>
      </c>
      <c r="K83" s="35">
        <f>+('C'!G49/D!K$60)*1000</f>
        <v>6.8538261224489796</v>
      </c>
      <c r="L83" s="35">
        <f>+('C'!H49/D!L$60)*1000</f>
        <v>8.2536371788413092</v>
      </c>
      <c r="M83" s="35">
        <f>+('C'!I49/D!M$60)*1000</f>
        <v>7.3182596039309091</v>
      </c>
      <c r="N83" s="35">
        <f>+('C'!J49/D!N$60)*1000</f>
        <v>7.9495090410153395</v>
      </c>
      <c r="O83" s="35">
        <f>+('C'!K49/D!O$60)*1000</f>
        <v>9.3153871857533463</v>
      </c>
      <c r="P83" s="35">
        <f>+('C'!L49/D!P$60)*1000</f>
        <v>9.7374682549164859</v>
      </c>
      <c r="Q83" s="35">
        <f>+('C'!M49/D!Q$60)*1000</f>
        <v>10.111148036253777</v>
      </c>
      <c r="R83" s="35">
        <f>+('C'!N49/D!R$60)*1000</f>
        <v>14.244865769777798</v>
      </c>
      <c r="S83" s="35">
        <f>+('C'!O49/D!S$60)*1000</f>
        <v>17.815259226835</v>
      </c>
      <c r="T83" s="35">
        <f>+('C'!P49/D!T$60)*1000</f>
        <v>19.880269355976964</v>
      </c>
      <c r="U83" s="35">
        <f>+('C'!Q49/D!U$60)*1000</f>
        <v>15.888045848237383</v>
      </c>
      <c r="V83" s="35">
        <f>+('C'!R49/D!V$60)*1000</f>
        <v>17.231615220436204</v>
      </c>
      <c r="W83" s="35">
        <f>+('C'!S49/D!W$60)*1000</f>
        <v>21.421510986596353</v>
      </c>
      <c r="X83" s="35">
        <f>+('C'!T49/D!X$60)*1000</f>
        <v>20.409478162666957</v>
      </c>
      <c r="Y83" s="35">
        <f>+('C'!U49/D!Y$60)*1000</f>
        <v>21.509055192992999</v>
      </c>
      <c r="Z83" s="35">
        <f>+('C'!V49/D!Z$60)*1000</f>
        <v>24.474599626493497</v>
      </c>
      <c r="AA83" s="35">
        <f>+('C'!W49/D!AA$60)*1000</f>
        <v>21.658585539843063</v>
      </c>
      <c r="AB83" s="35">
        <f>+('C'!X49/D!AB$60)*1000</f>
        <v>17.375376159160215</v>
      </c>
      <c r="AC83" s="35">
        <f>+('C'!Y49/D!AC$60)*1000</f>
        <v>18.600470521867564</v>
      </c>
      <c r="AD83" s="35">
        <f>+('C'!Z49/D!AD$60)*1000</f>
        <v>20.363124442100137</v>
      </c>
      <c r="AE83" s="35">
        <f>+('C'!AA49/D!AE$60)*1000</f>
        <v>20.42695683669784</v>
      </c>
    </row>
    <row r="84" spans="6:31" x14ac:dyDescent="0.25">
      <c r="F84" s="212" t="s">
        <v>20</v>
      </c>
      <c r="G84" s="213"/>
      <c r="H84" s="35">
        <f>+('C'!D50/D!H$60)*1000</f>
        <v>52.641934489197119</v>
      </c>
      <c r="I84" s="35">
        <f>+('C'!E50/D!I$60)*1000</f>
        <v>69.755745144356965</v>
      </c>
      <c r="J84" s="35">
        <f>+('C'!F50/D!J$60)*1000</f>
        <v>58.977570906735757</v>
      </c>
      <c r="K84" s="35">
        <f>+('C'!G50/D!K$60)*1000</f>
        <v>55.909630765306126</v>
      </c>
      <c r="L84" s="35">
        <f>+('C'!H50/D!L$60)*1000</f>
        <v>93.484203526448354</v>
      </c>
      <c r="M84" s="35">
        <f>+('C'!I50/D!M$60)*1000</f>
        <v>111.74778265832835</v>
      </c>
      <c r="N84" s="35">
        <f>+('C'!J50/D!N$60)*1000</f>
        <v>79.697937104914971</v>
      </c>
      <c r="O84" s="35">
        <f>+('C'!K50/D!O$60)*1000</f>
        <v>77.896174937695093</v>
      </c>
      <c r="P84" s="35">
        <f>+('C'!L50/D!P$60)*1000</f>
        <v>81.136616000382332</v>
      </c>
      <c r="Q84" s="35">
        <f>+('C'!M50/D!Q$60)*1000</f>
        <v>96.946533091012071</v>
      </c>
      <c r="R84" s="35">
        <f>+('C'!N50/D!R$60)*1000</f>
        <v>124.86108650236659</v>
      </c>
      <c r="S84" s="35">
        <f>+('C'!O50/D!S$60)*1000</f>
        <v>140.01906015297425</v>
      </c>
      <c r="T84" s="35">
        <f>+('C'!P50/D!T$60)*1000</f>
        <v>152.69187955016278</v>
      </c>
      <c r="U84" s="35">
        <f>+('C'!Q50/D!U$60)*1000</f>
        <v>236.36308341769589</v>
      </c>
      <c r="V84" s="35">
        <f>+('C'!R50/D!V$60)*1000</f>
        <v>201.13724120144954</v>
      </c>
      <c r="W84" s="35">
        <f>+('C'!S50/D!W$60)*1000</f>
        <v>298.98407194023292</v>
      </c>
      <c r="X84" s="35">
        <f>+('C'!T50/D!X$60)*1000</f>
        <v>372.58044276251502</v>
      </c>
      <c r="Y84" s="35">
        <f>+('C'!U50/D!Y$60)*1000</f>
        <v>370.01119492507837</v>
      </c>
      <c r="Z84" s="35">
        <f>+('C'!V50/D!Z$60)*1000</f>
        <v>291.84770183145514</v>
      </c>
      <c r="AA84" s="35">
        <f>+('C'!W50/D!AA$60)*1000</f>
        <v>192.76311044437915</v>
      </c>
      <c r="AB84" s="35">
        <f>+('C'!X50/D!AB$60)*1000</f>
        <v>77.917809016036344</v>
      </c>
      <c r="AC84" s="35">
        <f>+('C'!Y50/D!AC$60)*1000</f>
        <v>79.796477947813244</v>
      </c>
      <c r="AD84" s="35">
        <f>+('C'!Z50/D!AD$60)*1000</f>
        <v>148.39853034975252</v>
      </c>
      <c r="AE84" s="35">
        <f>+('C'!AA50/D!AE$60)*1000</f>
        <v>202.89343131195574</v>
      </c>
    </row>
    <row r="85" spans="6:31" x14ac:dyDescent="0.25">
      <c r="F85" s="210" t="s">
        <v>21</v>
      </c>
      <c r="G85" s="211"/>
      <c r="H85" s="35">
        <f>+('C'!D51/D!H$60)*1000</f>
        <v>-1.1335705254734596</v>
      </c>
      <c r="I85" s="35">
        <f>+('C'!E51/D!I$60)*1000</f>
        <v>-1.3255289501312335</v>
      </c>
      <c r="J85" s="35">
        <f>+('C'!F51/D!J$60)*1000</f>
        <v>-0.60183787564766833</v>
      </c>
      <c r="K85" s="35">
        <f>+('C'!G51/D!K$60)*1000</f>
        <v>-1.4726933163265308</v>
      </c>
      <c r="L85" s="35">
        <f>+('C'!H51/D!L$60)*1000</f>
        <v>-1.0300849622166246</v>
      </c>
      <c r="M85" s="35">
        <f>+('C'!I51/D!M$60)*1000</f>
        <v>-0.34482241413539805</v>
      </c>
      <c r="N85" s="35">
        <f>+('C'!J51/D!N$60)*1000</f>
        <v>-0.36408200617435199</v>
      </c>
      <c r="O85" s="35">
        <f>+('C'!K51/D!O$60)*1000</f>
        <v>-3.2362142805294078E-2</v>
      </c>
      <c r="P85" s="35">
        <f>+('C'!L51/D!P$60)*1000</f>
        <v>-1.3565127004229533E-2</v>
      </c>
      <c r="Q85" s="35">
        <f>+('C'!M51/D!Q$60)*1000</f>
        <v>0.22988637651057406</v>
      </c>
      <c r="R85" s="35">
        <f>+('C'!N51/D!R$60)*1000</f>
        <v>-3.8984075170789653E-2</v>
      </c>
      <c r="S85" s="35">
        <f>+('C'!O51/D!S$60)*1000</f>
        <v>9.2952863659401919E-2</v>
      </c>
      <c r="T85" s="35">
        <f>+('C'!P51/D!T$60)*1000</f>
        <v>-0.20962207753773304</v>
      </c>
      <c r="U85" s="35">
        <f>+('C'!Q51/D!U$60)*1000</f>
        <v>-1.9165542957413781</v>
      </c>
      <c r="V85" s="35">
        <f>+('C'!R51/D!V$60)*1000</f>
        <v>0.43752608995308934</v>
      </c>
      <c r="W85" s="35">
        <f>+('C'!S51/D!W$60)*1000</f>
        <v>-0.57991322786200838</v>
      </c>
      <c r="X85" s="35">
        <f>+('C'!T51/D!X$60)*1000</f>
        <v>-3.7450410250841566</v>
      </c>
      <c r="Y85" s="35">
        <f>+('C'!U51/D!Y$60)*1000</f>
        <v>-1.310168992314628</v>
      </c>
      <c r="Z85" s="35">
        <f>+('C'!V51/D!Z$60)*1000</f>
        <v>-1.2386096008149234</v>
      </c>
      <c r="AA85" s="35">
        <f>+('C'!W51/D!AA$60)*1000</f>
        <v>-0.66302238680710002</v>
      </c>
      <c r="AB85" s="35">
        <f>+('C'!X51/D!AB$60)*1000</f>
        <v>-0.80559521191627081</v>
      </c>
      <c r="AC85" s="35">
        <f>+('C'!Y51/D!AC$60)*1000</f>
        <v>-1.3121246410109135</v>
      </c>
      <c r="AD85" s="35">
        <f>+('C'!Z51/D!AD$60)*1000</f>
        <v>-1.3130833198084884</v>
      </c>
      <c r="AE85" s="35">
        <f>+('C'!AA51/D!AE$60)*1000</f>
        <v>-2.142910242003452</v>
      </c>
    </row>
    <row r="86" spans="6:31" x14ac:dyDescent="0.25">
      <c r="F86" s="212" t="s">
        <v>22</v>
      </c>
      <c r="G86" s="213"/>
      <c r="H86" s="35">
        <f>+('C'!D52/D!H$60)*1000</f>
        <v>-29.441177834089089</v>
      </c>
      <c r="I86" s="35">
        <f>+('C'!E52/D!I$60)*1000</f>
        <v>-26.32153228346457</v>
      </c>
      <c r="J86" s="35">
        <f>+('C'!F52/D!J$60)*1000</f>
        <v>-25.474946502590676</v>
      </c>
      <c r="K86" s="35">
        <f>+('C'!G52/D!K$60)*1000</f>
        <v>-23.820300892857141</v>
      </c>
      <c r="L86" s="35">
        <f>+('C'!H52/D!L$60)*1000</f>
        <v>-16.252322720403022</v>
      </c>
      <c r="M86" s="35">
        <f>+('C'!I52/D!M$60)*1000</f>
        <v>-20.240834673416717</v>
      </c>
      <c r="N86" s="35">
        <f>+('C'!J52/D!N$60)*1000</f>
        <v>-22.782920958494635</v>
      </c>
      <c r="O86" s="35">
        <f>+('C'!K52/D!O$60)*1000</f>
        <v>-25.354108785598491</v>
      </c>
      <c r="P86" s="35">
        <f>+('C'!L52/D!P$60)*1000</f>
        <v>-29.963538029582551</v>
      </c>
      <c r="Q86" s="35">
        <f>+('C'!M52/D!Q$60)*1000</f>
        <v>-36.372249008685799</v>
      </c>
      <c r="R86" s="35">
        <f>+('C'!N52/D!R$60)*1000</f>
        <v>-43.471490615309285</v>
      </c>
      <c r="S86" s="35">
        <f>+('C'!O52/D!S$60)*1000</f>
        <v>-53.802528521402571</v>
      </c>
      <c r="T86" s="35">
        <f>+('C'!P52/D!T$60)*1000</f>
        <v>-64.914226421107756</v>
      </c>
      <c r="U86" s="35">
        <f>+('C'!Q52/D!U$60)*1000</f>
        <v>-83.632993633439071</v>
      </c>
      <c r="V86" s="35">
        <f>+('C'!R52/D!V$60)*1000</f>
        <v>-61.875838502412229</v>
      </c>
      <c r="W86" s="35">
        <f>+('C'!S52/D!W$60)*1000</f>
        <v>-75.716097165458137</v>
      </c>
      <c r="X86" s="35">
        <f>+('C'!T52/D!X$60)*1000</f>
        <v>-93.089779715495695</v>
      </c>
      <c r="Y86" s="35">
        <f>+('C'!U52/D!Y$60)*1000</f>
        <v>-99.075954896741223</v>
      </c>
      <c r="Z86" s="35">
        <f>+('C'!V52/D!Z$60)*1000</f>
        <v>-103.80758398590861</v>
      </c>
      <c r="AA86" s="35">
        <f>+('C'!W52/D!AA$60)*1000</f>
        <v>-107.99486977046705</v>
      </c>
      <c r="AB86" s="35">
        <f>+('C'!X52/D!AB$60)*1000</f>
        <v>-98.505564487687508</v>
      </c>
      <c r="AC86" s="35">
        <f>+('C'!Y52/D!AC$60)*1000</f>
        <v>-83.88751544678756</v>
      </c>
      <c r="AD86" s="35">
        <f>+('C'!Z52/D!AD$60)*1000</f>
        <v>-86.304374685547344</v>
      </c>
      <c r="AE86" s="35">
        <f>+('C'!AA52/D!AE$60)*1000</f>
        <v>-96.882853513665381</v>
      </c>
    </row>
    <row r="87" spans="6:31" x14ac:dyDescent="0.25">
      <c r="F87" s="210" t="s">
        <v>23</v>
      </c>
      <c r="G87" s="211"/>
      <c r="H87" s="35">
        <f>+('C'!D53/D!H$60)*1000</f>
        <v>-16.360821632435318</v>
      </c>
      <c r="I87" s="35">
        <f>+('C'!E53/D!I$60)*1000</f>
        <v>-18.260476141732283</v>
      </c>
      <c r="J87" s="35">
        <f>+('C'!F53/D!J$60)*1000</f>
        <v>-18.662442435233164</v>
      </c>
      <c r="K87" s="35">
        <f>+('C'!G53/D!K$60)*1000</f>
        <v>-19.960460382653061</v>
      </c>
      <c r="L87" s="35">
        <f>+('C'!H53/D!L$60)*1000</f>
        <v>-8.7914551889168777</v>
      </c>
      <c r="M87" s="35">
        <f>+('C'!I53/D!M$60)*1000</f>
        <v>-11.972190440738533</v>
      </c>
      <c r="N87" s="35">
        <f>+('C'!J53/D!N$60)*1000</f>
        <v>-12.018996814818443</v>
      </c>
      <c r="O87" s="35">
        <f>+('C'!K53/D!O$60)*1000</f>
        <v>-8.8116336470759062</v>
      </c>
      <c r="P87" s="35">
        <f>+('C'!L53/D!P$60)*1000</f>
        <v>-6.3949211211737431</v>
      </c>
      <c r="Q87" s="35">
        <f>+('C'!M53/D!Q$60)*1000</f>
        <v>-8.2485775349320232</v>
      </c>
      <c r="R87" s="35">
        <f>+('C'!N53/D!R$60)*1000</f>
        <v>-10.18183566881951</v>
      </c>
      <c r="S87" s="35">
        <f>+('C'!O53/D!S$60)*1000</f>
        <v>-17.718619891259269</v>
      </c>
      <c r="T87" s="35">
        <f>+('C'!P53/D!T$60)*1000</f>
        <v>-28.505758827145041</v>
      </c>
      <c r="U87" s="35">
        <f>+('C'!Q53/D!U$60)*1000</f>
        <v>-52.810124069199787</v>
      </c>
      <c r="V87" s="35">
        <f>+('C'!R53/D!V$60)*1000</f>
        <v>-38.212667155783812</v>
      </c>
      <c r="W87" s="35">
        <f>+('C'!S53/D!W$60)*1000</f>
        <v>-60.07919200175786</v>
      </c>
      <c r="X87" s="35">
        <f>+('C'!T53/D!X$60)*1000</f>
        <v>-90.018610924096009</v>
      </c>
      <c r="Y87" s="35">
        <f>+('C'!U53/D!Y$60)*1000</f>
        <v>-85.960521660727323</v>
      </c>
      <c r="Z87" s="35">
        <f>+('C'!V53/D!Z$60)*1000</f>
        <v>-89.60747838543324</v>
      </c>
      <c r="AA87" s="35">
        <f>+('C'!W53/D!AA$60)*1000</f>
        <v>-94.909615983382977</v>
      </c>
      <c r="AB87" s="35">
        <f>+('C'!X53/D!AB$60)*1000</f>
        <v>-74.668858266083021</v>
      </c>
      <c r="AC87" s="35">
        <f>+('C'!Y53/D!AC$60)*1000</f>
        <v>-59.722508431115124</v>
      </c>
      <c r="AD87" s="35">
        <f>+('C'!Z53/D!AD$60)*1000</f>
        <v>-62.592540797695357</v>
      </c>
      <c r="AE87" s="35">
        <f>+('C'!AA53/D!AE$60)*1000</f>
        <v>-72.920978649115071</v>
      </c>
    </row>
    <row r="88" spans="6:31" x14ac:dyDescent="0.25">
      <c r="F88" s="212" t="s">
        <v>24</v>
      </c>
      <c r="G88" s="213"/>
      <c r="H88" s="35">
        <f>+('C'!D54/D!H$60)*1000</f>
        <v>-82.891701867164571</v>
      </c>
      <c r="I88" s="35">
        <f>+('C'!E54/D!I$60)*1000</f>
        <v>-79.559543202099746</v>
      </c>
      <c r="J88" s="35">
        <f>+('C'!F54/D!J$60)*1000</f>
        <v>-97.225007823834204</v>
      </c>
      <c r="K88" s="35">
        <f>+('C'!G54/D!K$60)*1000</f>
        <v>-84.012706505102031</v>
      </c>
      <c r="L88" s="35">
        <f>+('C'!H54/D!L$60)*1000</f>
        <v>-61.663850528967252</v>
      </c>
      <c r="M88" s="35">
        <f>+('C'!I54/D!M$60)*1000</f>
        <v>-60.464844649593005</v>
      </c>
      <c r="N88" s="35">
        <f>+('C'!J54/D!N$60)*1000</f>
        <v>-76.474263635027199</v>
      </c>
      <c r="O88" s="35">
        <f>+('C'!K54/D!O$60)*1000</f>
        <v>-73.511206997507799</v>
      </c>
      <c r="P88" s="35">
        <f>+('C'!L54/D!P$60)*1000</f>
        <v>-74.507674807044367</v>
      </c>
      <c r="Q88" s="35">
        <f>+('C'!M54/D!Q$60)*1000</f>
        <v>-92.484588722620842</v>
      </c>
      <c r="R88" s="35">
        <f>+('C'!N54/D!R$60)*1000</f>
        <v>-127.65418030264169</v>
      </c>
      <c r="S88" s="35">
        <f>+('C'!O54/D!S$60)*1000</f>
        <v>-152.66300698060175</v>
      </c>
      <c r="T88" s="35">
        <f>+('C'!P54/D!T$60)*1000</f>
        <v>-195.36887697771309</v>
      </c>
      <c r="U88" s="35">
        <f>+('C'!Q54/D!U$60)*1000</f>
        <v>-220.91285820341497</v>
      </c>
      <c r="V88" s="35">
        <f>+('C'!R54/D!V$60)*1000</f>
        <v>-186.24823104115254</v>
      </c>
      <c r="W88" s="35">
        <f>+('C'!S54/D!W$60)*1000</f>
        <v>-229.77789077125908</v>
      </c>
      <c r="X88" s="35">
        <f>+('C'!T54/D!X$60)*1000</f>
        <v>-319.35486511021827</v>
      </c>
      <c r="Y88" s="35">
        <f>+('C'!U54/D!Y$60)*1000</f>
        <v>-317.41743931132197</v>
      </c>
      <c r="Z88" s="35">
        <f>+('C'!V54/D!Z$60)*1000</f>
        <v>-316.73744825024937</v>
      </c>
      <c r="AA88" s="35">
        <f>+('C'!W54/D!AA$60)*1000</f>
        <v>-329.41152089715075</v>
      </c>
      <c r="AB88" s="35">
        <f>+('C'!X54/D!AB$60)*1000</f>
        <v>-263.9466986079704</v>
      </c>
      <c r="AC88" s="35">
        <f>+('C'!Y54/D!AC$60)*1000</f>
        <v>-201.92534711167639</v>
      </c>
      <c r="AD88" s="35">
        <f>+('C'!Z54/D!AD$60)*1000</f>
        <v>-204.59603953988477</v>
      </c>
      <c r="AE88" s="35">
        <f>+('C'!AA54/D!AE$60)*1000</f>
        <v>-229.00492509130311</v>
      </c>
    </row>
    <row r="89" spans="6:31" x14ac:dyDescent="0.25">
      <c r="F89" s="210" t="s">
        <v>25</v>
      </c>
      <c r="G89" s="211"/>
      <c r="H89" s="35">
        <f>+('C'!D55/D!H$60)*1000</f>
        <v>-3.0648214990664178</v>
      </c>
      <c r="I89" s="35">
        <f>+('C'!E55/D!I$60)*1000</f>
        <v>-5.6940476640419968</v>
      </c>
      <c r="J89" s="35">
        <f>+('C'!F55/D!J$60)*1000</f>
        <v>-9.7483095854922279</v>
      </c>
      <c r="K89" s="35">
        <f>+('C'!G55/D!K$60)*1000</f>
        <v>-9.7736087499999975</v>
      </c>
      <c r="L89" s="35">
        <f>+('C'!H55/D!L$60)*1000</f>
        <v>-4.9192572040302283</v>
      </c>
      <c r="M89" s="35">
        <f>+('C'!I55/D!M$60)*1000</f>
        <v>-3.925244267421085</v>
      </c>
      <c r="N89" s="35">
        <f>+('C'!J55/D!N$60)*1000</f>
        <v>-4.5875721076101339</v>
      </c>
      <c r="O89" s="35">
        <f>+('C'!K55/D!O$60)*1000</f>
        <v>-2.7367767669191116</v>
      </c>
      <c r="P89" s="35">
        <f>+('C'!L55/D!P$60)*1000</f>
        <v>2.595464766183182</v>
      </c>
      <c r="Q89" s="35">
        <f>+('C'!M55/D!Q$60)*1000</f>
        <v>4.0343342853096686</v>
      </c>
      <c r="R89" s="35">
        <f>+('C'!N55/D!R$60)*1000</f>
        <v>-1.9888622490615302</v>
      </c>
      <c r="S89" s="35">
        <f>+('C'!O55/D!S$60)*1000</f>
        <v>-10.052697530295353</v>
      </c>
      <c r="T89" s="35">
        <f>+('C'!P55/D!T$60)*1000</f>
        <v>-21.069476335738845</v>
      </c>
      <c r="U89" s="35">
        <f>+('C'!Q55/D!U$60)*1000</f>
        <v>-29.98273226699062</v>
      </c>
      <c r="V89" s="35">
        <f>+('C'!R55/D!V$60)*1000</f>
        <v>-27.344169634718423</v>
      </c>
      <c r="W89" s="35">
        <f>+('C'!S55/D!W$60)*1000</f>
        <v>-37.732399868160847</v>
      </c>
      <c r="X89" s="35">
        <f>+('C'!T55/D!X$60)*1000</f>
        <v>-54.00272641980672</v>
      </c>
      <c r="Y89" s="35">
        <f>+('C'!U55/D!Y$60)*1000</f>
        <v>-64.034136211412132</v>
      </c>
      <c r="Z89" s="35">
        <f>+('C'!V55/D!Z$60)*1000</f>
        <v>-63.063194329492156</v>
      </c>
      <c r="AA89" s="35">
        <f>+('C'!W55/D!AA$60)*1000</f>
        <v>-71.403798560698263</v>
      </c>
      <c r="AB89" s="35">
        <f>+('C'!X55/D!AB$60)*1000</f>
        <v>-55.271265128726434</v>
      </c>
      <c r="AC89" s="35">
        <f>+('C'!Y55/D!AC$60)*1000</f>
        <v>-44.8531462418971</v>
      </c>
      <c r="AD89" s="35">
        <f>+('C'!Z55/D!AD$60)*1000</f>
        <v>-46.323014099651061</v>
      </c>
      <c r="AE89" s="35">
        <f>+('C'!AA55/D!AE$60)*1000</f>
        <v>-50.666340671027811</v>
      </c>
    </row>
    <row r="90" spans="6:31" ht="15.75" thickBot="1" x14ac:dyDescent="0.3">
      <c r="F90" s="214" t="s">
        <v>26</v>
      </c>
      <c r="G90" s="215"/>
      <c r="H90" s="142">
        <f>+('C'!D56/D!H$60)*1000</f>
        <v>-13.518552040544144</v>
      </c>
      <c r="I90" s="142">
        <f>+('C'!E56/D!I$60)*1000</f>
        <v>-2.7768423884514437</v>
      </c>
      <c r="J90" s="142">
        <f>+('C'!F56/D!J$60)*1000</f>
        <v>-3.6273184196891193</v>
      </c>
      <c r="K90" s="142">
        <f>+('C'!G56/D!K$60)*1000</f>
        <v>-4.7932700000000006</v>
      </c>
      <c r="L90" s="142">
        <f>+('C'!H56/D!L$60)*1000</f>
        <v>-1.9400680604534006</v>
      </c>
      <c r="M90" s="142">
        <f>+('C'!I56/D!M$60)*1000</f>
        <v>-0.12069662001191186</v>
      </c>
      <c r="N90" s="142">
        <f>+('C'!J56/D!N$60)*1000</f>
        <v>-0.71067124026069495</v>
      </c>
      <c r="O90" s="142">
        <f>+('C'!K56/D!O$60)*1000</f>
        <v>2.3855159815141911</v>
      </c>
      <c r="P90" s="142">
        <f>+('C'!L56/D!P$60)*1000</f>
        <v>10.047642165882101</v>
      </c>
      <c r="Q90" s="142">
        <f>+('C'!M56/D!Q$60)*1000</f>
        <v>8.416585748678246</v>
      </c>
      <c r="R90" s="142">
        <f>+('C'!N56/D!R$60)*1000</f>
        <v>9.5422101937559756</v>
      </c>
      <c r="S90" s="142">
        <f>+('C'!O56/D!S$60)*1000</f>
        <v>4.2791162051329312</v>
      </c>
      <c r="T90" s="142">
        <f>+('C'!P56/D!T$60)*1000</f>
        <v>2.2161860359232364</v>
      </c>
      <c r="U90" s="142">
        <f>+('C'!Q56/D!U$60)*1000</f>
        <v>7.2476487368113203</v>
      </c>
      <c r="V90" s="142">
        <f>+('C'!R56/D!V$60)*1000</f>
        <v>19.547314569021097</v>
      </c>
      <c r="W90" s="142">
        <f>+('C'!S56/D!W$60)*1000</f>
        <v>27.618802373104813</v>
      </c>
      <c r="X90" s="142">
        <f>+('C'!T56/D!X$60)*1000</f>
        <v>35.910143663807148</v>
      </c>
      <c r="Y90" s="142">
        <f>+('C'!U56/D!Y$60)*1000</f>
        <v>52.407908419561203</v>
      </c>
      <c r="Z90" s="142">
        <f>+('C'!V56/D!Z$60)*1000</f>
        <v>30.14246805033849</v>
      </c>
      <c r="AA90" s="142">
        <f>+('C'!W56/D!AA$60)*1000</f>
        <v>16.409610087700894</v>
      </c>
      <c r="AB90" s="142">
        <f>+('C'!X56/D!AB$60)*1000</f>
        <v>7.2478240151027942</v>
      </c>
      <c r="AC90" s="142">
        <f>+('C'!Y56/D!AC$60)*1000</f>
        <v>12.183766554525313</v>
      </c>
      <c r="AD90" s="142">
        <f>+('C'!Z56/D!AD$60)*1000</f>
        <v>16.177869776028565</v>
      </c>
      <c r="AE90" s="142">
        <f>+('C'!AA56/D!AE$60)*1000</f>
        <v>11.612351266203799</v>
      </c>
    </row>
    <row r="91" spans="6:31" x14ac:dyDescent="0.25">
      <c r="F91" s="1" t="s">
        <v>53</v>
      </c>
    </row>
    <row r="92" spans="6:31" ht="19.5" thickBot="1" x14ac:dyDescent="0.3">
      <c r="G92" s="219" t="s">
        <v>61</v>
      </c>
      <c r="H92" s="219"/>
      <c r="I92" s="219"/>
      <c r="J92" s="219"/>
      <c r="K92" s="219"/>
      <c r="L92" s="219"/>
      <c r="M92" s="219"/>
      <c r="N92" s="219"/>
      <c r="O92" s="219"/>
      <c r="P92" s="219"/>
      <c r="Q92" s="219"/>
      <c r="R92" s="219"/>
      <c r="S92" s="219"/>
      <c r="T92" s="219"/>
      <c r="U92" s="219"/>
      <c r="V92" s="219"/>
      <c r="W92" s="219"/>
      <c r="X92" s="219"/>
      <c r="Y92" s="219"/>
      <c r="Z92" s="219"/>
      <c r="AA92" s="219"/>
      <c r="AB92" s="219"/>
      <c r="AC92" s="219"/>
    </row>
    <row r="93" spans="6:31" x14ac:dyDescent="0.25">
      <c r="G93" s="175" t="s">
        <v>39</v>
      </c>
      <c r="H93" s="176">
        <v>1995</v>
      </c>
      <c r="I93" s="176">
        <v>1996</v>
      </c>
      <c r="J93" s="176">
        <v>1997</v>
      </c>
      <c r="K93" s="176">
        <v>1998</v>
      </c>
      <c r="L93" s="176">
        <v>1999</v>
      </c>
      <c r="M93" s="176">
        <v>2000</v>
      </c>
      <c r="N93" s="176">
        <v>2001</v>
      </c>
      <c r="O93" s="176">
        <v>2002</v>
      </c>
      <c r="P93" s="176">
        <v>2003</v>
      </c>
      <c r="Q93" s="176">
        <v>2004</v>
      </c>
      <c r="R93" s="176">
        <v>2005</v>
      </c>
      <c r="S93" s="176">
        <v>2006</v>
      </c>
      <c r="T93" s="176">
        <v>2007</v>
      </c>
      <c r="U93" s="176">
        <v>2008</v>
      </c>
      <c r="V93" s="176">
        <v>2009</v>
      </c>
      <c r="W93" s="176">
        <v>2010</v>
      </c>
      <c r="X93" s="176">
        <v>2011</v>
      </c>
      <c r="Y93" s="176">
        <v>2012</v>
      </c>
      <c r="Z93" s="176">
        <v>2013</v>
      </c>
      <c r="AA93" s="176">
        <v>2014</v>
      </c>
      <c r="AB93" s="176">
        <v>2015</v>
      </c>
      <c r="AC93" s="176">
        <v>2016</v>
      </c>
      <c r="AD93" s="176">
        <v>2017</v>
      </c>
      <c r="AE93" s="176">
        <v>2018</v>
      </c>
    </row>
    <row r="94" spans="6:31" ht="15.75" thickBot="1" x14ac:dyDescent="0.3">
      <c r="G94" s="177" t="s">
        <v>38</v>
      </c>
      <c r="H94" s="178">
        <v>92507279383.038742</v>
      </c>
      <c r="I94" s="178">
        <v>97160109277.80867</v>
      </c>
      <c r="J94" s="178">
        <v>106659508271.25496</v>
      </c>
      <c r="K94" s="178">
        <v>98443739941.166382</v>
      </c>
      <c r="L94" s="178">
        <v>86186158684.768494</v>
      </c>
      <c r="M94" s="178">
        <v>99886577330.727112</v>
      </c>
      <c r="N94" s="178">
        <v>98203546156.310226</v>
      </c>
      <c r="O94" s="178">
        <v>97933391976.083038</v>
      </c>
      <c r="P94" s="178">
        <v>94684584162.77298</v>
      </c>
      <c r="Q94" s="178">
        <v>117074863821.85016</v>
      </c>
      <c r="R94" s="178">
        <v>146566264837.01422</v>
      </c>
      <c r="S94" s="178">
        <v>162590146096.41431</v>
      </c>
      <c r="T94" s="178">
        <v>207416494642.37894</v>
      </c>
      <c r="U94" s="178">
        <v>243982437870.84012</v>
      </c>
      <c r="V94" s="178">
        <v>233821670544.25751</v>
      </c>
      <c r="W94" s="178">
        <v>287018184637.52924</v>
      </c>
      <c r="X94" s="178">
        <v>335415156702.18616</v>
      </c>
      <c r="Y94" s="178">
        <v>369659700375.51984</v>
      </c>
      <c r="Z94" s="178">
        <v>380191881860.37207</v>
      </c>
      <c r="AA94" s="178">
        <v>378195716714.26593</v>
      </c>
      <c r="AB94" s="178">
        <v>291519591532.95099</v>
      </c>
      <c r="AC94" s="178">
        <v>280090999648.11493</v>
      </c>
      <c r="AD94" s="178">
        <v>309191382833.36511</v>
      </c>
      <c r="AE94" s="178">
        <v>330227870000</v>
      </c>
    </row>
    <row r="95" spans="6:31" x14ac:dyDescent="0.25">
      <c r="G95" s="2" t="s">
        <v>42</v>
      </c>
      <c r="H95" s="174" t="s">
        <v>41</v>
      </c>
      <c r="Y95" s="65"/>
      <c r="Z95" s="65"/>
      <c r="AA95" s="65"/>
      <c r="AB95" s="65"/>
    </row>
    <row r="96" spans="6:31" ht="15.75" thickBot="1" x14ac:dyDescent="0.3"/>
    <row r="97" spans="6:31" ht="15.75" thickBot="1" x14ac:dyDescent="0.3">
      <c r="F97" s="7" t="s">
        <v>15</v>
      </c>
      <c r="G97" s="8"/>
      <c r="H97" s="17">
        <v>1995</v>
      </c>
      <c r="I97" s="9">
        <v>1996</v>
      </c>
      <c r="J97" s="17">
        <v>1997</v>
      </c>
      <c r="K97" s="9">
        <v>1998</v>
      </c>
      <c r="L97" s="17">
        <v>1999</v>
      </c>
      <c r="M97" s="9">
        <v>2000</v>
      </c>
      <c r="N97" s="17">
        <v>2001</v>
      </c>
      <c r="O97" s="9">
        <v>2002</v>
      </c>
      <c r="P97" s="17">
        <v>2003</v>
      </c>
      <c r="Q97" s="9">
        <v>2004</v>
      </c>
      <c r="R97" s="17">
        <v>2005</v>
      </c>
      <c r="S97" s="9">
        <v>2006</v>
      </c>
      <c r="T97" s="17">
        <v>2007</v>
      </c>
      <c r="U97" s="9">
        <v>2008</v>
      </c>
      <c r="V97" s="17">
        <v>2009</v>
      </c>
      <c r="W97" s="9">
        <v>2010</v>
      </c>
      <c r="X97" s="17">
        <v>2011</v>
      </c>
      <c r="Y97" s="9">
        <v>2012</v>
      </c>
      <c r="Z97" s="17">
        <v>2013</v>
      </c>
      <c r="AA97" s="9">
        <v>2014</v>
      </c>
      <c r="AB97" s="17">
        <v>2015</v>
      </c>
      <c r="AC97" s="10">
        <v>2016</v>
      </c>
      <c r="AD97" s="10">
        <v>2017</v>
      </c>
      <c r="AE97" s="10">
        <v>2018</v>
      </c>
    </row>
    <row r="98" spans="6:31" ht="15.75" thickBot="1" x14ac:dyDescent="0.3">
      <c r="F98" s="190" t="s">
        <v>27</v>
      </c>
      <c r="G98" s="199"/>
      <c r="H98" s="236">
        <f>+A!D46/(D!H$94)</f>
        <v>5.6277106263645347E-5</v>
      </c>
      <c r="I98" s="236">
        <f>+A!E46/(D!I$94)</f>
        <v>5.9301526756474946E-5</v>
      </c>
      <c r="J98" s="236">
        <f>+A!F46/(D!J$94)</f>
        <v>5.568643934579913E-5</v>
      </c>
      <c r="K98" s="236">
        <f>+A!G46/(D!K$94)</f>
        <v>5.4461954037952987E-5</v>
      </c>
      <c r="L98" s="236">
        <f>+A!H46/(D!L$94)</f>
        <v>8.2064082120995597E-5</v>
      </c>
      <c r="M98" s="236">
        <f>+A!I46/(D!M$94)</f>
        <v>8.0186175871060805E-5</v>
      </c>
      <c r="N98" s="236">
        <f>+A!J46/(D!N$94)</f>
        <v>6.6752669222004216E-5</v>
      </c>
      <c r="O98" s="236">
        <f>+A!K46/(D!O$94)</f>
        <v>6.8697673370110969E-5</v>
      </c>
      <c r="P98" s="236">
        <f>+A!L46/(D!P$94)</f>
        <v>8.2234633714126299E-5</v>
      </c>
      <c r="Q98" s="236">
        <f>+A!M46/(D!Q$94)</f>
        <v>7.8881588938277492E-5</v>
      </c>
      <c r="R98" s="236">
        <f>+A!N46/(D!R$94)</f>
        <v>7.9935973404442201E-5</v>
      </c>
      <c r="S98" s="236">
        <f>+A!O46/(D!S$94)</f>
        <v>7.968292571874206E-5</v>
      </c>
      <c r="T98" s="236">
        <f>+A!P46/(D!T$94)</f>
        <v>6.811601598204484E-5</v>
      </c>
      <c r="U98" s="236">
        <f>+A!Q46/(D!U$94)</f>
        <v>7.7165280215646745E-5</v>
      </c>
      <c r="V98" s="236">
        <f>+A!R46/(D!V$94)</f>
        <v>7.3637146483995398E-5</v>
      </c>
      <c r="W98" s="236">
        <f>+A!S46/(D!W$94)</f>
        <v>8.4151781269547647E-5</v>
      </c>
      <c r="X98" s="236">
        <f>+A!T46/(D!X$94)</f>
        <v>9.0520017987613224E-5</v>
      </c>
      <c r="Y98" s="236">
        <f>+A!U46/(D!Y$94)</f>
        <v>8.8759387159782608E-5</v>
      </c>
      <c r="Z98" s="236">
        <f>+A!V46/(D!Z$94)</f>
        <v>7.6452147344047857E-5</v>
      </c>
      <c r="AA98" s="236">
        <f>+A!W46/(D!AA$94)</f>
        <v>6.750110344926874E-5</v>
      </c>
      <c r="AB98" s="236">
        <f>+A!X46/(D!AB$94)</f>
        <v>5.8640108148847178E-5</v>
      </c>
      <c r="AC98" s="236">
        <f>+A!Y46/(D!AC$94)</f>
        <v>5.6137906718723888E-5</v>
      </c>
      <c r="AD98" s="236">
        <f>+A!Z46/(D!AD$94)</f>
        <v>6.2470801951197374E-5</v>
      </c>
      <c r="AE98" s="236">
        <f>+A!AA46/(D!AE$94)</f>
        <v>6.7790367518041404E-5</v>
      </c>
    </row>
    <row r="99" spans="6:31" x14ac:dyDescent="0.25">
      <c r="F99" s="210" t="s">
        <v>17</v>
      </c>
      <c r="G99" s="211"/>
      <c r="H99" s="233">
        <f>+A!D47/(D!H$94)</f>
        <v>1.2692858722373008E-5</v>
      </c>
      <c r="I99" s="233">
        <f>+A!E47/(D!I$94)</f>
        <v>1.1561410720403163E-5</v>
      </c>
      <c r="J99" s="233">
        <f>+A!F47/(D!J$94)</f>
        <v>1.463766021712253E-5</v>
      </c>
      <c r="K99" s="233">
        <f>+A!G47/(D!K$94)</f>
        <v>1.2802794730810053E-5</v>
      </c>
      <c r="L99" s="233">
        <f>+A!H47/(D!L$94)</f>
        <v>1.3802098180879092E-5</v>
      </c>
      <c r="M99" s="233">
        <f>+A!I47/(D!M$94)</f>
        <v>1.0876426293023046E-5</v>
      </c>
      <c r="N99" s="233">
        <f>+A!J47/(D!N$94)</f>
        <v>8.9162792105928064E-6</v>
      </c>
      <c r="O99" s="233">
        <f>+A!K47/(D!O$94)</f>
        <v>9.1729054909012855E-6</v>
      </c>
      <c r="P99" s="233">
        <f>+A!L47/(D!P$94)</f>
        <v>9.7292935079731032E-6</v>
      </c>
      <c r="Q99" s="233">
        <f>+A!M47/(D!Q$94)</f>
        <v>9.1440023678268166E-6</v>
      </c>
      <c r="R99" s="233">
        <f>+A!N47/(D!R$94)</f>
        <v>1.0311039465190388E-5</v>
      </c>
      <c r="S99" s="233">
        <f>+A!O47/(D!S$94)</f>
        <v>9.4369747788413979E-6</v>
      </c>
      <c r="T99" s="233">
        <f>+A!P47/(D!T$94)</f>
        <v>7.413749681052671E-6</v>
      </c>
      <c r="U99" s="233">
        <f>+A!Q47/(D!U$94)</f>
        <v>7.2032300084253125E-6</v>
      </c>
      <c r="V99" s="233">
        <f>+A!R47/(D!V$94)</f>
        <v>8.347042194408498E-6</v>
      </c>
      <c r="W99" s="233">
        <f>+A!S47/(D!W$94)</f>
        <v>8.1955808373976682E-6</v>
      </c>
      <c r="X99" s="233">
        <f>+A!T47/(D!X$94)</f>
        <v>8.5018100852608655E-6</v>
      </c>
      <c r="Y99" s="233">
        <f>+A!U47/(D!Y$94)</f>
        <v>6.4668132002801046E-6</v>
      </c>
      <c r="Z99" s="233">
        <f>+A!V47/(D!Z$94)</f>
        <v>5.7892617254998169E-6</v>
      </c>
      <c r="AA99" s="233">
        <f>+A!W47/(D!AA$94)</f>
        <v>6.9515498373195344E-6</v>
      </c>
      <c r="AB99" s="233">
        <f>+A!X47/(D!AB$94)</f>
        <v>9.0140874038065371E-6</v>
      </c>
      <c r="AC99" s="233">
        <f>+A!Y47/(D!AC$94)</f>
        <v>8.9608517308774305E-6</v>
      </c>
      <c r="AD99" s="233">
        <f>+A!Z47/(D!AD$94)</f>
        <v>9.0220783433133169E-6</v>
      </c>
      <c r="AE99" s="233">
        <f>+A!AA47/(D!AE$94)</f>
        <v>8.3296885844311086E-6</v>
      </c>
    </row>
    <row r="100" spans="6:31" x14ac:dyDescent="0.25">
      <c r="F100" s="212" t="s">
        <v>18</v>
      </c>
      <c r="G100" s="213"/>
      <c r="H100" s="234">
        <f>+A!D48/(D!H$94)</f>
        <v>6.6531661519476708E-8</v>
      </c>
      <c r="I100" s="234">
        <f>+A!E48/(D!I$94)</f>
        <v>7.7671207413139742E-8</v>
      </c>
      <c r="J100" s="234">
        <f>+A!F48/(D!J$94)</f>
        <v>7.3409113982481647E-8</v>
      </c>
      <c r="K100" s="234">
        <f>+A!G48/(D!K$94)</f>
        <v>7.7323870512733901E-8</v>
      </c>
      <c r="L100" s="234">
        <f>+A!H48/(D!L$94)</f>
        <v>1.1751065547593391E-7</v>
      </c>
      <c r="M100" s="234">
        <f>+A!I48/(D!M$94)</f>
        <v>8.1389193796103226E-8</v>
      </c>
      <c r="N100" s="234">
        <f>+A!J48/(D!N$94)</f>
        <v>2.2403158400188087E-7</v>
      </c>
      <c r="O100" s="234">
        <f>+A!K48/(D!O$94)</f>
        <v>4.2395544729156038E-7</v>
      </c>
      <c r="P100" s="234">
        <f>+A!L48/(D!P$94)</f>
        <v>5.9269596520089391E-7</v>
      </c>
      <c r="Q100" s="234">
        <f>+A!M48/(D!Q$94)</f>
        <v>6.334092099636499E-7</v>
      </c>
      <c r="R100" s="234">
        <f>+A!N48/(D!R$94)</f>
        <v>2.7763516417130905E-7</v>
      </c>
      <c r="S100" s="234">
        <f>+A!O48/(D!S$94)</f>
        <v>2.8039910224919484E-7</v>
      </c>
      <c r="T100" s="234">
        <f>+A!P48/(D!T$94)</f>
        <v>2.1868890455509704E-7</v>
      </c>
      <c r="U100" s="234">
        <f>+A!Q48/(D!U$94)</f>
        <v>9.6761075124995881E-8</v>
      </c>
      <c r="V100" s="234">
        <f>+A!R48/(D!V$94)</f>
        <v>7.8836525105190749E-8</v>
      </c>
      <c r="W100" s="234">
        <f>+A!S48/(D!W$94)</f>
        <v>5.35466141959231E-8</v>
      </c>
      <c r="X100" s="234">
        <f>+A!T48/(D!X$94)</f>
        <v>4.7338874474590817E-8</v>
      </c>
      <c r="Y100" s="234">
        <f>+A!U48/(D!Y$94)</f>
        <v>4.5357132473373478E-8</v>
      </c>
      <c r="Z100" s="234">
        <f>+A!V48/(D!Z$94)</f>
        <v>6.268798503370725E-8</v>
      </c>
      <c r="AA100" s="234">
        <f>+A!W48/(D!AA$94)</f>
        <v>6.7159948876919417E-8</v>
      </c>
      <c r="AB100" s="234">
        <f>+A!X48/(D!AB$94)</f>
        <v>1.0421737297393933E-7</v>
      </c>
      <c r="AC100" s="234">
        <f>+A!Y48/(D!AC$94)</f>
        <v>8.5048455787323707E-8</v>
      </c>
      <c r="AD100" s="234">
        <f>+A!Z48/(D!AD$94)</f>
        <v>7.6645645110917713E-8</v>
      </c>
      <c r="AE100" s="234">
        <f>+A!AA48/(D!AE$94)</f>
        <v>7.767800155692491E-8</v>
      </c>
    </row>
    <row r="101" spans="6:31" x14ac:dyDescent="0.25">
      <c r="F101" s="210" t="s">
        <v>19</v>
      </c>
      <c r="G101" s="211"/>
      <c r="H101" s="234">
        <f>+A!D49/(D!H$94)</f>
        <v>4.6965584102958667E-6</v>
      </c>
      <c r="I101" s="234">
        <f>+A!E49/(D!I$94)</f>
        <v>4.7960323065057553E-6</v>
      </c>
      <c r="J101" s="234">
        <f>+A!F49/(D!J$94)</f>
        <v>4.6330560304409108E-6</v>
      </c>
      <c r="K101" s="234">
        <f>+A!G49/(D!K$94)</f>
        <v>5.1399897068356425E-6</v>
      </c>
      <c r="L101" s="234">
        <f>+A!H49/(D!L$94)</f>
        <v>5.9991888824182702E-6</v>
      </c>
      <c r="M101" s="234">
        <f>+A!I49/(D!M$94)</f>
        <v>5.5440071709179348E-6</v>
      </c>
      <c r="N101" s="234">
        <f>+A!J49/(D!N$94)</f>
        <v>5.7284524441162681E-6</v>
      </c>
      <c r="O101" s="234">
        <f>+A!K49/(D!O$94)</f>
        <v>6.4711676498938246E-6</v>
      </c>
      <c r="P101" s="234">
        <f>+A!L49/(D!P$94)</f>
        <v>7.0717569488282177E-6</v>
      </c>
      <c r="Q101" s="234">
        <f>+A!M49/(D!Q$94)</f>
        <v>6.1816801179565351E-6</v>
      </c>
      <c r="R101" s="234">
        <f>+A!N49/(D!R$94)</f>
        <v>6.3547261167890855E-6</v>
      </c>
      <c r="S101" s="234">
        <f>+A!O49/(D!S$94)</f>
        <v>7.2931647364215699E-6</v>
      </c>
      <c r="T101" s="234">
        <f>+A!P49/(D!T$94)</f>
        <v>6.5292160555262747E-6</v>
      </c>
      <c r="U101" s="234">
        <f>+A!Q49/(D!U$94)</f>
        <v>5.2464045083344274E-6</v>
      </c>
      <c r="V101" s="234">
        <f>+A!R49/(D!V$94)</f>
        <v>5.0917357156365562E-6</v>
      </c>
      <c r="W101" s="234">
        <f>+A!S49/(D!W$94)</f>
        <v>5.2321254623517758E-6</v>
      </c>
      <c r="X101" s="234">
        <f>+A!T49/(D!X$94)</f>
        <v>4.6457298182966807E-6</v>
      </c>
      <c r="Y101" s="234">
        <f>+A!U49/(D!Y$94)</f>
        <v>4.2600743613660281E-6</v>
      </c>
      <c r="Z101" s="234">
        <f>+A!V49/(D!Z$94)</f>
        <v>4.3712397983562082E-6</v>
      </c>
      <c r="AA101" s="234">
        <f>+A!W49/(D!AA$94)</f>
        <v>4.2277317413618593E-6</v>
      </c>
      <c r="AB101" s="234">
        <f>+A!X49/(D!AB$94)</f>
        <v>5.0691751289482907E-6</v>
      </c>
      <c r="AC101" s="234">
        <f>+A!Y49/(D!AC$94)</f>
        <v>5.2394272213090609E-6</v>
      </c>
      <c r="AD101" s="234">
        <f>+A!Z49/(D!AD$94)</f>
        <v>5.1534036375740029E-6</v>
      </c>
      <c r="AE101" s="234">
        <f>+A!AA49/(D!AE$94)</f>
        <v>5.1156438492002512E-6</v>
      </c>
    </row>
    <row r="102" spans="6:31" x14ac:dyDescent="0.25">
      <c r="F102" s="212" t="s">
        <v>20</v>
      </c>
      <c r="G102" s="213"/>
      <c r="H102" s="234">
        <f>+A!D50/(D!H$94)</f>
        <v>2.1889788798299458E-5</v>
      </c>
      <c r="I102" s="234">
        <f>+A!E50/(D!I$94)</f>
        <v>2.8460137422175258E-5</v>
      </c>
      <c r="J102" s="234">
        <f>+A!F50/(D!J$94)</f>
        <v>2.3055433199130259E-5</v>
      </c>
      <c r="K102" s="234">
        <f>+A!G50/(D!K$94)</f>
        <v>2.2710858306847766E-5</v>
      </c>
      <c r="L102" s="234">
        <f>+A!H50/(D!L$94)</f>
        <v>4.3691418894452781E-5</v>
      </c>
      <c r="M102" s="234">
        <f>+A!I50/(D!M$94)</f>
        <v>4.5545818352918056E-5</v>
      </c>
      <c r="N102" s="234">
        <f>+A!J50/(D!N$94)</f>
        <v>3.3684566917112726E-5</v>
      </c>
      <c r="O102" s="234">
        <f>+A!K50/(D!O$94)</f>
        <v>3.357431507940617E-5</v>
      </c>
      <c r="P102" s="234">
        <f>+A!L50/(D!P$94)</f>
        <v>3.6918600539984936E-5</v>
      </c>
      <c r="Q102" s="234">
        <f>+A!M50/(D!Q$94)</f>
        <v>3.6009381838061035E-5</v>
      </c>
      <c r="R102" s="234">
        <f>+A!N50/(D!R$94)</f>
        <v>3.8192116018135362E-5</v>
      </c>
      <c r="S102" s="234">
        <f>+A!O50/(D!S$94)</f>
        <v>3.9138512011831808E-5</v>
      </c>
      <c r="T102" s="234">
        <f>+A!P50/(D!T$94)</f>
        <v>3.4346040507930031E-5</v>
      </c>
      <c r="U102" s="234">
        <f>+A!Q50/(D!U$94)</f>
        <v>4.807037752532321E-5</v>
      </c>
      <c r="V102" s="234">
        <f>+A!R50/(D!V$94)</f>
        <v>4.3026275834838692E-5</v>
      </c>
      <c r="W102" s="234">
        <f>+A!S50/(D!W$94)</f>
        <v>5.3315788120970158E-5</v>
      </c>
      <c r="X102" s="234">
        <f>+A!T50/(D!X$94)</f>
        <v>6.0311861365769197E-5</v>
      </c>
      <c r="Y102" s="234">
        <f>+A!U50/(D!Y$94)</f>
        <v>5.9904393269011236E-5</v>
      </c>
      <c r="Z102" s="234">
        <f>+A!V50/(D!Z$94)</f>
        <v>5.1087646127418524E-5</v>
      </c>
      <c r="AA102" s="234">
        <f>+A!W50/(D!AA$94)</f>
        <v>4.3008504306485825E-5</v>
      </c>
      <c r="AB102" s="234">
        <f>+A!X50/(D!AB$94)</f>
        <v>2.9026038574301322E-5</v>
      </c>
      <c r="AC102" s="234">
        <f>+A!Y50/(D!AC$94)</f>
        <v>2.5519772181112662E-5</v>
      </c>
      <c r="AD102" s="234">
        <f>+A!Z50/(D!AD$94)</f>
        <v>3.2557896451549176E-5</v>
      </c>
      <c r="AE102" s="234">
        <f>+A!AA50/(D!AE$94)</f>
        <v>3.9269231979117935E-5</v>
      </c>
    </row>
    <row r="103" spans="6:31" x14ac:dyDescent="0.25">
      <c r="F103" s="210" t="s">
        <v>21</v>
      </c>
      <c r="G103" s="211"/>
      <c r="H103" s="234">
        <f>+A!D51/(D!H$94)</f>
        <v>6.3035331261392149E-8</v>
      </c>
      <c r="I103" s="234">
        <f>+A!E51/(D!I$94)</f>
        <v>4.2014145829417565E-8</v>
      </c>
      <c r="J103" s="234">
        <f>+A!F51/(D!J$94)</f>
        <v>8.0711754062343289E-8</v>
      </c>
      <c r="K103" s="234">
        <f>+A!G51/(D!K$94)</f>
        <v>4.2986115750265368E-8</v>
      </c>
      <c r="L103" s="234">
        <f>+A!H51/(D!L$94)</f>
        <v>7.5693778439077029E-8</v>
      </c>
      <c r="M103" s="234">
        <f>+A!I51/(D!M$94)</f>
        <v>5.2997571259972862E-8</v>
      </c>
      <c r="N103" s="234">
        <f>+A!J51/(D!N$94)</f>
        <v>9.7567260806949263E-8</v>
      </c>
      <c r="O103" s="234">
        <f>+A!K51/(D!O$94)</f>
        <v>1.8557653965910245E-7</v>
      </c>
      <c r="P103" s="234">
        <f>+A!L51/(D!P$94)</f>
        <v>2.1479132194357822E-7</v>
      </c>
      <c r="Q103" s="234">
        <f>+A!M51/(D!Q$94)</f>
        <v>3.2845823385722478E-7</v>
      </c>
      <c r="R103" s="234">
        <f>+A!N51/(D!R$94)</f>
        <v>1.5079164379727418E-7</v>
      </c>
      <c r="S103" s="234">
        <f>+A!O51/(D!S$94)</f>
        <v>1.7368803508703405E-7</v>
      </c>
      <c r="T103" s="234">
        <f>+A!P51/(D!T$94)</f>
        <v>1.3153193552440751E-7</v>
      </c>
      <c r="U103" s="234">
        <f>+A!Q51/(D!U$94)</f>
        <v>2.1603661091337758E-7</v>
      </c>
      <c r="V103" s="234">
        <f>+A!R51/(D!V$94)</f>
        <v>2.5760977953751655E-7</v>
      </c>
      <c r="W103" s="234">
        <f>+A!S51/(D!W$94)</f>
        <v>2.1501502100968499E-7</v>
      </c>
      <c r="X103" s="234">
        <f>+A!T51/(D!X$94)</f>
        <v>1.3439516998340283E-7</v>
      </c>
      <c r="Y103" s="234">
        <f>+A!U51/(D!Y$94)</f>
        <v>2.0580732203893275E-7</v>
      </c>
      <c r="Z103" s="234">
        <f>+A!V51/(D!Z$94)</f>
        <v>1.5568700917643015E-7</v>
      </c>
      <c r="AA103" s="234">
        <f>+A!W51/(D!AA$94)</f>
        <v>2.5867115008579318E-7</v>
      </c>
      <c r="AB103" s="234">
        <f>+A!X51/(D!AB$94)</f>
        <v>2.5147248462617903E-7</v>
      </c>
      <c r="AC103" s="234">
        <f>+A!Y51/(D!AC$94)</f>
        <v>2.6112529889173913E-7</v>
      </c>
      <c r="AD103" s="234">
        <f>+A!Z51/(D!AD$94)</f>
        <v>3.0218530071504163E-7</v>
      </c>
      <c r="AE103" s="234">
        <f>+A!AA51/(D!AE$94)</f>
        <v>2.4915066980869906E-7</v>
      </c>
    </row>
    <row r="104" spans="6:31" x14ac:dyDescent="0.25">
      <c r="F104" s="212" t="s">
        <v>22</v>
      </c>
      <c r="G104" s="213"/>
      <c r="H104" s="234">
        <f>+A!D52/(D!H$94)</f>
        <v>2.9559881970773561E-6</v>
      </c>
      <c r="I104" s="234">
        <f>+A!E52/(D!I$94)</f>
        <v>3.2947339744616213E-6</v>
      </c>
      <c r="J104" s="234">
        <f>+A!F52/(D!J$94)</f>
        <v>3.9594918056997625E-6</v>
      </c>
      <c r="K104" s="234">
        <f>+A!G52/(D!K$94)</f>
        <v>4.7304052779618779E-6</v>
      </c>
      <c r="L104" s="234">
        <f>+A!H52/(D!L$94)</f>
        <v>7.0631439930688341E-6</v>
      </c>
      <c r="M104" s="234">
        <f>+A!I52/(D!M$94)</f>
        <v>6.4313586786838768E-6</v>
      </c>
      <c r="N104" s="234">
        <f>+A!J52/(D!N$94)</f>
        <v>5.4904350006036328E-6</v>
      </c>
      <c r="O104" s="234">
        <f>+A!K52/(D!O$94)</f>
        <v>4.442434916440447E-6</v>
      </c>
      <c r="P104" s="234">
        <f>+A!L52/(D!P$94)</f>
        <v>4.5496100004985647E-6</v>
      </c>
      <c r="Q104" s="234">
        <f>+A!M52/(D!Q$94)</f>
        <v>4.5034942411062441E-6</v>
      </c>
      <c r="R104" s="234">
        <f>+A!N52/(D!R$94)</f>
        <v>4.3684812784988438E-6</v>
      </c>
      <c r="S104" s="234">
        <f>+A!O52/(D!S$94)</f>
        <v>4.2190438994576204E-6</v>
      </c>
      <c r="T104" s="234">
        <f>+A!P52/(D!T$94)</f>
        <v>3.6186686854105416E-6</v>
      </c>
      <c r="U104" s="234">
        <f>+A!Q52/(D!U$94)</f>
        <v>3.3072504154055711E-6</v>
      </c>
      <c r="V104" s="234">
        <f>+A!R52/(D!V$94)</f>
        <v>3.1907576926612755E-6</v>
      </c>
      <c r="W104" s="234">
        <f>+A!S52/(D!W$94)</f>
        <v>3.3143055524559841E-6</v>
      </c>
      <c r="X104" s="234">
        <f>+A!T52/(D!X$94)</f>
        <v>3.2411564363659965E-6</v>
      </c>
      <c r="Y104" s="234">
        <f>+A!U52/(D!Y$94)</f>
        <v>2.9690623751657492E-6</v>
      </c>
      <c r="Z104" s="234">
        <f>+A!V52/(D!Z$94)</f>
        <v>3.0643847819661588E-6</v>
      </c>
      <c r="AA104" s="234">
        <f>+A!W52/(D!AA$94)</f>
        <v>2.8744570970943339E-6</v>
      </c>
      <c r="AB104" s="234">
        <f>+A!X52/(D!AB$94)</f>
        <v>3.8299760168050269E-6</v>
      </c>
      <c r="AC104" s="234">
        <f>+A!Y52/(D!AC$94)</f>
        <v>3.9875044482084154E-6</v>
      </c>
      <c r="AD104" s="234">
        <f>+A!Z52/(D!AD$94)</f>
        <v>3.5925682010311622E-6</v>
      </c>
      <c r="AE104" s="234">
        <f>+A!AA52/(D!AE$94)</f>
        <v>3.7366774100562745E-6</v>
      </c>
    </row>
    <row r="105" spans="6:31" x14ac:dyDescent="0.25">
      <c r="F105" s="210" t="s">
        <v>23</v>
      </c>
      <c r="G105" s="211"/>
      <c r="H105" s="234">
        <f>+A!D53/(D!H$94)</f>
        <v>7.0556686711907887E-6</v>
      </c>
      <c r="I105" s="234">
        <f>+A!E53/(D!I$94)</f>
        <v>4.6054495854936328E-6</v>
      </c>
      <c r="J105" s="234">
        <f>+A!F53/(D!J$94)</f>
        <v>4.2534064552992534E-6</v>
      </c>
      <c r="K105" s="234">
        <f>+A!G53/(D!K$94)</f>
        <v>4.0471830838416989E-6</v>
      </c>
      <c r="L105" s="234">
        <f>+A!H53/(D!L$94)</f>
        <v>5.7314538498778538E-6</v>
      </c>
      <c r="M105" s="234">
        <f>+A!I53/(D!M$94)</f>
        <v>5.7444188131520915E-6</v>
      </c>
      <c r="N105" s="234">
        <f>+A!J53/(D!N$94)</f>
        <v>5.9691322558450542E-6</v>
      </c>
      <c r="O105" s="234">
        <f>+A!K53/(D!O$94)</f>
        <v>6.6158780567738498E-6</v>
      </c>
      <c r="P105" s="234">
        <f>+A!L53/(D!P$94)</f>
        <v>8.5770684022214745E-6</v>
      </c>
      <c r="Q105" s="234">
        <f>+A!M53/(D!Q$94)</f>
        <v>8.9952950840285429E-6</v>
      </c>
      <c r="R105" s="234">
        <f>+A!N53/(D!R$94)</f>
        <v>8.9134302798311904E-6</v>
      </c>
      <c r="S105" s="234">
        <f>+A!O53/(D!S$94)</f>
        <v>9.7601415097996326E-6</v>
      </c>
      <c r="T105" s="234">
        <f>+A!P53/(D!T$94)</f>
        <v>9.1884792927678862E-6</v>
      </c>
      <c r="U105" s="234">
        <f>+A!Q53/(D!U$94)</f>
        <v>6.2117675404256399E-6</v>
      </c>
      <c r="V105" s="234">
        <f>+A!R53/(D!V$94)</f>
        <v>5.2554248378248931E-6</v>
      </c>
      <c r="W105" s="234">
        <f>+A!S53/(D!W$94)</f>
        <v>5.3267743154699412E-6</v>
      </c>
      <c r="X105" s="234">
        <f>+A!T53/(D!X$94)</f>
        <v>4.6715938760968554E-6</v>
      </c>
      <c r="Y105" s="234">
        <f>+A!U53/(D!Y$94)</f>
        <v>4.2462313728152023E-6</v>
      </c>
      <c r="Z105" s="234">
        <f>+A!V53/(D!Z$94)</f>
        <v>3.7242710866719983E-6</v>
      </c>
      <c r="AA105" s="234">
        <f>+A!W53/(D!AA$94)</f>
        <v>3.8444378789685944E-6</v>
      </c>
      <c r="AB105" s="234">
        <f>+A!X53/(D!AB$94)</f>
        <v>4.4163194014851584E-6</v>
      </c>
      <c r="AC105" s="234">
        <f>+A!Y53/(D!AC$94)</f>
        <v>4.374409547394559E-6</v>
      </c>
      <c r="AD105" s="234">
        <f>+A!Z53/(D!AD$94)</f>
        <v>4.0865500533077982E-6</v>
      </c>
      <c r="AE105" s="234">
        <f>+A!AA53/(D!AE$94)</f>
        <v>4.5958982353609343E-6</v>
      </c>
    </row>
    <row r="106" spans="6:31" x14ac:dyDescent="0.25">
      <c r="F106" s="212" t="s">
        <v>24</v>
      </c>
      <c r="G106" s="213"/>
      <c r="H106" s="234">
        <f>+A!D54/(D!H$94)</f>
        <v>5.8496877608879079E-7</v>
      </c>
      <c r="I106" s="234">
        <f>+A!E54/(D!I$94)</f>
        <v>4.64664648234515E-7</v>
      </c>
      <c r="J106" s="234">
        <f>+A!F54/(D!J$94)</f>
        <v>5.2599215868614376E-7</v>
      </c>
      <c r="K106" s="234">
        <f>+A!G54/(D!K$94)</f>
        <v>6.6626562582038032E-7</v>
      </c>
      <c r="L106" s="234">
        <f>+A!H54/(D!L$94)</f>
        <v>6.9108145564127816E-7</v>
      </c>
      <c r="M106" s="234">
        <f>+A!I54/(D!M$94)</f>
        <v>9.0032313052672461E-7</v>
      </c>
      <c r="N106" s="234">
        <f>+A!J54/(D!N$94)</f>
        <v>1.2665747100621134E-6</v>
      </c>
      <c r="O106" s="234">
        <f>+A!K54/(D!O$94)</f>
        <v>1.1419330091957968E-6</v>
      </c>
      <c r="P106" s="234">
        <f>+A!L54/(D!P$94)</f>
        <v>1.4503824166763718E-6</v>
      </c>
      <c r="Q106" s="234">
        <f>+A!M54/(D!Q$94)</f>
        <v>1.7425986017839292E-6</v>
      </c>
      <c r="R106" s="234">
        <f>+A!N54/(D!R$94)</f>
        <v>1.6918906426097036E-6</v>
      </c>
      <c r="S106" s="234">
        <f>+A!O54/(D!S$94)</f>
        <v>1.8281154432553588E-6</v>
      </c>
      <c r="T106" s="234">
        <f>+A!P54/(D!T$94)</f>
        <v>1.7322509794579713E-6</v>
      </c>
      <c r="U106" s="234">
        <f>+A!Q54/(D!U$94)</f>
        <v>1.8411885622595824E-6</v>
      </c>
      <c r="V106" s="234">
        <f>+A!R54/(D!V$94)</f>
        <v>1.607778000751405E-6</v>
      </c>
      <c r="W106" s="234">
        <f>+A!S54/(D!W$94)</f>
        <v>1.3383449710167699E-6</v>
      </c>
      <c r="X106" s="234">
        <f>+A!T54/(D!X$94)</f>
        <v>1.3223852265979282E-6</v>
      </c>
      <c r="Y106" s="234">
        <f>+A!U54/(D!Y$94)</f>
        <v>1.5380548175049376E-6</v>
      </c>
      <c r="Z106" s="234">
        <f>+A!V54/(D!Z$94)</f>
        <v>1.878714391545901E-6</v>
      </c>
      <c r="AA106" s="234">
        <f>+A!W54/(D!AA$94)</f>
        <v>1.6828261872697006E-6</v>
      </c>
      <c r="AB106" s="234">
        <f>+A!X54/(D!AB$94)</f>
        <v>2.3987906518487197E-6</v>
      </c>
      <c r="AC106" s="234">
        <f>+A!Y54/(D!AC$94)</f>
        <v>2.713315018885916E-6</v>
      </c>
      <c r="AD106" s="234">
        <f>+A!Z54/(D!AD$94)</f>
        <v>2.6719479871314514E-6</v>
      </c>
      <c r="AE106" s="234">
        <f>+A!AA54/(D!AE$94)</f>
        <v>2.1747155532329846E-6</v>
      </c>
    </row>
    <row r="107" spans="6:31" x14ac:dyDescent="0.25">
      <c r="F107" s="210" t="s">
        <v>25</v>
      </c>
      <c r="G107" s="211"/>
      <c r="H107" s="234">
        <f>+A!D55/(D!H$94)</f>
        <v>5.5512379071668603E-6</v>
      </c>
      <c r="I107" s="234">
        <f>+A!E55/(D!I$94)</f>
        <v>4.6976263344348309E-6</v>
      </c>
      <c r="J107" s="234">
        <f>+A!F55/(D!J$94)</f>
        <v>3.8869179946494242E-6</v>
      </c>
      <c r="K107" s="234">
        <f>+A!G55/(D!K$94)</f>
        <v>4.0730656234681174E-6</v>
      </c>
      <c r="L107" s="234">
        <f>+A!H55/(D!L$94)</f>
        <v>4.7733656108832414E-6</v>
      </c>
      <c r="M107" s="234">
        <f>+A!I55/(D!M$94)</f>
        <v>4.922407786303722E-6</v>
      </c>
      <c r="N107" s="234">
        <f>+A!J55/(D!N$94)</f>
        <v>5.2628910892622586E-6</v>
      </c>
      <c r="O107" s="234">
        <f>+A!K55/(D!O$94)</f>
        <v>5.5842894641447647E-6</v>
      </c>
      <c r="P107" s="234">
        <f>+A!L55/(D!P$94)</f>
        <v>8.1649451580308744E-6</v>
      </c>
      <c r="Q107" s="234">
        <f>+A!M55/(D!Q$94)</f>
        <v>7.6888467738879194E-6</v>
      </c>
      <c r="R107" s="234">
        <f>+A!N55/(D!R$94)</f>
        <v>6.2550132052520971E-6</v>
      </c>
      <c r="S107" s="234">
        <f>+A!O55/(D!S$94)</f>
        <v>5.4938056361073601E-6</v>
      </c>
      <c r="T107" s="234">
        <f>+A!P55/(D!T$94)</f>
        <v>3.734647045962224E-6</v>
      </c>
      <c r="U107" s="234">
        <f>+A!Q55/(D!U$94)</f>
        <v>3.0115183962091868E-6</v>
      </c>
      <c r="V107" s="234">
        <f>+A!R55/(D!V$94)</f>
        <v>2.5044900057249293E-6</v>
      </c>
      <c r="W107" s="234">
        <f>+A!S55/(D!W$94)</f>
        <v>2.3108427009167135E-6</v>
      </c>
      <c r="X107" s="234">
        <f>+A!T55/(D!X$94)</f>
        <v>2.0660836880883956E-6</v>
      </c>
      <c r="Y107" s="234">
        <f>+A!U55/(D!Y$94)</f>
        <v>1.8567582760651227E-6</v>
      </c>
      <c r="Z107" s="234">
        <f>+A!V55/(D!Z$94)</f>
        <v>1.825436460147463E-6</v>
      </c>
      <c r="AA107" s="234">
        <f>+A!W55/(D!AA$94)</f>
        <v>1.6978214945917155E-6</v>
      </c>
      <c r="AB107" s="234">
        <f>+A!X55/(D!AB$94)</f>
        <v>2.2381704967717412E-6</v>
      </c>
      <c r="AC107" s="234">
        <f>+A!Y55/(D!AC$94)</f>
        <v>2.0289925513992674E-6</v>
      </c>
      <c r="AD107" s="234">
        <f>+A!Z55/(D!AD$94)</f>
        <v>1.8269047372009916E-6</v>
      </c>
      <c r="AE107" s="234">
        <f>+A!AA55/(D!AE$94)</f>
        <v>1.9107684611840906E-6</v>
      </c>
    </row>
    <row r="108" spans="6:31" ht="15.75" thickBot="1" x14ac:dyDescent="0.3">
      <c r="F108" s="214" t="s">
        <v>26</v>
      </c>
      <c r="G108" s="215"/>
      <c r="H108" s="235">
        <f>+A!D56/(D!H$94)</f>
        <v>7.2046972351259172E-7</v>
      </c>
      <c r="I108" s="235">
        <f>+A!E56/(D!I$94)</f>
        <v>1.3017877495212779E-6</v>
      </c>
      <c r="J108" s="235">
        <f>+A!F56/(D!J$94)</f>
        <v>5.8036150741079796E-7</v>
      </c>
      <c r="K108" s="235">
        <f>+A!G56/(D!K$94)</f>
        <v>1.7108304712991843E-7</v>
      </c>
      <c r="L108" s="235">
        <f>+A!H56/(D!L$94)</f>
        <v>1.1912743480716806E-7</v>
      </c>
      <c r="M108" s="235">
        <f>+A!I56/(D!M$94)</f>
        <v>8.7028870467922754E-8</v>
      </c>
      <c r="N108" s="235">
        <f>+A!J56/(D!N$94)</f>
        <v>1.1273873941759477E-7</v>
      </c>
      <c r="O108" s="235">
        <f>+A!K56/(D!O$94)</f>
        <v>1.0852177061931553E-6</v>
      </c>
      <c r="P108" s="235">
        <f>+A!L56/(D!P$94)</f>
        <v>4.965489452768283E-6</v>
      </c>
      <c r="Q108" s="235">
        <f>+A!M56/(D!Q$94)</f>
        <v>3.6544224612640572E-6</v>
      </c>
      <c r="R108" s="235">
        <f>+A!N56/(D!R$94)</f>
        <v>3.4208496856868794E-6</v>
      </c>
      <c r="S108" s="235">
        <f>+A!O56/(D!S$94)</f>
        <v>2.0590806394962902E-6</v>
      </c>
      <c r="T108" s="235">
        <f>+A!P56/(D!T$94)</f>
        <v>1.2027429420698976E-6</v>
      </c>
      <c r="U108" s="235">
        <f>+A!Q56/(D!U$94)</f>
        <v>1.9607456388039277E-6</v>
      </c>
      <c r="V108" s="235">
        <f>+A!R56/(D!V$94)</f>
        <v>4.2771959402740732E-6</v>
      </c>
      <c r="W108" s="235">
        <f>+A!S56/(D!W$94)</f>
        <v>4.8494576876994275E-6</v>
      </c>
      <c r="X108" s="235">
        <f>+A!T56/(D!X$94)</f>
        <v>5.5776634645675997E-6</v>
      </c>
      <c r="Y108" s="235">
        <f>+A!U56/(D!Y$94)</f>
        <v>7.2668350276515375E-6</v>
      </c>
      <c r="Z108" s="235">
        <f>+A!V56/(D!Z$94)</f>
        <v>4.492817996643397E-6</v>
      </c>
      <c r="AA108" s="235">
        <f>+A!W56/(D!AA$94)</f>
        <v>2.8879438204351319E-6</v>
      </c>
      <c r="AB108" s="235">
        <f>+A!X56/(D!AB$94)</f>
        <v>2.2918606104196634E-6</v>
      </c>
      <c r="AC108" s="235">
        <f>+A!Y56/(D!AC$94)</f>
        <v>2.9674604005277035E-6</v>
      </c>
      <c r="AD108" s="235">
        <f>+A!Z56/(D!AD$94)</f>
        <v>3.180621603966248E-6</v>
      </c>
      <c r="AE108" s="235">
        <f>+A!AA56/(D!AE$94)</f>
        <v>2.3309147710639928E-6</v>
      </c>
    </row>
    <row r="109" spans="6:31" x14ac:dyDescent="0.25">
      <c r="F109" s="1" t="s">
        <v>53</v>
      </c>
      <c r="I109" s="66"/>
    </row>
    <row r="110" spans="6:31" ht="15.75" thickBot="1" x14ac:dyDescent="0.3"/>
    <row r="111" spans="6:31" ht="15.75" thickBot="1" x14ac:dyDescent="0.3">
      <c r="F111" s="7" t="s">
        <v>15</v>
      </c>
      <c r="G111" s="8"/>
      <c r="H111" s="17">
        <v>1995</v>
      </c>
      <c r="I111" s="9">
        <v>1996</v>
      </c>
      <c r="J111" s="17">
        <v>1997</v>
      </c>
      <c r="K111" s="9">
        <v>1998</v>
      </c>
      <c r="L111" s="17">
        <v>1999</v>
      </c>
      <c r="M111" s="9">
        <v>2000</v>
      </c>
      <c r="N111" s="17">
        <v>2001</v>
      </c>
      <c r="O111" s="9">
        <v>2002</v>
      </c>
      <c r="P111" s="17">
        <v>2003</v>
      </c>
      <c r="Q111" s="9">
        <v>2004</v>
      </c>
      <c r="R111" s="17">
        <v>2005</v>
      </c>
      <c r="S111" s="9">
        <v>2006</v>
      </c>
      <c r="T111" s="17">
        <v>2007</v>
      </c>
      <c r="U111" s="9">
        <v>2008</v>
      </c>
      <c r="V111" s="17">
        <v>2009</v>
      </c>
      <c r="W111" s="9">
        <v>2010</v>
      </c>
      <c r="X111" s="17">
        <v>2011</v>
      </c>
      <c r="Y111" s="9">
        <v>2012</v>
      </c>
      <c r="Z111" s="17">
        <v>2013</v>
      </c>
      <c r="AA111" s="9">
        <v>2014</v>
      </c>
      <c r="AB111" s="17">
        <v>2015</v>
      </c>
      <c r="AC111" s="10">
        <v>2016</v>
      </c>
      <c r="AD111" s="10">
        <v>2017</v>
      </c>
      <c r="AE111" s="10">
        <v>2018</v>
      </c>
    </row>
    <row r="112" spans="6:31" ht="15.75" thickBot="1" x14ac:dyDescent="0.3">
      <c r="F112" s="190" t="s">
        <v>27</v>
      </c>
      <c r="G112" s="199"/>
      <c r="H112" s="61">
        <f>+B!E46/(D!H$94)</f>
        <v>8.693141676669464E-5</v>
      </c>
      <c r="I112" s="61">
        <f>+B!F46/(D!I$94)</f>
        <v>8.0732469542328533E-5</v>
      </c>
      <c r="J112" s="61">
        <f>+B!G46/(D!J$94)</f>
        <v>8.2623246992551613E-5</v>
      </c>
      <c r="K112" s="61">
        <f>+B!H46/(D!K$94)</f>
        <v>8.3068682933899412E-5</v>
      </c>
      <c r="L112" s="61">
        <f>+B!I46/(D!L$94)</f>
        <v>7.2741717320648681E-5</v>
      </c>
      <c r="M112" s="61">
        <f>+B!J46/(D!M$94)</f>
        <v>6.7116908859561963E-5</v>
      </c>
      <c r="N112" s="61">
        <f>+B!K46/(D!N$94)</f>
        <v>7.7297088863956858E-5</v>
      </c>
      <c r="O112" s="61">
        <f>+B!L46/(D!O$94)</f>
        <v>7.5758642923466962E-5</v>
      </c>
      <c r="P112" s="61">
        <f>+B!M46/(D!P$94)</f>
        <v>8.2906707215453661E-5</v>
      </c>
      <c r="Q112" s="61">
        <f>+B!N46/(D!Q$94)</f>
        <v>8.3457554465900979E-5</v>
      </c>
      <c r="R112" s="61">
        <f>+B!O46/(D!R$94)</f>
        <v>8.6004154694243281E-5</v>
      </c>
      <c r="S112" s="61">
        <f>+B!P46/(D!S$94)</f>
        <v>9.6414658922221814E-5</v>
      </c>
      <c r="T112" s="61">
        <f>+B!Q46/(D!T$94)</f>
        <v>9.7464303380766744E-5</v>
      </c>
      <c r="U112" s="61">
        <f>+B!R46/(D!U$94)</f>
        <v>1.0266576565752777E-4</v>
      </c>
      <c r="V112" s="61">
        <f>+B!S46/(D!V$94)</f>
        <v>8.5781470593862378E-5</v>
      </c>
      <c r="W112" s="61">
        <f>+B!T46/(D!W$94)</f>
        <v>8.9873517037174913E-5</v>
      </c>
      <c r="X112" s="61">
        <f>+B!U46/(D!X$94)</f>
        <v>1.0576983151807812E-4</v>
      </c>
      <c r="Y112" s="61">
        <f>+B!V46/(D!Y$94)</f>
        <v>1.0364059454704123E-4</v>
      </c>
      <c r="Z112" s="61">
        <f>+B!W46/(D!Z$94)</f>
        <v>1.0542333912516322E-4</v>
      </c>
      <c r="AA112" s="61">
        <f>+B!X46/(D!AA$94)</f>
        <v>1.1698672807399111E-4</v>
      </c>
      <c r="AB112" s="61">
        <f>+B!Y46/(D!AB$94)</f>
        <v>1.2624824818965898E-4</v>
      </c>
      <c r="AC112" s="61">
        <f>+B!Z46/(D!AC$94)</f>
        <v>1.0780075012025904E-4</v>
      </c>
      <c r="AD112" s="61">
        <f>+B!AA46/(D!AD$94)</f>
        <v>9.9074834121458435E-5</v>
      </c>
      <c r="AE112" s="61">
        <f>+B!AB46/(D!AE$94)</f>
        <v>1.0377318447107447E-4</v>
      </c>
    </row>
    <row r="113" spans="6:31" x14ac:dyDescent="0.25">
      <c r="F113" s="210" t="s">
        <v>17</v>
      </c>
      <c r="G113" s="211"/>
      <c r="H113" s="62">
        <f>+B!E47/(D!H$94)</f>
        <v>7.1512134873279345E-6</v>
      </c>
      <c r="I113" s="62">
        <f>+B!F47/(D!I$94)</f>
        <v>9.4432394922136846E-6</v>
      </c>
      <c r="J113" s="62">
        <f>+B!G47/(D!J$94)</f>
        <v>8.2206225793776907E-6</v>
      </c>
      <c r="K113" s="62">
        <f>+B!H47/(D!K$94)</f>
        <v>8.9264356628991794E-6</v>
      </c>
      <c r="L113" s="62">
        <f>+B!I47/(D!L$94)</f>
        <v>7.674797230717033E-6</v>
      </c>
      <c r="M113" s="62">
        <f>+B!J47/(D!M$94)</f>
        <v>6.6206098323940447E-6</v>
      </c>
      <c r="N113" s="62">
        <f>+B!K47/(D!N$94)</f>
        <v>7.3269622550566643E-6</v>
      </c>
      <c r="O113" s="62">
        <f>+B!L47/(D!O$94)</f>
        <v>7.6883339768715623E-6</v>
      </c>
      <c r="P113" s="62">
        <f>+B!M47/(D!P$94)</f>
        <v>7.5461200924925176E-6</v>
      </c>
      <c r="Q113" s="62">
        <f>+B!N47/(D!Q$94)</f>
        <v>7.8683651718933274E-6</v>
      </c>
      <c r="R113" s="62">
        <f>+B!O47/(D!R$94)</f>
        <v>6.3294218013374754E-6</v>
      </c>
      <c r="S113" s="62">
        <f>+B!P47/(D!S$94)</f>
        <v>7.0330288732375913E-6</v>
      </c>
      <c r="T113" s="62">
        <f>+B!Q47/(D!T$94)</f>
        <v>8.1285508797501423E-6</v>
      </c>
      <c r="U113" s="62">
        <f>+B!R47/(D!U$94)</f>
        <v>8.9524941428624587E-6</v>
      </c>
      <c r="V113" s="62">
        <f>+B!S47/(D!V$94)</f>
        <v>5.9154285519408165E-6</v>
      </c>
      <c r="W113" s="62">
        <f>+B!T47/(D!W$94)</f>
        <v>4.9288104089521351E-6</v>
      </c>
      <c r="X113" s="62">
        <f>+B!U47/(D!X$94)</f>
        <v>5.5938048072941211E-6</v>
      </c>
      <c r="Y113" s="62">
        <f>+B!V47/(D!Y$94)</f>
        <v>5.5539603395078707E-6</v>
      </c>
      <c r="Z113" s="62">
        <f>+B!W47/(D!Z$94)</f>
        <v>6.3052047646834888E-6</v>
      </c>
      <c r="AA113" s="62">
        <f>+B!X47/(D!AA$94)</f>
        <v>9.1048694758263791E-6</v>
      </c>
      <c r="AB113" s="62">
        <f>+B!Y47/(D!AB$94)</f>
        <v>1.1592121734357014E-5</v>
      </c>
      <c r="AC113" s="62">
        <f>+B!Z47/(D!AC$94)</f>
        <v>1.1183175442749651E-5</v>
      </c>
      <c r="AD113" s="62">
        <f>+B!AA47/(D!AD$94)</f>
        <v>1.0691250592781026E-5</v>
      </c>
      <c r="AE113" s="62">
        <f>+B!AB47/(D!AE$94)</f>
        <v>1.114070343911312E-5</v>
      </c>
    </row>
    <row r="114" spans="6:31" x14ac:dyDescent="0.25">
      <c r="F114" s="212" t="s">
        <v>18</v>
      </c>
      <c r="G114" s="213"/>
      <c r="H114" s="63">
        <f>+B!E48/(D!H$94)</f>
        <v>1.8337782835185529E-7</v>
      </c>
      <c r="I114" s="63">
        <f>+B!F48/(D!I$94)</f>
        <v>2.930338820286075E-7</v>
      </c>
      <c r="J114" s="63">
        <f>+B!G48/(D!J$94)</f>
        <v>3.4625994999034939E-7</v>
      </c>
      <c r="K114" s="63">
        <f>+B!H48/(D!K$94)</f>
        <v>2.787467747202583E-7</v>
      </c>
      <c r="L114" s="63">
        <f>+B!I48/(D!L$94)</f>
        <v>2.117194138648252E-7</v>
      </c>
      <c r="M114" s="63">
        <f>+B!J48/(D!M$94)</f>
        <v>1.4207995087278152E-7</v>
      </c>
      <c r="N114" s="63">
        <f>+B!K48/(D!N$94)</f>
        <v>1.8422258368556395E-7</v>
      </c>
      <c r="O114" s="63">
        <f>+B!L48/(D!O$94)</f>
        <v>1.7097817876143084E-7</v>
      </c>
      <c r="P114" s="63">
        <f>+B!M48/(D!P$94)</f>
        <v>1.9383771035471262E-7</v>
      </c>
      <c r="Q114" s="63">
        <f>+B!N48/(D!Q$94)</f>
        <v>2.0012745891938576E-7</v>
      </c>
      <c r="R114" s="63">
        <f>+B!O48/(D!R$94)</f>
        <v>1.7708398333588E-7</v>
      </c>
      <c r="S114" s="63">
        <f>+B!P48/(D!S$94)</f>
        <v>1.8641149373238932E-7</v>
      </c>
      <c r="T114" s="63">
        <f>+B!Q48/(D!T$94)</f>
        <v>2.0243773800341193E-7</v>
      </c>
      <c r="U114" s="63">
        <f>+B!R48/(D!U$94)</f>
        <v>2.07733742814845E-7</v>
      </c>
      <c r="V114" s="63">
        <f>+B!S48/(D!V$94)</f>
        <v>1.6448974943372534E-7</v>
      </c>
      <c r="W114" s="63">
        <f>+B!T48/(D!W$94)</f>
        <v>1.846384648656532E-7</v>
      </c>
      <c r="X114" s="63">
        <f>+B!U48/(D!X$94)</f>
        <v>1.7909972104611354E-7</v>
      </c>
      <c r="Y114" s="63">
        <f>+B!V48/(D!Y$94)</f>
        <v>2.3015499908043055E-7</v>
      </c>
      <c r="Z114" s="63">
        <f>+B!W48/(D!Z$94)</f>
        <v>2.6090162029401023E-7</v>
      </c>
      <c r="AA114" s="63">
        <f>+B!X48/(D!AA$94)</f>
        <v>3.2274813966817117E-7</v>
      </c>
      <c r="AB114" s="63">
        <f>+B!Y48/(D!AB$94)</f>
        <v>5.3887712374296284E-7</v>
      </c>
      <c r="AC114" s="63">
        <f>+B!Z48/(D!AC$94)</f>
        <v>5.984900664805357E-7</v>
      </c>
      <c r="AD114" s="63">
        <f>+B!AA48/(D!AD$94)</f>
        <v>5.4607475943466086E-7</v>
      </c>
      <c r="AE114" s="63">
        <f>+B!AB48/(D!AE$94)</f>
        <v>5.4995757323571748E-7</v>
      </c>
    </row>
    <row r="115" spans="6:31" x14ac:dyDescent="0.25">
      <c r="F115" s="210" t="s">
        <v>19</v>
      </c>
      <c r="G115" s="211"/>
      <c r="H115" s="63">
        <f>+B!E49/(D!H$94)</f>
        <v>2.7744528399465415E-6</v>
      </c>
      <c r="I115" s="63">
        <f>+B!F49/(D!I$94)</f>
        <v>2.961606601092224E-6</v>
      </c>
      <c r="J115" s="63">
        <f>+B!G49/(D!J$94)</f>
        <v>2.8406040203136141E-6</v>
      </c>
      <c r="K115" s="63">
        <f>+B!H49/(D!K$94)</f>
        <v>2.4108168395657973E-6</v>
      </c>
      <c r="L115" s="63">
        <f>+B!I49/(D!L$94)</f>
        <v>2.1973093114946813E-6</v>
      </c>
      <c r="M115" s="63">
        <f>+B!J49/(D!M$94)</f>
        <v>2.5916926870249739E-6</v>
      </c>
      <c r="N115" s="63">
        <f>+B!K49/(D!N$94)</f>
        <v>2.4245874137886241E-6</v>
      </c>
      <c r="O115" s="63">
        <f>+B!L49/(D!O$94)</f>
        <v>2.539968809216251E-6</v>
      </c>
      <c r="P115" s="63">
        <f>+B!M49/(D!P$94)</f>
        <v>2.767959106726931E-6</v>
      </c>
      <c r="Q115" s="63">
        <f>+B!N49/(D!Q$94)</f>
        <v>2.5225759685648366E-6</v>
      </c>
      <c r="R115" s="63">
        <f>+B!O49/(D!R$94)</f>
        <v>2.1863177270454338E-6</v>
      </c>
      <c r="S115" s="63">
        <f>+B!P49/(D!S$94)</f>
        <v>2.5371007278349276E-6</v>
      </c>
      <c r="T115" s="63">
        <f>+B!Q49/(D!T$94)</f>
        <v>2.3189405250980736E-6</v>
      </c>
      <c r="U115" s="63">
        <f>+B!R49/(D!U$94)</f>
        <v>2.3517718775469999E-6</v>
      </c>
      <c r="V115" s="63">
        <f>+B!S49/(D!V$94)</f>
        <v>1.7769838400044924E-6</v>
      </c>
      <c r="W115" s="63">
        <f>+B!T49/(D!W$94)</f>
        <v>1.8355010769276361E-6</v>
      </c>
      <c r="X115" s="63">
        <f>+B!U49/(D!X$94)</f>
        <v>1.8439648913932601E-6</v>
      </c>
      <c r="Y115" s="63">
        <f>+B!V49/(D!Y$94)</f>
        <v>1.5496495896579364E-6</v>
      </c>
      <c r="Z115" s="63">
        <f>+B!W49/(D!Z$94)</f>
        <v>1.3378567514674134E-6</v>
      </c>
      <c r="AA115" s="63">
        <f>+B!X49/(D!AA$94)</f>
        <v>1.4982150959369302E-6</v>
      </c>
      <c r="AB115" s="63">
        <f>+B!Y49/(D!AB$94)</f>
        <v>2.1961426421923171E-6</v>
      </c>
      <c r="AC115" s="63">
        <f>+B!Z49/(D!AC$94)</f>
        <v>2.0021374185694017E-6</v>
      </c>
      <c r="AD115" s="63">
        <f>+B!AA49/(D!AD$94)</f>
        <v>1.907067595469774E-6</v>
      </c>
      <c r="AE115" s="63">
        <f>+B!AB49/(D!AE$94)</f>
        <v>2.0330543421425936E-6</v>
      </c>
    </row>
    <row r="116" spans="6:31" x14ac:dyDescent="0.25">
      <c r="F116" s="212" t="s">
        <v>20</v>
      </c>
      <c r="G116" s="213"/>
      <c r="H116" s="63">
        <f>+B!E50/(D!H$94)</f>
        <v>5.5583392294020536E-7</v>
      </c>
      <c r="I116" s="63">
        <f>+B!F50/(D!I$94)</f>
        <v>1.1063817527483174E-6</v>
      </c>
      <c r="J116" s="63">
        <f>+B!G50/(D!J$94)</f>
        <v>1.7114923363020691E-6</v>
      </c>
      <c r="K116" s="63">
        <f>+B!H50/(D!K$94)</f>
        <v>4.4781215165480719E-7</v>
      </c>
      <c r="L116" s="63">
        <f>+B!I50/(D!L$94)</f>
        <v>6.2971459487486707E-7</v>
      </c>
      <c r="M116" s="63">
        <f>+B!J50/(D!M$94)</f>
        <v>4.647997582926294E-7</v>
      </c>
      <c r="N116" s="63">
        <f>+B!K50/(D!N$94)</f>
        <v>5.61612275306375E-7</v>
      </c>
      <c r="O116" s="63">
        <f>+B!L50/(D!O$94)</f>
        <v>7.0124748683035206E-7</v>
      </c>
      <c r="P116" s="63">
        <f>+B!M50/(D!P$94)</f>
        <v>1.0575755059329962E-6</v>
      </c>
      <c r="Q116" s="63">
        <f>+B!N50/(D!Q$94)</f>
        <v>9.2558519790288075E-7</v>
      </c>
      <c r="R116" s="63">
        <f>+B!O50/(D!R$94)</f>
        <v>1.6546007518829546E-6</v>
      </c>
      <c r="S116" s="63">
        <f>+B!P50/(D!S$94)</f>
        <v>1.7582188580511057E-6</v>
      </c>
      <c r="T116" s="63">
        <f>+B!Q50/(D!T$94)</f>
        <v>2.0087078162146952E-6</v>
      </c>
      <c r="U116" s="63">
        <f>+B!R50/(D!U$94)</f>
        <v>5.0075427053760878E-6</v>
      </c>
      <c r="V116" s="63">
        <f>+B!S50/(D!V$94)</f>
        <v>4.3346013166395599E-6</v>
      </c>
      <c r="W116" s="63">
        <f>+B!T50/(D!W$94)</f>
        <v>5.9084604940333107E-6</v>
      </c>
      <c r="X116" s="63">
        <f>+B!U50/(D!X$94)</f>
        <v>9.1648987309462404E-6</v>
      </c>
      <c r="Y116" s="63">
        <f>+B!V50/(D!Y$94)</f>
        <v>1.3278100317707907E-5</v>
      </c>
      <c r="Z116" s="63">
        <f>+B!W50/(D!Z$94)</f>
        <v>1.4916028020510692E-5</v>
      </c>
      <c r="AA116" s="63">
        <f>+B!X50/(D!AA$94)</f>
        <v>1.8715592028631258E-5</v>
      </c>
      <c r="AB116" s="63">
        <f>+B!Y50/(D!AB$94)</f>
        <v>1.6142265897995732E-5</v>
      </c>
      <c r="AC116" s="63">
        <f>+B!Z50/(D!AC$94)</f>
        <v>1.1631718970238345E-5</v>
      </c>
      <c r="AD116" s="63">
        <f>+B!AA50/(D!AD$94)</f>
        <v>8.8998620944201013E-6</v>
      </c>
      <c r="AE116" s="63">
        <f>+B!AB50/(D!AE$94)</f>
        <v>8.6510068850336595E-6</v>
      </c>
    </row>
    <row r="117" spans="6:31" x14ac:dyDescent="0.25">
      <c r="F117" s="210" t="s">
        <v>21</v>
      </c>
      <c r="G117" s="211"/>
      <c r="H117" s="63">
        <f>+B!E51/(D!H$94)</f>
        <v>5.224322488167467E-7</v>
      </c>
      <c r="I117" s="63">
        <f>+B!F51/(D!I$94)</f>
        <v>5.6180208529743944E-7</v>
      </c>
      <c r="J117" s="63">
        <f>+B!G51/(D!J$94)</f>
        <v>2.985164521762648E-7</v>
      </c>
      <c r="K117" s="63">
        <f>+B!H51/(D!K$94)</f>
        <v>6.2940814760827212E-7</v>
      </c>
      <c r="L117" s="63">
        <f>+B!I51/(D!L$94)</f>
        <v>5.5018264792882699E-7</v>
      </c>
      <c r="M117" s="63">
        <f>+B!J51/(D!M$94)</f>
        <v>1.921049906081542E-7</v>
      </c>
      <c r="N117" s="63">
        <f>+B!K51/(D!N$94)</f>
        <v>2.4888199007698969E-7</v>
      </c>
      <c r="O117" s="63">
        <f>+B!L51/(D!O$94)</f>
        <v>1.9923373025581575E-7</v>
      </c>
      <c r="P117" s="63">
        <f>+B!M51/(D!P$94)</f>
        <v>2.2078688083016621E-7</v>
      </c>
      <c r="Q117" s="63">
        <f>+B!N51/(D!Q$94)</f>
        <v>2.4526508989746883E-7</v>
      </c>
      <c r="R117" s="63">
        <f>+B!O51/(D!R$94)</f>
        <v>1.6219937122936297E-7</v>
      </c>
      <c r="S117" s="63">
        <f>+B!P51/(D!S$94)</f>
        <v>1.4887280429434224E-7</v>
      </c>
      <c r="T117" s="63">
        <f>+B!Q51/(D!T$94)</f>
        <v>1.7592603742973699E-7</v>
      </c>
      <c r="U117" s="63">
        <f>+B!R51/(D!U$94)</f>
        <v>5.6521237841308379E-7</v>
      </c>
      <c r="V117" s="63">
        <f>+B!S51/(D!V$94)</f>
        <v>1.7344527094345495E-7</v>
      </c>
      <c r="W117" s="63">
        <f>+B!T51/(D!W$94)</f>
        <v>3.0696686382873794E-7</v>
      </c>
      <c r="X117" s="63">
        <f>+B!U51/(D!X$94)</f>
        <v>6.4850555096749525E-7</v>
      </c>
      <c r="Y117" s="63">
        <f>+B!V51/(D!Y$94)</f>
        <v>3.7090590307982575E-7</v>
      </c>
      <c r="Z117" s="63">
        <f>+B!W51/(D!Z$94)</f>
        <v>3.0920034227130869E-7</v>
      </c>
      <c r="AA117" s="63">
        <f>+B!X51/(D!AA$94)</f>
        <v>3.4222834442566226E-7</v>
      </c>
      <c r="AB117" s="63">
        <f>+B!Y51/(D!AB$94)</f>
        <v>3.8467830381590143E-7</v>
      </c>
      <c r="AC117" s="63">
        <f>+B!Z51/(D!AC$94)</f>
        <v>4.8949198000737232E-7</v>
      </c>
      <c r="AD117" s="63">
        <f>+B!AA51/(D!AD$94)</f>
        <v>5.1152005774118582E-7</v>
      </c>
      <c r="AE117" s="63">
        <f>+B!AB51/(D!AE$94)</f>
        <v>5.7253279076656976E-7</v>
      </c>
    </row>
    <row r="118" spans="6:31" x14ac:dyDescent="0.25">
      <c r="F118" s="212" t="s">
        <v>22</v>
      </c>
      <c r="G118" s="213"/>
      <c r="H118" s="63">
        <f>+B!E52/(D!H$94)</f>
        <v>1.4887479041487305E-5</v>
      </c>
      <c r="I118" s="63">
        <f>+B!F52/(D!I$94)</f>
        <v>1.3616360694050446E-5</v>
      </c>
      <c r="J118" s="63">
        <f>+B!G52/(D!J$94)</f>
        <v>1.3178856782511783E-5</v>
      </c>
      <c r="K118" s="63">
        <f>+B!H52/(D!K$94)</f>
        <v>1.421557716962352E-5</v>
      </c>
      <c r="L118" s="63">
        <f>+B!I52/(D!L$94)</f>
        <v>1.4549464555978757E-5</v>
      </c>
      <c r="M118" s="63">
        <f>+B!J52/(D!M$94)</f>
        <v>1.4596866956131858E-5</v>
      </c>
      <c r="N118" s="63">
        <f>+B!K52/(D!N$94)</f>
        <v>1.4959157591536773E-5</v>
      </c>
      <c r="O118" s="63">
        <f>+B!L52/(D!O$94)</f>
        <v>1.5142155827321434E-5</v>
      </c>
      <c r="P118" s="63">
        <f>+B!M52/(D!P$94)</f>
        <v>1.7792991846526797E-5</v>
      </c>
      <c r="Q118" s="63">
        <f>+B!N52/(D!Q$94)</f>
        <v>1.7666178319431805E-5</v>
      </c>
      <c r="R118" s="63">
        <f>+B!O52/(D!R$94)</f>
        <v>1.7089340086447039E-5</v>
      </c>
      <c r="S118" s="63">
        <f>+B!P52/(D!S$94)</f>
        <v>1.8582476180373093E-5</v>
      </c>
      <c r="T118" s="63">
        <f>+B!Q52/(D!T$94)</f>
        <v>1.7366308326686156E-5</v>
      </c>
      <c r="U118" s="63">
        <f>+B!R52/(D!U$94)</f>
        <v>1.8544290558303126E-5</v>
      </c>
      <c r="V118" s="63">
        <f>+B!S52/(D!V$94)</f>
        <v>1.5093475407070965E-5</v>
      </c>
      <c r="W118" s="63">
        <f>+B!T52/(D!W$94)</f>
        <v>1.5319954554632264E-5</v>
      </c>
      <c r="X118" s="63">
        <f>+B!U52/(D!X$94)</f>
        <v>1.6020301389573362E-5</v>
      </c>
      <c r="Y118" s="63">
        <f>+B!V52/(D!Y$94)</f>
        <v>1.5453940024289202E-5</v>
      </c>
      <c r="Z118" s="63">
        <f>+B!W52/(D!Z$94)</f>
        <v>1.5930301700193364E-5</v>
      </c>
      <c r="AA118" s="63">
        <f>+B!X52/(D!AA$94)</f>
        <v>1.6484477664537318E-5</v>
      </c>
      <c r="AB118" s="63">
        <f>+B!Y52/(D!AB$94)</f>
        <v>2.011795069470346E-5</v>
      </c>
      <c r="AC118" s="63">
        <f>+B!Z52/(D!AC$94)</f>
        <v>1.8587575882626325E-5</v>
      </c>
      <c r="AD118" s="63">
        <f>+B!AA52/(D!AD$94)</f>
        <v>1.735140972506129E-5</v>
      </c>
      <c r="AE118" s="63">
        <f>+B!AB52/(D!AE$94)</f>
        <v>1.8357067027686065E-5</v>
      </c>
    </row>
    <row r="119" spans="6:31" x14ac:dyDescent="0.25">
      <c r="F119" s="210" t="s">
        <v>23</v>
      </c>
      <c r="G119" s="211"/>
      <c r="H119" s="63">
        <f>+B!E53/(D!H$94)</f>
        <v>1.3686143668301786E-5</v>
      </c>
      <c r="I119" s="63">
        <f>+B!F53/(D!I$94)</f>
        <v>1.1766044053442662E-5</v>
      </c>
      <c r="J119" s="63">
        <f>+B!G53/(D!J$94)</f>
        <v>1.1007331067139433E-5</v>
      </c>
      <c r="K119" s="63">
        <f>+B!H53/(D!K$94)</f>
        <v>1.199537813888147E-5</v>
      </c>
      <c r="L119" s="63">
        <f>+B!I53/(D!L$94)</f>
        <v>9.7810689658800209E-6</v>
      </c>
      <c r="M119" s="63">
        <f>+B!J53/(D!M$94)</f>
        <v>1.057421075208956E-5</v>
      </c>
      <c r="N119" s="63">
        <f>+B!K53/(D!N$94)</f>
        <v>1.0964301526201177E-5</v>
      </c>
      <c r="O119" s="63">
        <f>+B!L53/(D!O$94)</f>
        <v>1.0334487201741869E-5</v>
      </c>
      <c r="P119" s="63">
        <f>+B!M53/(D!P$94)</f>
        <v>1.1403516407103988E-5</v>
      </c>
      <c r="Q119" s="63">
        <f>+B!N53/(D!Q$94)</f>
        <v>1.1980357133998453E-5</v>
      </c>
      <c r="R119" s="63">
        <f>+B!O53/(D!R$94)</f>
        <v>1.1892893190246558E-5</v>
      </c>
      <c r="S119" s="63">
        <f>+B!P53/(D!S$94)</f>
        <v>1.4490406125860281E-5</v>
      </c>
      <c r="T119" s="63">
        <f>+B!Q53/(D!T$94)</f>
        <v>1.5225474904707799E-5</v>
      </c>
      <c r="U119" s="63">
        <f>+B!R53/(D!U$94)</f>
        <v>1.5833209335521989E-5</v>
      </c>
      <c r="V119" s="63">
        <f>+B!S53/(D!V$94)</f>
        <v>1.2606187288539116E-5</v>
      </c>
      <c r="W119" s="63">
        <f>+B!T53/(D!W$94)</f>
        <v>1.4853014025518223E-5</v>
      </c>
      <c r="X119" s="63">
        <f>+B!U53/(D!X$94)</f>
        <v>1.7029136035946978E-5</v>
      </c>
      <c r="Y119" s="63">
        <f>+B!V53/(D!Y$94)</f>
        <v>1.5078391372761936E-5</v>
      </c>
      <c r="Z119" s="63">
        <f>+B!W53/(D!Z$94)</f>
        <v>1.4830226238420088E-5</v>
      </c>
      <c r="AA119" s="63">
        <f>+B!X53/(D!AA$94)</f>
        <v>1.5805393323679916E-5</v>
      </c>
      <c r="AB119" s="63">
        <f>+B!Y53/(D!AB$94)</f>
        <v>1.6762875446220728E-5</v>
      </c>
      <c r="AC119" s="63">
        <f>+B!Z53/(D!AC$94)</f>
        <v>1.4768720127376074E-5</v>
      </c>
      <c r="AD119" s="63">
        <f>+B!AA53/(D!AD$94)</f>
        <v>1.4065196588430642E-5</v>
      </c>
      <c r="AE119" s="63">
        <f>+B!AB53/(D!AE$94)</f>
        <v>1.5600251229552491E-5</v>
      </c>
    </row>
    <row r="120" spans="6:31" x14ac:dyDescent="0.25">
      <c r="F120" s="212" t="s">
        <v>24</v>
      </c>
      <c r="G120" s="213"/>
      <c r="H120" s="63">
        <f>+B!E54/(D!H$94)</f>
        <v>3.4178107864446654E-5</v>
      </c>
      <c r="I120" s="63">
        <f>+B!F54/(D!I$94)</f>
        <v>3.1662844832788189E-5</v>
      </c>
      <c r="J120" s="63">
        <f>+B!G54/(D!J$94)</f>
        <v>3.5711653173133301E-5</v>
      </c>
      <c r="K120" s="63">
        <f>+B!H54/(D!K$94)</f>
        <v>3.4119871685161447E-5</v>
      </c>
      <c r="L120" s="63">
        <f>+B!I54/(D!L$94)</f>
        <v>2.9095350811164137E-5</v>
      </c>
      <c r="M120" s="63">
        <f>+B!J54/(D!M$94)</f>
        <v>2.5292903646452426E-5</v>
      </c>
      <c r="N120" s="63">
        <f>+B!K54/(D!N$94)</f>
        <v>3.3049750757818721E-5</v>
      </c>
      <c r="O120" s="63">
        <f>+B!L54/(D!O$94)</f>
        <v>3.2164494494066712E-5</v>
      </c>
      <c r="P120" s="63">
        <f>+B!M54/(D!P$94)</f>
        <v>3.4381526494361707E-5</v>
      </c>
      <c r="Q120" s="63">
        <f>+B!N54/(D!Q$94)</f>
        <v>3.5211670673159646E-5</v>
      </c>
      <c r="R120" s="63">
        <f>+B!O54/(D!R$94)</f>
        <v>3.9046735873115568E-5</v>
      </c>
      <c r="S120" s="63">
        <f>+B!P54/(D!S$94)</f>
        <v>4.2583909321874291E-5</v>
      </c>
      <c r="T120" s="63">
        <f>+B!Q54/(D!T$94)</f>
        <v>4.3107787065904542E-5</v>
      </c>
      <c r="U120" s="63">
        <f>+B!R54/(D!U$94)</f>
        <v>4.2089157004965374E-5</v>
      </c>
      <c r="V120" s="63">
        <f>+B!S54/(D!V$94)</f>
        <v>3.7435334807186766E-5</v>
      </c>
      <c r="W120" s="63">
        <f>+B!T54/(D!W$94)</f>
        <v>3.777224487253773E-5</v>
      </c>
      <c r="X120" s="63">
        <f>+B!U54/(D!X$94)</f>
        <v>4.5162666353357637E-5</v>
      </c>
      <c r="Y120" s="63">
        <f>+B!V54/(D!Y$94)</f>
        <v>4.153684057364677E-5</v>
      </c>
      <c r="Z120" s="63">
        <f>+B!W54/(D!Z$94)</f>
        <v>4.113516885861234E-5</v>
      </c>
      <c r="AA120" s="63">
        <f>+B!X54/(D!AA$94)</f>
        <v>4.3196812769148307E-5</v>
      </c>
      <c r="AB120" s="63">
        <f>+B!Y54/(D!AB$94)</f>
        <v>4.604259052854378E-5</v>
      </c>
      <c r="AC120" s="63">
        <f>+B!Z54/(D!AC$94)</f>
        <v>3.7857096266289699E-5</v>
      </c>
      <c r="AD120" s="63">
        <f>+B!AA54/(D!AD$94)</f>
        <v>3.528911826071297E-5</v>
      </c>
      <c r="AE120" s="63">
        <f>+B!AB54/(D!AE$94)</f>
        <v>3.6733371783550549E-5</v>
      </c>
    </row>
    <row r="121" spans="6:31" x14ac:dyDescent="0.25">
      <c r="F121" s="210" t="s">
        <v>25</v>
      </c>
      <c r="G121" s="211"/>
      <c r="H121" s="63">
        <f>+B!E55/(D!H$94)</f>
        <v>6.7933040317605862E-6</v>
      </c>
      <c r="I121" s="63">
        <f>+B!F55/(D!I$94)</f>
        <v>6.930468779884301E-6</v>
      </c>
      <c r="J121" s="63">
        <f>+B!G55/(D!J$94)</f>
        <v>7.4148242835387179E-6</v>
      </c>
      <c r="K121" s="63">
        <f>+B!H55/(D!K$94)</f>
        <v>7.9648871169319972E-6</v>
      </c>
      <c r="L121" s="63">
        <f>+B!I55/(D!L$94)</f>
        <v>7.0393270364794621E-6</v>
      </c>
      <c r="M121" s="63">
        <f>+B!J55/(D!M$94)</f>
        <v>6.5059202784405739E-6</v>
      </c>
      <c r="N121" s="63">
        <f>+B!K55/(D!N$94)</f>
        <v>7.1695143765921813E-6</v>
      </c>
      <c r="O121" s="63">
        <f>+B!L55/(D!O$94)</f>
        <v>6.7392402395414029E-6</v>
      </c>
      <c r="P121" s="63">
        <f>+B!M55/(D!P$94)</f>
        <v>7.0177932118040774E-6</v>
      </c>
      <c r="Q121" s="63">
        <f>+B!N55/(D!Q$94)</f>
        <v>6.2288692055168398E-6</v>
      </c>
      <c r="R121" s="63">
        <f>+B!O55/(D!R$94)</f>
        <v>6.8370046552959139E-6</v>
      </c>
      <c r="S121" s="63">
        <f>+B!P55/(D!S$94)</f>
        <v>8.1775315535516459E-6</v>
      </c>
      <c r="T121" s="63">
        <f>+B!Q55/(D!T$94)</f>
        <v>8.1967747499124372E-6</v>
      </c>
      <c r="U121" s="63">
        <f>+B!R55/(D!U$94)</f>
        <v>8.4740526819988074E-6</v>
      </c>
      <c r="V121" s="63">
        <f>+B!S55/(D!V$94)</f>
        <v>7.7645388418194583E-6</v>
      </c>
      <c r="W121" s="63">
        <f>+B!T55/(D!W$94)</f>
        <v>8.2937441681830709E-6</v>
      </c>
      <c r="X121" s="63">
        <f>+B!U55/(D!X$94)</f>
        <v>9.4794503422608058E-6</v>
      </c>
      <c r="Y121" s="63">
        <f>+B!V55/(D!Y$94)</f>
        <v>9.9259043852295123E-6</v>
      </c>
      <c r="Z121" s="63">
        <f>+B!W55/(D!Z$94)</f>
        <v>9.6414917779496968E-6</v>
      </c>
      <c r="AA121" s="63">
        <f>+B!X55/(D!AA$94)</f>
        <v>1.069646345851226E-5</v>
      </c>
      <c r="AB121" s="63">
        <f>+B!Y55/(D!AB$94)</f>
        <v>1.1377318843509378E-5</v>
      </c>
      <c r="AC121" s="63">
        <f>+B!Z55/(D!AC$94)</f>
        <v>9.8353882433242287E-6</v>
      </c>
      <c r="AD121" s="63">
        <f>+B!AA55/(D!AD$94)</f>
        <v>9.211825979429095E-6</v>
      </c>
      <c r="AE121" s="63">
        <f>+B!AB55/(D!AE$94)</f>
        <v>9.5567203943143869E-6</v>
      </c>
    </row>
    <row r="122" spans="6:31" ht="15.75" thickBot="1" x14ac:dyDescent="0.3">
      <c r="F122" s="214" t="s">
        <v>26</v>
      </c>
      <c r="G122" s="215"/>
      <c r="H122" s="64">
        <f>+B!E56/(D!H$94)</f>
        <v>6.1990711847174269E-6</v>
      </c>
      <c r="I122" s="64">
        <f>+B!F56/(D!I$94)</f>
        <v>2.3906882847964495E-6</v>
      </c>
      <c r="J122" s="64">
        <f>+B!G56/(D!J$94)</f>
        <v>1.8930854573836136E-6</v>
      </c>
      <c r="K122" s="64">
        <f>+B!H56/(D!K$94)</f>
        <v>2.0797486881579176E-6</v>
      </c>
      <c r="L122" s="64">
        <f>+B!I56/(D!L$94)</f>
        <v>1.0127825550186193E-6</v>
      </c>
      <c r="M122" s="64">
        <f>+B!J56/(D!M$94)</f>
        <v>1.3572000725496594E-7</v>
      </c>
      <c r="N122" s="64">
        <f>+B!K56/(D!N$94)</f>
        <v>4.080980938937795E-7</v>
      </c>
      <c r="O122" s="64">
        <f>+B!L56/(D!O$94)</f>
        <v>7.8502958438093836E-8</v>
      </c>
      <c r="P122" s="64">
        <f>+B!M56/(D!P$94)</f>
        <v>5.2459993819700685E-7</v>
      </c>
      <c r="Q122" s="64">
        <f>+B!N56/(D!Q$94)</f>
        <v>6.0856023807480069E-7</v>
      </c>
      <c r="R122" s="64">
        <f>+B!O56/(D!R$94)</f>
        <v>6.2855738394129045E-7</v>
      </c>
      <c r="S122" s="64">
        <f>+B!P56/(D!S$94)</f>
        <v>9.1670318022604339E-7</v>
      </c>
      <c r="T122" s="64">
        <f>+B!Q56/(D!T$94)</f>
        <v>7.3339548651749062E-7</v>
      </c>
      <c r="U122" s="64">
        <f>+B!R56/(D!U$94)</f>
        <v>6.4030127890885832E-7</v>
      </c>
      <c r="V122" s="64">
        <f>+B!S56/(D!V$94)</f>
        <v>5.1698560581928401E-7</v>
      </c>
      <c r="W122" s="64">
        <f>+B!T56/(D!W$94)</f>
        <v>4.7018221570325692E-7</v>
      </c>
      <c r="X122" s="64">
        <f>+B!U56/(D!X$94)</f>
        <v>6.4800381156592901E-7</v>
      </c>
      <c r="Y122" s="64">
        <f>+B!V56/(D!Y$94)</f>
        <v>6.627470312590887E-7</v>
      </c>
      <c r="Z122" s="64">
        <f>+B!W56/(D!Z$94)</f>
        <v>7.569590665423324E-7</v>
      </c>
      <c r="AA122" s="64">
        <f>+B!X56/(D!AA$94)</f>
        <v>8.1992770752155631E-7</v>
      </c>
      <c r="AB122" s="64">
        <f>+B!Y56/(D!AB$94)</f>
        <v>1.0934270534746222E-6</v>
      </c>
      <c r="AC122" s="64">
        <f>+B!Z56/(D!AC$94)</f>
        <v>8.4695580471357918E-7</v>
      </c>
      <c r="AD122" s="64">
        <f>+B!AA56/(D!AD$94)</f>
        <v>6.0150846797768713E-7</v>
      </c>
      <c r="AE122" s="64">
        <f>+B!AB56/(D!AE$94)</f>
        <v>5.7851902990501674E-7</v>
      </c>
    </row>
    <row r="123" spans="6:31" x14ac:dyDescent="0.25">
      <c r="F123" s="1" t="s">
        <v>53</v>
      </c>
      <c r="AD123" s="1"/>
    </row>
    <row r="124" spans="6:31" ht="15.75" thickBot="1" x14ac:dyDescent="0.3"/>
    <row r="125" spans="6:31" ht="15.75" thickBot="1" x14ac:dyDescent="0.3">
      <c r="F125" s="7" t="s">
        <v>15</v>
      </c>
      <c r="G125" s="8"/>
      <c r="H125" s="17">
        <v>1995</v>
      </c>
      <c r="I125" s="9">
        <v>1996</v>
      </c>
      <c r="J125" s="17">
        <v>1997</v>
      </c>
      <c r="K125" s="9">
        <v>1998</v>
      </c>
      <c r="L125" s="17">
        <v>1999</v>
      </c>
      <c r="M125" s="9">
        <v>2000</v>
      </c>
      <c r="N125" s="17">
        <v>2001</v>
      </c>
      <c r="O125" s="9">
        <v>2002</v>
      </c>
      <c r="P125" s="17">
        <v>2003</v>
      </c>
      <c r="Q125" s="9">
        <v>2004</v>
      </c>
      <c r="R125" s="17">
        <v>2005</v>
      </c>
      <c r="S125" s="9">
        <v>2006</v>
      </c>
      <c r="T125" s="17">
        <v>2007</v>
      </c>
      <c r="U125" s="9">
        <v>2008</v>
      </c>
      <c r="V125" s="17">
        <v>2009</v>
      </c>
      <c r="W125" s="9">
        <v>2010</v>
      </c>
      <c r="X125" s="17">
        <v>2011</v>
      </c>
      <c r="Y125" s="9">
        <v>2012</v>
      </c>
      <c r="Z125" s="17">
        <v>2013</v>
      </c>
      <c r="AA125" s="9">
        <v>2014</v>
      </c>
      <c r="AB125" s="17">
        <v>2015</v>
      </c>
      <c r="AC125" s="10">
        <v>2016</v>
      </c>
      <c r="AD125" s="10">
        <v>2017</v>
      </c>
      <c r="AE125" s="10">
        <v>2018</v>
      </c>
    </row>
    <row r="126" spans="6:31" ht="15.75" thickBot="1" x14ac:dyDescent="0.3">
      <c r="F126" s="190" t="s">
        <v>27</v>
      </c>
      <c r="G126" s="199"/>
      <c r="H126" s="237">
        <f>+'C'!D46/(D!H$94)</f>
        <v>-3.0654310503049299E-5</v>
      </c>
      <c r="I126" s="237">
        <f>+'C'!E46/(D!I$94)</f>
        <v>-2.1430942785853587E-5</v>
      </c>
      <c r="J126" s="237">
        <f>+'C'!F46/(D!J$94)</f>
        <v>-2.693680764675248E-5</v>
      </c>
      <c r="K126" s="237">
        <f>+'C'!G46/(D!K$94)</f>
        <v>-2.8606728895946428E-5</v>
      </c>
      <c r="L126" s="237">
        <f>+'C'!H46/(D!L$94)</f>
        <v>9.3223648003469211E-6</v>
      </c>
      <c r="M126" s="237">
        <f>+'C'!I46/(D!M$94)</f>
        <v>1.306926701149884E-5</v>
      </c>
      <c r="N126" s="237">
        <f>+'C'!J46/(D!N$94)</f>
        <v>-1.0544419641952642E-5</v>
      </c>
      <c r="O126" s="237">
        <f>+'C'!K46/(D!O$94)</f>
        <v>-7.0609695533559891E-6</v>
      </c>
      <c r="P126" s="237">
        <f>+'C'!L46/(D!P$94)</f>
        <v>-6.7207350132736066E-7</v>
      </c>
      <c r="Q126" s="237">
        <f>+'C'!M46/(D!Q$94)</f>
        <v>-4.5759655276234771E-6</v>
      </c>
      <c r="R126" s="237">
        <f>+'C'!N46/(D!R$94)</f>
        <v>-6.0681812898010772E-6</v>
      </c>
      <c r="S126" s="237">
        <f>+'C'!O46/(D!S$94)</f>
        <v>-1.6731733203479762E-5</v>
      </c>
      <c r="T126" s="237">
        <f>+'C'!P46/(D!T$94)</f>
        <v>-2.9348287398721908E-5</v>
      </c>
      <c r="U126" s="237">
        <f>+'C'!Q46/(D!U$94)</f>
        <v>-2.5500485441881025E-5</v>
      </c>
      <c r="V126" s="237">
        <f>+'C'!R46/(D!V$94)</f>
        <v>-1.2144324109866981E-5</v>
      </c>
      <c r="W126" s="237">
        <f>+'C'!S46/(D!W$94)</f>
        <v>-5.7217357676272724E-6</v>
      </c>
      <c r="X126" s="237">
        <f>+'C'!T46/(D!X$94)</f>
        <v>-1.5249813530464886E-5</v>
      </c>
      <c r="Y126" s="237">
        <f>+'C'!U46/(D!Y$94)</f>
        <v>-1.4881207387258629E-5</v>
      </c>
      <c r="Z126" s="237">
        <f>+'C'!V46/(D!Z$94)</f>
        <v>-2.897119178111537E-5</v>
      </c>
      <c r="AA126" s="237">
        <f>+'C'!W46/(D!AA$94)</f>
        <v>-4.9485624624722359E-5</v>
      </c>
      <c r="AB126" s="237">
        <f>+'C'!X46/(D!AB$94)</f>
        <v>-6.7608140040811799E-5</v>
      </c>
      <c r="AC126" s="237">
        <f>+'C'!Y46/(D!AC$94)</f>
        <v>-5.1662843401535156E-5</v>
      </c>
      <c r="AD126" s="237">
        <f>+'C'!Z46/(D!AD$94)</f>
        <v>-3.6604032170261054E-5</v>
      </c>
      <c r="AE126" s="237">
        <f>+'C'!AA46/(D!AE$94)</f>
        <v>-3.5982816953033064E-5</v>
      </c>
    </row>
    <row r="127" spans="6:31" x14ac:dyDescent="0.25">
      <c r="F127" s="210" t="s">
        <v>17</v>
      </c>
      <c r="G127" s="211"/>
      <c r="H127" s="233">
        <f>+'C'!D47/(D!H$94)</f>
        <v>5.5416452350450735E-6</v>
      </c>
      <c r="I127" s="233">
        <f>+'C'!E47/(D!I$94)</f>
        <v>2.1181712281894793E-6</v>
      </c>
      <c r="J127" s="233">
        <f>+'C'!F47/(D!J$94)</f>
        <v>6.417037637744839E-6</v>
      </c>
      <c r="K127" s="233">
        <f>+'C'!G47/(D!K$94)</f>
        <v>3.8763590679108727E-6</v>
      </c>
      <c r="L127" s="233">
        <f>+'C'!H47/(D!L$94)</f>
        <v>6.1273009501620595E-6</v>
      </c>
      <c r="M127" s="233">
        <f>+'C'!I47/(D!M$94)</f>
        <v>4.2558164606290007E-6</v>
      </c>
      <c r="N127" s="233">
        <f>+'C'!J47/(D!N$94)</f>
        <v>1.5893169555361422E-6</v>
      </c>
      <c r="O127" s="233">
        <f>+'C'!K47/(D!O$94)</f>
        <v>1.4845715140297234E-6</v>
      </c>
      <c r="P127" s="233">
        <f>+'C'!L47/(D!P$94)</f>
        <v>2.1831734154805848E-6</v>
      </c>
      <c r="Q127" s="233">
        <f>+'C'!M47/(D!Q$94)</f>
        <v>1.2756371959334886E-6</v>
      </c>
      <c r="R127" s="233">
        <f>+'C'!N47/(D!R$94)</f>
        <v>3.9816176638529134E-6</v>
      </c>
      <c r="S127" s="233">
        <f>+'C'!O47/(D!S$94)</f>
        <v>2.403945905603807E-6</v>
      </c>
      <c r="T127" s="233">
        <f>+'C'!P47/(D!T$94)</f>
        <v>-7.1480119869747141E-7</v>
      </c>
      <c r="U127" s="233">
        <f>+'C'!Q47/(D!U$94)</f>
        <v>-1.7492641344371459E-6</v>
      </c>
      <c r="V127" s="233">
        <f>+'C'!R47/(D!V$94)</f>
        <v>2.4316136424676815E-6</v>
      </c>
      <c r="W127" s="233">
        <f>+'C'!S47/(D!W$94)</f>
        <v>3.2667704284455318E-6</v>
      </c>
      <c r="X127" s="233">
        <f>+'C'!T47/(D!X$94)</f>
        <v>2.908005277966744E-6</v>
      </c>
      <c r="Y127" s="233">
        <f>+'C'!U47/(D!Y$94)</f>
        <v>9.1285286077223366E-7</v>
      </c>
      <c r="Z127" s="233">
        <f>+'C'!V47/(D!Z$94)</f>
        <v>-5.1594303918367207E-7</v>
      </c>
      <c r="AA127" s="233">
        <f>+'C'!W47/(D!AA$94)</f>
        <v>-2.1533196385068443E-6</v>
      </c>
      <c r="AB127" s="233">
        <f>+'C'!X47/(D!AB$94)</f>
        <v>-2.5780343305504765E-6</v>
      </c>
      <c r="AC127" s="233">
        <f>+'C'!Y47/(D!AC$94)</f>
        <v>-2.2223237118722208E-6</v>
      </c>
      <c r="AD127" s="233">
        <f>+'C'!Z47/(D!AD$94)</f>
        <v>-1.6691722494677101E-6</v>
      </c>
      <c r="AE127" s="233">
        <f>+'C'!AA47/(D!AE$94)</f>
        <v>-2.8110148546820103E-6</v>
      </c>
    </row>
    <row r="128" spans="6:31" x14ac:dyDescent="0.25">
      <c r="F128" s="212" t="s">
        <v>18</v>
      </c>
      <c r="G128" s="213"/>
      <c r="H128" s="234">
        <f>+'C'!D48/(D!H$94)</f>
        <v>-1.1684616683237857E-7</v>
      </c>
      <c r="I128" s="234">
        <f>+'C'!E48/(D!I$94)</f>
        <v>-2.1536267461546777E-7</v>
      </c>
      <c r="J128" s="234">
        <f>+'C'!F48/(D!J$94)</f>
        <v>-2.7285083600786774E-7</v>
      </c>
      <c r="K128" s="234">
        <f>+'C'!G48/(D!K$94)</f>
        <v>-2.0142290420752441E-7</v>
      </c>
      <c r="L128" s="234">
        <f>+'C'!H48/(D!L$94)</f>
        <v>-9.4208758388891291E-8</v>
      </c>
      <c r="M128" s="234">
        <f>+'C'!I48/(D!M$94)</f>
        <v>-6.0690757076678282E-8</v>
      </c>
      <c r="N128" s="234">
        <f>+'C'!J48/(D!N$94)</f>
        <v>3.9809000316316933E-8</v>
      </c>
      <c r="O128" s="234">
        <f>+'C'!K48/(D!O$94)</f>
        <v>2.5297726853012957E-7</v>
      </c>
      <c r="P128" s="234">
        <f>+'C'!L48/(D!P$94)</f>
        <v>3.9885825484618123E-7</v>
      </c>
      <c r="Q128" s="234">
        <f>+'C'!M48/(D!Q$94)</f>
        <v>4.3328175104426411E-7</v>
      </c>
      <c r="R128" s="234">
        <f>+'C'!N48/(D!R$94)</f>
        <v>1.0055118083542904E-7</v>
      </c>
      <c r="S128" s="234">
        <f>+'C'!O48/(D!S$94)</f>
        <v>9.3987608516805521E-8</v>
      </c>
      <c r="T128" s="234">
        <f>+'C'!P48/(D!T$94)</f>
        <v>1.625116655168511E-8</v>
      </c>
      <c r="U128" s="234">
        <f>+'C'!Q48/(D!U$94)</f>
        <v>-1.1097266768984913E-7</v>
      </c>
      <c r="V128" s="234">
        <f>+'C'!R48/(D!V$94)</f>
        <v>-8.5653224328534591E-8</v>
      </c>
      <c r="W128" s="234">
        <f>+'C'!S48/(D!W$94)</f>
        <v>-1.3109185066973008E-7</v>
      </c>
      <c r="X128" s="234">
        <f>+'C'!T48/(D!X$94)</f>
        <v>-1.317608465715227E-7</v>
      </c>
      <c r="Y128" s="234">
        <f>+'C'!U48/(D!Y$94)</f>
        <v>-1.8479786660705711E-7</v>
      </c>
      <c r="Z128" s="234">
        <f>+'C'!V48/(D!Z$94)</f>
        <v>-1.98213635260303E-7</v>
      </c>
      <c r="AA128" s="234">
        <f>+'C'!W48/(D!AA$94)</f>
        <v>-2.5558819079125178E-7</v>
      </c>
      <c r="AB128" s="234">
        <f>+'C'!X48/(D!AB$94)</f>
        <v>-4.3465975076902348E-7</v>
      </c>
      <c r="AC128" s="234">
        <f>+'C'!Y48/(D!AC$94)</f>
        <v>-5.1344161069321207E-7</v>
      </c>
      <c r="AD128" s="234">
        <f>+'C'!Z48/(D!AD$94)</f>
        <v>-4.6942911432374309E-7</v>
      </c>
      <c r="AE128" s="234">
        <f>+'C'!AA48/(D!AE$94)</f>
        <v>-4.7227957167879259E-7</v>
      </c>
    </row>
    <row r="129" spans="6:31" x14ac:dyDescent="0.25">
      <c r="F129" s="210" t="s">
        <v>19</v>
      </c>
      <c r="G129" s="211"/>
      <c r="H129" s="234">
        <f>+'C'!D49/(D!H$94)</f>
        <v>1.9221055703493247E-6</v>
      </c>
      <c r="I129" s="234">
        <f>+'C'!E49/(D!I$94)</f>
        <v>1.8344257054135316E-6</v>
      </c>
      <c r="J129" s="234">
        <f>+'C'!F49/(D!J$94)</f>
        <v>1.7924520101272967E-6</v>
      </c>
      <c r="K129" s="234">
        <f>+'C'!G49/(D!K$94)</f>
        <v>2.7291728672698448E-6</v>
      </c>
      <c r="L129" s="234">
        <f>+'C'!H49/(D!L$94)</f>
        <v>3.8018795709235884E-6</v>
      </c>
      <c r="M129" s="234">
        <f>+'C'!I49/(D!M$94)</f>
        <v>2.9523144838929606E-6</v>
      </c>
      <c r="N129" s="234">
        <f>+'C'!J49/(D!N$94)</f>
        <v>3.3038650303276436E-6</v>
      </c>
      <c r="O129" s="234">
        <f>+'C'!K49/(D!O$94)</f>
        <v>3.9311988406775736E-6</v>
      </c>
      <c r="P129" s="234">
        <f>+'C'!L49/(D!P$94)</f>
        <v>4.3037978421012863E-6</v>
      </c>
      <c r="Q129" s="234">
        <f>+'C'!M49/(D!Q$94)</f>
        <v>3.6591041493916989E-6</v>
      </c>
      <c r="R129" s="234">
        <f>+'C'!N49/(D!R$94)</f>
        <v>4.1684083897436513E-6</v>
      </c>
      <c r="S129" s="234">
        <f>+'C'!O49/(D!S$94)</f>
        <v>4.7560640085866423E-6</v>
      </c>
      <c r="T129" s="234">
        <f>+'C'!P49/(D!T$94)</f>
        <v>4.2102755304282007E-6</v>
      </c>
      <c r="U129" s="234">
        <f>+'C'!Q49/(D!U$94)</f>
        <v>2.8946326307874274E-6</v>
      </c>
      <c r="V129" s="234">
        <f>+'C'!R49/(D!V$94)</f>
        <v>3.3147518756320636E-6</v>
      </c>
      <c r="W129" s="234">
        <f>+'C'!S49/(D!W$94)</f>
        <v>3.3966243854241395E-6</v>
      </c>
      <c r="X129" s="234">
        <f>+'C'!T49/(D!X$94)</f>
        <v>2.8017649269034208E-6</v>
      </c>
      <c r="Y129" s="234">
        <f>+'C'!U49/(D!Y$94)</f>
        <v>2.7104247717080917E-6</v>
      </c>
      <c r="Z129" s="234">
        <f>+'C'!V49/(D!Z$94)</f>
        <v>3.0333830468887944E-6</v>
      </c>
      <c r="AA129" s="234">
        <f>+'C'!W49/(D!AA$94)</f>
        <v>2.7295166454249293E-6</v>
      </c>
      <c r="AB129" s="234">
        <f>+'C'!X49/(D!AB$94)</f>
        <v>2.8730324867559737E-6</v>
      </c>
      <c r="AC129" s="234">
        <f>+'C'!Y49/(D!AC$94)</f>
        <v>3.2372898027396596E-6</v>
      </c>
      <c r="AD129" s="234">
        <f>+'C'!Z49/(D!AD$94)</f>
        <v>3.2463360421042293E-6</v>
      </c>
      <c r="AE129" s="234">
        <f>+'C'!AA49/(D!AE$94)</f>
        <v>3.0825895070576572E-6</v>
      </c>
    </row>
    <row r="130" spans="6:31" x14ac:dyDescent="0.25">
      <c r="F130" s="212" t="s">
        <v>20</v>
      </c>
      <c r="G130" s="213"/>
      <c r="H130" s="234">
        <f>+'C'!D50/(D!H$94)</f>
        <v>2.1333954875359254E-5</v>
      </c>
      <c r="I130" s="234">
        <f>+'C'!E50/(D!I$94)</f>
        <v>2.7353755669426942E-5</v>
      </c>
      <c r="J130" s="234">
        <f>+'C'!F50/(D!J$94)</f>
        <v>2.1343940862828191E-5</v>
      </c>
      <c r="K130" s="234">
        <f>+'C'!G50/(D!K$94)</f>
        <v>2.2263046155192963E-5</v>
      </c>
      <c r="L130" s="234">
        <f>+'C'!H50/(D!L$94)</f>
        <v>4.3061704299577914E-5</v>
      </c>
      <c r="M130" s="234">
        <f>+'C'!I50/(D!M$94)</f>
        <v>4.5081018594625423E-5</v>
      </c>
      <c r="N130" s="234">
        <f>+'C'!J50/(D!N$94)</f>
        <v>3.3122954641806353E-5</v>
      </c>
      <c r="O130" s="234">
        <f>+'C'!K50/(D!O$94)</f>
        <v>3.2873067592575819E-5</v>
      </c>
      <c r="P130" s="234">
        <f>+'C'!L50/(D!P$94)</f>
        <v>3.586102503405194E-5</v>
      </c>
      <c r="Q130" s="234">
        <f>+'C'!M50/(D!Q$94)</f>
        <v>3.5083796640158154E-5</v>
      </c>
      <c r="R130" s="234">
        <f>+'C'!N50/(D!R$94)</f>
        <v>3.6537515266252408E-5</v>
      </c>
      <c r="S130" s="234">
        <f>+'C'!O50/(D!S$94)</f>
        <v>3.7380293153780701E-5</v>
      </c>
      <c r="T130" s="234">
        <f>+'C'!P50/(D!T$94)</f>
        <v>3.2337332691715342E-5</v>
      </c>
      <c r="U130" s="234">
        <f>+'C'!Q50/(D!U$94)</f>
        <v>4.3062834819947127E-5</v>
      </c>
      <c r="V130" s="234">
        <f>+'C'!R50/(D!V$94)</f>
        <v>3.8691674518199127E-5</v>
      </c>
      <c r="W130" s="234">
        <f>+'C'!S50/(D!W$94)</f>
        <v>4.7407327626936847E-5</v>
      </c>
      <c r="X130" s="234">
        <f>+'C'!T50/(D!X$94)</f>
        <v>5.1146962634822963E-5</v>
      </c>
      <c r="Y130" s="234">
        <f>+'C'!U50/(D!Y$94)</f>
        <v>4.6626292951303329E-5</v>
      </c>
      <c r="Z130" s="234">
        <f>+'C'!V50/(D!Z$94)</f>
        <v>3.6171618106907837E-5</v>
      </c>
      <c r="AA130" s="234">
        <f>+'C'!W50/(D!AA$94)</f>
        <v>2.4292912277854568E-5</v>
      </c>
      <c r="AB130" s="234">
        <f>+'C'!X50/(D!AB$94)</f>
        <v>1.2883772676305588E-5</v>
      </c>
      <c r="AC130" s="234">
        <f>+'C'!Y50/(D!AC$94)</f>
        <v>1.3888053210874317E-5</v>
      </c>
      <c r="AD130" s="234">
        <f>+'C'!Z50/(D!AD$94)</f>
        <v>2.3658034357129076E-5</v>
      </c>
      <c r="AE130" s="234">
        <f>+'C'!AA50/(D!AE$94)</f>
        <v>3.0618225094084279E-5</v>
      </c>
    </row>
    <row r="131" spans="6:31" x14ac:dyDescent="0.25">
      <c r="F131" s="210" t="s">
        <v>21</v>
      </c>
      <c r="G131" s="211"/>
      <c r="H131" s="234">
        <f>+'C'!D51/(D!H$94)</f>
        <v>-4.593969175553546E-7</v>
      </c>
      <c r="I131" s="234">
        <f>+'C'!E51/(D!I$94)</f>
        <v>-5.1978793946802187E-7</v>
      </c>
      <c r="J131" s="234">
        <f>+'C'!F51/(D!J$94)</f>
        <v>-2.1780469811392148E-7</v>
      </c>
      <c r="K131" s="234">
        <f>+'C'!G51/(D!K$94)</f>
        <v>-5.8642203185800678E-7</v>
      </c>
      <c r="L131" s="234">
        <f>+'C'!H51/(D!L$94)</f>
        <v>-4.7448886948974999E-7</v>
      </c>
      <c r="M131" s="234">
        <f>+'C'!I51/(D!M$94)</f>
        <v>-1.3910741934818132E-7</v>
      </c>
      <c r="N131" s="234">
        <f>+'C'!J51/(D!N$94)</f>
        <v>-1.5131472927004043E-7</v>
      </c>
      <c r="O131" s="234">
        <f>+'C'!K51/(D!O$94)</f>
        <v>-1.3657190596713299E-8</v>
      </c>
      <c r="P131" s="234">
        <f>+'C'!L51/(D!P$94)</f>
        <v>-5.9955588865879872E-9</v>
      </c>
      <c r="Q131" s="234">
        <f>+'C'!M51/(D!Q$94)</f>
        <v>8.3193143959755918E-8</v>
      </c>
      <c r="R131" s="234">
        <f>+'C'!N51/(D!R$94)</f>
        <v>-1.1407727432088789E-8</v>
      </c>
      <c r="S131" s="234">
        <f>+'C'!O51/(D!S$94)</f>
        <v>2.4815230792691805E-8</v>
      </c>
      <c r="T131" s="234">
        <f>+'C'!P51/(D!T$94)</f>
        <v>-4.4394101905329496E-8</v>
      </c>
      <c r="U131" s="234">
        <f>+'C'!Q51/(D!U$94)</f>
        <v>-3.491757674997063E-7</v>
      </c>
      <c r="V131" s="234">
        <f>+'C'!R51/(D!V$94)</f>
        <v>8.4164508594061609E-8</v>
      </c>
      <c r="W131" s="234">
        <f>+'C'!S51/(D!W$94)</f>
        <v>-9.1951842819052932E-8</v>
      </c>
      <c r="X131" s="234">
        <f>+'C'!T51/(D!X$94)</f>
        <v>-5.1411038098409245E-7</v>
      </c>
      <c r="Y131" s="234">
        <f>+'C'!U51/(D!Y$94)</f>
        <v>-1.6509858104089303E-7</v>
      </c>
      <c r="Z131" s="234">
        <f>+'C'!V51/(D!Z$94)</f>
        <v>-1.5351333309487854E-7</v>
      </c>
      <c r="AA131" s="234">
        <f>+'C'!W51/(D!AA$94)</f>
        <v>-8.3557194339869099E-8</v>
      </c>
      <c r="AB131" s="234">
        <f>+'C'!X51/(D!AB$94)</f>
        <v>-1.332058191897224E-7</v>
      </c>
      <c r="AC131" s="234">
        <f>+'C'!Y51/(D!AC$94)</f>
        <v>-2.2836668111563324E-7</v>
      </c>
      <c r="AD131" s="234">
        <f>+'C'!Z51/(D!AD$94)</f>
        <v>-2.0933475702614418E-7</v>
      </c>
      <c r="AE131" s="234">
        <f>+'C'!AA51/(D!AE$94)</f>
        <v>-3.2338212095787074E-7</v>
      </c>
    </row>
    <row r="132" spans="6:31" x14ac:dyDescent="0.25">
      <c r="F132" s="212" t="s">
        <v>22</v>
      </c>
      <c r="G132" s="213"/>
      <c r="H132" s="234">
        <f>+'C'!D52/(D!H$94)</f>
        <v>-1.1931490844409949E-5</v>
      </c>
      <c r="I132" s="234">
        <f>+'C'!E52/(D!I$94)</f>
        <v>-1.0321626719588826E-5</v>
      </c>
      <c r="J132" s="234">
        <f>+'C'!F52/(D!J$94)</f>
        <v>-9.2193649768120219E-6</v>
      </c>
      <c r="K132" s="234">
        <f>+'C'!G52/(D!K$94)</f>
        <v>-9.485171891661642E-6</v>
      </c>
      <c r="L132" s="234">
        <f>+'C'!H52/(D!L$94)</f>
        <v>-7.4863205629099222E-6</v>
      </c>
      <c r="M132" s="234">
        <f>+'C'!I52/(D!M$94)</f>
        <v>-8.1655082774479816E-6</v>
      </c>
      <c r="N132" s="234">
        <f>+'C'!J52/(D!N$94)</f>
        <v>-9.4687225909331403E-6</v>
      </c>
      <c r="O132" s="234">
        <f>+'C'!K52/(D!O$94)</f>
        <v>-1.0699720910880988E-5</v>
      </c>
      <c r="P132" s="234">
        <f>+'C'!L52/(D!P$94)</f>
        <v>-1.3243381846028235E-5</v>
      </c>
      <c r="Q132" s="234">
        <f>+'C'!M52/(D!Q$94)</f>
        <v>-1.3162684078325558E-5</v>
      </c>
      <c r="R132" s="234">
        <f>+'C'!N52/(D!R$94)</f>
        <v>-1.2720858807948193E-5</v>
      </c>
      <c r="S132" s="234">
        <f>+'C'!O52/(D!S$94)</f>
        <v>-1.4363432280915471E-5</v>
      </c>
      <c r="T132" s="234">
        <f>+'C'!P52/(D!T$94)</f>
        <v>-1.3747639641275616E-5</v>
      </c>
      <c r="U132" s="234">
        <f>+'C'!Q52/(D!U$94)</f>
        <v>-1.5237040142897556E-5</v>
      </c>
      <c r="V132" s="234">
        <f>+'C'!R52/(D!V$94)</f>
        <v>-1.1902717714409689E-5</v>
      </c>
      <c r="W132" s="234">
        <f>+'C'!S52/(D!W$94)</f>
        <v>-1.200564900217628E-5</v>
      </c>
      <c r="X132" s="234">
        <f>+'C'!T52/(D!X$94)</f>
        <v>-1.2779144953207365E-5</v>
      </c>
      <c r="Y132" s="234">
        <f>+'C'!U52/(D!Y$94)</f>
        <v>-1.248487764912345E-5</v>
      </c>
      <c r="Z132" s="234">
        <f>+'C'!V52/(D!Z$94)</f>
        <v>-1.2865916918227205E-5</v>
      </c>
      <c r="AA132" s="234">
        <f>+'C'!W52/(D!AA$94)</f>
        <v>-1.3610020567442985E-5</v>
      </c>
      <c r="AB132" s="234">
        <f>+'C'!X52/(D!AB$94)</f>
        <v>-1.6287974677898434E-5</v>
      </c>
      <c r="AC132" s="234">
        <f>+'C'!Y52/(D!AC$94)</f>
        <v>-1.4600071434417911E-5</v>
      </c>
      <c r="AD132" s="234">
        <f>+'C'!Z52/(D!AD$94)</f>
        <v>-1.3758841524030128E-5</v>
      </c>
      <c r="AE132" s="234">
        <f>+'C'!AA52/(D!AE$94)</f>
        <v>-1.4620389617629791E-5</v>
      </c>
    </row>
    <row r="133" spans="6:31" x14ac:dyDescent="0.25">
      <c r="F133" s="210" t="s">
        <v>23</v>
      </c>
      <c r="G133" s="211"/>
      <c r="H133" s="234">
        <f>+'C'!D53/(D!H$94)</f>
        <v>-6.630474997110997E-6</v>
      </c>
      <c r="I133" s="234">
        <f>+'C'!E53/(D!I$94)</f>
        <v>-7.1605944679490293E-6</v>
      </c>
      <c r="J133" s="234">
        <f>+'C'!F53/(D!J$94)</f>
        <v>-6.7539246118401807E-6</v>
      </c>
      <c r="K133" s="234">
        <f>+'C'!G53/(D!K$94)</f>
        <v>-7.9481950550397732E-6</v>
      </c>
      <c r="L133" s="234">
        <f>+'C'!H53/(D!L$94)</f>
        <v>-4.0496151160021679E-6</v>
      </c>
      <c r="M133" s="234">
        <f>+'C'!I53/(D!M$94)</f>
        <v>-4.8297919389374691E-6</v>
      </c>
      <c r="N133" s="234">
        <f>+'C'!J53/(D!N$94)</f>
        <v>-4.9951692703561229E-6</v>
      </c>
      <c r="O133" s="234">
        <f>+'C'!K53/(D!O$94)</f>
        <v>-3.7186091449680202E-6</v>
      </c>
      <c r="P133" s="234">
        <f>+'C'!L53/(D!P$94)</f>
        <v>-2.8264480048825124E-6</v>
      </c>
      <c r="Q133" s="234">
        <f>+'C'!M53/(D!Q$94)</f>
        <v>-2.9850620499699094E-6</v>
      </c>
      <c r="R133" s="234">
        <f>+'C'!N53/(D!R$94)</f>
        <v>-2.979462910415368E-6</v>
      </c>
      <c r="S133" s="234">
        <f>+'C'!O53/(D!S$94)</f>
        <v>-4.7302646160606474E-6</v>
      </c>
      <c r="T133" s="234">
        <f>+'C'!P53/(D!T$94)</f>
        <v>-6.0369956119399129E-6</v>
      </c>
      <c r="U133" s="234">
        <f>+'C'!Q53/(D!U$94)</f>
        <v>-9.6214417950963508E-6</v>
      </c>
      <c r="V133" s="234">
        <f>+'C'!R53/(D!V$94)</f>
        <v>-7.3507624507142232E-6</v>
      </c>
      <c r="W133" s="234">
        <f>+'C'!S53/(D!W$94)</f>
        <v>-9.5262397100482807E-6</v>
      </c>
      <c r="X133" s="234">
        <f>+'C'!T53/(D!X$94)</f>
        <v>-1.2357542159850121E-5</v>
      </c>
      <c r="Y133" s="234">
        <f>+'C'!U53/(D!Y$94)</f>
        <v>-1.0832159999946732E-5</v>
      </c>
      <c r="Z133" s="234">
        <f>+'C'!V53/(D!Z$94)</f>
        <v>-1.1105955151748089E-5</v>
      </c>
      <c r="AA133" s="234">
        <f>+'C'!W53/(D!AA$94)</f>
        <v>-1.1960955444711321E-5</v>
      </c>
      <c r="AB133" s="234">
        <f>+'C'!X53/(D!AB$94)</f>
        <v>-1.2346556044735568E-5</v>
      </c>
      <c r="AC133" s="234">
        <f>+'C'!Y53/(D!AC$94)</f>
        <v>-1.0394310579981516E-5</v>
      </c>
      <c r="AD133" s="234">
        <f>+'C'!Z53/(D!AD$94)</f>
        <v>-9.9786465351228448E-6</v>
      </c>
      <c r="AE133" s="234">
        <f>+'C'!AA53/(D!AE$94)</f>
        <v>-1.1004352994191557E-5</v>
      </c>
    </row>
    <row r="134" spans="6:31" x14ac:dyDescent="0.25">
      <c r="F134" s="212" t="s">
        <v>24</v>
      </c>
      <c r="G134" s="213"/>
      <c r="H134" s="234">
        <f>+'C'!D54/(D!H$94)</f>
        <v>-3.3593139088357858E-5</v>
      </c>
      <c r="I134" s="234">
        <f>+'C'!E54/(D!I$94)</f>
        <v>-3.1198180184553681E-5</v>
      </c>
      <c r="J134" s="234">
        <f>+'C'!F54/(D!J$94)</f>
        <v>-3.5185661014447161E-5</v>
      </c>
      <c r="K134" s="234">
        <f>+'C'!G54/(D!K$94)</f>
        <v>-3.3453606059341066E-5</v>
      </c>
      <c r="L134" s="234">
        <f>+'C'!H54/(D!L$94)</f>
        <v>-2.8404269355522859E-5</v>
      </c>
      <c r="M134" s="234">
        <f>+'C'!I54/(D!M$94)</f>
        <v>-2.4392580515925701E-5</v>
      </c>
      <c r="N134" s="234">
        <f>+'C'!J54/(D!N$94)</f>
        <v>-3.1783176047756611E-5</v>
      </c>
      <c r="O134" s="234">
        <f>+'C'!K54/(D!O$94)</f>
        <v>-3.1022561484870909E-5</v>
      </c>
      <c r="P134" s="234">
        <f>+'C'!L54/(D!P$94)</f>
        <v>-3.2931144077685329E-5</v>
      </c>
      <c r="Q134" s="234">
        <f>+'C'!M54/(D!Q$94)</f>
        <v>-3.3469072071375717E-5</v>
      </c>
      <c r="R134" s="234">
        <f>+'C'!N54/(D!R$94)</f>
        <v>-3.7354845230505861E-5</v>
      </c>
      <c r="S134" s="234">
        <f>+'C'!O54/(D!S$94)</f>
        <v>-4.0755793878618929E-5</v>
      </c>
      <c r="T134" s="234">
        <f>+'C'!P54/(D!T$94)</f>
        <v>-4.1375536086446572E-5</v>
      </c>
      <c r="U134" s="234">
        <f>+'C'!Q54/(D!U$94)</f>
        <v>-4.0247968442705792E-5</v>
      </c>
      <c r="V134" s="234">
        <f>+'C'!R54/(D!V$94)</f>
        <v>-3.5827556806435365E-5</v>
      </c>
      <c r="W134" s="234">
        <f>+'C'!S54/(D!W$94)</f>
        <v>-3.6433899901520958E-5</v>
      </c>
      <c r="X134" s="234">
        <f>+'C'!T54/(D!X$94)</f>
        <v>-4.3840281126759703E-5</v>
      </c>
      <c r="Y134" s="234">
        <f>+'C'!U54/(D!Y$94)</f>
        <v>-3.9998785756141832E-5</v>
      </c>
      <c r="Z134" s="234">
        <f>+'C'!V54/(D!Z$94)</f>
        <v>-3.9256454467066436E-5</v>
      </c>
      <c r="AA134" s="234">
        <f>+'C'!W54/(D!AA$94)</f>
        <v>-4.1513986581878612E-5</v>
      </c>
      <c r="AB134" s="234">
        <f>+'C'!X54/(D!AB$94)</f>
        <v>-4.364379987669506E-5</v>
      </c>
      <c r="AC134" s="234">
        <f>+'C'!Y54/(D!AC$94)</f>
        <v>-3.5143781247403784E-5</v>
      </c>
      <c r="AD134" s="234">
        <f>+'C'!Z54/(D!AD$94)</f>
        <v>-3.261717027358152E-5</v>
      </c>
      <c r="AE134" s="234">
        <f>+'C'!AA54/(D!AE$94)</f>
        <v>-3.4558656230317567E-5</v>
      </c>
    </row>
    <row r="135" spans="6:31" x14ac:dyDescent="0.25">
      <c r="F135" s="210" t="s">
        <v>25</v>
      </c>
      <c r="G135" s="211"/>
      <c r="H135" s="234">
        <f>+'C'!D55/(D!H$94)</f>
        <v>-1.2420661245937257E-6</v>
      </c>
      <c r="I135" s="234">
        <f>+'C'!E55/(D!I$94)</f>
        <v>-2.2328424454494701E-6</v>
      </c>
      <c r="J135" s="234">
        <f>+'C'!F55/(D!J$94)</f>
        <v>-3.5279062888892936E-6</v>
      </c>
      <c r="K135" s="234">
        <f>+'C'!G55/(D!K$94)</f>
        <v>-3.8918214934638798E-6</v>
      </c>
      <c r="L135" s="234">
        <f>+'C'!H55/(D!L$94)</f>
        <v>-2.2659614255962199E-6</v>
      </c>
      <c r="M135" s="234">
        <f>+'C'!I55/(D!M$94)</f>
        <v>-1.5835124921368517E-6</v>
      </c>
      <c r="N135" s="234">
        <f>+'C'!J55/(D!N$94)</f>
        <v>-1.9066232873299227E-6</v>
      </c>
      <c r="O135" s="234">
        <f>+'C'!K55/(D!O$94)</f>
        <v>-1.1549507753966378E-6</v>
      </c>
      <c r="P135" s="234">
        <f>+'C'!L55/(D!P$94)</f>
        <v>1.1471519462267971E-6</v>
      </c>
      <c r="Q135" s="234">
        <f>+'C'!M55/(D!Q$94)</f>
        <v>1.4599775683710794E-6</v>
      </c>
      <c r="R135" s="234">
        <f>+'C'!N55/(D!R$94)</f>
        <v>-5.819914500438167E-7</v>
      </c>
      <c r="S135" s="234">
        <f>+'C'!O55/(D!S$94)</f>
        <v>-2.6837259174442867E-6</v>
      </c>
      <c r="T135" s="234">
        <f>+'C'!P55/(D!T$94)</f>
        <v>-4.4621277039502137E-6</v>
      </c>
      <c r="U135" s="234">
        <f>+'C'!Q55/(D!U$94)</f>
        <v>-5.4625342857896206E-6</v>
      </c>
      <c r="V135" s="234">
        <f>+'C'!R55/(D!V$94)</f>
        <v>-5.2600488360945282E-6</v>
      </c>
      <c r="W135" s="234">
        <f>+'C'!S55/(D!W$94)</f>
        <v>-5.9829014672663583E-6</v>
      </c>
      <c r="X135" s="234">
        <f>+'C'!T55/(D!X$94)</f>
        <v>-7.4133666541724097E-6</v>
      </c>
      <c r="Y135" s="234">
        <f>+'C'!U55/(D!Y$94)</f>
        <v>-8.0691461091643894E-6</v>
      </c>
      <c r="Z135" s="234">
        <f>+'C'!V55/(D!Z$94)</f>
        <v>-7.8160553178022334E-6</v>
      </c>
      <c r="AA135" s="234">
        <f>+'C'!W55/(D!AA$94)</f>
        <v>-8.9986419639205456E-6</v>
      </c>
      <c r="AB135" s="234">
        <f>+'C'!X55/(D!AB$94)</f>
        <v>-9.1391483467376362E-6</v>
      </c>
      <c r="AC135" s="234">
        <f>+'C'!Y55/(D!AC$94)</f>
        <v>-7.80639569192496E-6</v>
      </c>
      <c r="AD135" s="234">
        <f>+'C'!Z55/(D!AD$94)</f>
        <v>-7.3849212422281043E-6</v>
      </c>
      <c r="AE135" s="234">
        <f>+'C'!AA55/(D!AE$94)</f>
        <v>-7.6459519331302959E-6</v>
      </c>
    </row>
    <row r="136" spans="6:31" ht="15.75" thickBot="1" x14ac:dyDescent="0.3">
      <c r="F136" s="214" t="s">
        <v>26</v>
      </c>
      <c r="G136" s="215"/>
      <c r="H136" s="235">
        <f>+'C'!D56/(D!H$94)</f>
        <v>-5.4786014612048351E-6</v>
      </c>
      <c r="I136" s="235">
        <f>+'C'!E56/(D!I$94)</f>
        <v>-1.0889005352751714E-6</v>
      </c>
      <c r="J136" s="235">
        <f>+'C'!F56/(D!J$94)</f>
        <v>-1.3127239499728155E-6</v>
      </c>
      <c r="K136" s="235">
        <f>+'C'!G56/(D!K$94)</f>
        <v>-1.9086656410279993E-6</v>
      </c>
      <c r="L136" s="235">
        <f>+'C'!H56/(D!L$94)</f>
        <v>-8.9365512021145124E-7</v>
      </c>
      <c r="M136" s="235">
        <f>+'C'!I56/(D!M$94)</f>
        <v>-4.8691136787043181E-8</v>
      </c>
      <c r="N136" s="235">
        <f>+'C'!J56/(D!N$94)</f>
        <v>-2.9535935447618478E-7</v>
      </c>
      <c r="O136" s="235">
        <f>+'C'!K56/(D!O$94)</f>
        <v>1.0067147477550615E-6</v>
      </c>
      <c r="P136" s="235">
        <f>+'C'!L56/(D!P$94)</f>
        <v>4.4408895145712754E-6</v>
      </c>
      <c r="Q136" s="235">
        <f>+'C'!M56/(D!Q$94)</f>
        <v>3.0458622231892566E-6</v>
      </c>
      <c r="R136" s="235">
        <f>+'C'!N56/(D!R$94)</f>
        <v>2.7922923017455887E-6</v>
      </c>
      <c r="S136" s="235">
        <f>+'C'!O56/(D!S$94)</f>
        <v>1.1423774592702466E-6</v>
      </c>
      <c r="T136" s="235">
        <f>+'C'!P56/(D!T$94)</f>
        <v>4.6934745555240697E-7</v>
      </c>
      <c r="U136" s="235">
        <f>+'C'!Q56/(D!U$94)</f>
        <v>1.3204443598950692E-6</v>
      </c>
      <c r="V136" s="235">
        <f>+'C'!R56/(D!V$94)</f>
        <v>3.7602103344547889E-6</v>
      </c>
      <c r="W136" s="235">
        <f>+'C'!S56/(D!W$94)</f>
        <v>4.3792754719961711E-6</v>
      </c>
      <c r="X136" s="235">
        <f>+'C'!T56/(D!X$94)</f>
        <v>4.9296596530016708E-6</v>
      </c>
      <c r="Y136" s="235">
        <f>+'C'!U56/(D!Y$94)</f>
        <v>6.6040879963924491E-6</v>
      </c>
      <c r="Z136" s="235">
        <f>+'C'!V56/(D!Z$94)</f>
        <v>3.7358589301010646E-6</v>
      </c>
      <c r="AA136" s="235">
        <f>+'C'!W56/(D!AA$94)</f>
        <v>2.0680161129135754E-6</v>
      </c>
      <c r="AB136" s="235">
        <f>+'C'!X56/(D!AB$94)</f>
        <v>1.1984335569450412E-6</v>
      </c>
      <c r="AC136" s="235">
        <f>+'C'!Y56/(D!AC$94)</f>
        <v>2.1205045958141241E-6</v>
      </c>
      <c r="AD136" s="235">
        <f>+'C'!Z56/(D!AD$94)</f>
        <v>2.579113135988561E-6</v>
      </c>
      <c r="AE136" s="235">
        <f>+'C'!AA56/(D!AE$94)</f>
        <v>1.7523957411589763E-6</v>
      </c>
    </row>
    <row r="137" spans="6:31" x14ac:dyDescent="0.25">
      <c r="F137" s="1" t="s">
        <v>53</v>
      </c>
    </row>
    <row r="138" spans="6:31" ht="15.75" thickBot="1" x14ac:dyDescent="0.3"/>
    <row r="139" spans="6:31" ht="15.75" thickBot="1" x14ac:dyDescent="0.3">
      <c r="F139" s="7" t="s">
        <v>15</v>
      </c>
      <c r="G139" s="8"/>
      <c r="H139" s="17">
        <v>1995</v>
      </c>
      <c r="I139" s="9">
        <v>1996</v>
      </c>
      <c r="J139" s="17">
        <v>1997</v>
      </c>
      <c r="K139" s="9">
        <v>1998</v>
      </c>
      <c r="L139" s="17">
        <v>1999</v>
      </c>
      <c r="M139" s="9">
        <v>2000</v>
      </c>
      <c r="N139" s="17">
        <v>2001</v>
      </c>
      <c r="O139" s="9">
        <v>2002</v>
      </c>
      <c r="P139" s="17">
        <v>2003</v>
      </c>
      <c r="Q139" s="9">
        <v>2004</v>
      </c>
      <c r="R139" s="17">
        <v>2005</v>
      </c>
      <c r="S139" s="9">
        <v>2006</v>
      </c>
      <c r="T139" s="17">
        <v>2007</v>
      </c>
      <c r="U139" s="9">
        <v>2008</v>
      </c>
      <c r="V139" s="17">
        <v>2009</v>
      </c>
      <c r="W139" s="9">
        <v>2010</v>
      </c>
      <c r="X139" s="17">
        <v>2011</v>
      </c>
      <c r="Y139" s="9">
        <v>2012</v>
      </c>
      <c r="Z139" s="17">
        <v>2013</v>
      </c>
      <c r="AA139" s="9">
        <v>2014</v>
      </c>
      <c r="AB139" s="17">
        <v>2015</v>
      </c>
      <c r="AC139" s="10">
        <v>2016</v>
      </c>
      <c r="AD139" s="10">
        <v>2017</v>
      </c>
      <c r="AE139" s="10">
        <v>2018</v>
      </c>
    </row>
    <row r="140" spans="6:31" ht="15.75" thickBot="1" x14ac:dyDescent="0.3">
      <c r="F140" s="190" t="s">
        <v>27</v>
      </c>
      <c r="G140" s="199"/>
      <c r="H140" s="237">
        <f>('C'!D46/2)/(D!H$94)</f>
        <v>-1.532715525152465E-5</v>
      </c>
      <c r="I140" s="237">
        <f>('C'!E46/2)/(D!I$94)</f>
        <v>-1.0715471392926794E-5</v>
      </c>
      <c r="J140" s="237">
        <f>('C'!F46/2)/(D!J$94)</f>
        <v>-1.346840382337624E-5</v>
      </c>
      <c r="K140" s="237">
        <f>('C'!G46/2)/(D!K$94)</f>
        <v>-1.4303364447973214E-5</v>
      </c>
      <c r="L140" s="237">
        <f>('C'!H46/2)/(D!L$94)</f>
        <v>4.6611824001734605E-6</v>
      </c>
      <c r="M140" s="237">
        <f>('C'!I46/2)/(D!M$94)</f>
        <v>6.53463350574942E-6</v>
      </c>
      <c r="N140" s="237">
        <f>('C'!J46/2)/(D!N$94)</f>
        <v>-5.2722098209763212E-6</v>
      </c>
      <c r="O140" s="237">
        <f>('C'!K46/2)/(D!O$94)</f>
        <v>-3.5304847766779946E-6</v>
      </c>
      <c r="P140" s="237">
        <f>('C'!L46/2)/(D!P$94)</f>
        <v>-3.3603675066368033E-7</v>
      </c>
      <c r="Q140" s="237">
        <f>('C'!M46/2)/(D!Q$94)</f>
        <v>-2.2879827638117386E-6</v>
      </c>
      <c r="R140" s="237">
        <f>('C'!N46/2)/(D!R$94)</f>
        <v>-3.0340906449005386E-6</v>
      </c>
      <c r="S140" s="237">
        <f>('C'!O46/2)/(D!S$94)</f>
        <v>-8.3658666017398808E-6</v>
      </c>
      <c r="T140" s="237">
        <f>('C'!P46/2)/(D!T$94)</f>
        <v>-1.4674143699360954E-5</v>
      </c>
      <c r="U140" s="237">
        <f>('C'!Q46/2)/(D!U$94)</f>
        <v>-1.2750242720940513E-5</v>
      </c>
      <c r="V140" s="237">
        <f>('C'!R46/2)/(D!V$94)</f>
        <v>-6.0721620549334903E-6</v>
      </c>
      <c r="W140" s="237">
        <f>('C'!S46/2)/(D!W$94)</f>
        <v>-2.8608678838136362E-6</v>
      </c>
      <c r="X140" s="237">
        <f>('C'!T46/2)/(D!X$94)</f>
        <v>-7.6249067652324431E-6</v>
      </c>
      <c r="Y140" s="237">
        <f>('C'!U46/2)/(D!Y$94)</f>
        <v>-7.4406036936293143E-6</v>
      </c>
      <c r="Z140" s="237">
        <f>('C'!V46/2)/(D!Z$94)</f>
        <v>-1.4485595890557685E-5</v>
      </c>
      <c r="AA140" s="237">
        <f>('C'!W46/2)/(D!AA$94)</f>
        <v>-2.4742812312361179E-5</v>
      </c>
      <c r="AB140" s="237">
        <f>('C'!X46/2)/(D!AB$94)</f>
        <v>-3.38040700204059E-5</v>
      </c>
      <c r="AC140" s="237">
        <f>('C'!Y46/2)/(D!AC$94)</f>
        <v>-2.5831421700767578E-5</v>
      </c>
      <c r="AD140" s="237">
        <f>('C'!Z46/2)/(D!AD$94)</f>
        <v>-1.8302016085130527E-5</v>
      </c>
      <c r="AE140" s="237">
        <f>('C'!AA46/2)/(D!AE$94)</f>
        <v>-1.7991408476516532E-5</v>
      </c>
    </row>
    <row r="141" spans="6:31" x14ac:dyDescent="0.25">
      <c r="F141" s="210" t="s">
        <v>17</v>
      </c>
      <c r="G141" s="211"/>
      <c r="H141" s="233">
        <f>('C'!D47/2)/(D!H$94)</f>
        <v>2.7708226175225367E-6</v>
      </c>
      <c r="I141" s="233">
        <f>('C'!E47/2)/(D!I$94)</f>
        <v>1.0590856140947396E-6</v>
      </c>
      <c r="J141" s="233">
        <f>('C'!F47/2)/(D!J$94)</f>
        <v>3.2085188188724195E-6</v>
      </c>
      <c r="K141" s="233">
        <f>('C'!G47/2)/(D!K$94)</f>
        <v>1.9381795339554363E-6</v>
      </c>
      <c r="L141" s="233">
        <f>('C'!H47/2)/(D!L$94)</f>
        <v>3.0636504750810297E-6</v>
      </c>
      <c r="M141" s="233">
        <f>('C'!I47/2)/(D!M$94)</f>
        <v>2.1279082303145004E-6</v>
      </c>
      <c r="N141" s="233">
        <f>('C'!J47/2)/(D!N$94)</f>
        <v>7.9465847776807108E-7</v>
      </c>
      <c r="O141" s="233">
        <f>('C'!K47/2)/(D!O$94)</f>
        <v>7.4228575701486169E-7</v>
      </c>
      <c r="P141" s="233">
        <f>('C'!L47/2)/(D!P$94)</f>
        <v>1.0915867077402924E-6</v>
      </c>
      <c r="Q141" s="233">
        <f>('C'!M47/2)/(D!Q$94)</f>
        <v>6.3781859796674429E-7</v>
      </c>
      <c r="R141" s="233">
        <f>('C'!N47/2)/(D!R$94)</f>
        <v>1.9908088319264567E-6</v>
      </c>
      <c r="S141" s="233">
        <f>('C'!O47/2)/(D!S$94)</f>
        <v>1.2019729528019035E-6</v>
      </c>
      <c r="T141" s="233">
        <f>('C'!P47/2)/(D!T$94)</f>
        <v>-3.5740059934873571E-7</v>
      </c>
      <c r="U141" s="233">
        <f>('C'!Q47/2)/(D!U$94)</f>
        <v>-8.7463206721857296E-7</v>
      </c>
      <c r="V141" s="233">
        <f>('C'!R47/2)/(D!V$94)</f>
        <v>1.2158068212338407E-6</v>
      </c>
      <c r="W141" s="233">
        <f>('C'!S47/2)/(D!W$94)</f>
        <v>1.6333852142227659E-6</v>
      </c>
      <c r="X141" s="233">
        <f>('C'!T47/2)/(D!X$94)</f>
        <v>1.454002638983372E-6</v>
      </c>
      <c r="Y141" s="233">
        <f>('C'!U47/2)/(D!Y$94)</f>
        <v>4.5642643038611683E-7</v>
      </c>
      <c r="Z141" s="233">
        <f>('C'!V47/2)/(D!Z$94)</f>
        <v>-2.5797151959183603E-7</v>
      </c>
      <c r="AA141" s="233">
        <f>('C'!W47/2)/(D!AA$94)</f>
        <v>-1.0766598192534221E-6</v>
      </c>
      <c r="AB141" s="233">
        <f>('C'!X47/2)/(D!AB$94)</f>
        <v>-1.2890171652752382E-6</v>
      </c>
      <c r="AC141" s="233">
        <f>('C'!Y47/2)/(D!AC$94)</f>
        <v>-1.1111618559361104E-6</v>
      </c>
      <c r="AD141" s="233">
        <f>('C'!Z47/2)/(D!AD$94)</f>
        <v>-8.3458612473385503E-7</v>
      </c>
      <c r="AE141" s="233">
        <f>('C'!AA47/2)/(D!AE$94)</f>
        <v>-1.4055074273410052E-6</v>
      </c>
    </row>
    <row r="142" spans="6:31" x14ac:dyDescent="0.25">
      <c r="F142" s="212" t="s">
        <v>18</v>
      </c>
      <c r="G142" s="213"/>
      <c r="H142" s="234">
        <f>('C'!D48/2)/(D!H$94)</f>
        <v>-5.8423083416189284E-8</v>
      </c>
      <c r="I142" s="234">
        <f>('C'!E48/2)/(D!I$94)</f>
        <v>-1.0768133730773389E-7</v>
      </c>
      <c r="J142" s="234">
        <f>('C'!F48/2)/(D!J$94)</f>
        <v>-1.3642541800393387E-7</v>
      </c>
      <c r="K142" s="234">
        <f>('C'!G48/2)/(D!K$94)</f>
        <v>-1.007114521037622E-7</v>
      </c>
      <c r="L142" s="234">
        <f>('C'!H48/2)/(D!L$94)</f>
        <v>-4.7104379194445646E-8</v>
      </c>
      <c r="M142" s="234">
        <f>('C'!I48/2)/(D!M$94)</f>
        <v>-3.0345378538339141E-8</v>
      </c>
      <c r="N142" s="234">
        <f>('C'!J48/2)/(D!N$94)</f>
        <v>1.9904500158158466E-8</v>
      </c>
      <c r="O142" s="234">
        <f>('C'!K48/2)/(D!O$94)</f>
        <v>1.2648863426506478E-7</v>
      </c>
      <c r="P142" s="234">
        <f>('C'!L48/2)/(D!P$94)</f>
        <v>1.9942912742309062E-7</v>
      </c>
      <c r="Q142" s="234">
        <f>('C'!M48/2)/(D!Q$94)</f>
        <v>2.1664087552213206E-7</v>
      </c>
      <c r="R142" s="234">
        <f>('C'!N48/2)/(D!R$94)</f>
        <v>5.0275590417714518E-8</v>
      </c>
      <c r="S142" s="234">
        <f>('C'!O48/2)/(D!S$94)</f>
        <v>4.6993804258402761E-8</v>
      </c>
      <c r="T142" s="234">
        <f>('C'!P48/2)/(D!T$94)</f>
        <v>8.1255832758425548E-9</v>
      </c>
      <c r="U142" s="234">
        <f>('C'!Q48/2)/(D!U$94)</f>
        <v>-5.5486333844924565E-8</v>
      </c>
      <c r="V142" s="234">
        <f>('C'!R48/2)/(D!V$94)</f>
        <v>-4.2826612164267295E-8</v>
      </c>
      <c r="W142" s="234">
        <f>('C'!S48/2)/(D!W$94)</f>
        <v>-6.5545925334865042E-8</v>
      </c>
      <c r="X142" s="234">
        <f>('C'!T48/2)/(D!X$94)</f>
        <v>-6.5880423285761352E-8</v>
      </c>
      <c r="Y142" s="234">
        <f>('C'!U48/2)/(D!Y$94)</f>
        <v>-9.2398933303528553E-8</v>
      </c>
      <c r="Z142" s="234">
        <f>('C'!V48/2)/(D!Z$94)</f>
        <v>-9.9106817630151498E-8</v>
      </c>
      <c r="AA142" s="234">
        <f>('C'!W48/2)/(D!AA$94)</f>
        <v>-1.2779409539562589E-7</v>
      </c>
      <c r="AB142" s="234">
        <f>('C'!X48/2)/(D!AB$94)</f>
        <v>-2.1732987538451174E-7</v>
      </c>
      <c r="AC142" s="234">
        <f>('C'!Y48/2)/(D!AC$94)</f>
        <v>-2.5672080534660603E-7</v>
      </c>
      <c r="AD142" s="234">
        <f>('C'!Z48/2)/(D!AD$94)</f>
        <v>-2.3471455716187155E-7</v>
      </c>
      <c r="AE142" s="234">
        <f>('C'!AA48/2)/(D!AE$94)</f>
        <v>-2.3613978583939629E-7</v>
      </c>
    </row>
    <row r="143" spans="6:31" x14ac:dyDescent="0.25">
      <c r="F143" s="210" t="s">
        <v>19</v>
      </c>
      <c r="G143" s="211"/>
      <c r="H143" s="234">
        <f>('C'!D49/2)/(D!H$94)</f>
        <v>9.6105278517466236E-7</v>
      </c>
      <c r="I143" s="234">
        <f>('C'!E49/2)/(D!I$94)</f>
        <v>9.1721285270676579E-7</v>
      </c>
      <c r="J143" s="234">
        <f>('C'!F49/2)/(D!J$94)</f>
        <v>8.9622600506364837E-7</v>
      </c>
      <c r="K143" s="234">
        <f>('C'!G49/2)/(D!K$94)</f>
        <v>1.3645864336349224E-6</v>
      </c>
      <c r="L143" s="234">
        <f>('C'!H49/2)/(D!L$94)</f>
        <v>1.9009397854617942E-6</v>
      </c>
      <c r="M143" s="234">
        <f>('C'!I49/2)/(D!M$94)</f>
        <v>1.4761572419464803E-6</v>
      </c>
      <c r="N143" s="234">
        <f>('C'!J49/2)/(D!N$94)</f>
        <v>1.6519325151638218E-6</v>
      </c>
      <c r="O143" s="234">
        <f>('C'!K49/2)/(D!O$94)</f>
        <v>1.9655994203387868E-6</v>
      </c>
      <c r="P143" s="234">
        <f>('C'!L49/2)/(D!P$94)</f>
        <v>2.1518989210506431E-6</v>
      </c>
      <c r="Q143" s="234">
        <f>('C'!M49/2)/(D!Q$94)</f>
        <v>1.8295520746958495E-6</v>
      </c>
      <c r="R143" s="234">
        <f>('C'!N49/2)/(D!R$94)</f>
        <v>2.0842041948718257E-6</v>
      </c>
      <c r="S143" s="234">
        <f>('C'!O49/2)/(D!S$94)</f>
        <v>2.3780320042933211E-6</v>
      </c>
      <c r="T143" s="234">
        <f>('C'!P49/2)/(D!T$94)</f>
        <v>2.1051377652141003E-6</v>
      </c>
      <c r="U143" s="234">
        <f>('C'!Q49/2)/(D!U$94)</f>
        <v>1.4473163153937137E-6</v>
      </c>
      <c r="V143" s="234">
        <f>('C'!R49/2)/(D!V$94)</f>
        <v>1.6573759378160318E-6</v>
      </c>
      <c r="W143" s="234">
        <f>('C'!S49/2)/(D!W$94)</f>
        <v>1.6983121927120698E-6</v>
      </c>
      <c r="X143" s="234">
        <f>('C'!T49/2)/(D!X$94)</f>
        <v>1.4008824634517104E-6</v>
      </c>
      <c r="Y143" s="234">
        <f>('C'!U49/2)/(D!Y$94)</f>
        <v>1.3552123858540458E-6</v>
      </c>
      <c r="Z143" s="234">
        <f>('C'!V49/2)/(D!Z$94)</f>
        <v>1.5166915234443972E-6</v>
      </c>
      <c r="AA143" s="234">
        <f>('C'!W49/2)/(D!AA$94)</f>
        <v>1.3647583227124647E-6</v>
      </c>
      <c r="AB143" s="234">
        <f>('C'!X49/2)/(D!AB$94)</f>
        <v>1.4365162433779868E-6</v>
      </c>
      <c r="AC143" s="234">
        <f>('C'!Y49/2)/(D!AC$94)</f>
        <v>1.6186449013698298E-6</v>
      </c>
      <c r="AD143" s="234">
        <f>('C'!Z49/2)/(D!AD$94)</f>
        <v>1.6231680210521147E-6</v>
      </c>
      <c r="AE143" s="234">
        <f>('C'!AA49/2)/(D!AE$94)</f>
        <v>1.5412947535288286E-6</v>
      </c>
    </row>
    <row r="144" spans="6:31" x14ac:dyDescent="0.25">
      <c r="F144" s="212" t="s">
        <v>20</v>
      </c>
      <c r="G144" s="213"/>
      <c r="H144" s="234">
        <f>('C'!D50/2)/(D!H$94)</f>
        <v>1.0666977437679627E-5</v>
      </c>
      <c r="I144" s="234">
        <f>('C'!E50/2)/(D!I$94)</f>
        <v>1.3676877834713471E-5</v>
      </c>
      <c r="J144" s="234">
        <f>('C'!F50/2)/(D!J$94)</f>
        <v>1.0671970431414095E-5</v>
      </c>
      <c r="K144" s="234">
        <f>('C'!G50/2)/(D!K$94)</f>
        <v>1.1131523077596481E-5</v>
      </c>
      <c r="L144" s="234">
        <f>('C'!H50/2)/(D!L$94)</f>
        <v>2.1530852149788957E-5</v>
      </c>
      <c r="M144" s="234">
        <f>('C'!I50/2)/(D!M$94)</f>
        <v>2.2540509297312712E-5</v>
      </c>
      <c r="N144" s="234">
        <f>('C'!J50/2)/(D!N$94)</f>
        <v>1.6561477320903176E-5</v>
      </c>
      <c r="O144" s="234">
        <f>('C'!K50/2)/(D!O$94)</f>
        <v>1.6436533796287909E-5</v>
      </c>
      <c r="P144" s="234">
        <f>('C'!L50/2)/(D!P$94)</f>
        <v>1.793051251702597E-5</v>
      </c>
      <c r="Q144" s="234">
        <f>('C'!M50/2)/(D!Q$94)</f>
        <v>1.7541898320079077E-5</v>
      </c>
      <c r="R144" s="234">
        <f>('C'!N50/2)/(D!R$94)</f>
        <v>1.8268757633126204E-5</v>
      </c>
      <c r="S144" s="234">
        <f>('C'!O50/2)/(D!S$94)</f>
        <v>1.8690146576890351E-5</v>
      </c>
      <c r="T144" s="234">
        <f>('C'!P50/2)/(D!T$94)</f>
        <v>1.6168666345857671E-5</v>
      </c>
      <c r="U144" s="234">
        <f>('C'!Q50/2)/(D!U$94)</f>
        <v>2.1531417409973564E-5</v>
      </c>
      <c r="V144" s="234">
        <f>('C'!R50/2)/(D!V$94)</f>
        <v>1.9345837259099564E-5</v>
      </c>
      <c r="W144" s="234">
        <f>('C'!S50/2)/(D!W$94)</f>
        <v>2.3703663813468423E-5</v>
      </c>
      <c r="X144" s="234">
        <f>('C'!T50/2)/(D!X$94)</f>
        <v>2.5573481317411482E-5</v>
      </c>
      <c r="Y144" s="234">
        <f>('C'!U50/2)/(D!Y$94)</f>
        <v>2.3313146475651665E-5</v>
      </c>
      <c r="Z144" s="234">
        <f>('C'!V50/2)/(D!Z$94)</f>
        <v>1.8085809053453918E-5</v>
      </c>
      <c r="AA144" s="234">
        <f>('C'!W50/2)/(D!AA$94)</f>
        <v>1.2146456138927284E-5</v>
      </c>
      <c r="AB144" s="234">
        <f>('C'!X50/2)/(D!AB$94)</f>
        <v>6.441886338152794E-6</v>
      </c>
      <c r="AC144" s="234">
        <f>('C'!Y50/2)/(D!AC$94)</f>
        <v>6.9440266054371586E-6</v>
      </c>
      <c r="AD144" s="234">
        <f>('C'!Z50/2)/(D!AD$94)</f>
        <v>1.1829017178564538E-5</v>
      </c>
      <c r="AE144" s="234">
        <f>('C'!AA50/2)/(D!AE$94)</f>
        <v>1.5309112547042139E-5</v>
      </c>
    </row>
    <row r="145" spans="6:31" x14ac:dyDescent="0.25">
      <c r="F145" s="210" t="s">
        <v>21</v>
      </c>
      <c r="G145" s="211"/>
      <c r="H145" s="234">
        <f>('C'!D51/2)/(D!H$94)</f>
        <v>-2.296984587776773E-7</v>
      </c>
      <c r="I145" s="234">
        <f>('C'!E51/2)/(D!I$94)</f>
        <v>-2.5989396973401094E-7</v>
      </c>
      <c r="J145" s="234">
        <f>('C'!F51/2)/(D!J$94)</f>
        <v>-1.0890234905696074E-7</v>
      </c>
      <c r="K145" s="234">
        <f>('C'!G51/2)/(D!K$94)</f>
        <v>-2.9321101592900339E-7</v>
      </c>
      <c r="L145" s="234">
        <f>('C'!H51/2)/(D!L$94)</f>
        <v>-2.3724443474487499E-7</v>
      </c>
      <c r="M145" s="234">
        <f>('C'!I51/2)/(D!M$94)</f>
        <v>-6.9553709674090662E-8</v>
      </c>
      <c r="N145" s="234">
        <f>('C'!J51/2)/(D!N$94)</f>
        <v>-7.5657364635020214E-8</v>
      </c>
      <c r="O145" s="234">
        <f>('C'!K51/2)/(D!O$94)</f>
        <v>-6.8285952983566497E-9</v>
      </c>
      <c r="P145" s="234">
        <f>('C'!L51/2)/(D!P$94)</f>
        <v>-2.9977794432939936E-9</v>
      </c>
      <c r="Q145" s="234">
        <f>('C'!M51/2)/(D!Q$94)</f>
        <v>4.1596571979877959E-8</v>
      </c>
      <c r="R145" s="234">
        <f>('C'!N51/2)/(D!R$94)</f>
        <v>-5.7038637160443944E-9</v>
      </c>
      <c r="S145" s="234">
        <f>('C'!O51/2)/(D!S$94)</f>
        <v>1.2407615396345902E-8</v>
      </c>
      <c r="T145" s="234">
        <f>('C'!P51/2)/(D!T$94)</f>
        <v>-2.2197050952664748E-8</v>
      </c>
      <c r="U145" s="234">
        <f>('C'!Q51/2)/(D!U$94)</f>
        <v>-1.7458788374985315E-7</v>
      </c>
      <c r="V145" s="234">
        <f>('C'!R51/2)/(D!V$94)</f>
        <v>4.2082254297030805E-8</v>
      </c>
      <c r="W145" s="234">
        <f>('C'!S51/2)/(D!W$94)</f>
        <v>-4.5975921409526466E-8</v>
      </c>
      <c r="X145" s="234">
        <f>('C'!T51/2)/(D!X$94)</f>
        <v>-2.5705519049204623E-7</v>
      </c>
      <c r="Y145" s="234">
        <f>('C'!U51/2)/(D!Y$94)</f>
        <v>-8.2549290520446517E-8</v>
      </c>
      <c r="Z145" s="234">
        <f>('C'!V51/2)/(D!Z$94)</f>
        <v>-7.675666654743927E-8</v>
      </c>
      <c r="AA145" s="234">
        <f>('C'!W51/2)/(D!AA$94)</f>
        <v>-4.1778597169934549E-8</v>
      </c>
      <c r="AB145" s="234">
        <f>('C'!X51/2)/(D!AB$94)</f>
        <v>-6.6602909594861199E-8</v>
      </c>
      <c r="AC145" s="234">
        <f>('C'!Y51/2)/(D!AC$94)</f>
        <v>-1.1418334055781662E-7</v>
      </c>
      <c r="AD145" s="234">
        <f>('C'!Z51/2)/(D!AD$94)</f>
        <v>-1.0466737851307209E-7</v>
      </c>
      <c r="AE145" s="234">
        <f>('C'!AA51/2)/(D!AE$94)</f>
        <v>-1.6169106047893537E-7</v>
      </c>
    </row>
    <row r="146" spans="6:31" x14ac:dyDescent="0.25">
      <c r="F146" s="212" t="s">
        <v>22</v>
      </c>
      <c r="G146" s="213"/>
      <c r="H146" s="234">
        <f>('C'!D52/2)/(D!H$94)</f>
        <v>-5.9657454222049745E-6</v>
      </c>
      <c r="I146" s="234">
        <f>('C'!E52/2)/(D!I$94)</f>
        <v>-5.1608133597944132E-6</v>
      </c>
      <c r="J146" s="234">
        <f>('C'!F52/2)/(D!J$94)</f>
        <v>-4.6096824884060109E-6</v>
      </c>
      <c r="K146" s="234">
        <f>('C'!G52/2)/(D!K$94)</f>
        <v>-4.742585945830821E-6</v>
      </c>
      <c r="L146" s="234">
        <f>('C'!H52/2)/(D!L$94)</f>
        <v>-3.7431602814549611E-6</v>
      </c>
      <c r="M146" s="234">
        <f>('C'!I52/2)/(D!M$94)</f>
        <v>-4.0827541387239908E-6</v>
      </c>
      <c r="N146" s="234">
        <f>('C'!J52/2)/(D!N$94)</f>
        <v>-4.7343612954665701E-6</v>
      </c>
      <c r="O146" s="234">
        <f>('C'!K52/2)/(D!O$94)</f>
        <v>-5.349860455440494E-6</v>
      </c>
      <c r="P146" s="234">
        <f>('C'!L52/2)/(D!P$94)</f>
        <v>-6.6216909230141173E-6</v>
      </c>
      <c r="Q146" s="234">
        <f>('C'!M52/2)/(D!Q$94)</f>
        <v>-6.5813420391627791E-6</v>
      </c>
      <c r="R146" s="234">
        <f>('C'!N52/2)/(D!R$94)</f>
        <v>-6.3604294039740965E-6</v>
      </c>
      <c r="S146" s="234">
        <f>('C'!O52/2)/(D!S$94)</f>
        <v>-7.1817161404577356E-6</v>
      </c>
      <c r="T146" s="234">
        <f>('C'!P52/2)/(D!T$94)</f>
        <v>-6.8738198206378078E-6</v>
      </c>
      <c r="U146" s="234">
        <f>('C'!Q52/2)/(D!U$94)</f>
        <v>-7.618520071448778E-6</v>
      </c>
      <c r="V146" s="234">
        <f>('C'!R52/2)/(D!V$94)</f>
        <v>-5.9513588572048444E-6</v>
      </c>
      <c r="W146" s="234">
        <f>('C'!S52/2)/(D!W$94)</f>
        <v>-6.0028245010881399E-6</v>
      </c>
      <c r="X146" s="234">
        <f>('C'!T52/2)/(D!X$94)</f>
        <v>-6.3895724766036824E-6</v>
      </c>
      <c r="Y146" s="234">
        <f>('C'!U52/2)/(D!Y$94)</f>
        <v>-6.2424388245617251E-6</v>
      </c>
      <c r="Z146" s="234">
        <f>('C'!V52/2)/(D!Z$94)</f>
        <v>-6.4329584591136026E-6</v>
      </c>
      <c r="AA146" s="234">
        <f>('C'!W52/2)/(D!AA$94)</f>
        <v>-6.8050102837214927E-6</v>
      </c>
      <c r="AB146" s="234">
        <f>('C'!X52/2)/(D!AB$94)</f>
        <v>-8.1439873389492172E-6</v>
      </c>
      <c r="AC146" s="234">
        <f>('C'!Y52/2)/(D!AC$94)</f>
        <v>-7.3000357172089557E-6</v>
      </c>
      <c r="AD146" s="234">
        <f>('C'!Z52/2)/(D!AD$94)</f>
        <v>-6.8794207620150639E-6</v>
      </c>
      <c r="AE146" s="234">
        <f>('C'!AA52/2)/(D!AE$94)</f>
        <v>-7.3101948088148954E-6</v>
      </c>
    </row>
    <row r="147" spans="6:31" x14ac:dyDescent="0.25">
      <c r="F147" s="210" t="s">
        <v>23</v>
      </c>
      <c r="G147" s="211"/>
      <c r="H147" s="234">
        <f>('C'!D53/2)/(D!H$94)</f>
        <v>-3.3152374985554985E-6</v>
      </c>
      <c r="I147" s="234">
        <f>('C'!E53/2)/(D!I$94)</f>
        <v>-3.5802972339745147E-6</v>
      </c>
      <c r="J147" s="234">
        <f>('C'!F53/2)/(D!J$94)</f>
        <v>-3.3769623059200904E-6</v>
      </c>
      <c r="K147" s="234">
        <f>('C'!G53/2)/(D!K$94)</f>
        <v>-3.9740975275198866E-6</v>
      </c>
      <c r="L147" s="234">
        <f>('C'!H53/2)/(D!L$94)</f>
        <v>-2.024807558001084E-6</v>
      </c>
      <c r="M147" s="234">
        <f>('C'!I53/2)/(D!M$94)</f>
        <v>-2.4148959694687345E-6</v>
      </c>
      <c r="N147" s="234">
        <f>('C'!J53/2)/(D!N$94)</f>
        <v>-2.4975846351780614E-6</v>
      </c>
      <c r="O147" s="234">
        <f>('C'!K53/2)/(D!O$94)</f>
        <v>-1.8593045724840101E-6</v>
      </c>
      <c r="P147" s="234">
        <f>('C'!L53/2)/(D!P$94)</f>
        <v>-1.4132240024412562E-6</v>
      </c>
      <c r="Q147" s="234">
        <f>('C'!M53/2)/(D!Q$94)</f>
        <v>-1.4925310249849547E-6</v>
      </c>
      <c r="R147" s="234">
        <f>('C'!N53/2)/(D!R$94)</f>
        <v>-1.489731455207684E-6</v>
      </c>
      <c r="S147" s="234">
        <f>('C'!O53/2)/(D!S$94)</f>
        <v>-2.3651323080303237E-6</v>
      </c>
      <c r="T147" s="234">
        <f>('C'!P53/2)/(D!T$94)</f>
        <v>-3.0184978059699564E-6</v>
      </c>
      <c r="U147" s="234">
        <f>('C'!Q53/2)/(D!U$94)</f>
        <v>-4.8107208975481754E-6</v>
      </c>
      <c r="V147" s="234">
        <f>('C'!R53/2)/(D!V$94)</f>
        <v>-3.6753812253571116E-6</v>
      </c>
      <c r="W147" s="234">
        <f>('C'!S53/2)/(D!W$94)</f>
        <v>-4.7631198550241403E-6</v>
      </c>
      <c r="X147" s="234">
        <f>('C'!T53/2)/(D!X$94)</f>
        <v>-6.1787710799250606E-6</v>
      </c>
      <c r="Y147" s="234">
        <f>('C'!U53/2)/(D!Y$94)</f>
        <v>-5.4160799999733659E-6</v>
      </c>
      <c r="Z147" s="234">
        <f>('C'!V53/2)/(D!Z$94)</f>
        <v>-5.5529775758740445E-6</v>
      </c>
      <c r="AA147" s="234">
        <f>('C'!W53/2)/(D!AA$94)</f>
        <v>-5.9804777223556607E-6</v>
      </c>
      <c r="AB147" s="234">
        <f>('C'!X53/2)/(D!AB$94)</f>
        <v>-6.1732780223677842E-6</v>
      </c>
      <c r="AC147" s="234">
        <f>('C'!Y53/2)/(D!AC$94)</f>
        <v>-5.1971552899907582E-6</v>
      </c>
      <c r="AD147" s="234">
        <f>('C'!Z53/2)/(D!AD$94)</f>
        <v>-4.9893232675614224E-6</v>
      </c>
      <c r="AE147" s="234">
        <f>('C'!AA53/2)/(D!AE$94)</f>
        <v>-5.5021764970957785E-6</v>
      </c>
    </row>
    <row r="148" spans="6:31" x14ac:dyDescent="0.25">
      <c r="F148" s="212" t="s">
        <v>24</v>
      </c>
      <c r="G148" s="213"/>
      <c r="H148" s="234">
        <f>('C'!D54/2)/(D!H$94)</f>
        <v>-1.6796569544178929E-5</v>
      </c>
      <c r="I148" s="234">
        <f>('C'!E54/2)/(D!I$94)</f>
        <v>-1.559909009227684E-5</v>
      </c>
      <c r="J148" s="234">
        <f>('C'!F54/2)/(D!J$94)</f>
        <v>-1.759283050722358E-5</v>
      </c>
      <c r="K148" s="234">
        <f>('C'!G54/2)/(D!K$94)</f>
        <v>-1.6726803029670533E-5</v>
      </c>
      <c r="L148" s="234">
        <f>('C'!H54/2)/(D!L$94)</f>
        <v>-1.420213467776143E-5</v>
      </c>
      <c r="M148" s="234">
        <f>('C'!I54/2)/(D!M$94)</f>
        <v>-1.219629025796285E-5</v>
      </c>
      <c r="N148" s="234">
        <f>('C'!J54/2)/(D!N$94)</f>
        <v>-1.5891588023878305E-5</v>
      </c>
      <c r="O148" s="234">
        <f>('C'!K54/2)/(D!O$94)</f>
        <v>-1.5511280742435454E-5</v>
      </c>
      <c r="P148" s="234">
        <f>('C'!L54/2)/(D!P$94)</f>
        <v>-1.6465572038842665E-5</v>
      </c>
      <c r="Q148" s="234">
        <f>('C'!M54/2)/(D!Q$94)</f>
        <v>-1.6734536035687859E-5</v>
      </c>
      <c r="R148" s="234">
        <f>('C'!N54/2)/(D!R$94)</f>
        <v>-1.867742261525293E-5</v>
      </c>
      <c r="S148" s="234">
        <f>('C'!O54/2)/(D!S$94)</f>
        <v>-2.0377896939309465E-5</v>
      </c>
      <c r="T148" s="234">
        <f>('C'!P54/2)/(D!T$94)</f>
        <v>-2.0687768043223286E-5</v>
      </c>
      <c r="U148" s="234">
        <f>('C'!Q54/2)/(D!U$94)</f>
        <v>-2.0123984221352896E-5</v>
      </c>
      <c r="V148" s="234">
        <f>('C'!R54/2)/(D!V$94)</f>
        <v>-1.7913778403217682E-5</v>
      </c>
      <c r="W148" s="234">
        <f>('C'!S54/2)/(D!W$94)</f>
        <v>-1.8216949950760479E-5</v>
      </c>
      <c r="X148" s="234">
        <f>('C'!T54/2)/(D!X$94)</f>
        <v>-2.1920140563379851E-5</v>
      </c>
      <c r="Y148" s="234">
        <f>('C'!U54/2)/(D!Y$94)</f>
        <v>-1.9999392878070916E-5</v>
      </c>
      <c r="Z148" s="234">
        <f>('C'!V54/2)/(D!Z$94)</f>
        <v>-1.9628227233533218E-5</v>
      </c>
      <c r="AA148" s="234">
        <f>('C'!W54/2)/(D!AA$94)</f>
        <v>-2.0756993290939306E-5</v>
      </c>
      <c r="AB148" s="234">
        <f>('C'!X54/2)/(D!AB$94)</f>
        <v>-2.182189993834753E-5</v>
      </c>
      <c r="AC148" s="234">
        <f>('C'!Y54/2)/(D!AC$94)</f>
        <v>-1.7571890623701892E-5</v>
      </c>
      <c r="AD148" s="234">
        <f>('C'!Z54/2)/(D!AD$94)</f>
        <v>-1.630858513679076E-5</v>
      </c>
      <c r="AE148" s="234">
        <f>('C'!AA54/2)/(D!AE$94)</f>
        <v>-1.7279328115158783E-5</v>
      </c>
    </row>
    <row r="149" spans="6:31" x14ac:dyDescent="0.25">
      <c r="F149" s="210" t="s">
        <v>25</v>
      </c>
      <c r="G149" s="211"/>
      <c r="H149" s="234">
        <f>('C'!D55/2)/(D!H$94)</f>
        <v>-6.2103306229686285E-7</v>
      </c>
      <c r="I149" s="234">
        <f>('C'!E55/2)/(D!I$94)</f>
        <v>-1.1164212227247351E-6</v>
      </c>
      <c r="J149" s="234">
        <f>('C'!F55/2)/(D!J$94)</f>
        <v>-1.7639531444446468E-6</v>
      </c>
      <c r="K149" s="234">
        <f>('C'!G55/2)/(D!K$94)</f>
        <v>-1.9459107467319399E-6</v>
      </c>
      <c r="L149" s="234">
        <f>('C'!H55/2)/(D!L$94)</f>
        <v>-1.1329807127981099E-6</v>
      </c>
      <c r="M149" s="234">
        <f>('C'!I55/2)/(D!M$94)</f>
        <v>-7.9175624606842584E-7</v>
      </c>
      <c r="N149" s="234">
        <f>('C'!J55/2)/(D!N$94)</f>
        <v>-9.5331164366496134E-7</v>
      </c>
      <c r="O149" s="234">
        <f>('C'!K55/2)/(D!O$94)</f>
        <v>-5.774753876983189E-7</v>
      </c>
      <c r="P149" s="234">
        <f>('C'!L55/2)/(D!P$94)</f>
        <v>5.7357597311339853E-7</v>
      </c>
      <c r="Q149" s="234">
        <f>('C'!M55/2)/(D!Q$94)</f>
        <v>7.2998878418553968E-7</v>
      </c>
      <c r="R149" s="234">
        <f>('C'!N55/2)/(D!R$94)</f>
        <v>-2.9099572502190835E-7</v>
      </c>
      <c r="S149" s="234">
        <f>('C'!O55/2)/(D!S$94)</f>
        <v>-1.3418629587221433E-6</v>
      </c>
      <c r="T149" s="234">
        <f>('C'!P55/2)/(D!T$94)</f>
        <v>-2.2310638519751068E-6</v>
      </c>
      <c r="U149" s="234">
        <f>('C'!Q55/2)/(D!U$94)</f>
        <v>-2.7312671428948103E-6</v>
      </c>
      <c r="V149" s="234">
        <f>('C'!R55/2)/(D!V$94)</f>
        <v>-2.6300244180472641E-6</v>
      </c>
      <c r="W149" s="234">
        <f>('C'!S55/2)/(D!W$94)</f>
        <v>-2.9914507336331791E-6</v>
      </c>
      <c r="X149" s="234">
        <f>('C'!T55/2)/(D!X$94)</f>
        <v>-3.7066833270862049E-6</v>
      </c>
      <c r="Y149" s="234">
        <f>('C'!U55/2)/(D!Y$94)</f>
        <v>-4.0345730545821947E-6</v>
      </c>
      <c r="Z149" s="234">
        <f>('C'!V55/2)/(D!Z$94)</f>
        <v>-3.9080276589011167E-6</v>
      </c>
      <c r="AA149" s="234">
        <f>('C'!W55/2)/(D!AA$94)</f>
        <v>-4.4993209819602728E-6</v>
      </c>
      <c r="AB149" s="234">
        <f>('C'!X55/2)/(D!AB$94)</f>
        <v>-4.5695741733688181E-6</v>
      </c>
      <c r="AC149" s="234">
        <f>('C'!Y55/2)/(D!AC$94)</f>
        <v>-3.90319784596248E-6</v>
      </c>
      <c r="AD149" s="234">
        <f>('C'!Z55/2)/(D!AD$94)</f>
        <v>-3.6924606211140521E-6</v>
      </c>
      <c r="AE149" s="234">
        <f>('C'!AA55/2)/(D!AE$94)</f>
        <v>-3.8229759665651479E-6</v>
      </c>
    </row>
    <row r="150" spans="6:31" ht="15.75" thickBot="1" x14ac:dyDescent="0.3">
      <c r="F150" s="214" t="s">
        <v>26</v>
      </c>
      <c r="G150" s="215"/>
      <c r="H150" s="235">
        <f>('C'!D56/2)/(D!H$94)</f>
        <v>-2.7393007306024175E-6</v>
      </c>
      <c r="I150" s="235">
        <f>('C'!E56/2)/(D!I$94)</f>
        <v>-5.4445026763758568E-7</v>
      </c>
      <c r="J150" s="235">
        <f>('C'!F56/2)/(D!J$94)</f>
        <v>-6.5636197498640777E-7</v>
      </c>
      <c r="K150" s="235">
        <f>('C'!G56/2)/(D!K$94)</f>
        <v>-9.5433282051399967E-7</v>
      </c>
      <c r="L150" s="235">
        <f>('C'!H56/2)/(D!L$94)</f>
        <v>-4.4682756010572562E-7</v>
      </c>
      <c r="M150" s="235">
        <f>('C'!I56/2)/(D!M$94)</f>
        <v>-2.4345568393521591E-8</v>
      </c>
      <c r="N150" s="235">
        <f>('C'!J56/2)/(D!N$94)</f>
        <v>-1.4767967723809239E-7</v>
      </c>
      <c r="O150" s="235">
        <f>('C'!K56/2)/(D!O$94)</f>
        <v>5.0335737387753077E-7</v>
      </c>
      <c r="P150" s="235">
        <f>('C'!L56/2)/(D!P$94)</f>
        <v>2.2204447572856377E-6</v>
      </c>
      <c r="Q150" s="235">
        <f>('C'!M56/2)/(D!Q$94)</f>
        <v>1.5229311115946283E-6</v>
      </c>
      <c r="R150" s="235">
        <f>('C'!N56/2)/(D!R$94)</f>
        <v>1.3961461508727944E-6</v>
      </c>
      <c r="S150" s="235">
        <f>('C'!O56/2)/(D!S$94)</f>
        <v>5.7118872963512332E-7</v>
      </c>
      <c r="T150" s="235">
        <f>('C'!P56/2)/(D!T$94)</f>
        <v>2.3467372777620349E-7</v>
      </c>
      <c r="U150" s="235">
        <f>('C'!Q56/2)/(D!U$94)</f>
        <v>6.6022217994753461E-7</v>
      </c>
      <c r="V150" s="235">
        <f>('C'!R56/2)/(D!V$94)</f>
        <v>1.8801051672273945E-6</v>
      </c>
      <c r="W150" s="235">
        <f>('C'!S56/2)/(D!W$94)</f>
        <v>2.1896377359980856E-6</v>
      </c>
      <c r="X150" s="235">
        <f>('C'!T56/2)/(D!X$94)</f>
        <v>2.4648298265008354E-6</v>
      </c>
      <c r="Y150" s="235">
        <f>('C'!U56/2)/(D!Y$94)</f>
        <v>3.3020439981962245E-6</v>
      </c>
      <c r="Z150" s="235">
        <f>('C'!V56/2)/(D!Z$94)</f>
        <v>1.8679294650505323E-6</v>
      </c>
      <c r="AA150" s="235">
        <f>('C'!W56/2)/(D!AA$94)</f>
        <v>1.0340080564567877E-6</v>
      </c>
      <c r="AB150" s="235">
        <f>('C'!X56/2)/(D!AB$94)</f>
        <v>5.9921677847252061E-7</v>
      </c>
      <c r="AC150" s="235">
        <f>('C'!Y56/2)/(D!AC$94)</f>
        <v>1.0602522979070621E-6</v>
      </c>
      <c r="AD150" s="235">
        <f>('C'!Z56/2)/(D!AD$94)</f>
        <v>1.2895565679942805E-6</v>
      </c>
      <c r="AE150" s="235">
        <f>('C'!AA56/2)/(D!AE$94)</f>
        <v>8.7619787057948814E-7</v>
      </c>
    </row>
    <row r="151" spans="6:31" x14ac:dyDescent="0.25">
      <c r="F151" s="1" t="s">
        <v>53</v>
      </c>
    </row>
  </sheetData>
  <mergeCells count="84">
    <mergeCell ref="F149:G149"/>
    <mergeCell ref="F150:G150"/>
    <mergeCell ref="F144:G144"/>
    <mergeCell ref="F145:G145"/>
    <mergeCell ref="F146:G146"/>
    <mergeCell ref="F147:G147"/>
    <mergeCell ref="F148:G148"/>
    <mergeCell ref="F136:G136"/>
    <mergeCell ref="F140:G140"/>
    <mergeCell ref="F141:G141"/>
    <mergeCell ref="F142:G142"/>
    <mergeCell ref="F143:G143"/>
    <mergeCell ref="F131:G131"/>
    <mergeCell ref="F132:G132"/>
    <mergeCell ref="F133:G133"/>
    <mergeCell ref="F134:G134"/>
    <mergeCell ref="F135:G135"/>
    <mergeCell ref="F126:G126"/>
    <mergeCell ref="F127:G127"/>
    <mergeCell ref="F128:G128"/>
    <mergeCell ref="F129:G129"/>
    <mergeCell ref="F130:G130"/>
    <mergeCell ref="F118:G118"/>
    <mergeCell ref="F119:G119"/>
    <mergeCell ref="F120:G120"/>
    <mergeCell ref="F121:G121"/>
    <mergeCell ref="F122:G122"/>
    <mergeCell ref="F113:G113"/>
    <mergeCell ref="F114:G114"/>
    <mergeCell ref="F115:G115"/>
    <mergeCell ref="F116:G116"/>
    <mergeCell ref="F117:G117"/>
    <mergeCell ref="F106:G106"/>
    <mergeCell ref="F107:G107"/>
    <mergeCell ref="F108:G108"/>
    <mergeCell ref="X62:Y62"/>
    <mergeCell ref="F112:G112"/>
    <mergeCell ref="F101:G101"/>
    <mergeCell ref="F102:G102"/>
    <mergeCell ref="F103:G103"/>
    <mergeCell ref="F104:G104"/>
    <mergeCell ref="F105:G105"/>
    <mergeCell ref="F90:G90"/>
    <mergeCell ref="G92:AC92"/>
    <mergeCell ref="F98:G98"/>
    <mergeCell ref="F99:G99"/>
    <mergeCell ref="F100:G100"/>
    <mergeCell ref="F85:G85"/>
    <mergeCell ref="F76:G76"/>
    <mergeCell ref="F86:G86"/>
    <mergeCell ref="F87:G87"/>
    <mergeCell ref="F88:G88"/>
    <mergeCell ref="F89:G89"/>
    <mergeCell ref="F80:G80"/>
    <mergeCell ref="F81:G81"/>
    <mergeCell ref="F82:G82"/>
    <mergeCell ref="F83:G83"/>
    <mergeCell ref="F84:G84"/>
    <mergeCell ref="F71:G71"/>
    <mergeCell ref="F72:G72"/>
    <mergeCell ref="F73:G73"/>
    <mergeCell ref="F74:G74"/>
    <mergeCell ref="F75:G75"/>
    <mergeCell ref="F56:G56"/>
    <mergeCell ref="F67:G67"/>
    <mergeCell ref="F68:G68"/>
    <mergeCell ref="F69:G69"/>
    <mergeCell ref="F70:G70"/>
    <mergeCell ref="B8:E16"/>
    <mergeCell ref="L7:P16"/>
    <mergeCell ref="G15:K17"/>
    <mergeCell ref="C17:E17"/>
    <mergeCell ref="F66:G66"/>
    <mergeCell ref="G58:AC58"/>
    <mergeCell ref="F46:G46"/>
    <mergeCell ref="F47:G47"/>
    <mergeCell ref="F48:G48"/>
    <mergeCell ref="F49:G49"/>
    <mergeCell ref="F50:G50"/>
    <mergeCell ref="F51:G51"/>
    <mergeCell ref="F52:G52"/>
    <mergeCell ref="F53:G53"/>
    <mergeCell ref="F54:G54"/>
    <mergeCell ref="F55:G55"/>
  </mergeCells>
  <hyperlinks>
    <hyperlink ref="H95" r:id="rId1"/>
  </hyperlinks>
  <pageMargins left="0.7" right="0.7" top="0.75" bottom="0.75" header="0.3" footer="0.3"/>
  <pageSetup paperSize="9" orientation="portrait" r:id="rId2"/>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7:AC113"/>
  <sheetViews>
    <sheetView showGridLines="0" topLeftCell="A85" workbookViewId="0">
      <selection activeCell="AC113" sqref="AC113"/>
    </sheetView>
  </sheetViews>
  <sheetFormatPr baseColWidth="10" defaultRowHeight="15" x14ac:dyDescent="0.25"/>
  <cols>
    <col min="3" max="3" width="14.42578125" customWidth="1"/>
    <col min="4" max="4" width="43.5703125" customWidth="1"/>
    <col min="5" max="5" width="14.42578125" customWidth="1"/>
    <col min="6" max="14" width="20.140625" bestFit="1" customWidth="1"/>
    <col min="15" max="26" width="21.28515625" bestFit="1" customWidth="1"/>
    <col min="27" max="27" width="16.85546875" customWidth="1"/>
    <col min="28" max="28" width="18.28515625" customWidth="1"/>
  </cols>
  <sheetData>
    <row r="7" spans="2:11" ht="15" customHeight="1" x14ac:dyDescent="0.25">
      <c r="B7" s="201" t="s">
        <v>10</v>
      </c>
      <c r="C7" s="201"/>
      <c r="D7" s="201"/>
      <c r="E7" s="72"/>
      <c r="J7" s="187" t="s">
        <v>43</v>
      </c>
      <c r="K7" s="187"/>
    </row>
    <row r="8" spans="2:11" x14ac:dyDescent="0.25">
      <c r="B8" s="201"/>
      <c r="C8" s="201"/>
      <c r="D8" s="201"/>
      <c r="E8" s="72"/>
      <c r="J8" s="187"/>
      <c r="K8" s="187"/>
    </row>
    <row r="9" spans="2:11" x14ac:dyDescent="0.25">
      <c r="B9" s="201"/>
      <c r="C9" s="201"/>
      <c r="D9" s="201"/>
      <c r="E9" s="72"/>
      <c r="J9" s="187"/>
      <c r="K9" s="187"/>
    </row>
    <row r="10" spans="2:11" x14ac:dyDescent="0.25">
      <c r="B10" s="201"/>
      <c r="C10" s="201"/>
      <c r="D10" s="201"/>
      <c r="E10" s="72"/>
      <c r="J10" s="187"/>
      <c r="K10" s="187"/>
    </row>
    <row r="11" spans="2:11" x14ac:dyDescent="0.25">
      <c r="B11" s="201"/>
      <c r="C11" s="201"/>
      <c r="D11" s="201"/>
      <c r="E11" s="72"/>
      <c r="J11" s="187"/>
      <c r="K11" s="187"/>
    </row>
    <row r="12" spans="2:11" x14ac:dyDescent="0.25">
      <c r="B12" s="201"/>
      <c r="C12" s="201"/>
      <c r="D12" s="201"/>
      <c r="E12" s="72"/>
      <c r="J12" s="187"/>
      <c r="K12" s="187"/>
    </row>
    <row r="13" spans="2:11" x14ac:dyDescent="0.25">
      <c r="B13" s="201"/>
      <c r="C13" s="201"/>
      <c r="D13" s="201"/>
      <c r="E13" s="72"/>
      <c r="J13" s="187"/>
      <c r="K13" s="187"/>
    </row>
    <row r="14" spans="2:11" x14ac:dyDescent="0.25">
      <c r="B14" s="201"/>
      <c r="C14" s="201"/>
      <c r="D14" s="201"/>
      <c r="E14" s="72"/>
      <c r="J14" s="187"/>
      <c r="K14" s="187"/>
    </row>
    <row r="15" spans="2:11" x14ac:dyDescent="0.25">
      <c r="B15" s="201"/>
      <c r="C15" s="201"/>
      <c r="D15" s="201"/>
      <c r="E15" s="72"/>
      <c r="J15" s="187"/>
      <c r="K15" s="187"/>
    </row>
    <row r="16" spans="2:11" x14ac:dyDescent="0.25">
      <c r="B16" s="201"/>
      <c r="C16" s="201"/>
      <c r="D16" s="201"/>
      <c r="E16" s="72"/>
      <c r="J16" s="187"/>
      <c r="K16" s="187"/>
    </row>
    <row r="17" spans="2:12" x14ac:dyDescent="0.25">
      <c r="B17" s="188" t="s">
        <v>3</v>
      </c>
      <c r="C17" s="188"/>
      <c r="D17" s="188"/>
      <c r="G17" s="73" t="s">
        <v>3</v>
      </c>
      <c r="H17" s="73"/>
      <c r="I17" s="73"/>
      <c r="J17" s="73" t="s">
        <v>3</v>
      </c>
      <c r="K17" s="73"/>
      <c r="L17" s="73"/>
    </row>
    <row r="44" spans="4:29" ht="15.75" thickBot="1" x14ac:dyDescent="0.3"/>
    <row r="45" spans="4:29" ht="15.75" thickBot="1" x14ac:dyDescent="0.3">
      <c r="D45" s="7" t="s">
        <v>15</v>
      </c>
      <c r="E45" s="8"/>
      <c r="F45" s="17">
        <v>1995</v>
      </c>
      <c r="G45" s="9">
        <v>1996</v>
      </c>
      <c r="H45" s="17">
        <v>1997</v>
      </c>
      <c r="I45" s="9">
        <v>1998</v>
      </c>
      <c r="J45" s="17">
        <v>1999</v>
      </c>
      <c r="K45" s="9">
        <v>2000</v>
      </c>
      <c r="L45" s="17">
        <v>2001</v>
      </c>
      <c r="M45" s="9">
        <v>2002</v>
      </c>
      <c r="N45" s="17">
        <v>2003</v>
      </c>
      <c r="O45" s="9">
        <v>2004</v>
      </c>
      <c r="P45" s="17">
        <v>2005</v>
      </c>
      <c r="Q45" s="9">
        <v>2006</v>
      </c>
      <c r="R45" s="17">
        <v>2007</v>
      </c>
      <c r="S45" s="9">
        <v>2008</v>
      </c>
      <c r="T45" s="17">
        <v>2009</v>
      </c>
      <c r="U45" s="9">
        <v>2010</v>
      </c>
      <c r="V45" s="17">
        <v>2011</v>
      </c>
      <c r="W45" s="9">
        <v>2012</v>
      </c>
      <c r="X45" s="17">
        <v>2013</v>
      </c>
      <c r="Y45" s="9">
        <v>2014</v>
      </c>
      <c r="Z45" s="17">
        <v>2015</v>
      </c>
      <c r="AA45" s="10">
        <v>2016</v>
      </c>
      <c r="AB45" s="10">
        <v>2017</v>
      </c>
      <c r="AC45" s="10">
        <v>2018</v>
      </c>
    </row>
    <row r="46" spans="4:29" ht="15.75" thickBot="1" x14ac:dyDescent="0.3">
      <c r="D46" s="190" t="s">
        <v>27</v>
      </c>
      <c r="E46" s="199"/>
      <c r="F46" s="61">
        <f>+A!D46/E!E60</f>
        <v>1.0168050765625E-3</v>
      </c>
      <c r="G46" s="61">
        <f>+A!E46/E!F60</f>
        <v>1.0769612747663553E-3</v>
      </c>
      <c r="H46" s="61">
        <f>+A!F46/E!G60</f>
        <v>1.0663354107719929E-3</v>
      </c>
      <c r="I46" s="61">
        <f>+A!G46/E!H60</f>
        <v>9.8194843223443234E-4</v>
      </c>
      <c r="J46" s="61">
        <f>+A!H46/E!I60</f>
        <v>1.2518208856637167E-3</v>
      </c>
      <c r="K46" s="61">
        <f>+A!I46/E!J60</f>
        <v>1.2554110747648901E-3</v>
      </c>
      <c r="L46" s="61">
        <f>+A!J46/E!K60</f>
        <v>1.0676463897394137E-3</v>
      </c>
      <c r="M46" s="61">
        <f>+A!K46/E!L60</f>
        <v>1.0446888468944098E-3</v>
      </c>
      <c r="N46" s="61">
        <f>+A!L46/E!M60</f>
        <v>1.0381802795999999E-3</v>
      </c>
      <c r="O46" s="61">
        <f>+A!M46/E!N60</f>
        <v>1.0059968717864923E-3</v>
      </c>
      <c r="P46" s="61">
        <f>+A!N46/E!O60</f>
        <v>1.1158016236190477E-3</v>
      </c>
      <c r="Q46" s="61">
        <f>+A!O46/E!P60</f>
        <v>1.0707155813223141E-3</v>
      </c>
      <c r="R46" s="61">
        <f>+A!P46/E!Q60</f>
        <v>1.009170376E-3</v>
      </c>
      <c r="S46" s="61">
        <f>+A!Q46/E!R60</f>
        <v>1.1693772165217392E-3</v>
      </c>
      <c r="T46" s="61">
        <f>+A!R46/E!S60</f>
        <v>1.3774368484000001E-3</v>
      </c>
      <c r="U46" s="61">
        <f>+A!S46/E!T60</f>
        <v>1.5786334309803921E-3</v>
      </c>
      <c r="V46" s="61">
        <f>+A!T46/E!U60</f>
        <v>1.6591139900546449E-3</v>
      </c>
      <c r="W46" s="61">
        <f>+A!U46/E!V60</f>
        <v>1.773555052054054E-3</v>
      </c>
      <c r="X46" s="61">
        <f>+A!V46/E!W60</f>
        <v>1.5298150405789474E-3</v>
      </c>
      <c r="Y46" s="61">
        <f>+A!W46/E!X60</f>
        <v>1.3436120104210526E-3</v>
      </c>
      <c r="Z46" s="61">
        <f>+A!X46/E!Y60</f>
        <v>1.0360448712121212E-3</v>
      </c>
      <c r="AA46" s="61">
        <f>+A!Y46/E!Z60</f>
        <v>9.8273265068750002E-4</v>
      </c>
      <c r="AB46" s="61">
        <f>+A!Z46/E!AA60</f>
        <v>1.09126743740113E-3</v>
      </c>
      <c r="AC46" s="61">
        <f>+A!AA46/E!AB60</f>
        <v>1.1530987659558328E-3</v>
      </c>
    </row>
    <row r="47" spans="4:29" x14ac:dyDescent="0.25">
      <c r="D47" s="210" t="s">
        <v>17</v>
      </c>
      <c r="E47" s="211"/>
      <c r="F47" s="62">
        <f>+A!D47/E!E61</f>
        <v>3.25258124099723E-3</v>
      </c>
      <c r="G47" s="62">
        <f>+A!E47/E!F61</f>
        <v>2.9252810651041665E-3</v>
      </c>
      <c r="H47" s="62">
        <f>+A!F47/E!G61</f>
        <v>4.1744535855614976E-3</v>
      </c>
      <c r="I47" s="62">
        <f>+A!G47/E!H61</f>
        <v>3.5107381476323124E-3</v>
      </c>
      <c r="J47" s="62">
        <f>+A!H47/E!I61</f>
        <v>3.3987137828571431E-3</v>
      </c>
      <c r="K47" s="62">
        <f>+A!I47/E!J61</f>
        <v>3.243011928358209E-3</v>
      </c>
      <c r="L47" s="62">
        <f>+A!J47/E!K61</f>
        <v>2.4946160598290595E-3</v>
      </c>
      <c r="M47" s="62">
        <f>+A!K47/E!L61</f>
        <v>2.4279290513513512E-3</v>
      </c>
      <c r="N47" s="62">
        <f>+A!L47/E!M61</f>
        <v>2.1726747877358491E-3</v>
      </c>
      <c r="O47" s="62">
        <f>+A!M47/E!N61</f>
        <v>2.1892286952965236E-3</v>
      </c>
      <c r="P47" s="62">
        <f>+A!N47/E!O61</f>
        <v>2.8038043432282002E-3</v>
      </c>
      <c r="Q47" s="62">
        <f>+A!O47/E!P61</f>
        <v>2.5787548033613444E-3</v>
      </c>
      <c r="R47" s="62">
        <f>+A!P47/E!Q61</f>
        <v>2.1627763305203935E-3</v>
      </c>
      <c r="S47" s="62">
        <f>+A!Q47/E!R61</f>
        <v>2.0555106643274854E-3</v>
      </c>
      <c r="T47" s="62">
        <f>+A!R47/E!S61</f>
        <v>2.5054163671373556E-3</v>
      </c>
      <c r="U47" s="62">
        <f>+A!S47/E!T61</f>
        <v>2.6975696490825689E-3</v>
      </c>
      <c r="V47" s="62">
        <f>+A!T47/E!U61</f>
        <v>2.715843773333333E-3</v>
      </c>
      <c r="W47" s="62">
        <f>+A!U47/E!V61</f>
        <v>2.2766859333333334E-3</v>
      </c>
      <c r="X47" s="62">
        <f>+A!V47/E!W61</f>
        <v>1.9478144336283186E-3</v>
      </c>
      <c r="Y47" s="62">
        <f>+A!W47/E!X61</f>
        <v>2.2470481820512822E-3</v>
      </c>
      <c r="Z47" s="62">
        <f>+A!X47/E!Y61</f>
        <v>2.4790406396226418E-3</v>
      </c>
      <c r="AA47" s="62">
        <f>+A!Y47/E!Z61</f>
        <v>2.3239388138888892E-3</v>
      </c>
      <c r="AB47" s="62">
        <f>+A!Z47/E!AA61</f>
        <v>2.4047835163793106E-3</v>
      </c>
      <c r="AC47" s="62">
        <f>+A!AA47/E!AB61</f>
        <v>2.2567824526514967E-3</v>
      </c>
    </row>
    <row r="48" spans="4:29" x14ac:dyDescent="0.25">
      <c r="D48" s="52" t="s">
        <v>18</v>
      </c>
      <c r="E48" s="53"/>
      <c r="F48" s="63">
        <f>+A!D48/E!E62</f>
        <v>1.0650762433875564E-4</v>
      </c>
      <c r="G48" s="63">
        <f>+A!E48/E!F62</f>
        <v>1.2129668690350746E-4</v>
      </c>
      <c r="H48" s="63">
        <f>+A!F48/E!G62</f>
        <v>1.2554479030841385E-4</v>
      </c>
      <c r="I48" s="63">
        <f>+A!G48/E!H62</f>
        <v>1.2528168440129056E-4</v>
      </c>
      <c r="J48" s="63">
        <f>+A!H48/E!I62</f>
        <v>1.6935739421575764E-4</v>
      </c>
      <c r="K48" s="63">
        <f>+A!I48/E!J62</f>
        <v>1.4366048088842908E-4</v>
      </c>
      <c r="L48" s="63">
        <f>+A!J48/E!K62</f>
        <v>3.8246799904566824E-4</v>
      </c>
      <c r="M48" s="63">
        <f>+A!K48/E!L62</f>
        <v>6.7476017427463069E-4</v>
      </c>
      <c r="N48" s="63">
        <f>+A!L48/E!M62</f>
        <v>8.0053098012929222E-4</v>
      </c>
      <c r="O48" s="63">
        <f>+A!M48/E!N62</f>
        <v>9.4105044824143651E-4</v>
      </c>
      <c r="P48" s="63">
        <f>+A!N48/E!O62</f>
        <v>4.8353579469347677E-4</v>
      </c>
      <c r="Q48" s="63">
        <f>+A!O48/E!P62</f>
        <v>4.8897182926517057E-4</v>
      </c>
      <c r="R48" s="63">
        <f>+A!P48/E!Q62</f>
        <v>4.1236078181818182E-4</v>
      </c>
      <c r="S48" s="63">
        <f>+A!Q48/E!R62</f>
        <v>1.9673335833333334E-4</v>
      </c>
      <c r="T48" s="63">
        <f>+A!R48/E!S62</f>
        <v>1.6312998230088495E-4</v>
      </c>
      <c r="U48" s="63">
        <f>+A!S48/E!T62</f>
        <v>1.2807376666666668E-4</v>
      </c>
      <c r="V48" s="63">
        <f>+A!T48/E!U62</f>
        <v>1.1341554285714285E-4</v>
      </c>
      <c r="W48" s="63">
        <f>+A!U48/E!V62</f>
        <v>1.1643544444444446E-4</v>
      </c>
      <c r="X48" s="63">
        <f>+A!V48/E!W62</f>
        <v>1.5783750331125829E-4</v>
      </c>
      <c r="Y48" s="63">
        <f>+A!W48/E!X62</f>
        <v>1.6710266447368422E-4</v>
      </c>
      <c r="Z48" s="63">
        <f>+A!X48/E!Y62</f>
        <v>2.1701004285714284E-4</v>
      </c>
      <c r="AA48" s="63">
        <f>+A!Y48/E!Z62</f>
        <v>1.6658256643356645E-4</v>
      </c>
      <c r="AB48" s="63">
        <f>+A!Z48/E!AA62</f>
        <v>1.5289143870967742E-4</v>
      </c>
      <c r="AC48" s="63">
        <f>+A!AA48/E!AB62</f>
        <v>1.55497491753135E-4</v>
      </c>
    </row>
    <row r="49" spans="4:29" x14ac:dyDescent="0.25">
      <c r="D49" s="50" t="s">
        <v>19</v>
      </c>
      <c r="E49" s="51"/>
      <c r="F49" s="63">
        <f>+A!D49/E!E63</f>
        <v>2.0302142102803741E-3</v>
      </c>
      <c r="G49" s="63">
        <f>+A!E49/E!F63</f>
        <v>2.2730879170731705E-3</v>
      </c>
      <c r="H49" s="63">
        <f>+A!F49/E!G63</f>
        <v>2.3757667211538464E-3</v>
      </c>
      <c r="I49" s="63">
        <f>+A!G49/E!H63</f>
        <v>2.7204290860215054E-3</v>
      </c>
      <c r="J49" s="63">
        <f>+A!H49/E!I63</f>
        <v>2.8885309776536311E-3</v>
      </c>
      <c r="K49" s="63">
        <f>+A!I49/E!J63</f>
        <v>2.7968277828282827E-3</v>
      </c>
      <c r="L49" s="63">
        <f>+A!J49/E!K63</f>
        <v>3.0083120000000004E-3</v>
      </c>
      <c r="M49" s="63">
        <f>+A!K49/E!L63</f>
        <v>3.2499661435897438E-3</v>
      </c>
      <c r="N49" s="63">
        <f>+A!L49/E!M63</f>
        <v>2.8986422770562771E-3</v>
      </c>
      <c r="O49" s="63">
        <f>+A!M49/E!N63</f>
        <v>2.4532859593220341E-3</v>
      </c>
      <c r="P49" s="63">
        <f>+A!N49/E!O63</f>
        <v>2.7313444897360704E-3</v>
      </c>
      <c r="Q49" s="63">
        <f>+A!O49/E!P63</f>
        <v>2.8504728846153846E-3</v>
      </c>
      <c r="R49" s="63">
        <f>+A!P49/E!Q63</f>
        <v>2.6606426463654225E-3</v>
      </c>
      <c r="S49" s="63">
        <f>+A!Q49/E!R63</f>
        <v>2.1806312810902896E-3</v>
      </c>
      <c r="T49" s="63">
        <f>+A!R49/E!S63</f>
        <v>2.6996783469387755E-3</v>
      </c>
      <c r="U49" s="63">
        <f>+A!S49/E!T63</f>
        <v>2.3649057511811022E-3</v>
      </c>
      <c r="V49" s="63">
        <f>+A!T49/E!U63</f>
        <v>1.9309147397769517E-3</v>
      </c>
      <c r="W49" s="63">
        <f>+A!U49/E!V63</f>
        <v>2.0997037493333333E-3</v>
      </c>
      <c r="X49" s="63">
        <f>+A!V49/E!W63</f>
        <v>2.2012051456953641E-3</v>
      </c>
      <c r="Y49" s="63">
        <f>+A!W49/E!X63</f>
        <v>2.2114938257261412E-3</v>
      </c>
      <c r="Z49" s="63">
        <f>+A!X49/E!Y63</f>
        <v>2.530417573630137E-3</v>
      </c>
      <c r="AA49" s="63">
        <f>+A!Y49/E!Z63</f>
        <v>2.5700812749562172E-3</v>
      </c>
      <c r="AB49" s="63">
        <f>+A!Z49/E!AA63</f>
        <v>2.3501297890855459E-3</v>
      </c>
      <c r="AC49" s="63">
        <f>+A!AA49/E!AB63</f>
        <v>2.3489953751322521E-3</v>
      </c>
    </row>
    <row r="50" spans="4:29" x14ac:dyDescent="0.25">
      <c r="D50" s="52" t="s">
        <v>20</v>
      </c>
      <c r="E50" s="53"/>
      <c r="F50" s="63">
        <f>+A!D50/E!E64</f>
        <v>5.4434537849462365E-3</v>
      </c>
      <c r="G50" s="63">
        <f>+A!E50/E!F64</f>
        <v>6.0773407956043954E-3</v>
      </c>
      <c r="H50" s="63">
        <f>+A!F50/E!G64</f>
        <v>5.3691728558951969E-3</v>
      </c>
      <c r="I50" s="63">
        <f>+A!G50/E!H64</f>
        <v>6.6539935386904763E-3</v>
      </c>
      <c r="J50" s="63">
        <f>+A!H50/E!I64</f>
        <v>8.9657037190476185E-3</v>
      </c>
      <c r="K50" s="63">
        <f>+A!I50/E!J64</f>
        <v>6.9035142746585731E-3</v>
      </c>
      <c r="L50" s="63">
        <f>+A!J50/E!K64</f>
        <v>5.5409445929648238E-3</v>
      </c>
      <c r="M50" s="63">
        <f>+A!K50/E!L64</f>
        <v>5.4347877008264463E-3</v>
      </c>
      <c r="N50" s="63">
        <f>+A!L50/E!M64</f>
        <v>4.6422607436918985E-3</v>
      </c>
      <c r="O50" s="63">
        <f>+A!M50/E!N64</f>
        <v>4.1331308578431373E-3</v>
      </c>
      <c r="P50" s="63">
        <f>+A!N50/E!O64</f>
        <v>3.8872748548611112E-3</v>
      </c>
      <c r="Q50" s="63">
        <f>+A!O50/E!P64</f>
        <v>3.5952182971751411E-3</v>
      </c>
      <c r="R50" s="63">
        <f>+A!P50/E!Q64</f>
        <v>3.5442464313432832E-3</v>
      </c>
      <c r="S50" s="63">
        <f>+A!Q50/E!R64</f>
        <v>4.1152027712280702E-3</v>
      </c>
      <c r="T50" s="63">
        <f>+A!R50/E!S64</f>
        <v>5.5891531627777777E-3</v>
      </c>
      <c r="U50" s="63">
        <f>+A!S50/E!T64</f>
        <v>6.5117449868085106E-3</v>
      </c>
      <c r="V50" s="63">
        <f>+A!T50/E!U64</f>
        <v>6.205371911349694E-3</v>
      </c>
      <c r="W50" s="63">
        <f>+A!U50/E!V64</f>
        <v>6.5322242085545726E-3</v>
      </c>
      <c r="X50" s="63">
        <f>+A!V50/E!W64</f>
        <v>5.8153018925149701E-3</v>
      </c>
      <c r="Y50" s="63">
        <f>+A!W50/E!X64</f>
        <v>5.2133436253205129E-3</v>
      </c>
      <c r="Z50" s="63">
        <f>+A!X50/E!Y64</f>
        <v>4.4535046889473684E-3</v>
      </c>
      <c r="AA50" s="63">
        <f>+A!Y50/E!Z64</f>
        <v>4.6718029418300654E-3</v>
      </c>
      <c r="AB50" s="63">
        <f>+A!Z50/E!AA64</f>
        <v>5.1623697569230772E-3</v>
      </c>
      <c r="AC50" s="63">
        <f>+A!AA50/E!AB64</f>
        <v>5.3176374198838352E-3</v>
      </c>
    </row>
    <row r="51" spans="4:29" x14ac:dyDescent="0.25">
      <c r="D51" s="50" t="s">
        <v>21</v>
      </c>
      <c r="E51" s="51"/>
      <c r="F51" s="63">
        <f>+A!D51/E!E65</f>
        <v>2.1503584498034752E-4</v>
      </c>
      <c r="G51" s="63">
        <f>+A!E51/E!F65</f>
        <v>1.6148257025438981E-4</v>
      </c>
      <c r="H51" s="63">
        <f>+A!F51/E!G65</f>
        <v>3.134461517365858E-4</v>
      </c>
      <c r="I51" s="63">
        <f>+A!G51/E!H65</f>
        <v>1.4798837611227844E-4</v>
      </c>
      <c r="J51" s="63">
        <f>+A!H51/E!I65</f>
        <v>2.6163915683106878E-4</v>
      </c>
      <c r="K51" s="63">
        <f>+A!I51/E!J65</f>
        <v>2.6978190190281813E-4</v>
      </c>
      <c r="L51" s="63">
        <f>+A!J51/E!K65</f>
        <v>4.9865684895140222E-4</v>
      </c>
      <c r="M51" s="63">
        <f>+A!K51/E!L65</f>
        <v>7.3163630765717884E-4</v>
      </c>
      <c r="N51" s="63">
        <f>+A!L51/E!M65</f>
        <v>6.5249419065533201E-4</v>
      </c>
      <c r="O51" s="63">
        <f>+A!M51/E!N65</f>
        <v>1.0182269715340152E-3</v>
      </c>
      <c r="P51" s="63">
        <f>+A!N51/E!O65</f>
        <v>5.6652725238165577E-4</v>
      </c>
      <c r="Q51" s="63">
        <f>+A!O51/E!P65</f>
        <v>6.2167790160890847E-4</v>
      </c>
      <c r="R51" s="63">
        <f>+A!P51/E!Q65</f>
        <v>4.4054382976965696E-4</v>
      </c>
      <c r="S51" s="63">
        <f>+A!Q51/E!R65</f>
        <v>5.8248163663768781E-4</v>
      </c>
      <c r="T51" s="63">
        <f>+A!R51/E!S65</f>
        <v>9.1591746809462299E-4</v>
      </c>
      <c r="U51" s="63">
        <f>+A!S51/E!T65</f>
        <v>7.5461955360426355E-4</v>
      </c>
      <c r="V51" s="63">
        <f>+A!T51/E!U65</f>
        <v>4.0248372321428574E-4</v>
      </c>
      <c r="W51" s="63">
        <f>+A!U51/E!V65</f>
        <v>6.9796947706422016E-4</v>
      </c>
      <c r="X51" s="63">
        <f>+A!V51/E!W65</f>
        <v>5.8604888118811882E-4</v>
      </c>
      <c r="Y51" s="63">
        <f>+A!W51/E!X65</f>
        <v>9.9222431888103322E-4</v>
      </c>
      <c r="Z51" s="63">
        <f>+A!X51/E!Y65</f>
        <v>8.3555371571801095E-4</v>
      </c>
      <c r="AA51" s="63">
        <f>+A!Y51/E!Z65</f>
        <v>8.1279530695208999E-4</v>
      </c>
      <c r="AB51" s="63">
        <f>+A!Z51/E!AA65</f>
        <v>8.983951057692308E-4</v>
      </c>
      <c r="AC51" s="63">
        <f>+A!AA51/E!AB65</f>
        <v>8.4230830268568928E-4</v>
      </c>
    </row>
    <row r="52" spans="4:29" x14ac:dyDescent="0.25">
      <c r="D52" s="52" t="s">
        <v>22</v>
      </c>
      <c r="E52" s="53"/>
      <c r="F52" s="63">
        <f>+A!D52/E!E66</f>
        <v>5.7568510736842105E-4</v>
      </c>
      <c r="G52" s="63">
        <f>+A!E52/E!F66</f>
        <v>6.5196886558044809E-4</v>
      </c>
      <c r="H52" s="63">
        <f>+A!F52/E!G66</f>
        <v>8.2645293346379648E-4</v>
      </c>
      <c r="I52" s="63">
        <f>+A!G52/E!H66</f>
        <v>8.9899379729729736E-4</v>
      </c>
      <c r="J52" s="63">
        <f>+A!H52/E!I66</f>
        <v>1.1314967453531597E-3</v>
      </c>
      <c r="K52" s="63">
        <f>+A!I52/E!J66</f>
        <v>1.1191749233449477E-3</v>
      </c>
      <c r="L52" s="63">
        <f>+A!J52/E!K66</f>
        <v>9.0466474328859063E-4</v>
      </c>
      <c r="M52" s="63">
        <f>+A!K52/E!L66</f>
        <v>6.5226794602698645E-4</v>
      </c>
      <c r="N52" s="63">
        <f>+A!L52/E!M66</f>
        <v>5.4049928607277284E-4</v>
      </c>
      <c r="O52" s="63">
        <f>+A!M52/E!N66</f>
        <v>5.3745767074413859E-4</v>
      </c>
      <c r="P52" s="63">
        <f>+A!N52/E!O66</f>
        <v>5.768216072072073E-4</v>
      </c>
      <c r="Q52" s="63">
        <f>+A!O52/E!P66</f>
        <v>5.4877997119999998E-4</v>
      </c>
      <c r="R52" s="63">
        <f>+A!P52/E!Q66</f>
        <v>5.1059290748299319E-4</v>
      </c>
      <c r="S52" s="63">
        <f>+A!Q52/E!R66</f>
        <v>4.7746214142011835E-4</v>
      </c>
      <c r="T52" s="63">
        <f>+A!R52/E!S66</f>
        <v>5.1810298194444448E-4</v>
      </c>
      <c r="U52" s="63">
        <f>+A!S52/E!T66</f>
        <v>5.595682135294118E-4</v>
      </c>
      <c r="V52" s="63">
        <f>+A!T52/E!U66</f>
        <v>5.4356649699999996E-4</v>
      </c>
      <c r="W52" s="63">
        <f>+A!U52/E!V66</f>
        <v>5.5997076938775513E-4</v>
      </c>
      <c r="X52" s="63">
        <f>+A!V52/E!W66</f>
        <v>5.7675951336633657E-4</v>
      </c>
      <c r="Y52" s="63">
        <f>+A!W52/E!X66</f>
        <v>5.2772202038834954E-4</v>
      </c>
      <c r="Z52" s="63">
        <f>+A!X52/E!Y66</f>
        <v>6.0027583010752693E-4</v>
      </c>
      <c r="AA52" s="63">
        <f>+A!Y52/E!Z66</f>
        <v>6.1030825519125685E-4</v>
      </c>
      <c r="AB52" s="63">
        <f>+A!Z52/E!AA66</f>
        <v>5.4989659900990095E-4</v>
      </c>
      <c r="AC52" s="63">
        <f>+A!AA52/E!AB66</f>
        <v>5.4346451608859527E-4</v>
      </c>
    </row>
    <row r="53" spans="4:29" x14ac:dyDescent="0.25">
      <c r="D53" s="50" t="s">
        <v>23</v>
      </c>
      <c r="E53" s="51"/>
      <c r="F53" s="63">
        <f>+A!D53/E!E67</f>
        <v>7.9403979683698297E-4</v>
      </c>
      <c r="G53" s="63">
        <f>+A!E53/E!F67</f>
        <v>5.4370107533414339E-4</v>
      </c>
      <c r="H53" s="63">
        <f>+A!F53/E!G67</f>
        <v>5.3624851182033093E-4</v>
      </c>
      <c r="I53" s="63">
        <f>+A!G53/E!H67</f>
        <v>4.8176522249093105E-4</v>
      </c>
      <c r="J53" s="63">
        <f>+A!H53/E!I67</f>
        <v>6.0759162484624841E-4</v>
      </c>
      <c r="K53" s="63">
        <f>+A!I53/E!J67</f>
        <v>6.5877191044776118E-4</v>
      </c>
      <c r="L53" s="63">
        <f>+A!J53/E!K67</f>
        <v>6.9867694278903452E-4</v>
      </c>
      <c r="M53" s="63">
        <f>+A!K53/E!L67</f>
        <v>7.2881369966254213E-4</v>
      </c>
      <c r="N53" s="63">
        <f>+A!L53/E!M67</f>
        <v>7.8846228640776705E-4</v>
      </c>
      <c r="O53" s="63">
        <f>+A!M53/E!N67</f>
        <v>8.1637437751937983E-4</v>
      </c>
      <c r="P53" s="63">
        <f>+A!N53/E!O67</f>
        <v>9.0722790486111109E-4</v>
      </c>
      <c r="Q53" s="63">
        <f>+A!O53/E!P67</f>
        <v>9.2801335321637433E-4</v>
      </c>
      <c r="R53" s="63">
        <f>+A!P53/E!Q67</f>
        <v>9.4818018208955228E-4</v>
      </c>
      <c r="S53" s="63">
        <f>+A!Q53/E!R67</f>
        <v>6.8889190363636372E-4</v>
      </c>
      <c r="T53" s="63">
        <f>+A!R53/E!S67</f>
        <v>7.7774190822784816E-4</v>
      </c>
      <c r="U53" s="63">
        <f>+A!S53/E!T67</f>
        <v>7.7608177360406088E-4</v>
      </c>
      <c r="V53" s="63">
        <f>+A!T53/E!U67</f>
        <v>6.5837117310924367E-4</v>
      </c>
      <c r="W53" s="63">
        <f>+A!U53/E!V67</f>
        <v>6.9762694088888895E-4</v>
      </c>
      <c r="X53" s="63">
        <f>+A!V53/E!W67</f>
        <v>6.1562505782608687E-4</v>
      </c>
      <c r="Y53" s="63">
        <f>+A!W53/E!X67</f>
        <v>6.1870210170212768E-4</v>
      </c>
      <c r="Z53" s="63">
        <f>+A!X53/E!Y67</f>
        <v>6.160017358851675E-4</v>
      </c>
      <c r="AA53" s="63">
        <f>+A!Y53/E!Z67</f>
        <v>6.126163715E-4</v>
      </c>
      <c r="AB53" s="63">
        <f>+A!Z53/E!AA67</f>
        <v>5.6407413482142856E-4</v>
      </c>
      <c r="AC53" s="63">
        <f>+A!AA53/E!AB67</f>
        <v>6.3267964124747822E-4</v>
      </c>
    </row>
    <row r="54" spans="4:29" x14ac:dyDescent="0.25">
      <c r="D54" s="52" t="s">
        <v>24</v>
      </c>
      <c r="E54" s="53"/>
      <c r="F54" s="63">
        <f>+A!D54/E!E68</f>
        <v>2.7893747422680414E-5</v>
      </c>
      <c r="G54" s="63">
        <f>+A!E54/E!F68</f>
        <v>2.2022862439024391E-5</v>
      </c>
      <c r="H54" s="63">
        <f>+A!F54/E!G68</f>
        <v>2.5734892201834864E-5</v>
      </c>
      <c r="I54" s="63">
        <f>+A!G54/E!H68</f>
        <v>2.928110714285714E-5</v>
      </c>
      <c r="J54" s="63">
        <f>+A!H54/E!I68</f>
        <v>2.5237989830508474E-5</v>
      </c>
      <c r="K54" s="63">
        <f>+A!I54/E!J68</f>
        <v>3.4324502290076331E-5</v>
      </c>
      <c r="L54" s="63">
        <f>+A!J54/E!K68</f>
        <v>5.0154083870967742E-5</v>
      </c>
      <c r="M54" s="63">
        <f>+A!K54/E!L68</f>
        <v>4.3346268604651164E-5</v>
      </c>
      <c r="N54" s="63">
        <f>+A!L54/E!M68</f>
        <v>4.6552154576271187E-5</v>
      </c>
      <c r="O54" s="63">
        <f>+A!M54/E!N68</f>
        <v>5.8123787464387465E-5</v>
      </c>
      <c r="P54" s="63">
        <f>+A!N54/E!O68</f>
        <v>6.5256339999999997E-5</v>
      </c>
      <c r="Q54" s="63">
        <f>+A!O54/E!P68</f>
        <v>6.7399899546485256E-5</v>
      </c>
      <c r="R54" s="63">
        <f>+A!P54/E!Q68</f>
        <v>7.0867342406311635E-5</v>
      </c>
      <c r="S54" s="63">
        <f>+A!Q54/E!R68</f>
        <v>8.2576778308823535E-5</v>
      </c>
      <c r="T54" s="63">
        <f>+A!R54/E!S68</f>
        <v>8.9083729383886257E-5</v>
      </c>
      <c r="U54" s="63">
        <f>+A!S54/E!T68</f>
        <v>7.4588222135922325E-5</v>
      </c>
      <c r="V54" s="63">
        <f>+A!T54/E!U68</f>
        <v>7.5950008219178081E-5</v>
      </c>
      <c r="W54" s="63">
        <f>+A!U54/E!V68</f>
        <v>9.6693347448979599E-5</v>
      </c>
      <c r="X54" s="63">
        <f>+A!V54/E!W68</f>
        <v>1.1728603612479474E-4</v>
      </c>
      <c r="Y54" s="63">
        <f>+A!W54/E!X68</f>
        <v>1.0150520829346091E-4</v>
      </c>
      <c r="Z54" s="63">
        <f>+A!X54/E!Y68</f>
        <v>1.1792486863406408E-4</v>
      </c>
      <c r="AA54" s="63">
        <f>+A!Y54/E!Z68</f>
        <v>1.2924746870748299E-4</v>
      </c>
      <c r="AB54" s="63">
        <f>+A!Z54/E!AA68</f>
        <v>1.2908488953125E-4</v>
      </c>
      <c r="AC54" s="63">
        <f>+A!AA54/E!AB68</f>
        <v>1.0441125698340142E-4</v>
      </c>
    </row>
    <row r="55" spans="4:29" x14ac:dyDescent="0.25">
      <c r="D55" s="50" t="s">
        <v>25</v>
      </c>
      <c r="E55" s="51"/>
      <c r="F55" s="63">
        <f>+A!D55/E!E69</f>
        <v>8.0616941287284152E-4</v>
      </c>
      <c r="G55" s="63">
        <f>+A!E55/E!F69</f>
        <v>6.7718381008902075E-4</v>
      </c>
      <c r="H55" s="63">
        <f>+A!F55/E!G69</f>
        <v>5.8227073314606737E-4</v>
      </c>
      <c r="I55" s="63">
        <f>+A!G55/E!H69</f>
        <v>5.6079414405594413E-4</v>
      </c>
      <c r="J55" s="63">
        <f>+A!H55/E!I69</f>
        <v>5.5669559675236807E-4</v>
      </c>
      <c r="K55" s="63">
        <f>+A!I55/E!J69</f>
        <v>6.255502111959288E-4</v>
      </c>
      <c r="L55" s="63">
        <f>+A!J55/E!K69</f>
        <v>6.6602392783505159E-4</v>
      </c>
      <c r="M55" s="63">
        <f>+A!K55/E!L69</f>
        <v>6.7517087530864198E-4</v>
      </c>
      <c r="N55" s="63">
        <f>+A!L55/E!M69</f>
        <v>8.3307590193965519E-4</v>
      </c>
      <c r="O55" s="63">
        <f>+A!M55/E!N69</f>
        <v>8.3349137870370371E-4</v>
      </c>
      <c r="P55" s="63">
        <f>+A!N55/E!O69</f>
        <v>7.7039825378151267E-4</v>
      </c>
      <c r="Q55" s="63">
        <f>+A!O55/E!P69</f>
        <v>6.7669595530303031E-4</v>
      </c>
      <c r="R55" s="63">
        <f>+A!P55/E!Q69</f>
        <v>5.1299827748344374E-4</v>
      </c>
      <c r="S55" s="63">
        <f>+A!Q55/E!R69</f>
        <v>4.480229268292683E-4</v>
      </c>
      <c r="T55" s="63">
        <f>+A!R55/E!S69</f>
        <v>4.0951331258741257E-4</v>
      </c>
      <c r="U55" s="63">
        <f>+A!S55/E!T69</f>
        <v>4.0197204666666663E-4</v>
      </c>
      <c r="V55" s="63">
        <f>+A!T55/E!U69</f>
        <v>3.6282501780104709E-4</v>
      </c>
      <c r="W55" s="63">
        <f>+A!U55/E!V69</f>
        <v>3.4490889849246229E-4</v>
      </c>
      <c r="X55" s="63">
        <f>+A!V55/E!W69</f>
        <v>3.3206513062200956E-4</v>
      </c>
      <c r="Y55" s="63">
        <f>+A!W55/E!X69</f>
        <v>2.918676440909091E-4</v>
      </c>
      <c r="Z55" s="63">
        <f>+A!X55/E!Y69</f>
        <v>3.1520316376811594E-4</v>
      </c>
      <c r="AA55" s="63">
        <f>+A!Y55/E!Z69</f>
        <v>2.8133789702970301E-4</v>
      </c>
      <c r="AB55" s="63">
        <f>+A!Z55/E!AA69</f>
        <v>2.5792840273972605E-4</v>
      </c>
      <c r="AC55" s="63">
        <f>+A!AA55/E!AB69</f>
        <v>2.7397522350096966E-4</v>
      </c>
    </row>
    <row r="56" spans="4:29" ht="15.75" thickBot="1" x14ac:dyDescent="0.3">
      <c r="D56" s="54" t="s">
        <v>26</v>
      </c>
      <c r="E56" s="55"/>
      <c r="F56" s="64">
        <f>+A!D56/E!E70</f>
        <v>4.5339247619047621E-4</v>
      </c>
      <c r="G56" s="64">
        <f>+A!E56/E!F70</f>
        <v>8.4887140939597313E-4</v>
      </c>
      <c r="H56" s="64">
        <f>+A!F56/E!G70</f>
        <v>3.8931492452830188E-4</v>
      </c>
      <c r="I56" s="64">
        <f>+A!G56/E!H70</f>
        <v>1.0659528481012658E-4</v>
      </c>
      <c r="J56" s="64">
        <f>+A!H56/E!I70</f>
        <v>6.6669714285714284E-5</v>
      </c>
      <c r="K56" s="64">
        <f>+A!I56/E!J70</f>
        <v>3.2680511278195486E-5</v>
      </c>
      <c r="L56" s="64">
        <f>+A!J56/E!K70</f>
        <v>4.6714531645569616E-5</v>
      </c>
      <c r="M56" s="64">
        <f>+A!K56/E!L70</f>
        <v>4.6208283043478262E-4</v>
      </c>
      <c r="N56" s="64">
        <f>+A!L56/E!M70</f>
        <v>1.6101209041095891E-3</v>
      </c>
      <c r="O56" s="64">
        <f>+A!M56/E!N70</f>
        <v>1.06693519201995E-3</v>
      </c>
      <c r="P56" s="64">
        <f>+A!N56/E!O70</f>
        <v>1.0533217668067228E-3</v>
      </c>
      <c r="Q56" s="64">
        <f>+A!O56/E!P70</f>
        <v>6.6557897017892646E-4</v>
      </c>
      <c r="R56" s="64">
        <f>+A!P56/E!Q70</f>
        <v>4.6027440036900368E-4</v>
      </c>
      <c r="S56" s="64">
        <f>+A!Q56/E!R70</f>
        <v>7.204631039156626E-4</v>
      </c>
      <c r="T56" s="64">
        <f>+A!R56/E!S70</f>
        <v>1.5433658950617284E-3</v>
      </c>
      <c r="U56" s="64">
        <f>+A!S56/E!T70</f>
        <v>1.91455645392022E-3</v>
      </c>
      <c r="V56" s="64">
        <f>+A!T56/E!U70</f>
        <v>2.2378383552631577E-3</v>
      </c>
      <c r="W56" s="64">
        <f>+A!U56/E!V70</f>
        <v>2.8760771509635974E-3</v>
      </c>
      <c r="X56" s="64">
        <f>+A!V56/E!W70</f>
        <v>1.6746401264705882E-3</v>
      </c>
      <c r="Y56" s="64">
        <f>+A!W56/E!X70</f>
        <v>1.301797357568534E-3</v>
      </c>
      <c r="Z56" s="64">
        <f>+A!X56/E!Y70</f>
        <v>8.4040536981132069E-4</v>
      </c>
      <c r="AA56" s="64">
        <f>+A!Y56/E!Z70</f>
        <v>9.5316393348623843E-4</v>
      </c>
      <c r="AB56" s="64">
        <f>+A!Z56/E!AA70</f>
        <v>1.1819961442307693E-3</v>
      </c>
      <c r="AC56" s="64">
        <f>+A!AA56/E!AB70</f>
        <v>8.3965638770820868E-4</v>
      </c>
    </row>
    <row r="57" spans="4:29" x14ac:dyDescent="0.25">
      <c r="D57" s="1" t="s">
        <v>53</v>
      </c>
    </row>
    <row r="58" spans="4:29" ht="16.5" thickBot="1" x14ac:dyDescent="0.3">
      <c r="E58" s="220" t="s">
        <v>14</v>
      </c>
      <c r="F58" s="220"/>
      <c r="G58" s="220"/>
      <c r="H58" s="220"/>
      <c r="I58" s="220"/>
      <c r="J58" s="220"/>
      <c r="K58" s="220"/>
      <c r="L58" s="220"/>
      <c r="M58" s="220"/>
      <c r="N58" s="220"/>
      <c r="O58" s="220"/>
      <c r="P58" s="220"/>
      <c r="Q58" s="220"/>
      <c r="R58" s="220"/>
      <c r="S58" s="220"/>
      <c r="T58" s="220"/>
      <c r="U58" s="220"/>
      <c r="V58" s="220"/>
      <c r="W58" s="220"/>
      <c r="X58" s="220"/>
      <c r="Y58" s="220"/>
      <c r="Z58" s="220"/>
    </row>
    <row r="59" spans="4:29" ht="15.75" thickBot="1" x14ac:dyDescent="0.3">
      <c r="D59" s="67" t="s">
        <v>15</v>
      </c>
      <c r="E59" s="17">
        <v>1995</v>
      </c>
      <c r="F59" s="9">
        <v>1996</v>
      </c>
      <c r="G59" s="17">
        <v>1997</v>
      </c>
      <c r="H59" s="9">
        <v>1998</v>
      </c>
      <c r="I59" s="17">
        <v>1999</v>
      </c>
      <c r="J59" s="9">
        <v>2000</v>
      </c>
      <c r="K59" s="17">
        <v>2001</v>
      </c>
      <c r="L59" s="9">
        <v>2002</v>
      </c>
      <c r="M59" s="17">
        <v>2003</v>
      </c>
      <c r="N59" s="9">
        <v>2004</v>
      </c>
      <c r="O59" s="17">
        <v>2005</v>
      </c>
      <c r="P59" s="9">
        <v>2006</v>
      </c>
      <c r="Q59" s="17">
        <v>2007</v>
      </c>
      <c r="R59" s="9">
        <v>2008</v>
      </c>
      <c r="S59" s="17">
        <v>2009</v>
      </c>
      <c r="T59" s="9">
        <v>2010</v>
      </c>
      <c r="U59" s="17">
        <v>2011</v>
      </c>
      <c r="V59" s="9">
        <v>2012</v>
      </c>
      <c r="W59" s="17">
        <v>2013</v>
      </c>
      <c r="X59" s="9">
        <v>2014</v>
      </c>
      <c r="Y59" s="17">
        <v>2015</v>
      </c>
      <c r="Z59" s="10">
        <v>2016</v>
      </c>
      <c r="AA59" s="10">
        <v>2017</v>
      </c>
      <c r="AB59" s="10">
        <v>2018</v>
      </c>
    </row>
    <row r="60" spans="4:29" ht="15.75" thickBot="1" x14ac:dyDescent="0.3">
      <c r="D60" s="68" t="s">
        <v>16</v>
      </c>
      <c r="E60" s="238">
        <v>5120000000</v>
      </c>
      <c r="F60" s="238">
        <v>5350000000</v>
      </c>
      <c r="G60" s="238">
        <v>5570000000</v>
      </c>
      <c r="H60" s="238">
        <v>5460000000</v>
      </c>
      <c r="I60" s="238">
        <v>5650000000</v>
      </c>
      <c r="J60" s="238">
        <v>6380000000</v>
      </c>
      <c r="K60" s="238">
        <v>6140000000</v>
      </c>
      <c r="L60" s="238">
        <v>6440000000</v>
      </c>
      <c r="M60" s="238">
        <v>7500000000</v>
      </c>
      <c r="N60" s="238">
        <v>9180000000</v>
      </c>
      <c r="O60" s="238">
        <v>10500000000</v>
      </c>
      <c r="P60" s="238">
        <v>12100000000</v>
      </c>
      <c r="Q60" s="238">
        <v>14000000000</v>
      </c>
      <c r="R60" s="238">
        <v>16100000000</v>
      </c>
      <c r="S60" s="238">
        <v>12500000000</v>
      </c>
      <c r="T60" s="238">
        <v>15300000000</v>
      </c>
      <c r="U60" s="238">
        <v>18300000000</v>
      </c>
      <c r="V60" s="238">
        <v>18500000000</v>
      </c>
      <c r="W60" s="238">
        <v>19000000000</v>
      </c>
      <c r="X60" s="238">
        <v>19000000000</v>
      </c>
      <c r="Y60" s="238">
        <v>16500000000</v>
      </c>
      <c r="Z60" s="238">
        <v>16000000000</v>
      </c>
      <c r="AA60" s="238">
        <v>17700000000</v>
      </c>
      <c r="AB60" s="238">
        <v>19414008004.286999</v>
      </c>
    </row>
    <row r="61" spans="4:29" x14ac:dyDescent="0.25">
      <c r="D61" s="69" t="s">
        <v>17</v>
      </c>
      <c r="E61" s="239">
        <v>361000000</v>
      </c>
      <c r="F61" s="239">
        <v>384000000</v>
      </c>
      <c r="G61" s="239">
        <v>374000000</v>
      </c>
      <c r="H61" s="239">
        <v>359000000</v>
      </c>
      <c r="I61" s="239">
        <v>350000000</v>
      </c>
      <c r="J61" s="239">
        <v>335000000</v>
      </c>
      <c r="K61" s="239">
        <v>351000000</v>
      </c>
      <c r="L61" s="239">
        <v>370000000</v>
      </c>
      <c r="M61" s="239">
        <v>424000000</v>
      </c>
      <c r="N61" s="239">
        <v>489000000</v>
      </c>
      <c r="O61" s="239">
        <v>539000000</v>
      </c>
      <c r="P61" s="239">
        <v>595000000</v>
      </c>
      <c r="Q61" s="239">
        <v>711000000</v>
      </c>
      <c r="R61" s="239">
        <v>855000000</v>
      </c>
      <c r="S61" s="239">
        <v>779000000</v>
      </c>
      <c r="T61" s="239">
        <v>872000000</v>
      </c>
      <c r="U61" s="239">
        <v>1050000000</v>
      </c>
      <c r="V61" s="239">
        <v>1050000000</v>
      </c>
      <c r="W61" s="239">
        <v>1130000000</v>
      </c>
      <c r="X61" s="239">
        <v>1170000000</v>
      </c>
      <c r="Y61" s="239">
        <v>1060000000</v>
      </c>
      <c r="Z61" s="239">
        <v>1080000000</v>
      </c>
      <c r="AA61" s="239">
        <v>1160000000</v>
      </c>
      <c r="AB61" s="239">
        <v>1218857101.52</v>
      </c>
    </row>
    <row r="62" spans="4:29" x14ac:dyDescent="0.25">
      <c r="D62" s="70" t="s">
        <v>18</v>
      </c>
      <c r="E62" s="240">
        <v>57786126</v>
      </c>
      <c r="F62" s="240">
        <v>62215574</v>
      </c>
      <c r="G62" s="240">
        <v>62366427</v>
      </c>
      <c r="H62" s="240">
        <v>60759488</v>
      </c>
      <c r="I62" s="240">
        <v>59801298</v>
      </c>
      <c r="J62" s="240">
        <v>56589592</v>
      </c>
      <c r="K62" s="240">
        <v>57522972</v>
      </c>
      <c r="L62" s="240">
        <v>61532077</v>
      </c>
      <c r="M62" s="240">
        <v>70102435</v>
      </c>
      <c r="N62" s="240">
        <v>78801617</v>
      </c>
      <c r="O62" s="240">
        <v>84154988</v>
      </c>
      <c r="P62" s="240">
        <v>93236723</v>
      </c>
      <c r="Q62" s="240">
        <v>110000000</v>
      </c>
      <c r="R62" s="240">
        <v>120000000</v>
      </c>
      <c r="S62" s="240">
        <v>113000000</v>
      </c>
      <c r="T62" s="240">
        <v>120000000</v>
      </c>
      <c r="U62" s="240">
        <v>140000000</v>
      </c>
      <c r="V62" s="240">
        <v>144000000</v>
      </c>
      <c r="W62" s="240">
        <v>151000000</v>
      </c>
      <c r="X62" s="240">
        <v>152000000</v>
      </c>
      <c r="Y62" s="240">
        <v>140000000</v>
      </c>
      <c r="Z62" s="240">
        <v>143000000</v>
      </c>
      <c r="AA62" s="240">
        <v>155000000</v>
      </c>
      <c r="AB62" s="240">
        <v>164963696.26800001</v>
      </c>
    </row>
    <row r="63" spans="4:29" x14ac:dyDescent="0.25">
      <c r="D63" s="70" t="s">
        <v>19</v>
      </c>
      <c r="E63" s="240">
        <v>214000000</v>
      </c>
      <c r="F63" s="240">
        <v>205000000</v>
      </c>
      <c r="G63" s="240">
        <v>208000000</v>
      </c>
      <c r="H63" s="240">
        <v>186000000</v>
      </c>
      <c r="I63" s="240">
        <v>179000000</v>
      </c>
      <c r="J63" s="240">
        <v>198000000</v>
      </c>
      <c r="K63" s="240">
        <v>187000000</v>
      </c>
      <c r="L63" s="240">
        <v>195000000</v>
      </c>
      <c r="M63" s="240">
        <v>231000000</v>
      </c>
      <c r="N63" s="240">
        <v>295000000</v>
      </c>
      <c r="O63" s="240">
        <v>341000000</v>
      </c>
      <c r="P63" s="240">
        <v>416000000</v>
      </c>
      <c r="Q63" s="240">
        <v>509000000</v>
      </c>
      <c r="R63" s="240">
        <v>587000000</v>
      </c>
      <c r="S63" s="240">
        <v>441000000</v>
      </c>
      <c r="T63" s="240">
        <v>635000000</v>
      </c>
      <c r="U63" s="240">
        <v>807000000</v>
      </c>
      <c r="V63" s="240">
        <v>750000000</v>
      </c>
      <c r="W63" s="240">
        <v>755000000</v>
      </c>
      <c r="X63" s="240">
        <v>723000000</v>
      </c>
      <c r="Y63" s="240">
        <v>584000000</v>
      </c>
      <c r="Z63" s="240">
        <v>571000000</v>
      </c>
      <c r="AA63" s="240">
        <v>678000000</v>
      </c>
      <c r="AB63" s="240">
        <v>719170497.26199996</v>
      </c>
    </row>
    <row r="64" spans="4:29" x14ac:dyDescent="0.25">
      <c r="D64" s="70" t="s">
        <v>20</v>
      </c>
      <c r="E64" s="240">
        <v>372000000</v>
      </c>
      <c r="F64" s="240">
        <v>455000000</v>
      </c>
      <c r="G64" s="240">
        <v>458000000</v>
      </c>
      <c r="H64" s="240">
        <v>336000000</v>
      </c>
      <c r="I64" s="240">
        <v>420000000</v>
      </c>
      <c r="J64" s="240">
        <v>659000000</v>
      </c>
      <c r="K64" s="240">
        <v>597000000</v>
      </c>
      <c r="L64" s="240">
        <v>605000000</v>
      </c>
      <c r="M64" s="240">
        <v>753000000</v>
      </c>
      <c r="N64" s="240">
        <v>1020000000</v>
      </c>
      <c r="O64" s="240">
        <v>1440000000</v>
      </c>
      <c r="P64" s="240">
        <v>1770000000</v>
      </c>
      <c r="Q64" s="240">
        <v>2010000000</v>
      </c>
      <c r="R64" s="240">
        <v>2850000000</v>
      </c>
      <c r="S64" s="240">
        <v>1800000000</v>
      </c>
      <c r="T64" s="240">
        <v>2350000000</v>
      </c>
      <c r="U64" s="240">
        <v>3260000000</v>
      </c>
      <c r="V64" s="240">
        <v>3390000000</v>
      </c>
      <c r="W64" s="240">
        <v>3340000000</v>
      </c>
      <c r="X64" s="240">
        <v>3120000000</v>
      </c>
      <c r="Y64" s="240">
        <v>1900000000</v>
      </c>
      <c r="Z64" s="240">
        <v>1530000000</v>
      </c>
      <c r="AA64" s="240">
        <v>1950000000</v>
      </c>
      <c r="AB64" s="240">
        <v>2438638404.4369998</v>
      </c>
    </row>
    <row r="65" spans="4:28" x14ac:dyDescent="0.25">
      <c r="D65" s="70" t="s">
        <v>21</v>
      </c>
      <c r="E65" s="240">
        <v>27117465</v>
      </c>
      <c r="F65" s="240">
        <v>25278883</v>
      </c>
      <c r="G65" s="240">
        <v>27464609</v>
      </c>
      <c r="H65" s="240">
        <v>28594908</v>
      </c>
      <c r="I65" s="240">
        <v>24934173</v>
      </c>
      <c r="J65" s="240">
        <v>19622317</v>
      </c>
      <c r="K65" s="240">
        <v>19214518</v>
      </c>
      <c r="L65" s="240">
        <v>24840402</v>
      </c>
      <c r="M65" s="240">
        <v>31168748</v>
      </c>
      <c r="N65" s="240">
        <v>37765846</v>
      </c>
      <c r="O65" s="240">
        <v>39011306</v>
      </c>
      <c r="P65" s="240">
        <v>45425393</v>
      </c>
      <c r="Q65" s="240">
        <v>61927761</v>
      </c>
      <c r="R65" s="240">
        <v>90490645</v>
      </c>
      <c r="S65" s="240">
        <v>65764385</v>
      </c>
      <c r="T65" s="240">
        <v>81780575</v>
      </c>
      <c r="U65" s="240">
        <v>112000000</v>
      </c>
      <c r="V65" s="240">
        <v>109000000</v>
      </c>
      <c r="W65" s="240">
        <v>101000000</v>
      </c>
      <c r="X65" s="240">
        <v>98594964</v>
      </c>
      <c r="Y65" s="240">
        <v>87737215</v>
      </c>
      <c r="Z65" s="240">
        <v>89984336</v>
      </c>
      <c r="AA65" s="240">
        <v>104000000</v>
      </c>
      <c r="AB65" s="240">
        <v>97679786.294</v>
      </c>
    </row>
    <row r="66" spans="4:28" x14ac:dyDescent="0.25">
      <c r="D66" s="70" t="s">
        <v>22</v>
      </c>
      <c r="E66" s="240">
        <v>475000000</v>
      </c>
      <c r="F66" s="240">
        <v>491000000</v>
      </c>
      <c r="G66" s="240">
        <v>511000000</v>
      </c>
      <c r="H66" s="240">
        <v>518000000</v>
      </c>
      <c r="I66" s="240">
        <v>538000000</v>
      </c>
      <c r="J66" s="240">
        <v>574000000</v>
      </c>
      <c r="K66" s="240">
        <v>596000000</v>
      </c>
      <c r="L66" s="240">
        <v>667000000</v>
      </c>
      <c r="M66" s="240">
        <v>797000000</v>
      </c>
      <c r="N66" s="240">
        <v>981000000</v>
      </c>
      <c r="O66" s="240">
        <v>1110000000</v>
      </c>
      <c r="P66" s="240">
        <v>1250000000</v>
      </c>
      <c r="Q66" s="240">
        <v>1470000000</v>
      </c>
      <c r="R66" s="240">
        <v>1690000000</v>
      </c>
      <c r="S66" s="240">
        <v>1440000000</v>
      </c>
      <c r="T66" s="240">
        <v>1700000000</v>
      </c>
      <c r="U66" s="240">
        <v>2000000000</v>
      </c>
      <c r="V66" s="240">
        <v>1960000000</v>
      </c>
      <c r="W66" s="240">
        <v>2020000000</v>
      </c>
      <c r="X66" s="240">
        <v>2060000000</v>
      </c>
      <c r="Y66" s="240">
        <v>1860000000</v>
      </c>
      <c r="Z66" s="240">
        <v>1830000000</v>
      </c>
      <c r="AA66" s="240">
        <v>2020000000</v>
      </c>
      <c r="AB66" s="240">
        <v>2270534663.2030001</v>
      </c>
    </row>
    <row r="67" spans="4:28" x14ac:dyDescent="0.25">
      <c r="D67" s="70" t="s">
        <v>23</v>
      </c>
      <c r="E67" s="240">
        <v>822000000</v>
      </c>
      <c r="F67" s="240">
        <v>823000000</v>
      </c>
      <c r="G67" s="240">
        <v>846000000</v>
      </c>
      <c r="H67" s="240">
        <v>827000000</v>
      </c>
      <c r="I67" s="240">
        <v>813000000</v>
      </c>
      <c r="J67" s="240">
        <v>871000000</v>
      </c>
      <c r="K67" s="240">
        <v>839000000</v>
      </c>
      <c r="L67" s="240">
        <v>889000000</v>
      </c>
      <c r="M67" s="240">
        <v>1030000000</v>
      </c>
      <c r="N67" s="240">
        <v>1290000000</v>
      </c>
      <c r="O67" s="240">
        <v>1440000000</v>
      </c>
      <c r="P67" s="240">
        <v>1710000000</v>
      </c>
      <c r="Q67" s="240">
        <v>2010000000</v>
      </c>
      <c r="R67" s="240">
        <v>2200000000</v>
      </c>
      <c r="S67" s="240">
        <v>1580000000</v>
      </c>
      <c r="T67" s="240">
        <v>1970000000</v>
      </c>
      <c r="U67" s="240">
        <v>2380000000</v>
      </c>
      <c r="V67" s="240">
        <v>2250000000</v>
      </c>
      <c r="W67" s="240">
        <v>2300000000</v>
      </c>
      <c r="X67" s="240">
        <v>2350000000</v>
      </c>
      <c r="Y67" s="240">
        <v>2090000000</v>
      </c>
      <c r="Z67" s="240">
        <v>2000000000</v>
      </c>
      <c r="AA67" s="240">
        <v>2240000000</v>
      </c>
      <c r="AB67" s="240">
        <v>2398834395.8839998</v>
      </c>
    </row>
    <row r="68" spans="4:28" x14ac:dyDescent="0.25">
      <c r="D68" s="70" t="s">
        <v>24</v>
      </c>
      <c r="E68" s="240">
        <v>1940000000</v>
      </c>
      <c r="F68" s="240">
        <v>2050000000</v>
      </c>
      <c r="G68" s="240">
        <v>2180000000</v>
      </c>
      <c r="H68" s="240">
        <v>2240000000</v>
      </c>
      <c r="I68" s="240">
        <v>2360000000</v>
      </c>
      <c r="J68" s="240">
        <v>2620000000</v>
      </c>
      <c r="K68" s="240">
        <v>2480000000</v>
      </c>
      <c r="L68" s="240">
        <v>2580000000</v>
      </c>
      <c r="M68" s="240">
        <v>2950000000</v>
      </c>
      <c r="N68" s="240">
        <v>3510000000</v>
      </c>
      <c r="O68" s="240">
        <v>3800000000</v>
      </c>
      <c r="P68" s="240">
        <v>4410000000</v>
      </c>
      <c r="Q68" s="240">
        <v>5070000000</v>
      </c>
      <c r="R68" s="240">
        <v>5440000000</v>
      </c>
      <c r="S68" s="240">
        <v>4220000000</v>
      </c>
      <c r="T68" s="240">
        <v>5150000000</v>
      </c>
      <c r="U68" s="240">
        <v>5840000000</v>
      </c>
      <c r="V68" s="240">
        <v>5880000000</v>
      </c>
      <c r="W68" s="240">
        <v>6090000000</v>
      </c>
      <c r="X68" s="240">
        <v>6270000000</v>
      </c>
      <c r="Y68" s="240">
        <v>5930000000</v>
      </c>
      <c r="Z68" s="240">
        <v>5880000000</v>
      </c>
      <c r="AA68" s="240">
        <v>6400000000</v>
      </c>
      <c r="AB68" s="240">
        <v>6878105922.1820002</v>
      </c>
    </row>
    <row r="69" spans="4:28" x14ac:dyDescent="0.25">
      <c r="D69" s="70" t="s">
        <v>25</v>
      </c>
      <c r="E69" s="240">
        <v>637000000</v>
      </c>
      <c r="F69" s="240">
        <v>674000000</v>
      </c>
      <c r="G69" s="240">
        <v>712000000</v>
      </c>
      <c r="H69" s="240">
        <v>715000000</v>
      </c>
      <c r="I69" s="240">
        <v>739000000</v>
      </c>
      <c r="J69" s="240">
        <v>786000000</v>
      </c>
      <c r="K69" s="240">
        <v>776000000</v>
      </c>
      <c r="L69" s="240">
        <v>810000000</v>
      </c>
      <c r="M69" s="240">
        <v>928000000</v>
      </c>
      <c r="N69" s="240">
        <v>1080000000</v>
      </c>
      <c r="O69" s="240">
        <v>1190000000</v>
      </c>
      <c r="P69" s="240">
        <v>1320000000</v>
      </c>
      <c r="Q69" s="240">
        <v>1510000000</v>
      </c>
      <c r="R69" s="240">
        <v>1640000000</v>
      </c>
      <c r="S69" s="240">
        <v>1430000000</v>
      </c>
      <c r="T69" s="240">
        <v>1650000000</v>
      </c>
      <c r="U69" s="240">
        <v>1910000000</v>
      </c>
      <c r="V69" s="240">
        <v>1990000000</v>
      </c>
      <c r="W69" s="240">
        <v>2090000000</v>
      </c>
      <c r="X69" s="240">
        <v>2200000000</v>
      </c>
      <c r="Y69" s="240">
        <v>2070000000</v>
      </c>
      <c r="Z69" s="240">
        <v>2020000000</v>
      </c>
      <c r="AA69" s="240">
        <v>2190000000</v>
      </c>
      <c r="AB69" s="240">
        <v>2303087815.5219998</v>
      </c>
    </row>
    <row r="70" spans="4:28" ht="15.75" thickBot="1" x14ac:dyDescent="0.3">
      <c r="D70" s="71" t="s">
        <v>26</v>
      </c>
      <c r="E70" s="241">
        <v>147000000</v>
      </c>
      <c r="F70" s="241">
        <v>149000000</v>
      </c>
      <c r="G70" s="241">
        <v>159000000</v>
      </c>
      <c r="H70" s="241">
        <v>158000000</v>
      </c>
      <c r="I70" s="241">
        <v>154000000</v>
      </c>
      <c r="J70" s="241">
        <v>266000000</v>
      </c>
      <c r="K70" s="241">
        <v>237000000</v>
      </c>
      <c r="L70" s="241">
        <v>230000000</v>
      </c>
      <c r="M70" s="241">
        <v>292000000</v>
      </c>
      <c r="N70" s="241">
        <v>401000000</v>
      </c>
      <c r="O70" s="241">
        <v>476000000</v>
      </c>
      <c r="P70" s="241">
        <v>503000000</v>
      </c>
      <c r="Q70" s="241">
        <v>542000000</v>
      </c>
      <c r="R70" s="241">
        <v>664000000</v>
      </c>
      <c r="S70" s="241">
        <v>648000000</v>
      </c>
      <c r="T70" s="241">
        <v>727000000</v>
      </c>
      <c r="U70" s="241">
        <v>836000000</v>
      </c>
      <c r="V70" s="241">
        <v>934000000</v>
      </c>
      <c r="W70" s="241">
        <v>1020000000</v>
      </c>
      <c r="X70" s="241">
        <v>839000000</v>
      </c>
      <c r="Y70" s="241">
        <v>795000000</v>
      </c>
      <c r="Z70" s="241">
        <v>872000000</v>
      </c>
      <c r="AA70" s="241">
        <v>832000000</v>
      </c>
      <c r="AB70" s="241">
        <v>916723830.44799995</v>
      </c>
    </row>
    <row r="71" spans="4:28" x14ac:dyDescent="0.25">
      <c r="D71" s="1" t="s">
        <v>52</v>
      </c>
    </row>
    <row r="72" spans="4:28" ht="15.75" thickBot="1" x14ac:dyDescent="0.3"/>
    <row r="73" spans="4:28" ht="15.75" thickBot="1" x14ac:dyDescent="0.3">
      <c r="D73" s="67" t="s">
        <v>15</v>
      </c>
      <c r="E73" s="17">
        <v>1995</v>
      </c>
      <c r="F73" s="9">
        <v>1996</v>
      </c>
      <c r="G73" s="17">
        <v>1997</v>
      </c>
      <c r="H73" s="9">
        <v>1998</v>
      </c>
      <c r="I73" s="17">
        <v>1999</v>
      </c>
      <c r="J73" s="9">
        <v>2000</v>
      </c>
      <c r="K73" s="17">
        <v>2001</v>
      </c>
      <c r="L73" s="9">
        <v>2002</v>
      </c>
      <c r="M73" s="17">
        <v>2003</v>
      </c>
      <c r="N73" s="9">
        <v>2004</v>
      </c>
      <c r="O73" s="17">
        <v>2005</v>
      </c>
      <c r="P73" s="9">
        <v>2006</v>
      </c>
      <c r="Q73" s="17">
        <v>2007</v>
      </c>
      <c r="R73" s="9">
        <v>2008</v>
      </c>
      <c r="S73" s="17">
        <v>2009</v>
      </c>
      <c r="T73" s="9">
        <v>2010</v>
      </c>
      <c r="U73" s="17">
        <v>2011</v>
      </c>
      <c r="V73" s="9">
        <v>2012</v>
      </c>
      <c r="W73" s="17">
        <v>2013</v>
      </c>
      <c r="X73" s="9">
        <v>2014</v>
      </c>
      <c r="Y73" s="17">
        <v>2015</v>
      </c>
      <c r="Z73" s="10">
        <v>2016</v>
      </c>
      <c r="AA73" s="10">
        <v>2017</v>
      </c>
      <c r="AB73" s="10">
        <v>2018</v>
      </c>
    </row>
    <row r="74" spans="4:28" ht="15.75" thickBot="1" x14ac:dyDescent="0.3">
      <c r="D74" s="68" t="s">
        <v>16</v>
      </c>
      <c r="E74" s="61">
        <f>+B!E46/E!E88</f>
        <v>1.5494776219653178E-3</v>
      </c>
      <c r="F74" s="61">
        <f>+B!F46/E!F88</f>
        <v>1.4419072726102942E-3</v>
      </c>
      <c r="G74" s="61">
        <f>+B!G46/E!G88</f>
        <v>1.5597442293805309E-3</v>
      </c>
      <c r="H74" s="61">
        <f>+B!H46/E!H88</f>
        <v>1.465518247311828E-3</v>
      </c>
      <c r="I74" s="61">
        <f>+B!I46/E!I88</f>
        <v>1.0809188262068965E-3</v>
      </c>
      <c r="J74" s="61">
        <f>+B!J46/E!J88</f>
        <v>1.0235234056488549E-3</v>
      </c>
      <c r="K74" s="61">
        <f>+B!K46/E!K88</f>
        <v>1.2029870418383518E-3</v>
      </c>
      <c r="L74" s="61">
        <f>+B!L46/E!L88</f>
        <v>1.1190499054298641E-3</v>
      </c>
      <c r="M74" s="61">
        <f>+B!M46/E!M88</f>
        <v>1.0155222635187581E-3</v>
      </c>
      <c r="N74" s="61">
        <f>+B!N46/E!N88</f>
        <v>1.0339451665608464E-3</v>
      </c>
      <c r="O74" s="61">
        <f>+B!O46/E!O88</f>
        <v>1.1780661414953271E-3</v>
      </c>
      <c r="P74" s="61">
        <f>+B!P46/E!P88</f>
        <v>1.2744775186991871E-3</v>
      </c>
      <c r="Q74" s="61">
        <f>+B!Q46/E!Q88</f>
        <v>1.423641138028169E-3</v>
      </c>
      <c r="R74" s="61">
        <f>+B!R46/E!R88</f>
        <v>1.5273563287195122E-3</v>
      </c>
      <c r="S74" s="61">
        <f>+B!S46/E!S88</f>
        <v>1.5793359650393701E-3</v>
      </c>
      <c r="T74" s="61">
        <f>+B!T46/E!T88</f>
        <v>1.6750216692857142E-3</v>
      </c>
      <c r="U74" s="61">
        <f>+B!U46/E!U88</f>
        <v>1.9386232028961747E-3</v>
      </c>
      <c r="V74" s="61">
        <f>+B!V46/E!V88</f>
        <v>2.0709054663243243E-3</v>
      </c>
      <c r="W74" s="61">
        <f>+B!W46/E!W88</f>
        <v>2.1319732815957447E-3</v>
      </c>
      <c r="X74" s="61">
        <f>+B!X46/E!X88</f>
        <v>2.3409460037037036E-3</v>
      </c>
      <c r="Y74" s="61">
        <f>+B!Y46/E!Y88</f>
        <v>2.2170986592771084E-3</v>
      </c>
      <c r="Z74" s="61">
        <f>+B!Z46/E!Z88</f>
        <v>1.8754049604968945E-3</v>
      </c>
      <c r="AA74" s="61">
        <f>+B!AA46/E!AA88</f>
        <v>1.7113455288268156E-3</v>
      </c>
      <c r="AB74" s="61">
        <f>+B!AB46/E!AB88</f>
        <v>1.7421795487383613E-3</v>
      </c>
    </row>
    <row r="75" spans="4:28" x14ac:dyDescent="0.25">
      <c r="D75" s="69" t="s">
        <v>17</v>
      </c>
      <c r="E75" s="62">
        <f>+B!E47/E!E89</f>
        <v>1.7641048106666667E-3</v>
      </c>
      <c r="F75" s="62">
        <f>+B!F47/E!F89</f>
        <v>2.2880453391521199E-3</v>
      </c>
      <c r="G75" s="62">
        <f>+B!G47/E!G89</f>
        <v>2.2540040154241645E-3</v>
      </c>
      <c r="H75" s="62">
        <f>+B!H47/E!H89</f>
        <v>2.3064349370078741E-3</v>
      </c>
      <c r="I75" s="62">
        <f>+B!I47/E!I89</f>
        <v>1.7686130802139037E-3</v>
      </c>
      <c r="J75" s="62">
        <f>+B!J47/E!J89</f>
        <v>1.8369723777777777E-3</v>
      </c>
      <c r="K75" s="62">
        <f>+B!K47/E!K89</f>
        <v>1.9446856108108108E-3</v>
      </c>
      <c r="L75" s="62">
        <f>+B!L47/E!L89</f>
        <v>1.915889631043257E-3</v>
      </c>
      <c r="M75" s="62">
        <f>+B!M47/E!M89</f>
        <v>1.5772654370860928E-3</v>
      </c>
      <c r="N75" s="62">
        <f>+B!N47/E!N89</f>
        <v>1.7852476375968991E-3</v>
      </c>
      <c r="O75" s="62">
        <f>+B!O47/E!O89</f>
        <v>1.6419109946902656E-3</v>
      </c>
      <c r="P75" s="62">
        <f>+B!P47/E!P89</f>
        <v>1.8503255533980584E-3</v>
      </c>
      <c r="Q75" s="62">
        <f>+B!Q47/E!Q89</f>
        <v>2.2969966348773841E-3</v>
      </c>
      <c r="R75" s="62">
        <f>+B!R47/E!R89</f>
        <v>2.4625156099210821E-3</v>
      </c>
      <c r="S75" s="62">
        <f>+B!S47/E!S89</f>
        <v>1.7398180955974841E-3</v>
      </c>
      <c r="T75" s="62">
        <f>+B!T47/E!T89</f>
        <v>1.5984838598870057E-3</v>
      </c>
      <c r="U75" s="62">
        <f>+B!U47/E!U89</f>
        <v>1.7700442603773585E-3</v>
      </c>
      <c r="V75" s="62">
        <f>+B!V47/E!V89</f>
        <v>1.9368635047169811E-3</v>
      </c>
      <c r="W75" s="62">
        <f>+B!W47/E!W89</f>
        <v>2.1403461294642856E-3</v>
      </c>
      <c r="X75" s="62">
        <f>+B!X47/E!X89</f>
        <v>2.9942805539130437E-3</v>
      </c>
      <c r="Y75" s="62">
        <f>+B!Y47/E!Y89</f>
        <v>3.1880477292452829E-3</v>
      </c>
      <c r="Z75" s="62">
        <f>+B!Z47/E!Z89</f>
        <v>2.9550064047169809E-3</v>
      </c>
      <c r="AA75" s="62">
        <f>+B!AA47/E!AA89</f>
        <v>2.8744717869565221E-3</v>
      </c>
      <c r="AB75" s="62">
        <f>+B!AB47/E!AB89</f>
        <v>3.0305068296339098E-3</v>
      </c>
    </row>
    <row r="76" spans="4:28" x14ac:dyDescent="0.25">
      <c r="D76" s="70" t="s">
        <v>18</v>
      </c>
      <c r="E76" s="63">
        <f>+B!E48/E!E90</f>
        <v>3.2778311240443201E-4</v>
      </c>
      <c r="F76" s="63">
        <f>+B!F48/E!F90</f>
        <v>5.0487571928891251E-4</v>
      </c>
      <c r="G76" s="63">
        <f>+B!G48/E!G90</f>
        <v>6.4017604361222213E-4</v>
      </c>
      <c r="H76" s="63">
        <f>+B!H48/E!H90</f>
        <v>4.7965789247000277E-4</v>
      </c>
      <c r="I76" s="63">
        <f>+B!I48/E!I90</f>
        <v>3.1283338109967411E-4</v>
      </c>
      <c r="J76" s="63">
        <f>+B!J48/E!J90</f>
        <v>2.4839456241642624E-4</v>
      </c>
      <c r="K76" s="63">
        <f>+B!K48/E!K90</f>
        <v>3.0326327364184569E-4</v>
      </c>
      <c r="L76" s="63">
        <f>+B!L48/E!L90</f>
        <v>2.5910774596230659E-4</v>
      </c>
      <c r="M76" s="63">
        <f>+B!M48/E!M90</f>
        <v>2.5206116106212299E-4</v>
      </c>
      <c r="N76" s="63">
        <f>+B!N48/E!N90</f>
        <v>2.8370650269721577E-4</v>
      </c>
      <c r="O76" s="63">
        <f>+B!O48/E!O90</f>
        <v>2.9167809762484058E-4</v>
      </c>
      <c r="P76" s="63">
        <f>+B!P48/E!P90</f>
        <v>3.1522594505363754E-4</v>
      </c>
      <c r="Q76" s="63">
        <f>+B!Q48/E!Q90</f>
        <v>3.7490112500000001E-4</v>
      </c>
      <c r="R76" s="63">
        <f>+B!R48/E!R90</f>
        <v>4.120600406504065E-4</v>
      </c>
      <c r="S76" s="63">
        <f>+B!S48/E!S90</f>
        <v>3.3444580869565217E-4</v>
      </c>
      <c r="T76" s="63">
        <f>+B!T48/E!T90</f>
        <v>4.4162164166666669E-4</v>
      </c>
      <c r="U76" s="63">
        <f>+B!U48/E!U90</f>
        <v>4.2304761267605634E-4</v>
      </c>
      <c r="V76" s="63">
        <f>+B!V48/E!V90</f>
        <v>5.9082658333333338E-4</v>
      </c>
      <c r="W76" s="63">
        <f>+B!W48/E!W90</f>
        <v>6.7022079729729732E-4</v>
      </c>
      <c r="X76" s="63">
        <f>+B!X48/E!X90</f>
        <v>8.19207812080537E-4</v>
      </c>
      <c r="Y76" s="63">
        <f>+B!Y48/E!Y90</f>
        <v>1.1220945642857142E-3</v>
      </c>
      <c r="Z76" s="63">
        <f>+B!Z48/E!Z90</f>
        <v>1.1722495174825175E-3</v>
      </c>
      <c r="AA76" s="63">
        <f>+B!AA48/E!AA90</f>
        <v>1.1035399346405227E-3</v>
      </c>
      <c r="AB76" s="63">
        <f>+B!AB48/E!AB90</f>
        <v>1.1044384717386188E-3</v>
      </c>
    </row>
    <row r="77" spans="4:28" x14ac:dyDescent="0.25">
      <c r="D77" s="70" t="s">
        <v>19</v>
      </c>
      <c r="E77" s="63">
        <f>+B!E49/E!E91</f>
        <v>1.0738790125523012E-3</v>
      </c>
      <c r="F77" s="63">
        <f>+B!F49/E!F91</f>
        <v>1.2565503100436682E-3</v>
      </c>
      <c r="G77" s="63">
        <f>+B!G49/E!G91</f>
        <v>1.3059371896551725E-3</v>
      </c>
      <c r="H77" s="63">
        <f>+B!H49/E!H91</f>
        <v>1.1355494066985646E-3</v>
      </c>
      <c r="I77" s="63">
        <f>+B!I49/E!I91</f>
        <v>9.2832180882352938E-4</v>
      </c>
      <c r="J77" s="63">
        <f>+B!J49/E!J91</f>
        <v>1.145465982300885E-3</v>
      </c>
      <c r="K77" s="63">
        <f>+B!K49/E!K91</f>
        <v>1.1126312242990654E-3</v>
      </c>
      <c r="L77" s="63">
        <f>+B!L49/E!L91</f>
        <v>1.1410447752293578E-3</v>
      </c>
      <c r="M77" s="63">
        <f>+B!M49/E!M91</f>
        <v>1.0119036949806949E-3</v>
      </c>
      <c r="N77" s="63">
        <f>+B!N49/E!N91</f>
        <v>8.7118064306784663E-4</v>
      </c>
      <c r="O77" s="63">
        <f>+B!O49/E!O91</f>
        <v>8.3448026822916671E-4</v>
      </c>
      <c r="P77" s="63">
        <f>+B!P49/E!P91</f>
        <v>9.0661006153846147E-4</v>
      </c>
      <c r="Q77" s="63">
        <f>+B!Q49/E!Q91</f>
        <v>8.5584789145907471E-4</v>
      </c>
      <c r="R77" s="63">
        <f>+B!R49/E!R91</f>
        <v>8.4754953618906934E-4</v>
      </c>
      <c r="S77" s="63">
        <f>+B!S49/E!S91</f>
        <v>8.7106358490566041E-4</v>
      </c>
      <c r="T77" s="63">
        <f>+B!T49/E!T91</f>
        <v>7.6908348467153288E-4</v>
      </c>
      <c r="U77" s="63">
        <f>+B!U49/E!U91</f>
        <v>7.0203606469920548E-4</v>
      </c>
      <c r="V77" s="63">
        <f>+B!V49/E!V91</f>
        <v>7.0029706968215166E-4</v>
      </c>
      <c r="W77" s="63">
        <f>+B!W49/E!W91</f>
        <v>6.2257316523867806E-4</v>
      </c>
      <c r="X77" s="63">
        <f>+B!X49/E!X91</f>
        <v>7.1093918695106656E-4</v>
      </c>
      <c r="Y77" s="63">
        <f>+B!Y49/E!Y91</f>
        <v>9.9412827018633548E-4</v>
      </c>
      <c r="Z77" s="63">
        <f>+B!Z49/E!Z91</f>
        <v>9.2233662993421053E-4</v>
      </c>
      <c r="AA77" s="63">
        <f>+B!AA49/E!AA91</f>
        <v>7.9898220460704599E-4</v>
      </c>
      <c r="AB77" s="63">
        <f>+B!AB49/E!AB91</f>
        <v>7.9640495517296277E-4</v>
      </c>
    </row>
    <row r="78" spans="4:28" x14ac:dyDescent="0.25">
      <c r="D78" s="70" t="s">
        <v>20</v>
      </c>
      <c r="E78" s="63">
        <f>+B!E50/E!E92</f>
        <v>1.3602826455026454E-4</v>
      </c>
      <c r="F78" s="63">
        <f>+B!F50/E!F92</f>
        <v>2.3470779912663757E-4</v>
      </c>
      <c r="G78" s="63">
        <f>+B!G50/E!G92</f>
        <v>3.8757310191082803E-4</v>
      </c>
      <c r="H78" s="63">
        <f>+B!H50/E!H92</f>
        <v>1.2453192937853107E-4</v>
      </c>
      <c r="I78" s="63">
        <f>+B!I50/E!I92</f>
        <v>1.3015031654676259E-4</v>
      </c>
      <c r="J78" s="63">
        <f>+B!J50/E!J92</f>
        <v>7.0665535768645352E-5</v>
      </c>
      <c r="K78" s="63">
        <f>+B!K50/E!K92</f>
        <v>9.1010424092409246E-5</v>
      </c>
      <c r="L78" s="63">
        <f>+B!L50/E!L92</f>
        <v>1.125828606557377E-4</v>
      </c>
      <c r="M78" s="63">
        <f>+B!M50/E!M92</f>
        <v>1.3106818979057591E-4</v>
      </c>
      <c r="N78" s="63">
        <f>+B!N50/E!N92</f>
        <v>1.052065640776699E-4</v>
      </c>
      <c r="O78" s="63">
        <f>+B!O50/E!O92</f>
        <v>1.6958646993006993E-4</v>
      </c>
      <c r="P78" s="63">
        <f>+B!P50/E!P92</f>
        <v>1.6060059606741572E-4</v>
      </c>
      <c r="Q78" s="63">
        <f>+B!Q50/E!Q92</f>
        <v>2.0936639899497489E-4</v>
      </c>
      <c r="R78" s="63">
        <f>+B!R50/E!R92</f>
        <v>4.2718618076923077E-4</v>
      </c>
      <c r="S78" s="63">
        <f>+B!S50/E!S92</f>
        <v>5.6306873388888891E-4</v>
      </c>
      <c r="T78" s="63">
        <f>+B!T50/E!T92</f>
        <v>7.2163217234042551E-4</v>
      </c>
      <c r="U78" s="63">
        <f>+B!U50/E!U92</f>
        <v>9.5467265341614915E-4</v>
      </c>
      <c r="V78" s="63">
        <f>+B!V50/E!V92</f>
        <v>1.4608269598214286E-3</v>
      </c>
      <c r="W78" s="63">
        <f>+B!W50/E!W92</f>
        <v>1.7449085424615385E-3</v>
      </c>
      <c r="X78" s="63">
        <f>+B!X50/E!X92</f>
        <v>2.3207071281967214E-3</v>
      </c>
      <c r="Y78" s="63">
        <f>+B!Y50/E!Y92</f>
        <v>2.5436685194594596E-3</v>
      </c>
      <c r="Z78" s="63">
        <f>+B!Z50/E!Z92</f>
        <v>2.1293724143790849E-3</v>
      </c>
      <c r="AA78" s="63">
        <f>+B!AA50/E!AA92</f>
        <v>1.3622577564356437E-3</v>
      </c>
      <c r="AB78" s="63">
        <f>+B!AB50/E!AB92</f>
        <v>1.1181493785379583E-3</v>
      </c>
    </row>
    <row r="79" spans="4:28" x14ac:dyDescent="0.25">
      <c r="D79" s="70" t="s">
        <v>21</v>
      </c>
      <c r="E79" s="63">
        <f>+B!E51/E!E93</f>
        <v>1.7638724589999757E-3</v>
      </c>
      <c r="F79" s="63">
        <f>+B!F51/E!F93</f>
        <v>2.1028911542676941E-3</v>
      </c>
      <c r="G79" s="63">
        <f>+B!G51/E!G93</f>
        <v>1.1655836505016994E-3</v>
      </c>
      <c r="H79" s="63">
        <f>+B!H51/E!H93</f>
        <v>2.1203931816886857E-3</v>
      </c>
      <c r="I79" s="63">
        <f>+B!I51/E!I93</f>
        <v>1.7674247486054052E-3</v>
      </c>
      <c r="J79" s="63">
        <f>+B!J51/E!J93</f>
        <v>8.8825846124220118E-4</v>
      </c>
      <c r="K79" s="63">
        <f>+B!K51/E!K93</f>
        <v>1.1704181902811753E-3</v>
      </c>
      <c r="L79" s="63">
        <f>+B!L51/E!L93</f>
        <v>7.4239070487534028E-4</v>
      </c>
      <c r="M79" s="63">
        <f>+B!M51/E!M93</f>
        <v>6.1935481386126594E-4</v>
      </c>
      <c r="N79" s="63">
        <f>+B!N51/E!N93</f>
        <v>7.1332005234985994E-4</v>
      </c>
      <c r="O79" s="63">
        <f>+B!O51/E!O93</f>
        <v>5.6913510432443171E-4</v>
      </c>
      <c r="P79" s="63">
        <f>+B!P51/E!P93</f>
        <v>5.1111119510473518E-4</v>
      </c>
      <c r="Q79" s="63">
        <f>+B!Q51/E!Q93</f>
        <v>5.9057500863933315E-4</v>
      </c>
      <c r="R79" s="63">
        <f>+B!R51/E!R93</f>
        <v>1.5024588725509535E-3</v>
      </c>
      <c r="S79" s="63">
        <f>+B!S51/E!S93</f>
        <v>5.9015807810210933E-4</v>
      </c>
      <c r="T79" s="63">
        <f>+B!T51/E!T93</f>
        <v>1.0711670502889571E-3</v>
      </c>
      <c r="U79" s="63">
        <f>+B!U51/E!U93</f>
        <v>1.8914660086956521E-3</v>
      </c>
      <c r="V79" s="63">
        <f>+B!V51/E!V93</f>
        <v>1.2352159009009008E-3</v>
      </c>
      <c r="W79" s="63">
        <f>+B!W51/E!W93</f>
        <v>1.1413151456310679E-3</v>
      </c>
      <c r="X79" s="63">
        <f>+B!X51/E!X93</f>
        <v>1.2814781584158416E-3</v>
      </c>
      <c r="Y79" s="63">
        <f>+B!Y51/E!Y93</f>
        <v>1.2420658124213536E-3</v>
      </c>
      <c r="Z79" s="63">
        <f>+B!Z51/E!Z93</f>
        <v>1.4998487048875828E-3</v>
      </c>
      <c r="AA79" s="63">
        <f>+B!AA51/E!AA93</f>
        <v>1.4644221666666667E-3</v>
      </c>
      <c r="AB79" s="63">
        <f>+B!AB51/E!AB93</f>
        <v>1.8515616644937064E-3</v>
      </c>
    </row>
    <row r="80" spans="4:28" x14ac:dyDescent="0.25">
      <c r="D80" s="70" t="s">
        <v>22</v>
      </c>
      <c r="E80" s="63">
        <f>+B!E52/E!E94</f>
        <v>2.7163711696252466E-3</v>
      </c>
      <c r="F80" s="63">
        <f>+B!F52/E!F94</f>
        <v>2.5441674865384618E-3</v>
      </c>
      <c r="G80" s="63">
        <f>+B!G52/E!G94</f>
        <v>2.6030562666666669E-3</v>
      </c>
      <c r="H80" s="63">
        <f>+B!H52/E!H94</f>
        <v>2.5490611693989068E-3</v>
      </c>
      <c r="I80" s="63">
        <f>+B!I52/E!I94</f>
        <v>2.1884161623036648E-3</v>
      </c>
      <c r="J80" s="63">
        <f>+B!J52/E!J94</f>
        <v>2.3785172593800978E-3</v>
      </c>
      <c r="K80" s="63">
        <f>+B!K52/E!K94</f>
        <v>2.3098149732704402E-3</v>
      </c>
      <c r="L80" s="63">
        <f>+B!L52/E!L94</f>
        <v>2.0915693681241186E-3</v>
      </c>
      <c r="M80" s="63">
        <f>+B!M52/E!M94</f>
        <v>1.9867005117924527E-3</v>
      </c>
      <c r="N80" s="63">
        <f>+B!N52/E!N94</f>
        <v>2.0277111970588234E-3</v>
      </c>
      <c r="O80" s="63">
        <f>+B!O52/E!O94</f>
        <v>2.1407869615384617E-3</v>
      </c>
      <c r="P80" s="63">
        <f>+B!P52/E!P94</f>
        <v>2.3240980900000002E-3</v>
      </c>
      <c r="Q80" s="63">
        <f>+B!Q52/E!Q94</f>
        <v>2.3697755249999998E-3</v>
      </c>
      <c r="R80" s="63">
        <f>+B!R52/E!R94</f>
        <v>2.5854178394285714E-3</v>
      </c>
      <c r="S80" s="63">
        <f>+B!S52/E!S94</f>
        <v>2.3685782778523489E-3</v>
      </c>
      <c r="T80" s="63">
        <f>+B!T52/E!T94</f>
        <v>2.4983554232954545E-3</v>
      </c>
      <c r="U80" s="63">
        <f>+B!U52/E!U94</f>
        <v>2.595870483574879E-3</v>
      </c>
      <c r="V80" s="63">
        <f>+B!V52/E!V94</f>
        <v>2.8280687321782178E-3</v>
      </c>
      <c r="W80" s="63">
        <f>+B!W52/E!W94</f>
        <v>2.9118131644230772E-3</v>
      </c>
      <c r="X80" s="63">
        <f>+B!X52/E!X94</f>
        <v>2.9269290352112675E-3</v>
      </c>
      <c r="Y80" s="63">
        <f>+B!Y52/E!Y94</f>
        <v>3.0230808087628866E-3</v>
      </c>
      <c r="Z80" s="63">
        <f>+B!Z52/E!Z94</f>
        <v>2.740111952631579E-3</v>
      </c>
      <c r="AA80" s="63">
        <f>+B!AA52/E!AA94</f>
        <v>2.5792819072115382E-3</v>
      </c>
      <c r="AB80" s="63">
        <f>+B!AB52/E!AB94</f>
        <v>2.5938505776893299E-3</v>
      </c>
    </row>
    <row r="81" spans="4:28" x14ac:dyDescent="0.25">
      <c r="D81" s="70" t="s">
        <v>23</v>
      </c>
      <c r="E81" s="63">
        <f>+B!E53/E!E95</f>
        <v>1.5309164643288996E-3</v>
      </c>
      <c r="F81" s="63">
        <f>+B!F53/E!F95</f>
        <v>1.3823338887545343E-3</v>
      </c>
      <c r="G81" s="63">
        <f>+B!G53/E!G95</f>
        <v>1.3812194341176471E-3</v>
      </c>
      <c r="H81" s="63">
        <f>+B!H53/E!H95</f>
        <v>1.3974791550295858E-3</v>
      </c>
      <c r="I81" s="63">
        <f>+B!I53/E!I95</f>
        <v>1.0107826882494004E-3</v>
      </c>
      <c r="J81" s="63">
        <f>+B!J53/E!J95</f>
        <v>1.1735796888888888E-3</v>
      </c>
      <c r="K81" s="63">
        <f>+B!K53/E!K95</f>
        <v>1.2549339055944056E-3</v>
      </c>
      <c r="L81" s="63">
        <f>+B!L53/E!L95</f>
        <v>1.1097493267543861E-3</v>
      </c>
      <c r="M81" s="63">
        <f>+B!M53/E!M95</f>
        <v>1.0283211514285715E-3</v>
      </c>
      <c r="N81" s="63">
        <f>+B!N53/E!N95</f>
        <v>1.0706860152671755E-3</v>
      </c>
      <c r="O81" s="63">
        <f>+B!O53/E!O95</f>
        <v>1.1857802265306122E-3</v>
      </c>
      <c r="P81" s="63">
        <f>+B!P53/E!P95</f>
        <v>1.3777761690058478E-3</v>
      </c>
      <c r="Q81" s="63">
        <f>+B!Q53/E!Q95</f>
        <v>1.5633735811881187E-3</v>
      </c>
      <c r="R81" s="63">
        <f>+B!R53/E!R95</f>
        <v>1.7322982121076233E-3</v>
      </c>
      <c r="S81" s="63">
        <f>+B!S53/E!S95</f>
        <v>1.8538363339622643E-3</v>
      </c>
      <c r="T81" s="63">
        <f>+B!T53/E!T95</f>
        <v>2.1750434295918371E-3</v>
      </c>
      <c r="U81" s="63">
        <f>+B!U53/E!U95</f>
        <v>2.4305660987234043E-3</v>
      </c>
      <c r="V81" s="63">
        <f>+B!V53/E!V95</f>
        <v>2.5107538905405407E-3</v>
      </c>
      <c r="W81" s="63">
        <f>+B!W53/E!W95</f>
        <v>2.5171123312500003E-3</v>
      </c>
      <c r="X81" s="63">
        <f>+B!X53/E!X95</f>
        <v>2.5654644017167379E-3</v>
      </c>
      <c r="Y81" s="63">
        <f>+B!Y53/E!Y95</f>
        <v>2.3721876713592234E-3</v>
      </c>
      <c r="Z81" s="63">
        <f>+B!Z53/E!Z95</f>
        <v>2.1105028489795917E-3</v>
      </c>
      <c r="AA81" s="63">
        <f>+B!AA53/E!AA95</f>
        <v>1.9767443559090907E-3</v>
      </c>
      <c r="AB81" s="63">
        <f>+B!AB53/E!AB95</f>
        <v>2.1586672705745549E-3</v>
      </c>
    </row>
    <row r="82" spans="4:28" x14ac:dyDescent="0.25">
      <c r="D82" s="70" t="s">
        <v>24</v>
      </c>
      <c r="E82" s="63">
        <f>+B!E54/E!E96</f>
        <v>1.6467311317708334E-3</v>
      </c>
      <c r="F82" s="63">
        <f>+B!F54/E!F96</f>
        <v>1.50066608E-3</v>
      </c>
      <c r="G82" s="63">
        <f>+B!G54/E!G96</f>
        <v>1.7552937175115207E-3</v>
      </c>
      <c r="H82" s="63">
        <f>+B!H54/E!H96</f>
        <v>1.4995034709821427E-3</v>
      </c>
      <c r="I82" s="63">
        <f>+B!I54/E!I96</f>
        <v>1.053620387394958E-3</v>
      </c>
      <c r="J82" s="63">
        <f>+B!J54/E!J96</f>
        <v>9.5697786969696963E-4</v>
      </c>
      <c r="K82" s="63">
        <f>+B!K54/E!K96</f>
        <v>1.2930688143426294E-3</v>
      </c>
      <c r="L82" s="63">
        <f>+B!L54/E!L96</f>
        <v>1.2022816973282441E-3</v>
      </c>
      <c r="M82" s="63">
        <f>+B!M54/E!M96</f>
        <v>1.0887627220735785E-3</v>
      </c>
      <c r="N82" s="63">
        <f>+B!N54/E!N96</f>
        <v>1.1387849582872929E-3</v>
      </c>
      <c r="O82" s="63">
        <f>+B!O54/E!O96</f>
        <v>1.4451854118686868E-3</v>
      </c>
      <c r="P82" s="63">
        <f>+B!P54/E!P96</f>
        <v>1.5386053417777777E-3</v>
      </c>
      <c r="Q82" s="63">
        <f>+B!Q54/E!Q96</f>
        <v>1.7497585293542075E-3</v>
      </c>
      <c r="R82" s="63">
        <f>+B!R54/E!R96</f>
        <v>1.8670936607272726E-3</v>
      </c>
      <c r="S82" s="63">
        <f>+B!S54/E!S96</f>
        <v>2.026201972685185E-3</v>
      </c>
      <c r="T82" s="63">
        <f>+B!T54/E!T96</f>
        <v>2.0493990837429114E-3</v>
      </c>
      <c r="U82" s="63">
        <f>+B!U54/E!U96</f>
        <v>2.5331509719063545E-3</v>
      </c>
      <c r="V82" s="63">
        <f>+B!V54/E!V96</f>
        <v>2.5421351061258278E-3</v>
      </c>
      <c r="W82" s="63">
        <f>+B!W54/E!W96</f>
        <v>2.5062912274038461E-3</v>
      </c>
      <c r="X82" s="63">
        <f>+B!X54/E!X96</f>
        <v>2.5407231049766718E-3</v>
      </c>
      <c r="Y82" s="63">
        <f>+B!Y54/E!Y96</f>
        <v>2.1860451439739415E-3</v>
      </c>
      <c r="Z82" s="63">
        <f>+B!Z54/E!Z96</f>
        <v>1.735422575613748E-3</v>
      </c>
      <c r="AA82" s="63">
        <f>+B!AA54/E!AA96</f>
        <v>1.6333968973053893E-3</v>
      </c>
      <c r="AB82" s="63">
        <f>+B!AB54/E!AB96</f>
        <v>1.6942535614191949E-3</v>
      </c>
    </row>
    <row r="83" spans="4:28" x14ac:dyDescent="0.25">
      <c r="D83" s="70" t="s">
        <v>25</v>
      </c>
      <c r="E83" s="63">
        <f>+B!E55/E!E97</f>
        <v>9.6384980674846634E-4</v>
      </c>
      <c r="F83" s="63">
        <f>+B!F55/E!F97</f>
        <v>9.6609053658536594E-4</v>
      </c>
      <c r="G83" s="63">
        <f>+B!G55/E!G97</f>
        <v>1.0848580411522634E-3</v>
      </c>
      <c r="H83" s="63">
        <f>+B!H55/E!H97</f>
        <v>1.0610193179972935E-3</v>
      </c>
      <c r="I83" s="63">
        <f>+B!I55/E!I97</f>
        <v>7.8689047600518812E-4</v>
      </c>
      <c r="J83" s="63">
        <f>+B!J55/E!J97</f>
        <v>7.9541506609547127E-4</v>
      </c>
      <c r="K83" s="63">
        <f>+B!K55/E!K97</f>
        <v>8.63891700613497E-4</v>
      </c>
      <c r="L83" s="63">
        <f>+B!L55/E!L97</f>
        <v>7.621208498845265E-4</v>
      </c>
      <c r="M83" s="63">
        <f>+B!M55/E!M97</f>
        <v>6.6983551612903233E-4</v>
      </c>
      <c r="N83" s="63">
        <f>+B!N55/E!N97</f>
        <v>6.3412522956521734E-4</v>
      </c>
      <c r="O83" s="63">
        <f>+B!O55/E!O97</f>
        <v>7.9529701190476194E-4</v>
      </c>
      <c r="P83" s="63">
        <f>+B!P55/E!P97</f>
        <v>9.5653672661870511E-4</v>
      </c>
      <c r="Q83" s="63">
        <f>+B!Q55/E!Q97</f>
        <v>1.0760419531645571E-3</v>
      </c>
      <c r="R83" s="63">
        <f>+B!R55/E!R97</f>
        <v>1.2090760421052632E-3</v>
      </c>
      <c r="S83" s="63">
        <f>+B!S55/E!S97</f>
        <v>1.2350458795918368E-3</v>
      </c>
      <c r="T83" s="63">
        <f>+B!T55/E!T97</f>
        <v>1.4169377351190477E-3</v>
      </c>
      <c r="U83" s="63">
        <f>+B!U55/E!U97</f>
        <v>1.6734480642105263E-3</v>
      </c>
      <c r="V83" s="63">
        <f>+B!V55/E!V97</f>
        <v>1.931161495263158E-3</v>
      </c>
      <c r="W83" s="63">
        <f>+B!W55/E!W97</f>
        <v>1.8702127056122449E-3</v>
      </c>
      <c r="X83" s="63">
        <f>+B!X55/E!X97</f>
        <v>1.9637653708737862E-3</v>
      </c>
      <c r="Y83" s="63">
        <f>+B!Y55/E!Y97</f>
        <v>1.6751067383838384E-3</v>
      </c>
      <c r="Z83" s="63">
        <f>+B!Z55/E!Z97</f>
        <v>1.4055121045918367E-3</v>
      </c>
      <c r="AA83" s="63">
        <f>+B!AA55/E!AA97</f>
        <v>1.3893742502439025E-3</v>
      </c>
      <c r="AB83" s="63">
        <f>+B!AB55/E!AB97</f>
        <v>1.4511238415887457E-3</v>
      </c>
    </row>
    <row r="84" spans="4:28" ht="15.75" thickBot="1" x14ac:dyDescent="0.3">
      <c r="D84" s="71" t="s">
        <v>26</v>
      </c>
      <c r="E84" s="64">
        <f>+B!E56/E!E98</f>
        <v>3.4755103636363634E-3</v>
      </c>
      <c r="F84" s="64">
        <f>+B!F56/E!F98</f>
        <v>1.5589230536912752E-3</v>
      </c>
      <c r="G84" s="64">
        <f>+B!G56/E!G98</f>
        <v>1.194766650887574E-3</v>
      </c>
      <c r="H84" s="64">
        <f>+B!H56/E!H98</f>
        <v>1.2408378121212121E-3</v>
      </c>
      <c r="I84" s="64">
        <f>+B!I56/E!I98</f>
        <v>5.3881381481481487E-4</v>
      </c>
      <c r="J84" s="64">
        <f>+B!J56/E!J98</f>
        <v>5.2342111969111969E-5</v>
      </c>
      <c r="K84" s="64">
        <f>+B!K56/E!K98</f>
        <v>1.8554018518518518E-4</v>
      </c>
      <c r="L84" s="64">
        <f>+B!L56/E!L98</f>
        <v>3.5925518691588784E-5</v>
      </c>
      <c r="M84" s="64">
        <f>+B!M56/E!M98</f>
        <v>1.8465251672862454E-4</v>
      </c>
      <c r="N84" s="64">
        <f>+B!N56/E!N98</f>
        <v>2.1267793134328359E-4</v>
      </c>
      <c r="O84" s="64">
        <f>+B!O56/E!O98</f>
        <v>2.6702987826086958E-4</v>
      </c>
      <c r="P84" s="64">
        <f>+B!P56/E!P98</f>
        <v>3.5828582692307696E-4</v>
      </c>
      <c r="Q84" s="64">
        <f>+B!Q56/E!Q98</f>
        <v>3.1171787090163936E-4</v>
      </c>
      <c r="R84" s="64">
        <f>+B!R56/E!R98</f>
        <v>2.5278683980582521E-4</v>
      </c>
      <c r="S84" s="64">
        <f>+B!S56/E!S98</f>
        <v>2.23442584103512E-4</v>
      </c>
      <c r="T84" s="64">
        <f>+B!T56/E!T98</f>
        <v>2.4447617028985506E-4</v>
      </c>
      <c r="U84" s="64">
        <f>+B!U56/E!U98</f>
        <v>3.4014131455399057E-4</v>
      </c>
      <c r="V84" s="64">
        <f>+B!V56/E!V98</f>
        <v>3.0208491861898892E-4</v>
      </c>
      <c r="W84" s="64">
        <f>+B!W56/E!W98</f>
        <v>3.2965600458190148E-4</v>
      </c>
      <c r="X84" s="64">
        <f>+B!X56/E!X98</f>
        <v>4.330909874301676E-4</v>
      </c>
      <c r="Y84" s="64">
        <f>+B!Y56/E!Y98</f>
        <v>4.6601667836257307E-4</v>
      </c>
      <c r="Z84" s="64">
        <f>+B!Z56/E!Z98</f>
        <v>3.2407745628415302E-4</v>
      </c>
      <c r="AA84" s="64">
        <f>+B!AA56/E!AA98</f>
        <v>2.6047792016806718E-4</v>
      </c>
      <c r="AB84" s="64">
        <f>+B!AB56/E!AB98</f>
        <v>2.6416646370641558E-4</v>
      </c>
    </row>
    <row r="85" spans="4:28" s="1" customFormat="1" x14ac:dyDescent="0.25">
      <c r="D85" s="1" t="s">
        <v>53</v>
      </c>
      <c r="E85" s="158"/>
      <c r="F85" s="158"/>
      <c r="G85" s="158"/>
      <c r="H85" s="158"/>
      <c r="I85" s="158"/>
      <c r="J85" s="158"/>
      <c r="K85" s="158"/>
      <c r="L85" s="158"/>
      <c r="M85" s="158"/>
      <c r="N85" s="158"/>
      <c r="O85" s="158"/>
      <c r="P85" s="158"/>
      <c r="Q85" s="158"/>
      <c r="R85" s="158"/>
      <c r="S85" s="158"/>
      <c r="T85" s="158"/>
      <c r="U85" s="158"/>
      <c r="V85" s="158"/>
      <c r="W85" s="158"/>
      <c r="X85" s="158"/>
      <c r="Y85" s="158"/>
      <c r="Z85" s="158"/>
    </row>
    <row r="86" spans="4:28" ht="15.75" thickBot="1" x14ac:dyDescent="0.3"/>
    <row r="87" spans="4:28" ht="15.75" thickBot="1" x14ac:dyDescent="0.3">
      <c r="D87" s="67" t="s">
        <v>15</v>
      </c>
      <c r="E87" s="17">
        <v>1995</v>
      </c>
      <c r="F87" s="9">
        <v>1996</v>
      </c>
      <c r="G87" s="17">
        <v>1997</v>
      </c>
      <c r="H87" s="9">
        <v>1998</v>
      </c>
      <c r="I87" s="17">
        <v>1999</v>
      </c>
      <c r="J87" s="9">
        <v>2000</v>
      </c>
      <c r="K87" s="17">
        <v>2001</v>
      </c>
      <c r="L87" s="9">
        <v>2002</v>
      </c>
      <c r="M87" s="17">
        <v>2003</v>
      </c>
      <c r="N87" s="9">
        <v>2004</v>
      </c>
      <c r="O87" s="17">
        <v>2005</v>
      </c>
      <c r="P87" s="9">
        <v>2006</v>
      </c>
      <c r="Q87" s="17">
        <v>2007</v>
      </c>
      <c r="R87" s="9">
        <v>2008</v>
      </c>
      <c r="S87" s="17">
        <v>2009</v>
      </c>
      <c r="T87" s="9">
        <v>2010</v>
      </c>
      <c r="U87" s="17">
        <v>2011</v>
      </c>
      <c r="V87" s="9">
        <v>2012</v>
      </c>
      <c r="W87" s="17">
        <v>2013</v>
      </c>
      <c r="X87" s="9">
        <v>2014</v>
      </c>
      <c r="Y87" s="17">
        <v>2015</v>
      </c>
      <c r="Z87" s="10">
        <v>2016</v>
      </c>
      <c r="AA87" s="10">
        <v>2017</v>
      </c>
      <c r="AB87" s="10">
        <v>2018</v>
      </c>
    </row>
    <row r="88" spans="4:28" ht="15.75" thickBot="1" x14ac:dyDescent="0.3">
      <c r="D88" s="68" t="s">
        <v>16</v>
      </c>
      <c r="E88" s="238">
        <v>5190000000</v>
      </c>
      <c r="F88" s="238">
        <v>5440000000</v>
      </c>
      <c r="G88" s="238">
        <v>5650000000</v>
      </c>
      <c r="H88" s="238">
        <v>5580000000</v>
      </c>
      <c r="I88" s="238">
        <v>5800000000</v>
      </c>
      <c r="J88" s="238">
        <v>6550000000</v>
      </c>
      <c r="K88" s="238">
        <v>6310000000</v>
      </c>
      <c r="L88" s="238">
        <v>6630000000</v>
      </c>
      <c r="M88" s="238">
        <v>7730000000</v>
      </c>
      <c r="N88" s="238">
        <v>9450000000</v>
      </c>
      <c r="O88" s="238">
        <v>10700000000</v>
      </c>
      <c r="P88" s="238">
        <v>12300000000</v>
      </c>
      <c r="Q88" s="238">
        <v>14200000000</v>
      </c>
      <c r="R88" s="238">
        <v>16400000000</v>
      </c>
      <c r="S88" s="238">
        <v>12700000000</v>
      </c>
      <c r="T88" s="238">
        <v>15400000000</v>
      </c>
      <c r="U88" s="238">
        <v>18300000000</v>
      </c>
      <c r="V88" s="238">
        <v>18500000000</v>
      </c>
      <c r="W88" s="238">
        <v>18800000000</v>
      </c>
      <c r="X88" s="238">
        <v>18900000000</v>
      </c>
      <c r="Y88" s="238">
        <v>16600000000</v>
      </c>
      <c r="Z88" s="238">
        <v>16100000000</v>
      </c>
      <c r="AA88" s="238">
        <v>17900000000</v>
      </c>
      <c r="AB88" s="238">
        <v>19670072292.959999</v>
      </c>
    </row>
    <row r="89" spans="4:28" x14ac:dyDescent="0.25">
      <c r="D89" s="69" t="s">
        <v>17</v>
      </c>
      <c r="E89" s="239">
        <v>375000000</v>
      </c>
      <c r="F89" s="239">
        <v>401000000</v>
      </c>
      <c r="G89" s="239">
        <v>389000000</v>
      </c>
      <c r="H89" s="239">
        <v>381000000</v>
      </c>
      <c r="I89" s="239">
        <v>374000000</v>
      </c>
      <c r="J89" s="239">
        <v>360000000</v>
      </c>
      <c r="K89" s="239">
        <v>370000000</v>
      </c>
      <c r="L89" s="239">
        <v>393000000</v>
      </c>
      <c r="M89" s="239">
        <v>453000000</v>
      </c>
      <c r="N89" s="239">
        <v>516000000</v>
      </c>
      <c r="O89" s="239">
        <v>565000000</v>
      </c>
      <c r="P89" s="239">
        <v>618000000</v>
      </c>
      <c r="Q89" s="239">
        <v>734000000</v>
      </c>
      <c r="R89" s="239">
        <v>887000000</v>
      </c>
      <c r="S89" s="239">
        <v>795000000</v>
      </c>
      <c r="T89" s="239">
        <v>885000000</v>
      </c>
      <c r="U89" s="239">
        <v>1060000000</v>
      </c>
      <c r="V89" s="239">
        <v>1060000000</v>
      </c>
      <c r="W89" s="239">
        <v>1120000000</v>
      </c>
      <c r="X89" s="239">
        <v>1150000000</v>
      </c>
      <c r="Y89" s="239">
        <v>1060000000</v>
      </c>
      <c r="Z89" s="239">
        <v>1060000000</v>
      </c>
      <c r="AA89" s="239">
        <v>1150000000</v>
      </c>
      <c r="AB89" s="239">
        <v>1213978708.454</v>
      </c>
    </row>
    <row r="90" spans="4:28" x14ac:dyDescent="0.25">
      <c r="D90" s="70" t="s">
        <v>18</v>
      </c>
      <c r="E90" s="240">
        <v>51753075</v>
      </c>
      <c r="F90" s="240">
        <v>56392500</v>
      </c>
      <c r="G90" s="240">
        <v>57690250</v>
      </c>
      <c r="H90" s="240">
        <v>57209264</v>
      </c>
      <c r="I90" s="240">
        <v>58329079</v>
      </c>
      <c r="J90" s="240">
        <v>57134423</v>
      </c>
      <c r="K90" s="240">
        <v>59655463</v>
      </c>
      <c r="L90" s="240">
        <v>64623591</v>
      </c>
      <c r="M90" s="240">
        <v>72813451</v>
      </c>
      <c r="N90" s="240">
        <v>82584977</v>
      </c>
      <c r="O90" s="240">
        <v>88983500</v>
      </c>
      <c r="P90" s="240">
        <v>96149040</v>
      </c>
      <c r="Q90" s="240">
        <v>112000000</v>
      </c>
      <c r="R90" s="240">
        <v>123000000</v>
      </c>
      <c r="S90" s="240">
        <v>115000000</v>
      </c>
      <c r="T90" s="240">
        <v>120000000</v>
      </c>
      <c r="U90" s="240">
        <v>142000000</v>
      </c>
      <c r="V90" s="240">
        <v>144000000</v>
      </c>
      <c r="W90" s="240">
        <v>148000000</v>
      </c>
      <c r="X90" s="240">
        <v>149000000</v>
      </c>
      <c r="Y90" s="240">
        <v>140000000</v>
      </c>
      <c r="Z90" s="240">
        <v>143000000</v>
      </c>
      <c r="AA90" s="240">
        <v>153000000</v>
      </c>
      <c r="AB90" s="240">
        <v>164437696.30199999</v>
      </c>
    </row>
    <row r="91" spans="4:28" x14ac:dyDescent="0.25">
      <c r="D91" s="70" t="s">
        <v>19</v>
      </c>
      <c r="E91" s="240">
        <v>239000000</v>
      </c>
      <c r="F91" s="240">
        <v>229000000</v>
      </c>
      <c r="G91" s="240">
        <v>232000000</v>
      </c>
      <c r="H91" s="240">
        <v>209000000</v>
      </c>
      <c r="I91" s="240">
        <v>204000000</v>
      </c>
      <c r="J91" s="240">
        <v>226000000</v>
      </c>
      <c r="K91" s="240">
        <v>214000000</v>
      </c>
      <c r="L91" s="240">
        <v>218000000</v>
      </c>
      <c r="M91" s="240">
        <v>259000000</v>
      </c>
      <c r="N91" s="240">
        <v>339000000</v>
      </c>
      <c r="O91" s="240">
        <v>384000000</v>
      </c>
      <c r="P91" s="240">
        <v>455000000</v>
      </c>
      <c r="Q91" s="240">
        <v>562000000</v>
      </c>
      <c r="R91" s="240">
        <v>677000000</v>
      </c>
      <c r="S91" s="240">
        <v>477000000</v>
      </c>
      <c r="T91" s="240">
        <v>685000000</v>
      </c>
      <c r="U91" s="240">
        <v>881000000</v>
      </c>
      <c r="V91" s="240">
        <v>818000000</v>
      </c>
      <c r="W91" s="240">
        <v>817000000</v>
      </c>
      <c r="X91" s="240">
        <v>797000000</v>
      </c>
      <c r="Y91" s="240">
        <v>644000000</v>
      </c>
      <c r="Z91" s="240">
        <v>608000000</v>
      </c>
      <c r="AA91" s="240">
        <v>738000000</v>
      </c>
      <c r="AB91" s="240">
        <v>843002295.04999995</v>
      </c>
    </row>
    <row r="92" spans="4:28" x14ac:dyDescent="0.25">
      <c r="D92" s="70" t="s">
        <v>20</v>
      </c>
      <c r="E92" s="240">
        <v>378000000</v>
      </c>
      <c r="F92" s="240">
        <v>458000000</v>
      </c>
      <c r="G92" s="240">
        <v>471000000</v>
      </c>
      <c r="H92" s="240">
        <v>354000000</v>
      </c>
      <c r="I92" s="240">
        <v>417000000</v>
      </c>
      <c r="J92" s="240">
        <v>657000000</v>
      </c>
      <c r="K92" s="240">
        <v>606000000</v>
      </c>
      <c r="L92" s="240">
        <v>610000000</v>
      </c>
      <c r="M92" s="240">
        <v>764000000</v>
      </c>
      <c r="N92" s="240">
        <v>1030000000</v>
      </c>
      <c r="O92" s="240">
        <v>1430000000</v>
      </c>
      <c r="P92" s="240">
        <v>1780000000</v>
      </c>
      <c r="Q92" s="240">
        <v>1990000000</v>
      </c>
      <c r="R92" s="240">
        <v>2860000000</v>
      </c>
      <c r="S92" s="240">
        <v>1800000000</v>
      </c>
      <c r="T92" s="240">
        <v>2350000000</v>
      </c>
      <c r="U92" s="240">
        <v>3220000000</v>
      </c>
      <c r="V92" s="240">
        <v>3360000000</v>
      </c>
      <c r="W92" s="240">
        <v>3250000000</v>
      </c>
      <c r="X92" s="240">
        <v>3050000000</v>
      </c>
      <c r="Y92" s="240">
        <v>1850000000</v>
      </c>
      <c r="Z92" s="240">
        <v>1530000000</v>
      </c>
      <c r="AA92" s="240">
        <v>2020000000</v>
      </c>
      <c r="AB92" s="240">
        <v>2554939109.0619998</v>
      </c>
    </row>
    <row r="93" spans="4:28" x14ac:dyDescent="0.25">
      <c r="D93" s="70" t="s">
        <v>21</v>
      </c>
      <c r="E93" s="240">
        <v>27399252</v>
      </c>
      <c r="F93" s="240">
        <v>25957003</v>
      </c>
      <c r="G93" s="240">
        <v>27316459</v>
      </c>
      <c r="H93" s="240">
        <v>29221605</v>
      </c>
      <c r="I93" s="240">
        <v>26828938</v>
      </c>
      <c r="J93" s="240">
        <v>21602620</v>
      </c>
      <c r="K93" s="240">
        <v>20882360</v>
      </c>
      <c r="L93" s="240">
        <v>26282165</v>
      </c>
      <c r="M93" s="240">
        <v>33753050</v>
      </c>
      <c r="N93" s="240">
        <v>40254549</v>
      </c>
      <c r="O93" s="240">
        <v>41770321</v>
      </c>
      <c r="P93" s="240">
        <v>47358092</v>
      </c>
      <c r="Q93" s="240">
        <v>61787176</v>
      </c>
      <c r="R93" s="240">
        <v>91784139</v>
      </c>
      <c r="S93" s="240">
        <v>68719322</v>
      </c>
      <c r="T93" s="240">
        <v>82251477</v>
      </c>
      <c r="U93" s="240">
        <v>115000000</v>
      </c>
      <c r="V93" s="240">
        <v>111000000</v>
      </c>
      <c r="W93" s="240">
        <v>103000000</v>
      </c>
      <c r="X93" s="240">
        <v>101000000</v>
      </c>
      <c r="Y93" s="240">
        <v>90286087</v>
      </c>
      <c r="Z93" s="240">
        <v>91410752</v>
      </c>
      <c r="AA93" s="240">
        <v>108000000</v>
      </c>
      <c r="AB93" s="240">
        <v>102111794.398</v>
      </c>
    </row>
    <row r="94" spans="4:28" x14ac:dyDescent="0.25">
      <c r="D94" s="70" t="s">
        <v>22</v>
      </c>
      <c r="E94" s="240">
        <v>507000000</v>
      </c>
      <c r="F94" s="240">
        <v>520000000</v>
      </c>
      <c r="G94" s="240">
        <v>540000000</v>
      </c>
      <c r="H94" s="240">
        <v>549000000</v>
      </c>
      <c r="I94" s="240">
        <v>573000000</v>
      </c>
      <c r="J94" s="240">
        <v>613000000</v>
      </c>
      <c r="K94" s="240">
        <v>636000000</v>
      </c>
      <c r="L94" s="240">
        <v>709000000</v>
      </c>
      <c r="M94" s="240">
        <v>848000000</v>
      </c>
      <c r="N94" s="240">
        <v>1020000000</v>
      </c>
      <c r="O94" s="240">
        <v>1170000000</v>
      </c>
      <c r="P94" s="240">
        <v>1300000000</v>
      </c>
      <c r="Q94" s="240">
        <v>1520000000</v>
      </c>
      <c r="R94" s="240">
        <v>1750000000</v>
      </c>
      <c r="S94" s="240">
        <v>1490000000</v>
      </c>
      <c r="T94" s="240">
        <v>1760000000</v>
      </c>
      <c r="U94" s="240">
        <v>2070000000</v>
      </c>
      <c r="V94" s="240">
        <v>2020000000</v>
      </c>
      <c r="W94" s="240">
        <v>2080000000</v>
      </c>
      <c r="X94" s="240">
        <v>2130000000</v>
      </c>
      <c r="Y94" s="240">
        <v>1940000000</v>
      </c>
      <c r="Z94" s="240">
        <v>1900000000</v>
      </c>
      <c r="AA94" s="240">
        <v>2080000000</v>
      </c>
      <c r="AB94" s="240">
        <v>2337071840.6609998</v>
      </c>
    </row>
    <row r="95" spans="4:28" x14ac:dyDescent="0.25">
      <c r="D95" s="70" t="s">
        <v>23</v>
      </c>
      <c r="E95" s="240">
        <v>827000000</v>
      </c>
      <c r="F95" s="240">
        <v>827000000</v>
      </c>
      <c r="G95" s="240">
        <v>850000000</v>
      </c>
      <c r="H95" s="240">
        <v>845000000</v>
      </c>
      <c r="I95" s="240">
        <v>834000000</v>
      </c>
      <c r="J95" s="240">
        <v>900000000</v>
      </c>
      <c r="K95" s="240">
        <v>858000000</v>
      </c>
      <c r="L95" s="240">
        <v>912000000</v>
      </c>
      <c r="M95" s="240">
        <v>1050000000</v>
      </c>
      <c r="N95" s="240">
        <v>1310000000</v>
      </c>
      <c r="O95" s="240">
        <v>1470000000</v>
      </c>
      <c r="P95" s="240">
        <v>1710000000</v>
      </c>
      <c r="Q95" s="240">
        <v>2020000000</v>
      </c>
      <c r="R95" s="240">
        <v>2230000000</v>
      </c>
      <c r="S95" s="240">
        <v>1590000000</v>
      </c>
      <c r="T95" s="240">
        <v>1960000000</v>
      </c>
      <c r="U95" s="240">
        <v>2350000000</v>
      </c>
      <c r="V95" s="240">
        <v>2220000000</v>
      </c>
      <c r="W95" s="240">
        <v>2240000000</v>
      </c>
      <c r="X95" s="240">
        <v>2330000000</v>
      </c>
      <c r="Y95" s="240">
        <v>2060000000</v>
      </c>
      <c r="Z95" s="240">
        <v>1960000000</v>
      </c>
      <c r="AA95" s="240">
        <v>2200000000</v>
      </c>
      <c r="AB95" s="240">
        <v>2386489944.6170001</v>
      </c>
    </row>
    <row r="96" spans="4:28" x14ac:dyDescent="0.25">
      <c r="D96" s="70" t="s">
        <v>24</v>
      </c>
      <c r="E96" s="240">
        <v>1920000000</v>
      </c>
      <c r="F96" s="240">
        <v>2050000000</v>
      </c>
      <c r="G96" s="240">
        <v>2170000000</v>
      </c>
      <c r="H96" s="240">
        <v>2240000000</v>
      </c>
      <c r="I96" s="240">
        <v>2380000000</v>
      </c>
      <c r="J96" s="240">
        <v>2640000000</v>
      </c>
      <c r="K96" s="240">
        <v>2510000000</v>
      </c>
      <c r="L96" s="240">
        <v>2620000000</v>
      </c>
      <c r="M96" s="240">
        <v>2990000000</v>
      </c>
      <c r="N96" s="240">
        <v>3620000000</v>
      </c>
      <c r="O96" s="240">
        <v>3960000000</v>
      </c>
      <c r="P96" s="240">
        <v>4500000000</v>
      </c>
      <c r="Q96" s="240">
        <v>5110000000</v>
      </c>
      <c r="R96" s="240">
        <v>5500000000</v>
      </c>
      <c r="S96" s="240">
        <v>4320000000</v>
      </c>
      <c r="T96" s="240">
        <v>5290000000</v>
      </c>
      <c r="U96" s="240">
        <v>5980000000</v>
      </c>
      <c r="V96" s="240">
        <v>6040000000</v>
      </c>
      <c r="W96" s="240">
        <v>6240000000</v>
      </c>
      <c r="X96" s="240">
        <v>6430000000</v>
      </c>
      <c r="Y96" s="240">
        <v>6140000000</v>
      </c>
      <c r="Z96" s="240">
        <v>6110000000</v>
      </c>
      <c r="AA96" s="240">
        <v>6680000000</v>
      </c>
      <c r="AB96" s="240">
        <v>7159721188.2729998</v>
      </c>
    </row>
    <row r="97" spans="4:28" x14ac:dyDescent="0.25">
      <c r="D97" s="70" t="s">
        <v>25</v>
      </c>
      <c r="E97" s="240">
        <v>652000000</v>
      </c>
      <c r="F97" s="240">
        <v>697000000</v>
      </c>
      <c r="G97" s="240">
        <v>729000000</v>
      </c>
      <c r="H97" s="240">
        <v>739000000</v>
      </c>
      <c r="I97" s="240">
        <v>771000000</v>
      </c>
      <c r="J97" s="240">
        <v>817000000</v>
      </c>
      <c r="K97" s="240">
        <v>815000000</v>
      </c>
      <c r="L97" s="240">
        <v>866000000</v>
      </c>
      <c r="M97" s="240">
        <v>992000000</v>
      </c>
      <c r="N97" s="240">
        <v>1150000000</v>
      </c>
      <c r="O97" s="240">
        <v>1260000000</v>
      </c>
      <c r="P97" s="240">
        <v>1390000000</v>
      </c>
      <c r="Q97" s="240">
        <v>1580000000</v>
      </c>
      <c r="R97" s="240">
        <v>1710000000</v>
      </c>
      <c r="S97" s="240">
        <v>1470000000</v>
      </c>
      <c r="T97" s="240">
        <v>1680000000</v>
      </c>
      <c r="U97" s="240">
        <v>1900000000</v>
      </c>
      <c r="V97" s="240">
        <v>1900000000</v>
      </c>
      <c r="W97" s="240">
        <v>1960000000</v>
      </c>
      <c r="X97" s="240">
        <v>2060000000</v>
      </c>
      <c r="Y97" s="240">
        <v>1980000000</v>
      </c>
      <c r="Z97" s="240">
        <v>1960000000</v>
      </c>
      <c r="AA97" s="240">
        <v>2050000000</v>
      </c>
      <c r="AB97" s="240">
        <v>2174793997.2820001</v>
      </c>
    </row>
    <row r="98" spans="4:28" ht="15.75" thickBot="1" x14ac:dyDescent="0.3">
      <c r="D98" s="71" t="s">
        <v>26</v>
      </c>
      <c r="E98" s="241">
        <v>165000000</v>
      </c>
      <c r="F98" s="241">
        <v>149000000</v>
      </c>
      <c r="G98" s="241">
        <v>169000000</v>
      </c>
      <c r="H98" s="241">
        <v>165000000</v>
      </c>
      <c r="I98" s="241">
        <v>162000000</v>
      </c>
      <c r="J98" s="241">
        <v>259000000</v>
      </c>
      <c r="K98" s="241">
        <v>216000000</v>
      </c>
      <c r="L98" s="241">
        <v>214000000</v>
      </c>
      <c r="M98" s="241">
        <v>269000000</v>
      </c>
      <c r="N98" s="241">
        <v>335000000</v>
      </c>
      <c r="O98" s="241">
        <v>345000000</v>
      </c>
      <c r="P98" s="241">
        <v>416000000</v>
      </c>
      <c r="Q98" s="241">
        <v>488000000</v>
      </c>
      <c r="R98" s="241">
        <v>618000000</v>
      </c>
      <c r="S98" s="241">
        <v>541000000</v>
      </c>
      <c r="T98" s="241">
        <v>552000000</v>
      </c>
      <c r="U98" s="241">
        <v>639000000</v>
      </c>
      <c r="V98" s="241">
        <v>811000000</v>
      </c>
      <c r="W98" s="241">
        <v>873000000</v>
      </c>
      <c r="X98" s="241">
        <v>716000000</v>
      </c>
      <c r="Y98" s="241">
        <v>684000000</v>
      </c>
      <c r="Z98" s="241">
        <v>732000000</v>
      </c>
      <c r="AA98" s="241">
        <v>714000000</v>
      </c>
      <c r="AB98" s="241">
        <v>723192127.87100005</v>
      </c>
    </row>
    <row r="99" spans="4:28" x14ac:dyDescent="0.25">
      <c r="D99" s="1" t="s">
        <v>52</v>
      </c>
    </row>
    <row r="100" spans="4:28" ht="15.75" thickBot="1" x14ac:dyDescent="0.3"/>
    <row r="101" spans="4:28" ht="15.75" thickBot="1" x14ac:dyDescent="0.3">
      <c r="D101" s="67" t="s">
        <v>15</v>
      </c>
      <c r="E101" s="17">
        <v>1995</v>
      </c>
      <c r="F101" s="9">
        <v>1996</v>
      </c>
      <c r="G101" s="17">
        <v>1997</v>
      </c>
      <c r="H101" s="9">
        <v>1998</v>
      </c>
      <c r="I101" s="17">
        <v>1999</v>
      </c>
      <c r="J101" s="9">
        <v>2000</v>
      </c>
      <c r="K101" s="17">
        <v>2001</v>
      </c>
      <c r="L101" s="9">
        <v>2002</v>
      </c>
      <c r="M101" s="17">
        <v>2003</v>
      </c>
      <c r="N101" s="9">
        <v>2004</v>
      </c>
      <c r="O101" s="17">
        <v>2005</v>
      </c>
      <c r="P101" s="9">
        <v>2006</v>
      </c>
      <c r="Q101" s="17">
        <v>2007</v>
      </c>
      <c r="R101" s="9">
        <v>2008</v>
      </c>
      <c r="S101" s="17">
        <v>2009</v>
      </c>
      <c r="T101" s="9">
        <v>2010</v>
      </c>
      <c r="U101" s="17">
        <v>2011</v>
      </c>
      <c r="V101" s="9">
        <v>2012</v>
      </c>
      <c r="W101" s="17">
        <v>2013</v>
      </c>
      <c r="X101" s="9">
        <v>2014</v>
      </c>
      <c r="Y101" s="17">
        <v>2015</v>
      </c>
      <c r="Z101" s="10">
        <v>2016</v>
      </c>
      <c r="AA101" s="10">
        <v>2017</v>
      </c>
      <c r="AB101" s="10">
        <v>2018</v>
      </c>
    </row>
    <row r="102" spans="4:28" ht="15.75" thickBot="1" x14ac:dyDescent="0.3">
      <c r="D102" s="68" t="s">
        <v>16</v>
      </c>
      <c r="E102" s="61">
        <f>+(A!D46+B!E46)/(E!E60+E!E88)</f>
        <v>1.2849496459747818E-3</v>
      </c>
      <c r="F102" s="61">
        <f>+(A!E46+B!F46)/(E!F60+E!F88)</f>
        <v>1.26095629128823E-3</v>
      </c>
      <c r="G102" s="61">
        <f>+(A!F46+B!G46)/(E!G60+E!G88)</f>
        <v>1.3147988532976828E-3</v>
      </c>
      <c r="H102" s="61">
        <f>+(A!G46+B!H46)/(E!H60+E!H88)</f>
        <v>1.2263614365942031E-3</v>
      </c>
      <c r="I102" s="61">
        <f>+(A!H46+B!I46)/(E!I60+E!I88)</f>
        <v>1.1652504101310043E-3</v>
      </c>
      <c r="J102" s="61">
        <f>+(A!I46+B!J46)/(E!J60+E!J88)</f>
        <v>1.1379428433101314E-3</v>
      </c>
      <c r="K102" s="61">
        <f>+(A!J46+B!K46)/(E!K60+E!K88)</f>
        <v>1.1362407282730924E-3</v>
      </c>
      <c r="L102" s="61">
        <f>+(A!K46+B!L46)/(E!L60+E!L88)</f>
        <v>1.0824098735271613E-3</v>
      </c>
      <c r="M102" s="61">
        <f>+(A!L46+B!M46)/(E!M60+E!M88)</f>
        <v>1.0266801834537098E-3</v>
      </c>
      <c r="N102" s="61">
        <f>+(A!M46+B!N46)/(E!N60+E!N88)</f>
        <v>1.020173543048846E-3</v>
      </c>
      <c r="O102" s="61">
        <f>+(A!N46+B!O46)/(E!O60+E!O88)</f>
        <v>1.1472275831132077E-3</v>
      </c>
      <c r="P102" s="61">
        <f>+(A!O46+B!P46)/(E!P60+E!P88)</f>
        <v>1.1734316399180328E-3</v>
      </c>
      <c r="Q102" s="61">
        <f>+(A!P46+B!Q46)/(E!Q60+E!Q88)</f>
        <v>1.2178755114893617E-3</v>
      </c>
      <c r="R102" s="61">
        <f>+(A!Q46+B!R46)/(E!R60+E!R88)</f>
        <v>1.3500189839076922E-3</v>
      </c>
      <c r="S102" s="61">
        <f>+(A!R46+B!S46)/(E!S60+E!S88)</f>
        <v>1.4791875936904762E-3</v>
      </c>
      <c r="T102" s="61">
        <f>+(A!S46+B!T46)/(E!T60+E!T88)</f>
        <v>1.6269845342345276E-3</v>
      </c>
      <c r="U102" s="61">
        <f>+(A!T46+B!U46)/(E!U60+E!U88)</f>
        <v>1.7988685964754098E-3</v>
      </c>
      <c r="V102" s="61">
        <f>+(A!U46+B!V46)/(E!V60+E!V88)</f>
        <v>1.9222302591891892E-3</v>
      </c>
      <c r="W102" s="61">
        <f>+(A!V46+B!W46)/(E!W60+E!W88)</f>
        <v>1.829301149867725E-3</v>
      </c>
      <c r="X102" s="61">
        <f>+(A!W46+B!X46)/(E!X60+E!X88)</f>
        <v>1.8409632630079155E-3</v>
      </c>
      <c r="Y102" s="61">
        <f>+(A!X46+B!Y46)/(E!Y60+E!Y88)</f>
        <v>1.6283558344108763E-3</v>
      </c>
      <c r="Z102" s="61">
        <f>+(A!Y46+B!Z46)/(E!Z60+E!Z88)</f>
        <v>1.4304592609034267E-3</v>
      </c>
      <c r="AA102" s="61">
        <f>+(A!Z46+B!AA46)/(E!AA60+E!AA88)</f>
        <v>1.4030482755056179E-3</v>
      </c>
      <c r="AB102" s="61">
        <f>+(A!AA46+B!AB46)/(E!AB60+E!AB88)</f>
        <v>1.4495688759239057E-3</v>
      </c>
    </row>
    <row r="103" spans="4:28" x14ac:dyDescent="0.25">
      <c r="D103" s="69" t="s">
        <v>17</v>
      </c>
      <c r="E103" s="62">
        <f>+(A!D47+B!E47)/(E!E61+E!E89)</f>
        <v>2.4941863206521739E-3</v>
      </c>
      <c r="F103" s="62">
        <f>+(A!E47+B!F47)/(E!F61+E!F89)</f>
        <v>2.5997631974522292E-3</v>
      </c>
      <c r="G103" s="62">
        <f>+(A!F47+B!G47)/(E!G61+E!G89)</f>
        <v>3.1953515111402364E-3</v>
      </c>
      <c r="H103" s="62">
        <f>+(A!G47+B!H47)/(E!H61+E!H89)</f>
        <v>2.8906847378378383E-3</v>
      </c>
      <c r="I103" s="62">
        <f>+(A!H47+B!I47)/(E!I61+E!I89)</f>
        <v>2.5566451878453037E-3</v>
      </c>
      <c r="J103" s="62">
        <f>+(A!I47+B!J47)/(E!J61+E!J89)</f>
        <v>2.5147036719424462E-3</v>
      </c>
      <c r="K103" s="62">
        <f>+(A!J47+B!K47)/(E!K61+E!K89)</f>
        <v>2.2124048723994451E-3</v>
      </c>
      <c r="L103" s="62">
        <f>+(A!K47+B!L47)/(E!L61+E!L89)</f>
        <v>2.1641918401048492E-3</v>
      </c>
      <c r="M103" s="62">
        <f>+(A!L47+B!M47)/(E!M61+E!M89)</f>
        <v>1.8651258301026227E-3</v>
      </c>
      <c r="N103" s="62">
        <f>+(A!M47+B!N47)/(E!N61+E!N89)</f>
        <v>1.9818115552238803E-3</v>
      </c>
      <c r="O103" s="62">
        <f>+(A!N47+B!O47)/(E!O61+E!O89)</f>
        <v>2.2091759538043479E-3</v>
      </c>
      <c r="P103" s="62">
        <f>+(A!O47+B!P47)/(E!P61+E!P89)</f>
        <v>2.2076342126957954E-3</v>
      </c>
      <c r="Q103" s="62">
        <f>+(A!P47+B!Q47)/(E!Q61+E!Q89)</f>
        <v>2.2309546719723183E-3</v>
      </c>
      <c r="R103" s="62">
        <f>+(A!Q47+B!R47)/(E!R61+E!R89)</f>
        <v>2.2627514144661306E-3</v>
      </c>
      <c r="S103" s="62">
        <f>+(A!R47+B!S47)/(E!S61+E!S89)</f>
        <v>2.1187260076238881E-3</v>
      </c>
      <c r="T103" s="62">
        <f>+(A!S47+B!T47)/(E!T61+E!T89)</f>
        <v>2.1439607000569151E-3</v>
      </c>
      <c r="U103" s="62">
        <f>+(A!T47+B!U47)/(E!U61+E!U89)</f>
        <v>2.2407027857819905E-3</v>
      </c>
      <c r="V103" s="62">
        <f>+(A!U47+B!V47)/(E!V61+E!V89)</f>
        <v>2.105969452606635E-3</v>
      </c>
      <c r="W103" s="62">
        <f>+(A!V47+B!W47)/(E!W61+E!W89)</f>
        <v>2.0436524333333332E-3</v>
      </c>
      <c r="X103" s="62">
        <f>+(A!W47+B!X47)/(E!X61+E!X89)</f>
        <v>2.6174435387931036E-3</v>
      </c>
      <c r="Y103" s="62">
        <f>+(A!X47+B!Y47)/(E!Y61+E!Y89)</f>
        <v>2.8335441844339624E-3</v>
      </c>
      <c r="Z103" s="62">
        <f>+(A!Y47+B!Z47)/(E!Z61+E!Z89)</f>
        <v>2.6365236953271032E-3</v>
      </c>
      <c r="AA103" s="62">
        <f>+(A!Z47+B!AA47)/(E!AA61+E!AA89)</f>
        <v>2.6386110103896105E-3</v>
      </c>
      <c r="AB103" s="62">
        <f>+(A!AA47+B!AB47)/(E!AB61+E!AB89)</f>
        <v>2.6428688938398663E-3</v>
      </c>
    </row>
    <row r="104" spans="4:28" x14ac:dyDescent="0.25">
      <c r="D104" s="70" t="s">
        <v>18</v>
      </c>
      <c r="E104" s="63">
        <f>+(A!D48+B!E48)/(E!E62+E!E90)</f>
        <v>2.1105181331384734E-4</v>
      </c>
      <c r="F104" s="63">
        <f>+(A!E48+B!F48)/(E!F62+E!F90)</f>
        <v>3.0367027964723551E-4</v>
      </c>
      <c r="G104" s="63">
        <f>+(A!F48+B!G48)/(E!G62+E!G90)</f>
        <v>3.7283803882061465E-4</v>
      </c>
      <c r="H104" s="63">
        <f>+(A!G48+B!H48)/(E!H62+E!H90)</f>
        <v>2.9713738092270402E-4</v>
      </c>
      <c r="I104" s="63">
        <f>+(A!H48+B!I48)/(E!I62+E!I90)</f>
        <v>2.4020134126889308E-4</v>
      </c>
      <c r="J104" s="63">
        <f>+(A!I48+B!J48)/(E!J62+E!J90)</f>
        <v>1.9627840258717563E-4</v>
      </c>
      <c r="K104" s="63">
        <f>+(A!J48+B!K48)/(E!K62+E!K90)</f>
        <v>3.4214492624005428E-4</v>
      </c>
      <c r="L104" s="63">
        <f>+(A!K48+B!L48)/(E!L62+E!L90)</f>
        <v>4.6184106448550531E-4</v>
      </c>
      <c r="M104" s="63">
        <f>+(A!L48+B!M48)/(E!M62+E!M90)</f>
        <v>5.2109402309551513E-4</v>
      </c>
      <c r="N104" s="63">
        <f>+(A!M48+B!N48)/(E!N62+E!N90)</f>
        <v>6.0467347120542127E-4</v>
      </c>
      <c r="O104" s="63">
        <f>+(A!N48+B!O48)/(E!O62+E!O90)</f>
        <v>3.8493166811067446E-4</v>
      </c>
      <c r="P104" s="63">
        <f>+(A!O48+B!P48)/(E!P62+E!P90)</f>
        <v>4.0076298132294135E-4</v>
      </c>
      <c r="Q104" s="63">
        <f>+(A!P48+B!Q48)/(E!Q62+E!Q90)</f>
        <v>3.9346221621621618E-4</v>
      </c>
      <c r="R104" s="63">
        <f>+(A!Q48+B!R48)/(E!R62+E!R90)</f>
        <v>3.0572587654320989E-4</v>
      </c>
      <c r="S104" s="63">
        <f>+(A!R48+B!S48)/(E!S62+E!S90)</f>
        <v>2.4953928070175433E-4</v>
      </c>
      <c r="T104" s="63">
        <f>+(A!S48+B!T48)/(E!T62+E!T90)</f>
        <v>2.8484770416666667E-4</v>
      </c>
      <c r="U104" s="63">
        <f>+(A!T48+B!U48)/(E!U62+E!U90)</f>
        <v>2.6932956382978723E-4</v>
      </c>
      <c r="V104" s="63">
        <f>+(A!U48+B!V48)/(E!V62+E!V90)</f>
        <v>3.5363101388888888E-4</v>
      </c>
      <c r="W104" s="63">
        <f>+(A!V48+B!W48)/(E!W62+E!W90)</f>
        <v>4.1145866555183946E-4</v>
      </c>
      <c r="X104" s="63">
        <f>+(A!W48+B!X48)/(E!X62+E!X90)</f>
        <v>4.8990554485049838E-4</v>
      </c>
      <c r="Y104" s="63">
        <f>+(A!X48+B!Y48)/(E!Y62+E!Y90)</f>
        <v>6.6955230357142854E-4</v>
      </c>
      <c r="Z104" s="63">
        <f>+(A!Y48+B!Z48)/(E!Z62+E!Z90)</f>
        <v>6.6941604195804201E-4</v>
      </c>
      <c r="AA104" s="63">
        <f>+(A!Z48+B!AA48)/(E!AA62+E!AA90)</f>
        <v>6.2512916558441552E-4</v>
      </c>
      <c r="AB104" s="63">
        <f>+(A!AA48+B!AB48)/(E!AB62+E!AB90)</f>
        <v>6.2921033023852582E-4</v>
      </c>
    </row>
    <row r="105" spans="4:28" x14ac:dyDescent="0.25">
      <c r="D105" s="70" t="s">
        <v>19</v>
      </c>
      <c r="E105" s="63">
        <f>+(A!D49+B!E49)/(E!E63+E!E91)</f>
        <v>1.5256576710816778E-3</v>
      </c>
      <c r="F105" s="63">
        <f>+(A!E49+B!F49)/(E!F63+E!F91)</f>
        <v>1.7367120829493087E-3</v>
      </c>
      <c r="G105" s="63">
        <f>+(A!F49+B!G49)/(E!G63+E!G91)</f>
        <v>1.8116747863636362E-3</v>
      </c>
      <c r="H105" s="63">
        <f>+(A!G49+B!H49)/(E!H63+E!H91)</f>
        <v>1.8818471797468353E-3</v>
      </c>
      <c r="I105" s="63">
        <f>+(A!H49+B!I49)/(E!I63+E!I91)</f>
        <v>1.8444508981723237E-3</v>
      </c>
      <c r="J105" s="63">
        <f>+(A!I49+B!J49)/(E!J63+E!J91)</f>
        <v>1.9166207853773584E-3</v>
      </c>
      <c r="K105" s="63">
        <f>+(A!J49+B!K49)/(E!K63+E!K91)</f>
        <v>1.9966519351620948E-3</v>
      </c>
      <c r="L105" s="63">
        <f>+(A!K49+B!L49)/(E!L63+E!L91)</f>
        <v>2.1367824673123488E-3</v>
      </c>
      <c r="M105" s="63">
        <f>+(A!L49+B!M49)/(E!M63+E!M91)</f>
        <v>1.9013661693877552E-3</v>
      </c>
      <c r="N105" s="63">
        <f>+(A!M49+B!N49)/(E!N63+E!N91)</f>
        <v>1.6073337476340695E-3</v>
      </c>
      <c r="O105" s="63">
        <f>+(A!N49+B!O49)/(E!O63+E!O91)</f>
        <v>1.7266605434482761E-3</v>
      </c>
      <c r="P105" s="63">
        <f>+(A!O49+B!P49)/(E!P63+E!P91)</f>
        <v>1.8350221561423651E-3</v>
      </c>
      <c r="Q105" s="63">
        <f>+(A!P49+B!Q49)/(E!Q63+E!Q91)</f>
        <v>1.7135888160597571E-3</v>
      </c>
      <c r="R105" s="63">
        <f>+(A!Q49+B!R49)/(E!R63+E!R91)</f>
        <v>1.4666310110759491E-3</v>
      </c>
      <c r="S105" s="63">
        <f>+(A!R49+B!S49)/(E!S63+E!S91)</f>
        <v>1.749515774509804E-3</v>
      </c>
      <c r="T105" s="63">
        <f>+(A!S49+B!T49)/(E!T63+E!T91)</f>
        <v>1.5367707113636364E-3</v>
      </c>
      <c r="U105" s="63">
        <f>+(A!T49+B!U49)/(E!U63+E!U91)</f>
        <v>1.2895390805687207E-3</v>
      </c>
      <c r="V105" s="63">
        <f>+(A!U49+B!V49)/(E!V63+E!V91)</f>
        <v>1.3696561320153062E-3</v>
      </c>
      <c r="W105" s="63">
        <f>+(A!V49+B!W49)/(E!W63+E!W91)</f>
        <v>1.3807583721374044E-3</v>
      </c>
      <c r="X105" s="63">
        <f>+(A!W49+B!X49)/(E!X63+E!X91)</f>
        <v>1.4246898473684211E-3</v>
      </c>
      <c r="Y105" s="63">
        <f>+(A!X49+B!Y49)/(E!Y63+E!Y91)</f>
        <v>1.724741424267101E-3</v>
      </c>
      <c r="Z105" s="63">
        <f>+(A!Y49+B!Z49)/(E!Z63+E!Z91)</f>
        <v>1.7203537565733671E-3</v>
      </c>
      <c r="AA105" s="63">
        <f>+(A!Z49+B!AA49)/(E!AA63+E!AA91)</f>
        <v>1.5416927005649718E-3</v>
      </c>
      <c r="AB105" s="63">
        <f>+(A!AA49+B!AB49)/(E!AB63+E!AB91)</f>
        <v>1.5111640585585855E-3</v>
      </c>
    </row>
    <row r="106" spans="4:28" x14ac:dyDescent="0.25">
      <c r="D106" s="70" t="s">
        <v>20</v>
      </c>
      <c r="E106" s="63">
        <f>+(A!D50+B!E50)/(E!E64+E!E92)</f>
        <v>2.7685113226666664E-3</v>
      </c>
      <c r="F106" s="63">
        <f>+(A!E50+B!F50)/(E!F64+E!F92)</f>
        <v>3.1464252289156625E-3</v>
      </c>
      <c r="G106" s="63">
        <f>+(A!F50+B!G50)/(E!G64+E!G92)</f>
        <v>2.8435178675995693E-3</v>
      </c>
      <c r="H106" s="63">
        <f>+(A!G50+B!H50)/(E!H64+E!H92)</f>
        <v>3.3040958434782607E-3</v>
      </c>
      <c r="I106" s="63">
        <f>+(A!H50+B!I50)/(E!I64+E!I92)</f>
        <v>4.5637613428912783E-3</v>
      </c>
      <c r="J106" s="63">
        <f>+(A!I50+B!J50)/(E!J64+E!J92)</f>
        <v>3.4922820395136777E-3</v>
      </c>
      <c r="K106" s="63">
        <f>+(A!J50+B!K50)/(E!K64+E!K92)</f>
        <v>2.7955912211138816E-3</v>
      </c>
      <c r="L106" s="63">
        <f>+(A!K50+B!L50)/(E!L64+E!L92)</f>
        <v>2.7627342419753085E-3</v>
      </c>
      <c r="M106" s="63">
        <f>+(A!L50+B!M50)/(E!M64+E!M92)</f>
        <v>2.3703087916941332E-3</v>
      </c>
      <c r="N106" s="63">
        <f>+(A!M50+B!N50)/(E!N64+E!N92)</f>
        <v>2.1093445053658533E-3</v>
      </c>
      <c r="O106" s="63">
        <f>+(A!N50+B!O50)/(E!O64+E!O92)</f>
        <v>2.0349074714285714E-3</v>
      </c>
      <c r="P106" s="63">
        <f>+(A!O50+B!P50)/(E!P64+E!P92)</f>
        <v>1.8730719569014084E-3</v>
      </c>
      <c r="Q106" s="63">
        <f>+(A!P50+B!Q50)/(E!Q64+E!Q92)</f>
        <v>1.8851436152499997E-3</v>
      </c>
      <c r="R106" s="63">
        <f>+(A!Q50+B!R50)/(E!R64+E!R92)</f>
        <v>2.2679650394045532E-3</v>
      </c>
      <c r="S106" s="63">
        <f>+(A!R50+B!S50)/(E!S64+E!S92)</f>
        <v>3.0761109483333337E-3</v>
      </c>
      <c r="T106" s="63">
        <f>+(A!S50+B!T50)/(E!T64+E!T92)</f>
        <v>3.6166885795744681E-3</v>
      </c>
      <c r="U106" s="63">
        <f>+(A!T50+B!U50)/(E!U64+E!U92)</f>
        <v>3.5962281442901236E-3</v>
      </c>
      <c r="V106" s="63">
        <f>+(A!U50+B!V50)/(E!V64+E!V92)</f>
        <v>4.0077953558518521E-3</v>
      </c>
      <c r="W106" s="63">
        <f>+(A!V50+B!W50)/(E!W64+E!W92)</f>
        <v>3.8079000127465854E-3</v>
      </c>
      <c r="X106" s="63">
        <f>+(A!W50+B!X50)/(E!X64+E!X92)</f>
        <v>3.783434173743922E-3</v>
      </c>
      <c r="Y106" s="63">
        <f>+(A!X50+B!Y50)/(E!Y64+E!Y92)</f>
        <v>3.5113188453333331E-3</v>
      </c>
      <c r="Z106" s="63">
        <f>+(A!Y50+B!Z50)/(E!Z64+E!Z92)</f>
        <v>3.4005876781045751E-3</v>
      </c>
      <c r="AA106" s="63">
        <f>+(A!Z50+B!AA50)/(E!AA64+E!AA92)</f>
        <v>3.2288115098236775E-3</v>
      </c>
      <c r="AB106" s="63">
        <f>+(A!AA50+B!AB50)/(E!AB64+E!AB92)</f>
        <v>3.168990241409451E-3</v>
      </c>
    </row>
    <row r="107" spans="4:28" x14ac:dyDescent="0.25">
      <c r="D107" s="70" t="s">
        <v>21</v>
      </c>
      <c r="E107" s="63">
        <f>+(A!D51+B!E51)/(E!E65+E!E93)</f>
        <v>9.9345697944357137E-4</v>
      </c>
      <c r="F107" s="63">
        <f>+(A!E51+B!F51)/(E!F65+E!F93)</f>
        <v>1.1450343807853738E-3</v>
      </c>
      <c r="G107" s="63">
        <f>+(A!F51+B!G51)/(E!G65+E!G93)</f>
        <v>7.3836264017342621E-4</v>
      </c>
      <c r="H107" s="63">
        <f>+(A!G51+B!H51)/(E!H65+E!H93)</f>
        <v>1.1448806329776408E-3</v>
      </c>
      <c r="I107" s="63">
        <f>+(A!H51+B!I51)/(E!I65+E!I93)</f>
        <v>1.0420912491136787E-3</v>
      </c>
      <c r="J107" s="63">
        <f>+(A!I51+B!J51)/(E!J65+E!J93)</f>
        <v>5.938749160489924E-4</v>
      </c>
      <c r="K107" s="63">
        <f>+(A!J51+B!K51)/(E!K65+E!K93)</f>
        <v>8.4850857964552742E-4</v>
      </c>
      <c r="L107" s="63">
        <f>+(A!K51+B!L51)/(E!L65+E!L93)</f>
        <v>7.3716515448060335E-4</v>
      </c>
      <c r="M107" s="63">
        <f>+(A!L51+B!M51)/(E!M65+E!M93)</f>
        <v>6.3526492288460649E-4</v>
      </c>
      <c r="N107" s="63">
        <f>+(A!M51+B!N51)/(E!N65+E!N93)</f>
        <v>8.6091053499536886E-4</v>
      </c>
      <c r="O107" s="63">
        <f>+(A!N51+B!O51)/(E!O65+E!O93)</f>
        <v>5.6787571262955619E-4</v>
      </c>
      <c r="P107" s="63">
        <f>+(A!O51+B!P51)/(E!P65+E!P93)</f>
        <v>5.6524298478333721E-4</v>
      </c>
      <c r="Q107" s="63">
        <f>+(A!P51+B!Q51)/(E!Q65+E!Q93)</f>
        <v>5.1547417431089984E-4</v>
      </c>
      <c r="R107" s="63">
        <f>+(A!Q51+B!R51)/(E!R65+E!R93)</f>
        <v>1.0457345158615028E-3</v>
      </c>
      <c r="S107" s="63">
        <f>+(A!R51+B!S51)/(E!S65+E!S93)</f>
        <v>7.494589065722289E-4</v>
      </c>
      <c r="T107" s="63">
        <f>+(A!S51+B!T51)/(E!T65+E!T93)</f>
        <v>9.133476730511181E-4</v>
      </c>
      <c r="U107" s="63">
        <f>+(A!T51+B!U51)/(E!U65+E!U93)</f>
        <v>1.1568139559471366E-3</v>
      </c>
      <c r="V107" s="63">
        <f>+(A!U51+B!V51)/(E!V65+E!V93)</f>
        <v>9.6903471818181807E-4</v>
      </c>
      <c r="W107" s="63">
        <f>+(A!V51+B!W51)/(E!W65+E!W93)</f>
        <v>8.6640390686274513E-4</v>
      </c>
      <c r="X107" s="63">
        <f>+(A!W51+B!X51)/(E!X65+E!X93)</f>
        <v>1.1385939326605454E-3</v>
      </c>
      <c r="Y107" s="63">
        <f>+(A!X51+B!Y51)/(E!Y65+E!Y93)</f>
        <v>1.0417199092285121E-3</v>
      </c>
      <c r="Z107" s="63">
        <f>+(A!Y51+B!Z51)/(E!Z65+E!Z93)</f>
        <v>1.159023357898203E-3</v>
      </c>
      <c r="AA107" s="63">
        <f>+(A!Z51+B!AA51)/(E!AA65+E!AA93)</f>
        <v>1.1867485141509434E-3</v>
      </c>
      <c r="AB107" s="63">
        <f>+(A!AA51+B!AB51)/(E!AB65+E!AB93)</f>
        <v>1.3581291967367922E-3</v>
      </c>
    </row>
    <row r="108" spans="4:28" x14ac:dyDescent="0.25">
      <c r="D108" s="70" t="s">
        <v>22</v>
      </c>
      <c r="E108" s="63">
        <f>+(A!D52+B!E52)/(E!E66+E!E94)</f>
        <v>1.6809069338085539E-3</v>
      </c>
      <c r="F108" s="63">
        <f>+(A!E52+B!F52)/(E!F66+E!F94)</f>
        <v>1.6252065341246292E-3</v>
      </c>
      <c r="G108" s="63">
        <f>+(A!F52+B!G52)/(E!G66+E!G94)</f>
        <v>1.7392653025689821E-3</v>
      </c>
      <c r="H108" s="63">
        <f>+(A!G52+B!H52)/(E!H66+E!H94)</f>
        <v>1.74799753420806E-3</v>
      </c>
      <c r="I108" s="63">
        <f>+(A!H52+B!I52)/(E!I66+E!I94)</f>
        <v>1.676604599459946E-3</v>
      </c>
      <c r="J108" s="63">
        <f>+(A!I52+B!J52)/(E!J66+E!J94)</f>
        <v>1.7695345290648695E-3</v>
      </c>
      <c r="K108" s="63">
        <f>+(A!J52+B!K52)/(E!K66+E!K94)</f>
        <v>1.6300507386363637E-3</v>
      </c>
      <c r="L108" s="63">
        <f>+(A!K52+B!L52)/(E!L66+E!L94)</f>
        <v>1.3938847398255814E-3</v>
      </c>
      <c r="M108" s="63">
        <f>+(A!L52+B!M52)/(E!M66+E!M94)</f>
        <v>1.286018215805471E-3</v>
      </c>
      <c r="N108" s="63">
        <f>+(A!M52+B!N52)/(E!N66+E!N94)</f>
        <v>1.2971071444277862E-3</v>
      </c>
      <c r="O108" s="63">
        <f>+(A!N52+B!O52)/(E!O66+E!O94)</f>
        <v>1.3793827758771932E-3</v>
      </c>
      <c r="P108" s="63">
        <f>+(A!O52+B!P52)/(E!P66+E!P94)</f>
        <v>1.4538441101960785E-3</v>
      </c>
      <c r="Q108" s="63">
        <f>+(A!P52+B!Q52)/(E!Q66+E!Q94)</f>
        <v>1.4557292214046821E-3</v>
      </c>
      <c r="R108" s="63">
        <f>+(A!Q52+B!R52)/(E!R66+E!R94)</f>
        <v>1.5498233249999999E-3</v>
      </c>
      <c r="S108" s="63">
        <f>+(A!R52+B!S52)/(E!S66+E!S94)</f>
        <v>1.4591296682593857E-3</v>
      </c>
      <c r="T108" s="63">
        <f>+(A!S52+B!T52)/(E!T66+E!T94)</f>
        <v>1.5457721121387282E-3</v>
      </c>
      <c r="U108" s="63">
        <f>+(A!T52+B!U52)/(E!U66+E!U94)</f>
        <v>1.5873672960687959E-3</v>
      </c>
      <c r="V108" s="63">
        <f>+(A!U52+B!V52)/(E!V66+E!V94)</f>
        <v>1.7111159665829147E-3</v>
      </c>
      <c r="W108" s="63">
        <f>+(A!V52+B!W52)/(E!W66+E!W94)</f>
        <v>1.7613720973170732E-3</v>
      </c>
      <c r="X108" s="63">
        <f>+(A!W52+B!X52)/(E!X66+E!X94)</f>
        <v>1.747366636515513E-3</v>
      </c>
      <c r="Y108" s="63">
        <f>+(A!X52+B!Y52)/(E!Y66+E!Y94)</f>
        <v>1.8371815297368421E-3</v>
      </c>
      <c r="Z108" s="63">
        <f>+(A!Y52+B!Z52)/(E!Z66+E!Z94)</f>
        <v>1.6951948571045576E-3</v>
      </c>
      <c r="AA108" s="63">
        <f>+(A!Z52+B!AA52)/(E!AA66+E!AA94)</f>
        <v>1.5794384139024389E-3</v>
      </c>
      <c r="AB108" s="63">
        <f>+(A!AA52+B!AB52)/(E!AB66+E!AB94)</f>
        <v>1.5834620773022832E-3</v>
      </c>
    </row>
    <row r="109" spans="4:28" x14ac:dyDescent="0.25">
      <c r="D109" s="70" t="s">
        <v>23</v>
      </c>
      <c r="E109" s="63">
        <f>+(A!D53+B!E53)/(E!E67+E!E95)</f>
        <v>1.1635952874469375E-3</v>
      </c>
      <c r="F109" s="63">
        <f>+(A!E53+B!F53)/(E!F67+E!F95)</f>
        <v>9.6403400666666668E-4</v>
      </c>
      <c r="G109" s="63">
        <f>+(A!F53+B!G53)/(E!G67+E!G95)</f>
        <v>9.5973040094339622E-4</v>
      </c>
      <c r="H109" s="63">
        <f>+(A!G53+B!H53)/(E!H67+E!H95)</f>
        <v>9.4455127093301427E-4</v>
      </c>
      <c r="I109" s="63">
        <f>+(A!H53+B!I53)/(E!I67+E!I95)</f>
        <v>8.117575913782635E-4</v>
      </c>
      <c r="J109" s="63">
        <f>+(A!I53+B!J53)/(E!J67+E!J95)</f>
        <v>9.2039077018633538E-4</v>
      </c>
      <c r="K109" s="63">
        <f>+(A!J53+B!K53)/(E!K67+E!K95)</f>
        <v>9.7991941426045959E-4</v>
      </c>
      <c r="L109" s="63">
        <f>+(A!K53+B!L53)/(E!L67+E!L95)</f>
        <v>9.2171391726818437E-4</v>
      </c>
      <c r="M109" s="63">
        <f>+(A!L53+B!M53)/(E!M67+E!M95)</f>
        <v>9.0954488653846154E-4</v>
      </c>
      <c r="N109" s="63">
        <f>+(A!M53+B!N53)/(E!N67+E!N95)</f>
        <v>9.4450831807692303E-4</v>
      </c>
      <c r="O109" s="63">
        <f>+(A!N53+B!O53)/(E!O67+E!O95)</f>
        <v>1.0479399024054983E-3</v>
      </c>
      <c r="P109" s="63">
        <f>+(A!O53+B!P53)/(E!P67+E!P95)</f>
        <v>1.152894761111111E-3</v>
      </c>
      <c r="Q109" s="63">
        <f>+(A!P53+B!Q53)/(E!Q67+E!Q95)</f>
        <v>1.2565401488833746E-3</v>
      </c>
      <c r="R109" s="63">
        <f>+(A!Q53+B!R53)/(E!R67+E!R95)</f>
        <v>1.214128036343115E-3</v>
      </c>
      <c r="S109" s="63">
        <f>+(A!R53+B!S53)/(E!S67+E!S95)</f>
        <v>1.3174864309148267E-3</v>
      </c>
      <c r="T109" s="63">
        <f>+(A!S53+B!T53)/(E!T67+E!T95)</f>
        <v>1.4737827521628499E-3</v>
      </c>
      <c r="U109" s="63">
        <f>+(A!T53+B!U53)/(E!U67+E!U95)</f>
        <v>1.5388485674418606E-3</v>
      </c>
      <c r="V109" s="63">
        <f>+(A!U53+B!V53)/(E!V67+E!V95)</f>
        <v>1.5981060970917226E-3</v>
      </c>
      <c r="W109" s="63">
        <f>+(A!V53+B!W53)/(E!W67+E!W95)</f>
        <v>1.5538038006607932E-3</v>
      </c>
      <c r="X109" s="63">
        <f>+(A!W53+B!X53)/(E!X67+E!X95)</f>
        <v>1.5879235032051282E-3</v>
      </c>
      <c r="Y109" s="63">
        <f>+(A!X53+B!Y53)/(E!Y67+E!Y95)</f>
        <v>1.4877470436144579E-3</v>
      </c>
      <c r="Z109" s="63">
        <f>+(A!Y53+B!Z53)/(E!Z67+E!Z95)</f>
        <v>1.3539945270202019E-3</v>
      </c>
      <c r="AA109" s="63">
        <f>+(A!Z53+B!AA53)/(E!AA67+E!AA95)</f>
        <v>1.2640458659909908E-3</v>
      </c>
      <c r="AB109" s="63">
        <f>+(A!AA53+B!AB53)/(E!AB67+E!AB95)</f>
        <v>1.3937052006179698E-3</v>
      </c>
    </row>
    <row r="110" spans="4:28" x14ac:dyDescent="0.25">
      <c r="D110" s="70" t="s">
        <v>24</v>
      </c>
      <c r="E110" s="63">
        <f>+(A!D54+B!E54)/(E!E68+E!E96)</f>
        <v>8.3311856036269439E-4</v>
      </c>
      <c r="F110" s="63">
        <f>+(A!E54+B!F54)/(E!F68+E!F96)</f>
        <v>7.6134447121951215E-4</v>
      </c>
      <c r="G110" s="63">
        <f>+(A!F54+B!G54)/(E!G68+E!G96)</f>
        <v>8.8852630620689659E-4</v>
      </c>
      <c r="H110" s="63">
        <f>+(A!G54+B!H54)/(E!H68+E!H96)</f>
        <v>7.6439228906249998E-4</v>
      </c>
      <c r="I110" s="63">
        <f>+(A!H54+B!I54)/(E!I68+E!I96)</f>
        <v>5.4159877172995773E-4</v>
      </c>
      <c r="J110" s="63">
        <f>+(A!I54+B!J54)/(E!J68+E!J96)</f>
        <v>4.9740527984790876E-4</v>
      </c>
      <c r="K110" s="63">
        <f>+(A!J54+B!K54)/(E!K68+E!K96)</f>
        <v>6.7534766573146287E-4</v>
      </c>
      <c r="L110" s="63">
        <f>+(A!K54+B!L54)/(E!L68+E!L96)</f>
        <v>6.2727142692307696E-4</v>
      </c>
      <c r="M110" s="63">
        <f>+(A!L54+B!M54)/(E!M68+E!M96)</f>
        <v>5.7116656481481483E-4</v>
      </c>
      <c r="N110" s="63">
        <f>+(A!M54+B!N54)/(E!N68+E!N96)</f>
        <v>6.0679046886395521E-4</v>
      </c>
      <c r="O110" s="63">
        <f>+(A!N54+B!O54)/(E!O68+E!O96)</f>
        <v>7.6944694884020619E-4</v>
      </c>
      <c r="P110" s="63">
        <f>+(A!O54+B!P54)/(E!P68+E!P96)</f>
        <v>8.1043295117845114E-4</v>
      </c>
      <c r="Q110" s="63">
        <f>+(A!P54+B!Q54)/(E!Q68+E!Q96)</f>
        <v>9.1361134685658148E-4</v>
      </c>
      <c r="R110" s="63">
        <f>+(A!Q54+B!R54)/(E!R68+E!R96)</f>
        <v>9.7972877586837304E-4</v>
      </c>
      <c r="S110" s="63">
        <f>+(A!R54+B!S54)/(E!S68+E!S96)</f>
        <v>1.0689842927400469E-3</v>
      </c>
      <c r="T110" s="63">
        <f>+(A!S54+B!T54)/(E!T68+E!T96)</f>
        <v>1.0752347219348661E-3</v>
      </c>
      <c r="U110" s="63">
        <f>+(A!T54+B!U54)/(E!U68+E!U96)</f>
        <v>1.3191024416243655E-3</v>
      </c>
      <c r="V110" s="63">
        <f>+(A!U54+B!V54)/(E!V68+E!V96)</f>
        <v>1.3358265875838926E-3</v>
      </c>
      <c r="W110" s="63">
        <f>+(A!V54+B!W54)/(E!W68+E!W96)</f>
        <v>1.32632029351176E-3</v>
      </c>
      <c r="X110" s="63">
        <f>+(A!W54+B!X54)/(E!X68+E!X96)</f>
        <v>1.3364793087401576E-3</v>
      </c>
      <c r="Y110" s="63">
        <f>+(A!X54+B!Y54)/(E!Y68+E!Y96)</f>
        <v>1.1699761106048054E-3</v>
      </c>
      <c r="Z110" s="63">
        <f>+(A!Y54+B!Z54)/(E!Z68+E!Z96)</f>
        <v>9.4774037139282749E-4</v>
      </c>
      <c r="AA110" s="63">
        <f>+(A!Z54+B!AA54)/(E!AA68+E!AA96)</f>
        <v>8.9734209227828742E-4</v>
      </c>
      <c r="AB110" s="63">
        <f>+(A!AA54+B!AB54)/(E!AB68+E!AB96)</f>
        <v>9.1527945927121108E-4</v>
      </c>
    </row>
    <row r="111" spans="4:28" x14ac:dyDescent="0.25">
      <c r="D111" s="70" t="s">
        <v>25</v>
      </c>
      <c r="E111" s="63">
        <f>+(A!D55+B!E55)/(E!E69+E!E97)</f>
        <v>8.8592706749418158E-4</v>
      </c>
      <c r="F111" s="63">
        <f>+(A!E55+B!F55)/(E!F69+E!F97)</f>
        <v>8.2406053391684904E-4</v>
      </c>
      <c r="G111" s="63">
        <f>+(A!F55+B!G55)/(E!G69+E!G97)</f>
        <v>8.3652898959056207E-4</v>
      </c>
      <c r="H111" s="63">
        <f>+(A!G55+B!H55)/(E!H69+E!H97)</f>
        <v>8.1503513686382385E-4</v>
      </c>
      <c r="I111" s="63">
        <f>+(A!H55+B!I55)/(E!I69+E!I97)</f>
        <v>6.7423218741721855E-4</v>
      </c>
      <c r="J111" s="63">
        <f>+(A!I55+B!J55)/(E!J69+E!J97)</f>
        <v>7.1212512476606378E-4</v>
      </c>
      <c r="K111" s="63">
        <f>+(A!J55+B!K55)/(E!K69+E!K97)</f>
        <v>7.6738296920175991E-4</v>
      </c>
      <c r="L111" s="63">
        <f>+(A!K55+B!L55)/(E!L69+E!L97)</f>
        <v>7.2009848747016706E-4</v>
      </c>
      <c r="M111" s="63">
        <f>+(A!L55+B!M55)/(E!M69+E!M97)</f>
        <v>7.4873503593750009E-4</v>
      </c>
      <c r="N111" s="63">
        <f>+(A!M55+B!N55)/(E!N69+E!N97)</f>
        <v>7.3067923901345294E-4</v>
      </c>
      <c r="O111" s="63">
        <f>+(A!N55+B!O55)/(E!O69+E!O97)</f>
        <v>7.8320332938775514E-4</v>
      </c>
      <c r="P111" s="63">
        <f>+(A!O55+B!P55)/(E!P69+E!P97)</f>
        <v>8.2023052066420665E-4</v>
      </c>
      <c r="Q111" s="63">
        <f>+(A!P55+B!Q55)/(E!Q69+E!Q97)</f>
        <v>8.0089763268608415E-4</v>
      </c>
      <c r="R111" s="63">
        <f>+(A!Q55+B!R55)/(E!R69+E!R97)</f>
        <v>8.3650078567164168E-4</v>
      </c>
      <c r="S111" s="63">
        <f>+(A!R55+B!S55)/(E!S69+E!S97)</f>
        <v>8.2797292413793106E-4</v>
      </c>
      <c r="T111" s="63">
        <f>+(A!S55+B!T55)/(E!T69+E!T97)</f>
        <v>9.1402680840840832E-4</v>
      </c>
      <c r="U111" s="63">
        <f>+(A!T55+B!U55)/(E!U69+E!U97)</f>
        <v>1.0164165632545932E-3</v>
      </c>
      <c r="V111" s="63">
        <f>+(A!U55+B!V55)/(E!V69+E!V97)</f>
        <v>1.1196852311053983E-3</v>
      </c>
      <c r="W111" s="63">
        <f>+(A!V55+B!W55)/(E!W69+E!W97)</f>
        <v>1.0764525990123457E-3</v>
      </c>
      <c r="X111" s="63">
        <f>+(A!W55+B!X55)/(E!X69+E!X97)</f>
        <v>1.1003440096244131E-3</v>
      </c>
      <c r="Y111" s="63">
        <f>+(A!X55+B!Y55)/(E!Y69+E!Y97)</f>
        <v>9.8004491135802486E-4</v>
      </c>
      <c r="Z111" s="63">
        <f>+(A!Y55+B!Z55)/(E!Z69+E!Z97)</f>
        <v>8.3495132587939704E-4</v>
      </c>
      <c r="AA111" s="63">
        <f>+(A!Z55+B!AA55)/(E!AA69+E!AA97)</f>
        <v>8.0497179599056602E-4</v>
      </c>
      <c r="AB111" s="63">
        <f>+(A!AA55+B!AB55)/(E!AB69+E!AB97)</f>
        <v>8.4568654942429014E-4</v>
      </c>
    </row>
    <row r="112" spans="4:28" ht="15.75" thickBot="1" x14ac:dyDescent="0.3">
      <c r="D112" s="71" t="s">
        <v>26</v>
      </c>
      <c r="E112" s="64">
        <f>+(A!D56+B!E56)/(E!E70+E!E98)</f>
        <v>2.0516278974358972E-3</v>
      </c>
      <c r="F112" s="64">
        <f>+(A!E56+B!F56)/(E!F70+E!F98)</f>
        <v>1.2038972315436241E-3</v>
      </c>
      <c r="G112" s="64">
        <f>+(A!F56+B!G56)/(E!G70+E!G98)</f>
        <v>8.0431901524390245E-4</v>
      </c>
      <c r="H112" s="64">
        <f>+(A!G56+B!H56)/(E!H70+E!H98)</f>
        <v>6.8600710216718268E-4</v>
      </c>
      <c r="I112" s="64">
        <f>+(A!H56+B!I56)/(E!I70+E!I98)</f>
        <v>3.0871827215189876E-4</v>
      </c>
      <c r="J112" s="64">
        <f>+(A!I56+B!J56)/(E!J70+E!J98)</f>
        <v>4.2380234285714287E-5</v>
      </c>
      <c r="K112" s="64">
        <f>+(A!J56+B!K56)/(E!K70+E!K98)</f>
        <v>1.1290954525386312E-4</v>
      </c>
      <c r="L112" s="64">
        <f>+(A!K56+B!L56)/(E!L70+E!L98)</f>
        <v>2.566826846846847E-4</v>
      </c>
      <c r="M112" s="64">
        <f>+(A!L56+B!M56)/(E!M70+E!M98)</f>
        <v>9.2660754188948313E-4</v>
      </c>
      <c r="N112" s="64">
        <f>+(A!M56+B!N56)/(E!N70+E!N98)</f>
        <v>6.7810885733695649E-4</v>
      </c>
      <c r="O112" s="64">
        <f>+(A!N56+B!O56)/(E!O70+E!O98)</f>
        <v>7.2290678319123023E-4</v>
      </c>
      <c r="P112" s="64">
        <f>+(A!O56+B!P56)/(E!P70+E!P98)</f>
        <v>5.2647783025027209E-4</v>
      </c>
      <c r="Q112" s="64">
        <f>+(A!P56+B!Q56)/(E!Q70+E!Q98)</f>
        <v>3.898903359223301E-4</v>
      </c>
      <c r="R112" s="64">
        <f>+(A!Q56+B!R56)/(E!R70+E!R98)</f>
        <v>4.9501541965678623E-4</v>
      </c>
      <c r="S112" s="64">
        <f>+(A!R56+B!S56)/(E!S70+E!S98)</f>
        <v>9.427952380151387E-4</v>
      </c>
      <c r="T112" s="64">
        <f>+(A!S56+B!T56)/(E!T70+E!T98)</f>
        <v>1.1937712181391712E-3</v>
      </c>
      <c r="U112" s="64">
        <f>+(A!T56+B!U56)/(E!U70+E!U98)</f>
        <v>1.4157174000000001E-3</v>
      </c>
      <c r="V112" s="64">
        <f>+(A!U56+B!V56)/(E!V70+E!V98)</f>
        <v>1.6797976664756447E-3</v>
      </c>
      <c r="W112" s="64">
        <f>+(A!V56+B!W56)/(E!W70+E!W98)</f>
        <v>1.0543701114632859E-3</v>
      </c>
      <c r="X112" s="64">
        <f>+(A!W56+B!X56)/(E!X70+E!X98)</f>
        <v>9.0180136977491959E-4</v>
      </c>
      <c r="Y112" s="64">
        <f>+(A!X56+B!Y56)/(E!Y70+E!Y98)</f>
        <v>6.6726009263015542E-4</v>
      </c>
      <c r="Z112" s="64">
        <f>+(A!Y56+B!Z56)/(E!Z70+E!Z98)</f>
        <v>6.6607459351620949E-4</v>
      </c>
      <c r="AA112" s="64">
        <f>+(A!Z56+B!AA56)/(E!AA70+E!AA98)</f>
        <v>7.5640493337645535E-4</v>
      </c>
      <c r="AB112" s="64">
        <f>+(A!AA56+B!AB56)/(E!AB70+E!AB98)</f>
        <v>5.8586912465004976E-4</v>
      </c>
    </row>
    <row r="113" spans="4:4" x14ac:dyDescent="0.25">
      <c r="D113" s="1" t="s">
        <v>53</v>
      </c>
    </row>
  </sheetData>
  <mergeCells count="6">
    <mergeCell ref="E58:Z58"/>
    <mergeCell ref="B7:D16"/>
    <mergeCell ref="J7:K16"/>
    <mergeCell ref="D47:E47"/>
    <mergeCell ref="B17:D17"/>
    <mergeCell ref="D46:E46"/>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7:AB72"/>
  <sheetViews>
    <sheetView showGridLines="0" topLeftCell="A46" workbookViewId="0">
      <selection activeCell="AA76" sqref="AA76"/>
    </sheetView>
  </sheetViews>
  <sheetFormatPr baseColWidth="10" defaultRowHeight="15" x14ac:dyDescent="0.25"/>
  <cols>
    <col min="2" max="2" width="13.42578125" customWidth="1"/>
    <col min="4" max="4" width="31.7109375" customWidth="1"/>
  </cols>
  <sheetData>
    <row r="7" spans="2:16" x14ac:dyDescent="0.25">
      <c r="B7" s="201" t="s">
        <v>51</v>
      </c>
      <c r="C7" s="187"/>
      <c r="D7" s="187"/>
      <c r="E7" s="187"/>
    </row>
    <row r="8" spans="2:16" x14ac:dyDescent="0.25">
      <c r="B8" s="187"/>
      <c r="C8" s="187"/>
      <c r="D8" s="187"/>
      <c r="E8" s="187"/>
      <c r="M8" s="187" t="s">
        <v>11</v>
      </c>
      <c r="N8" s="203"/>
      <c r="O8" s="203"/>
      <c r="P8" s="203"/>
    </row>
    <row r="9" spans="2:16" x14ac:dyDescent="0.25">
      <c r="B9" s="187"/>
      <c r="C9" s="187"/>
      <c r="D9" s="187"/>
      <c r="E9" s="187"/>
      <c r="G9" s="187" t="s">
        <v>2</v>
      </c>
      <c r="H9" s="187"/>
      <c r="I9" s="187"/>
      <c r="J9" s="187"/>
      <c r="M9" s="203"/>
      <c r="N9" s="203"/>
      <c r="O9" s="203"/>
      <c r="P9" s="203"/>
    </row>
    <row r="10" spans="2:16" x14ac:dyDescent="0.25">
      <c r="B10" s="187"/>
      <c r="C10" s="187"/>
      <c r="D10" s="187"/>
      <c r="E10" s="187"/>
      <c r="G10" s="187"/>
      <c r="H10" s="187"/>
      <c r="I10" s="187"/>
      <c r="J10" s="187"/>
      <c r="M10" s="203"/>
      <c r="N10" s="203"/>
      <c r="O10" s="203"/>
      <c r="P10" s="203"/>
    </row>
    <row r="11" spans="2:16" x14ac:dyDescent="0.25">
      <c r="B11" s="187"/>
      <c r="C11" s="187"/>
      <c r="D11" s="187"/>
      <c r="E11" s="187"/>
      <c r="G11" s="187"/>
      <c r="H11" s="187"/>
      <c r="I11" s="187"/>
      <c r="J11" s="187"/>
      <c r="M11" s="203"/>
      <c r="N11" s="203"/>
      <c r="O11" s="203"/>
      <c r="P11" s="203"/>
    </row>
    <row r="12" spans="2:16" x14ac:dyDescent="0.25">
      <c r="B12" s="187"/>
      <c r="C12" s="187"/>
      <c r="D12" s="187"/>
      <c r="E12" s="187"/>
      <c r="G12" s="187"/>
      <c r="H12" s="187"/>
      <c r="I12" s="187"/>
      <c r="J12" s="187"/>
      <c r="M12" s="203"/>
      <c r="N12" s="203"/>
      <c r="O12" s="203"/>
      <c r="P12" s="203"/>
    </row>
    <row r="13" spans="2:16" x14ac:dyDescent="0.25">
      <c r="B13" s="187"/>
      <c r="C13" s="187"/>
      <c r="D13" s="187"/>
      <c r="E13" s="187"/>
      <c r="G13" s="187"/>
      <c r="H13" s="187"/>
      <c r="I13" s="187"/>
      <c r="J13" s="187"/>
      <c r="M13" s="203"/>
      <c r="N13" s="203"/>
      <c r="O13" s="203"/>
      <c r="P13" s="203"/>
    </row>
    <row r="14" spans="2:16" x14ac:dyDescent="0.25">
      <c r="B14" s="187"/>
      <c r="C14" s="187"/>
      <c r="D14" s="187"/>
      <c r="E14" s="187"/>
      <c r="G14" s="187"/>
      <c r="H14" s="187"/>
      <c r="I14" s="187"/>
      <c r="J14" s="187"/>
      <c r="M14" s="203"/>
      <c r="N14" s="203"/>
      <c r="O14" s="203"/>
      <c r="P14" s="203"/>
    </row>
    <row r="15" spans="2:16" x14ac:dyDescent="0.25">
      <c r="B15" s="187"/>
      <c r="C15" s="187"/>
      <c r="D15" s="187"/>
      <c r="E15" s="187"/>
      <c r="G15" s="187"/>
      <c r="H15" s="187"/>
      <c r="I15" s="187"/>
      <c r="J15" s="187"/>
      <c r="M15" s="203"/>
      <c r="N15" s="203"/>
      <c r="O15" s="203"/>
      <c r="P15" s="203"/>
    </row>
    <row r="16" spans="2:16" x14ac:dyDescent="0.25">
      <c r="B16" s="187"/>
      <c r="C16" s="187"/>
      <c r="D16" s="187"/>
      <c r="E16" s="187"/>
      <c r="G16" s="187"/>
      <c r="H16" s="187"/>
      <c r="I16" s="187"/>
      <c r="J16" s="187"/>
      <c r="M16" s="203"/>
      <c r="N16" s="203"/>
      <c r="O16" s="203"/>
      <c r="P16" s="203"/>
    </row>
    <row r="17" spans="3:16" x14ac:dyDescent="0.25">
      <c r="C17" s="188" t="s">
        <v>3</v>
      </c>
      <c r="D17" s="188"/>
      <c r="E17" s="188"/>
      <c r="H17" s="188" t="s">
        <v>3</v>
      </c>
      <c r="I17" s="188"/>
      <c r="J17" s="188"/>
      <c r="N17" s="188" t="s">
        <v>3</v>
      </c>
      <c r="O17" s="188"/>
      <c r="P17" s="188"/>
    </row>
    <row r="45" spans="3:28" ht="15.75" thickBot="1" x14ac:dyDescent="0.3"/>
    <row r="46" spans="3:28" ht="15.75" thickBot="1" x14ac:dyDescent="0.3">
      <c r="C46" s="7" t="s">
        <v>15</v>
      </c>
      <c r="D46" s="8"/>
      <c r="E46" s="17">
        <v>1995</v>
      </c>
      <c r="F46" s="9">
        <v>1996</v>
      </c>
      <c r="G46" s="17">
        <v>1997</v>
      </c>
      <c r="H46" s="9">
        <v>1998</v>
      </c>
      <c r="I46" s="17">
        <v>1999</v>
      </c>
      <c r="J46" s="9">
        <v>2000</v>
      </c>
      <c r="K46" s="17">
        <v>2001</v>
      </c>
      <c r="L46" s="9">
        <v>2002</v>
      </c>
      <c r="M46" s="17">
        <v>2003</v>
      </c>
      <c r="N46" s="9">
        <v>2004</v>
      </c>
      <c r="O46" s="17">
        <v>2005</v>
      </c>
      <c r="P46" s="9">
        <v>2006</v>
      </c>
      <c r="Q46" s="17">
        <v>2007</v>
      </c>
      <c r="R46" s="9">
        <v>2008</v>
      </c>
      <c r="S46" s="17">
        <v>2009</v>
      </c>
      <c r="T46" s="9">
        <v>2010</v>
      </c>
      <c r="U46" s="17">
        <v>2011</v>
      </c>
      <c r="V46" s="9">
        <v>2012</v>
      </c>
      <c r="W46" s="17">
        <v>2013</v>
      </c>
      <c r="X46" s="9">
        <v>2014</v>
      </c>
      <c r="Y46" s="17">
        <v>2015</v>
      </c>
      <c r="Z46" s="10">
        <v>2016</v>
      </c>
      <c r="AA46" s="10">
        <v>2017</v>
      </c>
      <c r="AB46" s="10">
        <v>2018</v>
      </c>
    </row>
    <row r="47" spans="3:28" ht="15.75" thickBot="1" x14ac:dyDescent="0.3">
      <c r="C47" s="190" t="s">
        <v>27</v>
      </c>
      <c r="D47" s="199"/>
      <c r="E47" s="59">
        <f>+A!D46/A!D$46</f>
        <v>1</v>
      </c>
      <c r="F47" s="74">
        <f>+A!E46/A!E$46</f>
        <v>1</v>
      </c>
      <c r="G47" s="59">
        <f>+A!F46/A!F$46</f>
        <v>1</v>
      </c>
      <c r="H47" s="74">
        <f>+A!G46/A!G$46</f>
        <v>1</v>
      </c>
      <c r="I47" s="59">
        <f>+A!H46/A!H$46</f>
        <v>1</v>
      </c>
      <c r="J47" s="74">
        <f>+A!I46/A!I$46</f>
        <v>1</v>
      </c>
      <c r="K47" s="59">
        <f>+A!J46/A!J$46</f>
        <v>1</v>
      </c>
      <c r="L47" s="74">
        <f>+A!K46/A!K$46</f>
        <v>1</v>
      </c>
      <c r="M47" s="59">
        <f>+A!L46/A!L$46</f>
        <v>1</v>
      </c>
      <c r="N47" s="74">
        <f>+A!M46/A!M$46</f>
        <v>1</v>
      </c>
      <c r="O47" s="59">
        <f>+A!N46/A!N$46</f>
        <v>1</v>
      </c>
      <c r="P47" s="74">
        <f>+A!O46/A!O$46</f>
        <v>1</v>
      </c>
      <c r="Q47" s="59">
        <f>+A!P46/A!P$46</f>
        <v>1</v>
      </c>
      <c r="R47" s="74">
        <f>+A!Q46/A!Q$46</f>
        <v>1</v>
      </c>
      <c r="S47" s="59">
        <f>+A!R46/A!R$46</f>
        <v>1</v>
      </c>
      <c r="T47" s="74">
        <f>+A!S46/A!S$46</f>
        <v>1</v>
      </c>
      <c r="U47" s="59">
        <f>+A!T46/A!T$46</f>
        <v>1</v>
      </c>
      <c r="V47" s="74">
        <f>+A!U46/A!U$46</f>
        <v>1</v>
      </c>
      <c r="W47" s="59">
        <f>+A!V46/A!V$46</f>
        <v>1</v>
      </c>
      <c r="X47" s="74">
        <f>+A!W46/A!W$46</f>
        <v>1</v>
      </c>
      <c r="Y47" s="59">
        <f>+A!X46/A!X$46</f>
        <v>1</v>
      </c>
      <c r="Z47" s="75">
        <f>+A!Y46/A!Y$46</f>
        <v>1</v>
      </c>
      <c r="AA47" s="75">
        <f>+A!Z46/A!Z$46</f>
        <v>1</v>
      </c>
      <c r="AB47" s="75">
        <f>+A!AA46/A!AA$46</f>
        <v>1</v>
      </c>
    </row>
    <row r="48" spans="3:28" x14ac:dyDescent="0.25">
      <c r="C48" s="183" t="s">
        <v>17</v>
      </c>
      <c r="D48" s="198"/>
      <c r="E48" s="60">
        <f>+A!D47/A!D$46</f>
        <v>0.2255421354273241</v>
      </c>
      <c r="F48" s="76">
        <f>+A!E47/A!E$46</f>
        <v>0.19495974813398562</v>
      </c>
      <c r="G48" s="60">
        <f>+A!F47/A!F$46</f>
        <v>0.26285861313965952</v>
      </c>
      <c r="H48" s="76">
        <f>+A!G47/A!G$46</f>
        <v>0.23507777047235853</v>
      </c>
      <c r="I48" s="60">
        <f>+A!H47/A!H$46</f>
        <v>0.16818683429041739</v>
      </c>
      <c r="J48" s="76">
        <f>+A!I47/A!I$46</f>
        <v>0.13563966824546309</v>
      </c>
      <c r="K48" s="60">
        <f>+A!J47/A!J$46</f>
        <v>0.13357187531991099</v>
      </c>
      <c r="L48" s="76">
        <f>+A!K47/A!K$46</f>
        <v>0.13352570823588092</v>
      </c>
      <c r="M48" s="60">
        <f>+A!L47/A!L$46</f>
        <v>0.11831138619520355</v>
      </c>
      <c r="N48" s="76">
        <f>+A!M47/A!M$46</f>
        <v>0.11592061583573991</v>
      </c>
      <c r="O48" s="60">
        <f>+A!N47/A!N$46</f>
        <v>0.12899122918064551</v>
      </c>
      <c r="P48" s="76">
        <f>+A!O47/A!O$46</f>
        <v>0.11843157983620256</v>
      </c>
      <c r="Q48" s="60">
        <f>+A!P47/A!P$46</f>
        <v>0.10884003672509138</v>
      </c>
      <c r="R48" s="76">
        <f>+A!Q47/A!Q$46</f>
        <v>9.3348070379516604E-2</v>
      </c>
      <c r="S48" s="60">
        <f>+A!R47/A!R$46</f>
        <v>0.11335368890513269</v>
      </c>
      <c r="T48" s="76">
        <f>+A!S47/A!S$46</f>
        <v>9.7390461779368623E-2</v>
      </c>
      <c r="U48" s="60">
        <f>+A!T47/A!T$46</f>
        <v>9.3921877991940461E-2</v>
      </c>
      <c r="V48" s="76">
        <f>+A!U47/A!U$46</f>
        <v>7.2857794619950414E-2</v>
      </c>
      <c r="W48" s="60">
        <f>+A!V47/A!V$46</f>
        <v>7.5723991105797722E-2</v>
      </c>
      <c r="X48" s="76">
        <f>+A!W47/A!W$46</f>
        <v>0.10298423999163295</v>
      </c>
      <c r="Y48" s="60">
        <f>+A!X47/A!X$46</f>
        <v>0.15371880592249124</v>
      </c>
      <c r="Z48" s="77">
        <f>+A!Y47/A!Y$46</f>
        <v>0.15962212085632832</v>
      </c>
      <c r="AA48" s="77">
        <f>+A!Z47/A!Z$46</f>
        <v>0.14442072234579967</v>
      </c>
      <c r="AB48" s="77">
        <f>+A!AA47/A!AA$46</f>
        <v>0.12287422076911274</v>
      </c>
    </row>
    <row r="49" spans="3:28" x14ac:dyDescent="0.25">
      <c r="C49" s="181" t="s">
        <v>18</v>
      </c>
      <c r="D49" s="197"/>
      <c r="E49" s="78">
        <f>+A!D48/A!D$46</f>
        <v>1.1822153969287461E-3</v>
      </c>
      <c r="F49" s="79">
        <f>+A!E48/A!E$46</f>
        <v>1.3097674151308265E-3</v>
      </c>
      <c r="G49" s="78">
        <f>+A!F48/A!F$46</f>
        <v>1.3182583559819484E-3</v>
      </c>
      <c r="H49" s="79">
        <f>+A!G48/A!G$46</f>
        <v>1.4197777490475112E-3</v>
      </c>
      <c r="I49" s="78">
        <f>+A!H48/A!H$46</f>
        <v>1.4319377301104245E-3</v>
      </c>
      <c r="J49" s="79">
        <f>+A!I48/A!I$46</f>
        <v>1.0150028095488289E-3</v>
      </c>
      <c r="K49" s="78">
        <f>+A!J48/A!J$46</f>
        <v>3.3561442053620764E-3</v>
      </c>
      <c r="L49" s="79">
        <f>+A!K48/A!K$46</f>
        <v>6.1713217710807535E-3</v>
      </c>
      <c r="M49" s="78">
        <f>+A!L48/A!L$46</f>
        <v>7.2073764839920519E-3</v>
      </c>
      <c r="N49" s="79">
        <f>+A!M48/A!M$46</f>
        <v>8.0298738715731729E-3</v>
      </c>
      <c r="O49" s="78">
        <f>+A!N48/A!N$46</f>
        <v>3.4732192822196908E-3</v>
      </c>
      <c r="P49" s="79">
        <f>+A!O48/A!O$46</f>
        <v>3.5189358287235021E-3</v>
      </c>
      <c r="Q49" s="78">
        <f>+A!P48/A!P$46</f>
        <v>3.2105357514265473E-3</v>
      </c>
      <c r="R49" s="79">
        <f>+A!Q48/A!Q$46</f>
        <v>1.2539457493653437E-3</v>
      </c>
      <c r="S49" s="78">
        <f>+A!R48/A!R$46</f>
        <v>1.0706080948197174E-3</v>
      </c>
      <c r="T49" s="79">
        <f>+A!S48/A!S$46</f>
        <v>6.3630993174591593E-4</v>
      </c>
      <c r="U49" s="78">
        <f>+A!T48/A!T$46</f>
        <v>5.2296580940879478E-4</v>
      </c>
      <c r="V49" s="79">
        <f>+A!U48/A!U$46</f>
        <v>5.1101223121023372E-4</v>
      </c>
      <c r="W49" s="78">
        <f>+A!V48/A!V$46</f>
        <v>8.1996369247289418E-4</v>
      </c>
      <c r="X49" s="79">
        <f>+A!W48/A!W$46</f>
        <v>9.9494594080812748E-4</v>
      </c>
      <c r="Y49" s="78">
        <f>+A!X48/A!X$46</f>
        <v>1.7772370526569052E-3</v>
      </c>
      <c r="Z49" s="80">
        <f>+A!Y48/A!Y$46</f>
        <v>1.5149915762526496E-3</v>
      </c>
      <c r="AA49" s="80">
        <f>+A!Z48/A!Z$46</f>
        <v>1.2269034927836178E-3</v>
      </c>
      <c r="AB49" s="80">
        <f>+A!AA48/A!AA$46</f>
        <v>1.1458560323670184E-3</v>
      </c>
    </row>
    <row r="50" spans="3:28" x14ac:dyDescent="0.25">
      <c r="C50" s="183" t="s">
        <v>19</v>
      </c>
      <c r="D50" s="198"/>
      <c r="E50" s="60">
        <f>+A!D49/A!D$46</f>
        <v>8.3454156087798229E-2</v>
      </c>
      <c r="F50" s="76">
        <f>+A!E49/A!E$46</f>
        <v>8.0875359688477033E-2</v>
      </c>
      <c r="G50" s="60">
        <f>+A!F49/A!F$46</f>
        <v>8.319899934112808E-2</v>
      </c>
      <c r="H50" s="76">
        <f>+A!G49/A!G$46</f>
        <v>9.4377621912973039E-2</v>
      </c>
      <c r="I50" s="60">
        <f>+A!H49/A!H$46</f>
        <v>7.3103710263560162E-2</v>
      </c>
      <c r="J50" s="76">
        <f>+A!I49/A!I$46</f>
        <v>6.9139189027204465E-2</v>
      </c>
      <c r="K50" s="60">
        <f>+A!J49/A!J$46</f>
        <v>8.5816080628397587E-2</v>
      </c>
      <c r="L50" s="76">
        <f>+A!K49/A!K$46</f>
        <v>9.41977702072994E-2</v>
      </c>
      <c r="M50" s="60">
        <f>+A!L49/A!L$46</f>
        <v>8.5994873807207439E-2</v>
      </c>
      <c r="N50" s="76">
        <f>+A!M49/A!M$46</f>
        <v>7.8366577057588385E-2</v>
      </c>
      <c r="O50" s="60">
        <f>+A!N49/A!N$46</f>
        <v>7.9497701049274283E-2</v>
      </c>
      <c r="P50" s="76">
        <f>+A!O49/A!O$46</f>
        <v>9.1527321200081876E-2</v>
      </c>
      <c r="Q50" s="60">
        <f>+A!P49/A!P$46</f>
        <v>9.5854344406275244E-2</v>
      </c>
      <c r="R50" s="76">
        <f>+A!Q49/A!Q$46</f>
        <v>6.7989184950443787E-2</v>
      </c>
      <c r="S50" s="60">
        <f>+A!R49/A!R$46</f>
        <v>6.9146293124533492E-2</v>
      </c>
      <c r="T50" s="76">
        <f>+A!S49/A!S$46</f>
        <v>6.2174862889624261E-2</v>
      </c>
      <c r="U50" s="60">
        <f>+A!T49/A!T$46</f>
        <v>5.1322678912109843E-2</v>
      </c>
      <c r="V50" s="76">
        <f>+A!U49/A!U$46</f>
        <v>4.799576132378134E-2</v>
      </c>
      <c r="W50" s="60">
        <f>+A!V49/A!V$46</f>
        <v>5.7176154630227377E-2</v>
      </c>
      <c r="X50" s="76">
        <f>+A!W49/A!W$46</f>
        <v>6.2632038964211337E-2</v>
      </c>
      <c r="Y50" s="60">
        <f>+A!X49/A!X$46</f>
        <v>8.6445528307709088E-2</v>
      </c>
      <c r="Z50" s="77">
        <f>+A!Y49/A!Y$46</f>
        <v>9.3331360707141139E-2</v>
      </c>
      <c r="AA50" s="77">
        <f>+A!Z49/A!Z$46</f>
        <v>8.2492996353718623E-2</v>
      </c>
      <c r="AB50" s="77">
        <f>+A!AA49/A!AA$46</f>
        <v>7.5462695313442546E-2</v>
      </c>
    </row>
    <row r="51" spans="3:28" x14ac:dyDescent="0.25">
      <c r="C51" s="181" t="s">
        <v>20</v>
      </c>
      <c r="D51" s="197"/>
      <c r="E51" s="78">
        <f>+A!D50/A!D$46</f>
        <v>0.38896436315952021</v>
      </c>
      <c r="F51" s="79">
        <f>+A!E50/A!E$46</f>
        <v>0.47992250754434052</v>
      </c>
      <c r="G51" s="78">
        <f>+A!F50/A!F$46</f>
        <v>0.41402239880990904</v>
      </c>
      <c r="H51" s="79">
        <f>+A!G50/A!G$46</f>
        <v>0.41700410328687831</v>
      </c>
      <c r="I51" s="78">
        <f>+A!H50/A!H$46</f>
        <v>0.53240611197032561</v>
      </c>
      <c r="J51" s="79">
        <f>+A!I50/A!I$46</f>
        <v>0.56800087868207649</v>
      </c>
      <c r="K51" s="78">
        <f>+A!J50/A!J$46</f>
        <v>0.5046175278038022</v>
      </c>
      <c r="L51" s="79">
        <f>+A!K50/A!K$46</f>
        <v>0.48872565011806796</v>
      </c>
      <c r="M51" s="78">
        <f>+A!L50/A!L$46</f>
        <v>0.44894223847735149</v>
      </c>
      <c r="N51" s="79">
        <f>+A!M50/A!M$46</f>
        <v>0.45649919484047546</v>
      </c>
      <c r="O51" s="78">
        <f>+A!N50/A!N$46</f>
        <v>0.47778383613219316</v>
      </c>
      <c r="P51" s="79">
        <f>+A!O50/A!O$46</f>
        <v>0.49117814963245154</v>
      </c>
      <c r="Q51" s="78">
        <f>+A!P50/A!P$46</f>
        <v>0.50422855789134147</v>
      </c>
      <c r="R51" s="79">
        <f>+A!Q50/A!Q$46</f>
        <v>0.62295344993221469</v>
      </c>
      <c r="S51" s="78">
        <f>+A!R50/A!R$46</f>
        <v>0.58430123774812759</v>
      </c>
      <c r="T51" s="79">
        <f>+A!S50/A!S$46</f>
        <v>0.63356695861485901</v>
      </c>
      <c r="U51" s="78">
        <f>+A!T50/A!T$46</f>
        <v>0.66628203028000155</v>
      </c>
      <c r="V51" s="79">
        <f>+A!U50/A!U$46</f>
        <v>0.67490769355102387</v>
      </c>
      <c r="W51" s="78">
        <f>+A!V50/A!V$46</f>
        <v>0.66823036241892986</v>
      </c>
      <c r="X51" s="79">
        <f>+A!W50/A!W$46</f>
        <v>0.63715261097634324</v>
      </c>
      <c r="Y51" s="78">
        <f>+A!X50/A!X$46</f>
        <v>0.49498610235547374</v>
      </c>
      <c r="Z51" s="80">
        <f>+A!Y50/A!Y$46</f>
        <v>0.45459073329859234</v>
      </c>
      <c r="AA51" s="80">
        <f>+A!Z50/A!Z$46</f>
        <v>0.52116981749303659</v>
      </c>
      <c r="AB51" s="80">
        <f>+A!AA50/A!AA$46</f>
        <v>0.57927451077274383</v>
      </c>
    </row>
    <row r="52" spans="3:28" x14ac:dyDescent="0.25">
      <c r="C52" s="183" t="s">
        <v>21</v>
      </c>
      <c r="D52" s="198"/>
      <c r="E52" s="60">
        <f>+A!D51/A!D$46</f>
        <v>1.1200883529100816E-3</v>
      </c>
      <c r="F52" s="76">
        <f>+A!E51/A!E$46</f>
        <v>7.0848337517431922E-4</v>
      </c>
      <c r="G52" s="60">
        <f>+A!F51/A!F$46</f>
        <v>1.449396926981506E-3</v>
      </c>
      <c r="H52" s="76">
        <f>+A!G51/A!G$46</f>
        <v>7.8928706304422279E-4</v>
      </c>
      <c r="I52" s="60">
        <f>+A!H51/A!H$46</f>
        <v>9.2237403359333048E-4</v>
      </c>
      <c r="J52" s="76">
        <f>+A!I51/A!I$46</f>
        <v>6.6093152197696568E-4</v>
      </c>
      <c r="K52" s="60">
        <f>+A!J51/A!J$46</f>
        <v>1.4616233619432163E-3</v>
      </c>
      <c r="L52" s="76">
        <f>+A!K51/A!K$46</f>
        <v>2.7013511601667022E-3</v>
      </c>
      <c r="M52" s="60">
        <f>+A!L51/A!L$46</f>
        <v>2.6119326157669903E-3</v>
      </c>
      <c r="N52" s="76">
        <f>+A!M51/A!M$46</f>
        <v>4.1639403855598493E-3</v>
      </c>
      <c r="O52" s="60">
        <f>+A!N51/A!N$46</f>
        <v>1.8864052988300059E-3</v>
      </c>
      <c r="P52" s="76">
        <f>+A!O51/A!O$46</f>
        <v>2.1797396809964428E-3</v>
      </c>
      <c r="Q52" s="60">
        <f>+A!P51/A!P$46</f>
        <v>1.9309986590977208E-3</v>
      </c>
      <c r="R52" s="76">
        <f>+A!Q51/A!Q$46</f>
        <v>2.7996608100124801E-3</v>
      </c>
      <c r="S52" s="60">
        <f>+A!R51/A!R$46</f>
        <v>3.4983672214064752E-3</v>
      </c>
      <c r="T52" s="76">
        <f>+A!S51/A!S$46</f>
        <v>2.5550857957595415E-3</v>
      </c>
      <c r="U52" s="60">
        <f>+A!T51/A!T$46</f>
        <v>1.484701096742971E-3</v>
      </c>
      <c r="V52" s="76">
        <f>+A!U51/A!U$46</f>
        <v>2.3187104893868087E-3</v>
      </c>
      <c r="W52" s="60">
        <f>+A!V51/A!V$46</f>
        <v>2.0363981207200334E-3</v>
      </c>
      <c r="X52" s="76">
        <f>+A!W51/A!W$46</f>
        <v>3.8321025415562365E-3</v>
      </c>
      <c r="Y52" s="60">
        <f>+A!X51/A!X$46</f>
        <v>4.2884041753105595E-3</v>
      </c>
      <c r="Z52" s="77">
        <f>+A!Y51/A!Y$46</f>
        <v>4.6514968967420554E-3</v>
      </c>
      <c r="AA52" s="77">
        <f>+A!Z51/A!Z$46</f>
        <v>4.8372246117652029E-3</v>
      </c>
      <c r="AB52" s="77">
        <f>+A!AA51/A!AA$46</f>
        <v>3.6753107990215761E-3</v>
      </c>
    </row>
    <row r="53" spans="3:28" x14ac:dyDescent="0.25">
      <c r="C53" s="181" t="s">
        <v>22</v>
      </c>
      <c r="D53" s="197"/>
      <c r="E53" s="78">
        <f>+A!D52/A!D$46</f>
        <v>5.2525589770540601E-2</v>
      </c>
      <c r="F53" s="79">
        <f>+A!E52/A!E$46</f>
        <v>5.5559007578196623E-2</v>
      </c>
      <c r="G53" s="78">
        <f>+A!F52/A!F$46</f>
        <v>7.1103339560144779E-2</v>
      </c>
      <c r="H53" s="79">
        <f>+A!G52/A!G$46</f>
        <v>8.6857061255374582E-2</v>
      </c>
      <c r="I53" s="78">
        <f>+A!H52/A!H$46</f>
        <v>8.6068640634460611E-2</v>
      </c>
      <c r="J53" s="79">
        <f>+A!I52/A!I$46</f>
        <v>8.0205329769379288E-2</v>
      </c>
      <c r="K53" s="78">
        <f>+A!J52/A!J$46</f>
        <v>8.2250418816117957E-2</v>
      </c>
      <c r="L53" s="79">
        <f>+A!K52/A!K$46</f>
        <v>6.4666453731361206E-2</v>
      </c>
      <c r="M53" s="78">
        <f>+A!L52/A!L$46</f>
        <v>5.5324743298723188E-2</v>
      </c>
      <c r="N53" s="79">
        <f>+A!M52/A!M$46</f>
        <v>5.7091829687027411E-2</v>
      </c>
      <c r="O53" s="78">
        <f>+A!N52/A!N$46</f>
        <v>5.4649753952406101E-2</v>
      </c>
      <c r="P53" s="79">
        <f>+A!O52/A!O$46</f>
        <v>5.2947903975685322E-2</v>
      </c>
      <c r="Q53" s="78">
        <f>+A!P52/A!P$46</f>
        <v>5.3125078342286067E-2</v>
      </c>
      <c r="R53" s="79">
        <f>+A!Q52/A!Q$46</f>
        <v>4.2859306752507105E-2</v>
      </c>
      <c r="S53" s="78">
        <f>+A!R52/A!R$46</f>
        <v>4.3330816646388763E-2</v>
      </c>
      <c r="T53" s="79">
        <f>+A!S52/A!S$46</f>
        <v>3.9384853207561819E-2</v>
      </c>
      <c r="U53" s="78">
        <f>+A!T52/A!T$46</f>
        <v>3.5805963237982533E-2</v>
      </c>
      <c r="V53" s="79">
        <f>+A!U52/A!U$46</f>
        <v>3.3450685839244376E-2</v>
      </c>
      <c r="W53" s="78">
        <f>+A!V52/A!V$46</f>
        <v>4.0082389944861831E-2</v>
      </c>
      <c r="X53" s="79">
        <f>+A!W52/A!W$46</f>
        <v>4.2583853451442708E-2</v>
      </c>
      <c r="Y53" s="78">
        <f>+A!X52/A!X$46</f>
        <v>6.5313249543867372E-2</v>
      </c>
      <c r="Z53" s="80">
        <f>+A!Y52/A!Y$46</f>
        <v>7.1030515408912615E-2</v>
      </c>
      <c r="AA53" s="80">
        <f>+A!Z52/A!Z$46</f>
        <v>5.7507957138723802E-2</v>
      </c>
      <c r="AB53" s="80">
        <f>+A!AA52/A!AA$46</f>
        <v>5.5121067297087795E-2</v>
      </c>
    </row>
    <row r="54" spans="3:28" x14ac:dyDescent="0.25">
      <c r="C54" s="183" t="s">
        <v>23</v>
      </c>
      <c r="D54" s="198"/>
      <c r="E54" s="60">
        <f>+A!D53/A!D$46</f>
        <v>0.12537369348979313</v>
      </c>
      <c r="F54" s="76">
        <f>+A!E53/A!E$46</f>
        <v>7.7661568552967797E-2</v>
      </c>
      <c r="G54" s="60">
        <f>+A!F53/A!F$46</f>
        <v>7.6381368700674912E-2</v>
      </c>
      <c r="H54" s="76">
        <f>+A!G53/A!G$46</f>
        <v>7.4312116693817709E-2</v>
      </c>
      <c r="I54" s="60">
        <f>+A!H53/A!H$46</f>
        <v>6.984119850907948E-2</v>
      </c>
      <c r="J54" s="76">
        <f>+A!I53/A!I$46</f>
        <v>7.1638518120493794E-2</v>
      </c>
      <c r="K54" s="60">
        <f>+A!J53/A!J$46</f>
        <v>8.9421626511938815E-2</v>
      </c>
      <c r="L54" s="76">
        <f>+A!K53/A!K$46</f>
        <v>9.6304252127005649E-2</v>
      </c>
      <c r="M54" s="60">
        <f>+A!L53/A!L$46</f>
        <v>0.10429995264571966</v>
      </c>
      <c r="N54" s="76">
        <f>+A!M53/A!M$46</f>
        <v>0.11403541948257527</v>
      </c>
      <c r="O54" s="60">
        <f>+A!N53/A!N$46</f>
        <v>0.11150712126482785</v>
      </c>
      <c r="P54" s="76">
        <f>+A!O53/A!O$46</f>
        <v>0.1224872382855286</v>
      </c>
      <c r="Q54" s="60">
        <f>+A!P53/A!P$46</f>
        <v>0.13489454954602659</v>
      </c>
      <c r="R54" s="76">
        <f>+A!Q53/A!Q$46</f>
        <v>8.049951381069545E-2</v>
      </c>
      <c r="S54" s="60">
        <f>+A!R53/A!R$46</f>
        <v>7.1369208188521119E-2</v>
      </c>
      <c r="T54" s="76">
        <f>+A!S53/A!S$46</f>
        <v>6.3299602635952329E-2</v>
      </c>
      <c r="U54" s="60">
        <f>+A!T53/A!T$46</f>
        <v>5.1608406405046423E-2</v>
      </c>
      <c r="V54" s="76">
        <f>+A!U53/A!U$46</f>
        <v>4.7839800484102427E-2</v>
      </c>
      <c r="W54" s="60">
        <f>+A!V53/A!V$46</f>
        <v>4.8713753845423542E-2</v>
      </c>
      <c r="X54" s="76">
        <f>+A!W53/A!W$46</f>
        <v>5.6953704199190283E-2</v>
      </c>
      <c r="Y54" s="60">
        <f>+A!X53/A!X$46</f>
        <v>7.5312265630123679E-2</v>
      </c>
      <c r="Z54" s="77">
        <f>+A!Y53/A!Y$46</f>
        <v>7.7922562544277166E-2</v>
      </c>
      <c r="AA54" s="77">
        <f>+A!Z53/A!Z$46</f>
        <v>6.541536086730948E-2</v>
      </c>
      <c r="AB54" s="77">
        <f>+A!AA53/A!AA$46</f>
        <v>6.7795741543041563E-2</v>
      </c>
    </row>
    <row r="55" spans="3:28" x14ac:dyDescent="0.25">
      <c r="C55" s="181" t="s">
        <v>24</v>
      </c>
      <c r="D55" s="197"/>
      <c r="E55" s="78">
        <f>+A!D54/A!D$46</f>
        <v>1.0394435942536671E-2</v>
      </c>
      <c r="F55" s="79">
        <f>+A!E54/A!E$46</f>
        <v>7.8356270681307506E-3</v>
      </c>
      <c r="G55" s="78">
        <f>+A!F54/A!F$46</f>
        <v>9.445605875783537E-3</v>
      </c>
      <c r="H55" s="79">
        <f>+A!G54/A!G$46</f>
        <v>1.2233597519400034E-2</v>
      </c>
      <c r="I55" s="78">
        <f>+A!H54/A!H$46</f>
        <v>8.4212415197960182E-3</v>
      </c>
      <c r="J55" s="79">
        <f>+A!I54/A!I$46</f>
        <v>1.1227909558555857E-2</v>
      </c>
      <c r="K55" s="78">
        <f>+A!J54/A!J$46</f>
        <v>1.8974143278821909E-2</v>
      </c>
      <c r="L55" s="79">
        <f>+A!K54/A!K$46</f>
        <v>1.6622586372664984E-2</v>
      </c>
      <c r="M55" s="78">
        <f>+A!L54/A!L$46</f>
        <v>1.7637123814746494E-2</v>
      </c>
      <c r="N55" s="79">
        <f>+A!M54/A!M$46</f>
        <v>2.2091322262124576E-2</v>
      </c>
      <c r="O55" s="78">
        <f>+A!N54/A!N$46</f>
        <v>2.1165572527020508E-2</v>
      </c>
      <c r="P55" s="79">
        <f>+A!O54/A!O$46</f>
        <v>2.2942373498032482E-2</v>
      </c>
      <c r="Q55" s="78">
        <f>+A!P54/A!P$46</f>
        <v>2.5430891024433772E-2</v>
      </c>
      <c r="R55" s="79">
        <f>+A!Q54/A!Q$46</f>
        <v>2.3860323672954743E-2</v>
      </c>
      <c r="S55" s="78">
        <f>+A!R54/A!R$46</f>
        <v>2.1833790111636744E-2</v>
      </c>
      <c r="T55" s="79">
        <f>+A!S54/A!S$46</f>
        <v>1.5903941079154344E-2</v>
      </c>
      <c r="U55" s="78">
        <f>+A!T54/A!T$46</f>
        <v>1.4608760095240852E-2</v>
      </c>
      <c r="V55" s="79">
        <f>+A!U54/A!U$46</f>
        <v>1.7328362291823475E-2</v>
      </c>
      <c r="W55" s="78">
        <f>+A!V54/A!V$46</f>
        <v>2.4573729539490396E-2</v>
      </c>
      <c r="X55" s="79">
        <f>+A!W54/A!W$46</f>
        <v>2.4930350783590505E-2</v>
      </c>
      <c r="Y55" s="78">
        <f>+A!X54/A!X$46</f>
        <v>4.0906995699254663E-2</v>
      </c>
      <c r="Z55" s="80">
        <f>+A!Y54/A!Y$46</f>
        <v>4.8333028028295429E-2</v>
      </c>
      <c r="AA55" s="80">
        <f>+A!Z54/A!Z$46</f>
        <v>4.2771149139702029E-2</v>
      </c>
      <c r="AB55" s="80">
        <f>+A!AA54/A!AA$46</f>
        <v>3.2080008308764757E-2</v>
      </c>
    </row>
    <row r="56" spans="3:28" x14ac:dyDescent="0.25">
      <c r="C56" s="183" t="s">
        <v>25</v>
      </c>
      <c r="D56" s="198"/>
      <c r="E56" s="60">
        <f>+A!D55/A!D$46</f>
        <v>9.8641139811997139E-2</v>
      </c>
      <c r="F56" s="76">
        <f>+A!E55/A!E$46</f>
        <v>7.9215942512338641E-2</v>
      </c>
      <c r="G56" s="60">
        <f>+A!F55/A!F$46</f>
        <v>6.9800081318049739E-2</v>
      </c>
      <c r="H56" s="76">
        <f>+A!G55/A!G$46</f>
        <v>7.4787357439098007E-2</v>
      </c>
      <c r="I56" s="60">
        <f>+A!H55/A!H$46</f>
        <v>5.8166319387394999E-2</v>
      </c>
      <c r="J56" s="76">
        <f>+A!I55/A!I$46</f>
        <v>6.1387237049674789E-2</v>
      </c>
      <c r="K56" s="60">
        <f>+A!J55/A!J$46</f>
        <v>7.8841657578651705E-2</v>
      </c>
      <c r="L56" s="76">
        <f>+A!K55/A!K$46</f>
        <v>8.1287897976678514E-2</v>
      </c>
      <c r="M56" s="60">
        <f>+A!L55/A!L$46</f>
        <v>9.9288399415929984E-2</v>
      </c>
      <c r="N56" s="76">
        <f>+A!M55/A!M$46</f>
        <v>9.7473274529297493E-2</v>
      </c>
      <c r="O56" s="60">
        <f>+A!N55/A!N$46</f>
        <v>7.8250291312578088E-2</v>
      </c>
      <c r="P56" s="76">
        <f>+A!O55/A!O$46</f>
        <v>6.894583232923604E-2</v>
      </c>
      <c r="Q56" s="60">
        <f>+A!P55/A!P$46</f>
        <v>5.4827737531605858E-2</v>
      </c>
      <c r="R56" s="76">
        <f>+A!Q55/A!Q$46</f>
        <v>3.9026857516659977E-2</v>
      </c>
      <c r="S56" s="60">
        <f>+A!R55/A!R$46</f>
        <v>3.4011231087957297E-2</v>
      </c>
      <c r="T56" s="76">
        <f>+A!S55/A!S$46</f>
        <v>2.7460413387030081E-2</v>
      </c>
      <c r="U56" s="60">
        <f>+A!T55/A!T$46</f>
        <v>2.2824605363767372E-2</v>
      </c>
      <c r="V56" s="76">
        <f>+A!U55/A!U$46</f>
        <v>2.0919007391552055E-2</v>
      </c>
      <c r="W56" s="60">
        <f>+A!V55/A!V$46</f>
        <v>2.3876850076331849E-2</v>
      </c>
      <c r="X56" s="76">
        <f>+A!W55/A!W$46</f>
        <v>2.5152499853098455E-2</v>
      </c>
      <c r="Y56" s="60">
        <f>+A!X55/A!X$46</f>
        <v>3.8167912158186254E-2</v>
      </c>
      <c r="Z56" s="77">
        <f>+A!Y55/A!Y$46</f>
        <v>3.614300336429413E-2</v>
      </c>
      <c r="AA56" s="77">
        <f>+A!Z55/A!Z$46</f>
        <v>2.9244137743392219E-2</v>
      </c>
      <c r="AB56" s="77">
        <f>+A!AA55/A!AA$46</f>
        <v>2.8186430183839439E-2</v>
      </c>
    </row>
    <row r="57" spans="3:28" ht="15.75" thickBot="1" x14ac:dyDescent="0.3">
      <c r="C57" s="185" t="s">
        <v>26</v>
      </c>
      <c r="D57" s="221"/>
      <c r="E57" s="81">
        <f>+A!D56/A!D$46</f>
        <v>1.2802181408144125E-2</v>
      </c>
      <c r="F57" s="82">
        <f>+A!E56/A!E$46</f>
        <v>2.1952010693875434E-2</v>
      </c>
      <c r="G57" s="81">
        <f>+A!F56/A!F$46</f>
        <v>1.0421953966330928E-2</v>
      </c>
      <c r="H57" s="82">
        <f>+A!G56/A!G$46</f>
        <v>3.1413314147835294E-3</v>
      </c>
      <c r="I57" s="81">
        <f>+A!H56/A!H$46</f>
        <v>1.4516391547708548E-3</v>
      </c>
      <c r="J57" s="82">
        <f>+A!I56/A!I$46</f>
        <v>1.0853350907750606E-3</v>
      </c>
      <c r="K57" s="81">
        <f>+A!J56/A!J$46</f>
        <v>1.6889023425063548E-3</v>
      </c>
      <c r="L57" s="82">
        <f>+A!K56/A!K$46</f>
        <v>1.5797008151156873E-2</v>
      </c>
      <c r="M57" s="81">
        <f>+A!L56/A!L$46</f>
        <v>6.0381973245359134E-2</v>
      </c>
      <c r="N57" s="82">
        <f>+A!M56/A!M$46</f>
        <v>4.6327951939755349E-2</v>
      </c>
      <c r="O57" s="81">
        <f>+A!N56/A!N$46</f>
        <v>4.2794871194960345E-2</v>
      </c>
      <c r="P57" s="82">
        <f>+A!O56/A!O$46</f>
        <v>2.5840926659297828E-2</v>
      </c>
      <c r="Q57" s="81">
        <f>+A!P56/A!P$46</f>
        <v>1.7657270830210282E-2</v>
      </c>
      <c r="R57" s="82">
        <f>+A!Q56/A!Q$46</f>
        <v>2.5409687275474296E-2</v>
      </c>
      <c r="S57" s="81">
        <f>+A!R56/A!R$46</f>
        <v>5.8084759452264989E-2</v>
      </c>
      <c r="T57" s="82">
        <f>+A!S56/A!S$46</f>
        <v>5.7627510844554412E-2</v>
      </c>
      <c r="U57" s="81">
        <f>+A!T56/A!T$46</f>
        <v>6.1618011005376158E-2</v>
      </c>
      <c r="V57" s="82">
        <f>+A!U56/A!U$46</f>
        <v>8.187117171696949E-2</v>
      </c>
      <c r="W57" s="81">
        <f>+A!V56/A!V$46</f>
        <v>5.8766406866571592E-2</v>
      </c>
      <c r="X57" s="82">
        <f>+A!W56/A!W$46</f>
        <v>4.278365349398474E-2</v>
      </c>
      <c r="Y57" s="81">
        <f>+A!X56/A!X$46</f>
        <v>3.9083499037931423E-2</v>
      </c>
      <c r="Z57" s="83">
        <f>+A!Y56/A!Y$46</f>
        <v>5.2860189735894715E-2</v>
      </c>
      <c r="AA57" s="83">
        <f>+A!Z56/A!Z$46</f>
        <v>5.0913730969084914E-2</v>
      </c>
      <c r="AB57" s="83">
        <f>+A!AA56/A!AA$46</f>
        <v>3.4384158935908626E-2</v>
      </c>
    </row>
    <row r="58" spans="3:28" x14ac:dyDescent="0.25">
      <c r="C58" s="1" t="s">
        <v>53</v>
      </c>
      <c r="AA58" s="1"/>
    </row>
    <row r="59" spans="3:28" ht="15.75" thickBot="1" x14ac:dyDescent="0.3"/>
    <row r="60" spans="3:28" ht="15.75" thickBot="1" x14ac:dyDescent="0.3">
      <c r="C60" s="7" t="s">
        <v>15</v>
      </c>
      <c r="D60" s="8"/>
      <c r="E60" s="17">
        <v>1995</v>
      </c>
      <c r="F60" s="9">
        <v>1996</v>
      </c>
      <c r="G60" s="17">
        <v>1997</v>
      </c>
      <c r="H60" s="9">
        <v>1998</v>
      </c>
      <c r="I60" s="17">
        <v>1999</v>
      </c>
      <c r="J60" s="9">
        <v>2000</v>
      </c>
      <c r="K60" s="17">
        <v>2001</v>
      </c>
      <c r="L60" s="9">
        <v>2002</v>
      </c>
      <c r="M60" s="17">
        <v>2003</v>
      </c>
      <c r="N60" s="9">
        <v>2004</v>
      </c>
      <c r="O60" s="17">
        <v>2005</v>
      </c>
      <c r="P60" s="9">
        <v>2006</v>
      </c>
      <c r="Q60" s="17">
        <v>2007</v>
      </c>
      <c r="R60" s="9">
        <v>2008</v>
      </c>
      <c r="S60" s="17">
        <v>2009</v>
      </c>
      <c r="T60" s="9">
        <v>2010</v>
      </c>
      <c r="U60" s="17">
        <v>2011</v>
      </c>
      <c r="V60" s="9">
        <v>2012</v>
      </c>
      <c r="W60" s="17">
        <v>2013</v>
      </c>
      <c r="X60" s="9">
        <v>2014</v>
      </c>
      <c r="Y60" s="17">
        <v>2015</v>
      </c>
      <c r="Z60" s="10">
        <v>2016</v>
      </c>
      <c r="AA60" s="10">
        <v>2017</v>
      </c>
      <c r="AB60" s="10">
        <v>2018</v>
      </c>
    </row>
    <row r="61" spans="3:28" ht="15.75" thickBot="1" x14ac:dyDescent="0.3">
      <c r="C61" s="190" t="s">
        <v>27</v>
      </c>
      <c r="D61" s="199"/>
      <c r="E61" s="59">
        <f>+B!E46/B!E$46</f>
        <v>1</v>
      </c>
      <c r="F61" s="74">
        <f>+B!F46/B!F$46</f>
        <v>1</v>
      </c>
      <c r="G61" s="59">
        <f>+B!G46/B!G$46</f>
        <v>1</v>
      </c>
      <c r="H61" s="74">
        <f>+B!H46/B!H$46</f>
        <v>1</v>
      </c>
      <c r="I61" s="59">
        <f>+B!I46/B!I$46</f>
        <v>1</v>
      </c>
      <c r="J61" s="74">
        <f>+B!J46/B!J$46</f>
        <v>1</v>
      </c>
      <c r="K61" s="59">
        <f>+B!K46/B!K$46</f>
        <v>1</v>
      </c>
      <c r="L61" s="74">
        <f>+B!L46/B!L$46</f>
        <v>1</v>
      </c>
      <c r="M61" s="59">
        <f>+B!M46/B!M$46</f>
        <v>1</v>
      </c>
      <c r="N61" s="74">
        <f>+B!N46/B!N$46</f>
        <v>1</v>
      </c>
      <c r="O61" s="59">
        <f>+B!O46/B!O$46</f>
        <v>1</v>
      </c>
      <c r="P61" s="74">
        <f>+B!P46/B!P$46</f>
        <v>1</v>
      </c>
      <c r="Q61" s="59">
        <f>+B!Q46/B!Q$46</f>
        <v>1</v>
      </c>
      <c r="R61" s="74">
        <f>+B!R46/B!R$46</f>
        <v>1</v>
      </c>
      <c r="S61" s="59">
        <f>+B!S46/B!S$46</f>
        <v>1</v>
      </c>
      <c r="T61" s="74">
        <f>+B!T46/B!T$46</f>
        <v>1</v>
      </c>
      <c r="U61" s="59">
        <f>+B!U46/B!U$46</f>
        <v>1</v>
      </c>
      <c r="V61" s="74">
        <f>+B!V46/B!V$46</f>
        <v>1</v>
      </c>
      <c r="W61" s="59">
        <f>+B!W46/B!W$46</f>
        <v>1</v>
      </c>
      <c r="X61" s="74">
        <f>+B!X46/B!X$46</f>
        <v>1</v>
      </c>
      <c r="Y61" s="59">
        <f>+B!Y46/B!Y$46</f>
        <v>1</v>
      </c>
      <c r="Z61" s="75">
        <f>+B!Z46/B!Z$46</f>
        <v>1</v>
      </c>
      <c r="AA61" s="75">
        <f>+B!AA46/B!AA$46</f>
        <v>1</v>
      </c>
      <c r="AB61" s="75">
        <f>+B!AB46/B!AB$46</f>
        <v>1</v>
      </c>
    </row>
    <row r="62" spans="3:28" x14ac:dyDescent="0.25">
      <c r="C62" s="183" t="s">
        <v>17</v>
      </c>
      <c r="D62" s="198"/>
      <c r="E62" s="60">
        <f>+B!E47/B!E$46</f>
        <v>8.2262704938080827E-2</v>
      </c>
      <c r="F62" s="76">
        <f>+B!F47/B!F$46</f>
        <v>0.11696953587258389</v>
      </c>
      <c r="G62" s="60">
        <f>+B!G47/B!G$46</f>
        <v>9.9495273771058282E-2</v>
      </c>
      <c r="H62" s="76">
        <f>+B!H47/B!H$46</f>
        <v>0.10745849515878625</v>
      </c>
      <c r="I62" s="60">
        <f>+B!I47/B!I$46</f>
        <v>0.10550750674315525</v>
      </c>
      <c r="J62" s="76">
        <f>+B!J47/B!J$46</f>
        <v>9.8642949219357914E-2</v>
      </c>
      <c r="K62" s="60">
        <f>+B!K47/B!K$46</f>
        <v>9.4789627432827941E-2</v>
      </c>
      <c r="L62" s="76">
        <f>+B!L47/B!L$46</f>
        <v>0.10148457892307396</v>
      </c>
      <c r="M62" s="60">
        <f>+B!M47/B!M$46</f>
        <v>9.1019416232296521E-2</v>
      </c>
      <c r="N62" s="76">
        <f>+B!N47/B!N$46</f>
        <v>9.4279843475502015E-2</v>
      </c>
      <c r="O62" s="60">
        <f>+B!O47/B!O$46</f>
        <v>7.3594372549087309E-2</v>
      </c>
      <c r="P62" s="76">
        <f>+B!P47/B!P$46</f>
        <v>7.2945638680433134E-2</v>
      </c>
      <c r="Q62" s="60">
        <f>+B!Q47/B!Q$46</f>
        <v>8.3400287056832362E-2</v>
      </c>
      <c r="R62" s="76">
        <f>+B!R47/B!R$46</f>
        <v>8.7200383550697591E-2</v>
      </c>
      <c r="S62" s="60">
        <f>+B!S47/B!S$46</f>
        <v>6.8959281194277675E-2</v>
      </c>
      <c r="T62" s="76">
        <f>+B!T47/B!T$46</f>
        <v>5.4841632679328692E-2</v>
      </c>
      <c r="U62" s="60">
        <f>+B!U47/B!U$46</f>
        <v>5.2886581428826726E-2</v>
      </c>
      <c r="V62" s="76">
        <f>+B!V47/B!V$46</f>
        <v>5.3588657646951206E-2</v>
      </c>
      <c r="W62" s="60">
        <f>+B!W47/B!W$46</f>
        <v>5.9808433474087479E-2</v>
      </c>
      <c r="X62" s="76">
        <f>+B!X47/B!X$46</f>
        <v>7.7828225694694039E-2</v>
      </c>
      <c r="Y62" s="60">
        <f>+B!Y47/B!Y$46</f>
        <v>9.1820060084655708E-2</v>
      </c>
      <c r="Z62" s="77">
        <f>+B!Z47/B!Z$46</f>
        <v>0.10373931007227742</v>
      </c>
      <c r="AA62" s="77">
        <f>+B!AA47/B!AA$46</f>
        <v>0.1079108603873547</v>
      </c>
      <c r="AB62" s="77">
        <f>+B!AB47/B!AB$46</f>
        <v>0.10735628376344621</v>
      </c>
    </row>
    <row r="63" spans="3:28" x14ac:dyDescent="0.25">
      <c r="C63" s="181" t="s">
        <v>18</v>
      </c>
      <c r="D63" s="197"/>
      <c r="E63" s="78">
        <f>+B!E48/B!E$46</f>
        <v>2.1094540405800842E-3</v>
      </c>
      <c r="F63" s="79">
        <f>+B!F48/B!F$46</f>
        <v>3.6296905531295318E-3</v>
      </c>
      <c r="G63" s="78">
        <f>+B!G48/B!G$46</f>
        <v>4.1908296102374709E-3</v>
      </c>
      <c r="H63" s="79">
        <f>+B!H48/B!H$46</f>
        <v>3.3556180846404729E-3</v>
      </c>
      <c r="I63" s="78">
        <f>+B!I48/B!I$46</f>
        <v>2.9105638643580098E-3</v>
      </c>
      <c r="J63" s="79">
        <f>+B!J48/B!J$46</f>
        <v>2.116902480864772E-3</v>
      </c>
      <c r="K63" s="78">
        <f>+B!K48/B!K$46</f>
        <v>2.3833055861883275E-3</v>
      </c>
      <c r="L63" s="79">
        <f>+B!L48/B!L$46</f>
        <v>2.2568801679058153E-3</v>
      </c>
      <c r="M63" s="78">
        <f>+B!M48/B!M$46</f>
        <v>2.3380220595539659E-3</v>
      </c>
      <c r="N63" s="79">
        <f>+B!N48/B!N$46</f>
        <v>2.39795498682092E-3</v>
      </c>
      <c r="O63" s="78">
        <f>+B!O48/B!O$46</f>
        <v>2.0590166133884831E-3</v>
      </c>
      <c r="P63" s="79">
        <f>+B!P48/B!P$46</f>
        <v>1.9334351831578681E-3</v>
      </c>
      <c r="Q63" s="78">
        <f>+B!Q48/B!Q$46</f>
        <v>2.0770449383149263E-3</v>
      </c>
      <c r="R63" s="79">
        <f>+B!R48/B!R$46</f>
        <v>2.0233983693045523E-3</v>
      </c>
      <c r="S63" s="78">
        <f>+B!S48/B!S$46</f>
        <v>1.9175440604476477E-3</v>
      </c>
      <c r="T63" s="79">
        <f>+B!T48/B!T$46</f>
        <v>2.0544257190834104E-3</v>
      </c>
      <c r="U63" s="78">
        <f>+B!U48/B!U$46</f>
        <v>1.693296835927189E-3</v>
      </c>
      <c r="V63" s="79">
        <f>+B!V48/B!V$46</f>
        <v>2.2207031915082846E-3</v>
      </c>
      <c r="W63" s="78">
        <f>+B!W48/B!W$46</f>
        <v>2.4747994368140474E-3</v>
      </c>
      <c r="X63" s="79">
        <f>+B!X48/B!X$46</f>
        <v>2.7588440584819271E-3</v>
      </c>
      <c r="Y63" s="78">
        <f>+B!Y48/B!Y$46</f>
        <v>4.2683928804574285E-3</v>
      </c>
      <c r="Z63" s="80">
        <f>+B!Z48/B!Z$46</f>
        <v>5.551817272262758E-3</v>
      </c>
      <c r="AA63" s="80">
        <f>+B!AA48/B!AA$46</f>
        <v>5.5117403352420808E-3</v>
      </c>
      <c r="AB63" s="80">
        <f>+B!AB48/B!AB$46</f>
        <v>5.299611610059163E-3</v>
      </c>
    </row>
    <row r="64" spans="3:28" x14ac:dyDescent="0.25">
      <c r="C64" s="183" t="s">
        <v>19</v>
      </c>
      <c r="D64" s="198"/>
      <c r="E64" s="60">
        <f>+B!E49/B!E$46</f>
        <v>3.1915421870928211E-2</v>
      </c>
      <c r="F64" s="76">
        <f>+B!F49/B!F$46</f>
        <v>3.6684206712386466E-2</v>
      </c>
      <c r="G64" s="60">
        <f>+B!G49/B!G$46</f>
        <v>3.4380203195956353E-2</v>
      </c>
      <c r="H64" s="76">
        <f>+B!H49/B!H$46</f>
        <v>2.9021970186817174E-2</v>
      </c>
      <c r="I64" s="60">
        <f>+B!I49/B!I$46</f>
        <v>3.020700352466035E-2</v>
      </c>
      <c r="J64" s="76">
        <f>+B!J49/B!J$46</f>
        <v>3.8614601462768981E-2</v>
      </c>
      <c r="K64" s="60">
        <f>+B!K49/B!K$46</f>
        <v>3.1367124550523581E-2</v>
      </c>
      <c r="L64" s="76">
        <f>+B!L49/B!L$46</f>
        <v>3.3527115998925473E-2</v>
      </c>
      <c r="M64" s="60">
        <f>+B!M49/B!M$46</f>
        <v>3.3386431564984262E-2</v>
      </c>
      <c r="N64" s="76">
        <f>+B!N49/B!N$46</f>
        <v>3.0225855342975678E-2</v>
      </c>
      <c r="O64" s="60">
        <f>+B!O49/B!O$46</f>
        <v>2.5421071049626581E-2</v>
      </c>
      <c r="P64" s="76">
        <f>+B!P49/B!P$46</f>
        <v>2.6314470809689006E-2</v>
      </c>
      <c r="Q64" s="60">
        <f>+B!Q49/B!Q$46</f>
        <v>2.3792716355223908E-2</v>
      </c>
      <c r="R64" s="76">
        <f>+B!R49/B!R$46</f>
        <v>2.290706997103626E-2</v>
      </c>
      <c r="S64" s="60">
        <f>+B!S49/B!S$46</f>
        <v>2.0715241038682251E-2</v>
      </c>
      <c r="T64" s="76">
        <f>+B!T49/B!T$46</f>
        <v>2.0423158427953888E-2</v>
      </c>
      <c r="U64" s="60">
        <f>+B!U49/B!U$46</f>
        <v>1.743375086191842E-2</v>
      </c>
      <c r="V64" s="76">
        <f>+B!V49/B!V$46</f>
        <v>1.4952148783308734E-2</v>
      </c>
      <c r="W64" s="60">
        <f>+B!W49/B!W$46</f>
        <v>1.2690327991594452E-2</v>
      </c>
      <c r="X64" s="76">
        <f>+B!X49/B!X$46</f>
        <v>1.2806709962769005E-2</v>
      </c>
      <c r="Y64" s="60">
        <f>+B!Y49/B!Y$46</f>
        <v>1.7395430619307428E-2</v>
      </c>
      <c r="Z64" s="77">
        <f>+B!Z49/B!Z$46</f>
        <v>1.8572574090030741E-2</v>
      </c>
      <c r="AA64" s="77">
        <f>+B!AA49/B!AA$46</f>
        <v>1.9248758904121404E-2</v>
      </c>
      <c r="AB64" s="77">
        <f>+B!AB49/B!AB$46</f>
        <v>1.9591326531077816E-2</v>
      </c>
    </row>
    <row r="65" spans="3:28" x14ac:dyDescent="0.25">
      <c r="C65" s="181" t="s">
        <v>20</v>
      </c>
      <c r="D65" s="197"/>
      <c r="E65" s="78">
        <f>+B!E50/B!E$46</f>
        <v>6.3939360890889986E-3</v>
      </c>
      <c r="F65" s="79">
        <f>+B!F50/B!F$46</f>
        <v>1.3704297156031312E-2</v>
      </c>
      <c r="G65" s="78">
        <f>+B!G50/B!G$46</f>
        <v>2.0714416324698039E-2</v>
      </c>
      <c r="H65" s="79">
        <f>+B!H50/B!H$46</f>
        <v>5.3908661584432076E-3</v>
      </c>
      <c r="I65" s="78">
        <f>+B!I50/B!I$46</f>
        <v>8.6568563139505974E-3</v>
      </c>
      <c r="J65" s="79">
        <f>+B!J50/B!J$46</f>
        <v>6.9252259406820194E-3</v>
      </c>
      <c r="K65" s="78">
        <f>+B!K50/B!K$46</f>
        <v>7.2656329437556771E-3</v>
      </c>
      <c r="L65" s="79">
        <f>+B!L50/B!L$46</f>
        <v>9.2563364359465571E-3</v>
      </c>
      <c r="M65" s="78">
        <f>+B!M50/B!M$46</f>
        <v>1.2756211667948936E-2</v>
      </c>
      <c r="N65" s="79">
        <f>+B!N50/B!N$46</f>
        <v>1.1090490295651494E-2</v>
      </c>
      <c r="O65" s="78">
        <f>+B!O50/B!O$46</f>
        <v>1.9238614201433527E-2</v>
      </c>
      <c r="P65" s="79">
        <f>+B!P50/B!P$46</f>
        <v>1.8236011802618825E-2</v>
      </c>
      <c r="Q65" s="78">
        <f>+B!Q50/B!Q$46</f>
        <v>2.0609677046243439E-2</v>
      </c>
      <c r="R65" s="79">
        <f>+B!R50/B!R$46</f>
        <v>4.8775194664989273E-2</v>
      </c>
      <c r="S65" s="78">
        <f>+B!S50/B!S$46</f>
        <v>5.053074150665935E-2</v>
      </c>
      <c r="T65" s="79">
        <f>+B!T50/B!T$46</f>
        <v>6.5741952566397949E-2</v>
      </c>
      <c r="U65" s="78">
        <f>+B!U50/B!U$46</f>
        <v>8.6649459485806032E-2</v>
      </c>
      <c r="V65" s="79">
        <f>+B!V50/B!V$46</f>
        <v>0.12811679029572853</v>
      </c>
      <c r="W65" s="78">
        <f>+B!W50/B!W$46</f>
        <v>0.14148696241542613</v>
      </c>
      <c r="X65" s="79">
        <f>+B!X50/B!X$46</f>
        <v>0.15998047245832986</v>
      </c>
      <c r="Y65" s="78">
        <f>+B!Y50/B!Y$46</f>
        <v>0.12786130603369392</v>
      </c>
      <c r="Z65" s="80">
        <f>+B!Z50/B!Z$46</f>
        <v>0.1079001672739974</v>
      </c>
      <c r="AA65" s="80">
        <f>+B!AA50/B!AA$46</f>
        <v>8.9829694627694523E-2</v>
      </c>
      <c r="AB65" s="80">
        <f>+B!AB50/B!AB$46</f>
        <v>8.3364569846510042E-2</v>
      </c>
    </row>
    <row r="66" spans="3:28" x14ac:dyDescent="0.25">
      <c r="C66" s="183" t="s">
        <v>21</v>
      </c>
      <c r="D66" s="198"/>
      <c r="E66" s="60">
        <f>+B!E51/B!E$46</f>
        <v>6.0097059066556262E-3</v>
      </c>
      <c r="F66" s="76">
        <f>+B!F51/B!F$46</f>
        <v>6.9588120923624553E-3</v>
      </c>
      <c r="G66" s="60">
        <f>+B!G51/B!G$46</f>
        <v>3.612983791391976E-3</v>
      </c>
      <c r="H66" s="76">
        <f>+B!H51/B!H$46</f>
        <v>7.5769607194700996E-3</v>
      </c>
      <c r="I66" s="60">
        <f>+B!I51/B!I$46</f>
        <v>7.5635091965673262E-3</v>
      </c>
      <c r="J66" s="76">
        <f>+B!J51/B!J$46</f>
        <v>2.862244311789182E-3</v>
      </c>
      <c r="K66" s="60">
        <f>+B!K51/B!K$46</f>
        <v>3.2198106517959926E-3</v>
      </c>
      <c r="L66" s="76">
        <f>+B!L51/B!L$46</f>
        <v>2.6298481937841204E-3</v>
      </c>
      <c r="M66" s="60">
        <f>+B!M51/B!M$46</f>
        <v>2.6630762244168821E-3</v>
      </c>
      <c r="N66" s="76">
        <f>+B!N51/B!N$46</f>
        <v>2.9388003454819548E-3</v>
      </c>
      <c r="O66" s="60">
        <f>+B!O51/B!O$46</f>
        <v>1.8859480894382868E-3</v>
      </c>
      <c r="P66" s="76">
        <f>+B!P51/B!P$46</f>
        <v>1.5440888964243359E-3</v>
      </c>
      <c r="Q66" s="60">
        <f>+B!Q51/B!Q$46</f>
        <v>1.8050304709247387E-3</v>
      </c>
      <c r="R66" s="76">
        <f>+B!R51/B!R$46</f>
        <v>5.505363689572218E-3</v>
      </c>
      <c r="S66" s="60">
        <f>+B!S51/B!S$46</f>
        <v>2.0219433141294837E-3</v>
      </c>
      <c r="T66" s="76">
        <f>+B!T51/B!T$46</f>
        <v>3.4155430203289521E-3</v>
      </c>
      <c r="U66" s="60">
        <f>+B!U51/B!U$46</f>
        <v>6.131290384599441E-3</v>
      </c>
      <c r="V66" s="76">
        <f>+B!V51/B!V$46</f>
        <v>3.5787705068738873E-3</v>
      </c>
      <c r="W66" s="60">
        <f>+B!W51/B!W$46</f>
        <v>2.9329401329644136E-3</v>
      </c>
      <c r="X66" s="76">
        <f>+B!X51/B!X$46</f>
        <v>2.9253604238697198E-3</v>
      </c>
      <c r="Y66" s="60">
        <f>+B!Y51/B!Y$46</f>
        <v>3.0469991412317315E-3</v>
      </c>
      <c r="Z66" s="77">
        <f>+B!Z51/B!Z$46</f>
        <v>4.540710333289062E-3</v>
      </c>
      <c r="AA66" s="77">
        <f>+B!AA51/B!AA$46</f>
        <v>5.1629665825541531E-3</v>
      </c>
      <c r="AB66" s="77">
        <f>+B!AB51/B!AB$46</f>
        <v>5.5171554548001413E-3</v>
      </c>
    </row>
    <row r="67" spans="3:28" x14ac:dyDescent="0.25">
      <c r="C67" s="181" t="s">
        <v>22</v>
      </c>
      <c r="D67" s="197"/>
      <c r="E67" s="78">
        <f>+B!E52/B!E$46</f>
        <v>0.17125545165612702</v>
      </c>
      <c r="F67" s="79">
        <f>+B!F52/B!F$46</f>
        <v>0.16866027722478258</v>
      </c>
      <c r="G67" s="78">
        <f>+B!G52/B!G$46</f>
        <v>0.15950543294068123</v>
      </c>
      <c r="H67" s="79">
        <f>+B!H52/B!H$46</f>
        <v>0.17113040278892275</v>
      </c>
      <c r="I67" s="78">
        <f>+B!I52/B!I$46</f>
        <v>0.20001541195190758</v>
      </c>
      <c r="J67" s="79">
        <f>+B!J52/B!J$46</f>
        <v>0.21748419592259396</v>
      </c>
      <c r="K67" s="78">
        <f>+B!K52/B!K$46</f>
        <v>0.19352808509858557</v>
      </c>
      <c r="L67" s="79">
        <f>+B!L52/B!L$46</f>
        <v>0.19987364138265215</v>
      </c>
      <c r="M67" s="78">
        <f>+B!M52/B!M$46</f>
        <v>0.21461462460796193</v>
      </c>
      <c r="N67" s="79">
        <f>+B!N52/B!N$46</f>
        <v>0.21167860036744593</v>
      </c>
      <c r="O67" s="78">
        <f>+B!O52/B!O$46</f>
        <v>0.19870365736634488</v>
      </c>
      <c r="P67" s="79">
        <f>+B!P52/B!P$46</f>
        <v>0.19273496777459606</v>
      </c>
      <c r="Q67" s="78">
        <f>+B!Q52/B!Q$46</f>
        <v>0.17818121839788537</v>
      </c>
      <c r="R67" s="79">
        <f>+B!R52/B!R$46</f>
        <v>0.18062779193760781</v>
      </c>
      <c r="S67" s="78">
        <f>+B!S52/B!S$46</f>
        <v>0.17595263059235658</v>
      </c>
      <c r="T67" s="79">
        <f>+B!T52/B!T$46</f>
        <v>0.17046127780106102</v>
      </c>
      <c r="U67" s="78">
        <f>+B!U52/B!U$46</f>
        <v>0.15146380739800253</v>
      </c>
      <c r="V67" s="79">
        <f>+B!V52/B!V$46</f>
        <v>0.1491108777581823</v>
      </c>
      <c r="W67" s="78">
        <f>+B!W52/B!W$46</f>
        <v>0.15110792194961886</v>
      </c>
      <c r="X67" s="79">
        <f>+B!X52/B!X$46</f>
        <v>0.1409089555364888</v>
      </c>
      <c r="Y67" s="78">
        <f>+B!Y52/B!Y$46</f>
        <v>0.15935231564148805</v>
      </c>
      <c r="Z67" s="80">
        <f>+B!Z52/B!Z$46</f>
        <v>0.1724252926059478</v>
      </c>
      <c r="AA67" s="80">
        <f>+B!AA52/B!AA$46</f>
        <v>0.17513438078321425</v>
      </c>
      <c r="AB67" s="80">
        <f>+B!AB52/B!AB$46</f>
        <v>0.17689605577058184</v>
      </c>
    </row>
    <row r="68" spans="3:28" x14ac:dyDescent="0.25">
      <c r="C68" s="183" t="s">
        <v>23</v>
      </c>
      <c r="D68" s="198"/>
      <c r="E68" s="60">
        <f>+B!E53/B!E$46</f>
        <v>0.15743610511988401</v>
      </c>
      <c r="F68" s="76">
        <f>+B!F53/B!F$46</f>
        <v>0.14574116362529518</v>
      </c>
      <c r="G68" s="60">
        <f>+B!G53/B!G$46</f>
        <v>0.13322317226448063</v>
      </c>
      <c r="H68" s="76">
        <f>+B!H53/B!H$46</f>
        <v>0.14440313383115275</v>
      </c>
      <c r="I68" s="60">
        <f>+B!I53/B!I$46</f>
        <v>0.1344629921612194</v>
      </c>
      <c r="J68" s="76">
        <f>+B!J53/B!J$46</f>
        <v>0.15754913227925099</v>
      </c>
      <c r="K68" s="60">
        <f>+B!K53/B!K$46</f>
        <v>0.14184624139595201</v>
      </c>
      <c r="L68" s="76">
        <f>+B!L53/B!L$46</f>
        <v>0.1364133094646639</v>
      </c>
      <c r="M68" s="60">
        <f>+B!M53/B!M$46</f>
        <v>0.13754636735806089</v>
      </c>
      <c r="N68" s="76">
        <f>+B!N53/B!N$46</f>
        <v>0.14355030183508885</v>
      </c>
      <c r="O68" s="60">
        <f>+B!O53/B!O$46</f>
        <v>0.13828277520461013</v>
      </c>
      <c r="P68" s="76">
        <f>+B!P53/B!P$46</f>
        <v>0.15029256222904613</v>
      </c>
      <c r="Q68" s="60">
        <f>+B!Q53/B!Q$46</f>
        <v>0.15621591061114934</v>
      </c>
      <c r="R68" s="76">
        <f>+B!R53/B!R$46</f>
        <v>0.15422092490244874</v>
      </c>
      <c r="S68" s="60">
        <f>+B!S53/B!S$46</f>
        <v>0.14695699667150594</v>
      </c>
      <c r="T68" s="76">
        <f>+B!T53/B!T$46</f>
        <v>0.16526574807765099</v>
      </c>
      <c r="U68" s="60">
        <f>+B!U53/B!U$46</f>
        <v>0.16100182624415327</v>
      </c>
      <c r="V68" s="76">
        <f>+B!V53/B!V$46</f>
        <v>0.14548731063018008</v>
      </c>
      <c r="W68" s="60">
        <f>+B!W53/B!W$46</f>
        <v>0.14067308398202974</v>
      </c>
      <c r="X68" s="76">
        <f>+B!X53/B!X$46</f>
        <v>0.13510415740222612</v>
      </c>
      <c r="Y68" s="60">
        <f>+B!Y53/B!Y$46</f>
        <v>0.1327770934376718</v>
      </c>
      <c r="Z68" s="77">
        <f>+B!Z53/B!Z$46</f>
        <v>0.13700016104619464</v>
      </c>
      <c r="AA68" s="77">
        <f>+B!AA53/B!AA$46</f>
        <v>0.14196538115004814</v>
      </c>
      <c r="AB68" s="77">
        <f>+B!AB53/B!AB$46</f>
        <v>0.15033027375102742</v>
      </c>
    </row>
    <row r="69" spans="3:28" x14ac:dyDescent="0.25">
      <c r="C69" s="181" t="s">
        <v>24</v>
      </c>
      <c r="D69" s="197"/>
      <c r="E69" s="78">
        <f>+B!E54/B!E$46</f>
        <v>0.39316174906217616</v>
      </c>
      <c r="F69" s="79">
        <f>+B!F54/B!F$46</f>
        <v>0.39219467721332574</v>
      </c>
      <c r="G69" s="78">
        <f>+B!G54/B!G$46</f>
        <v>0.43222282436264781</v>
      </c>
      <c r="H69" s="79">
        <f>+B!H54/B!H$46</f>
        <v>0.41074289949091636</v>
      </c>
      <c r="I69" s="78">
        <f>+B!I54/B!I$46</f>
        <v>0.39998163203805809</v>
      </c>
      <c r="J69" s="79">
        <f>+B!J54/B!J$46</f>
        <v>0.37684845855127624</v>
      </c>
      <c r="K69" s="78">
        <f>+B!K54/B!K$46</f>
        <v>0.42756785855139257</v>
      </c>
      <c r="L69" s="79">
        <f>+B!L54/B!L$46</f>
        <v>0.4245653466438144</v>
      </c>
      <c r="M69" s="78">
        <f>+B!M54/B!M$46</f>
        <v>0.41470138724738848</v>
      </c>
      <c r="N69" s="79">
        <f>+B!N54/B!N$46</f>
        <v>0.42191112474481146</v>
      </c>
      <c r="O69" s="78">
        <f>+B!O54/B!O$46</f>
        <v>0.45400987908005302</v>
      </c>
      <c r="P69" s="79">
        <f>+B!P54/B!P$46</f>
        <v>0.44167463535007617</v>
      </c>
      <c r="Q69" s="78">
        <f>+B!Q54/B!Q$46</f>
        <v>0.4422930813704587</v>
      </c>
      <c r="R69" s="79">
        <f>+B!R54/B!R$46</f>
        <v>0.40996291933736012</v>
      </c>
      <c r="S69" s="78">
        <f>+B!S54/B!S$46</f>
        <v>0.43640350938289052</v>
      </c>
      <c r="T69" s="79">
        <f>+B!T54/B!T$46</f>
        <v>0.42028226020034104</v>
      </c>
      <c r="U69" s="78">
        <f>+B!U54/B!U$46</f>
        <v>0.42699005666505635</v>
      </c>
      <c r="V69" s="79">
        <f>+B!V54/B!V$46</f>
        <v>0.40077771413009106</v>
      </c>
      <c r="W69" s="78">
        <f>+B!W54/B!W$46</f>
        <v>0.39019034304894157</v>
      </c>
      <c r="X69" s="79">
        <f>+B!X54/B!X$46</f>
        <v>0.36924541339276912</v>
      </c>
      <c r="Y69" s="78">
        <f>+B!Y54/B!Y$46</f>
        <v>0.36469884682578224</v>
      </c>
      <c r="Z69" s="80">
        <f>+B!Z54/B!Z$46</f>
        <v>0.35117655697254002</v>
      </c>
      <c r="AA69" s="80">
        <f>+B!AA54/B!AA$46</f>
        <v>0.35618649855573936</v>
      </c>
      <c r="AB69" s="80">
        <f>+B!AB54/B!AB$46</f>
        <v>0.35397749400076994</v>
      </c>
    </row>
    <row r="70" spans="3:28" x14ac:dyDescent="0.25">
      <c r="C70" s="183" t="s">
        <v>25</v>
      </c>
      <c r="D70" s="198"/>
      <c r="E70" s="60">
        <f>+B!E55/B!E$46</f>
        <v>7.8145557549031588E-2</v>
      </c>
      <c r="F70" s="76">
        <f>+B!F55/B!F$46</f>
        <v>8.5844875292098111E-2</v>
      </c>
      <c r="G70" s="60">
        <f>+B!G55/B!G$46</f>
        <v>8.9742591261357182E-2</v>
      </c>
      <c r="H70" s="76">
        <f>+B!H55/B!H$46</f>
        <v>9.5883151575545375E-2</v>
      </c>
      <c r="I70" s="60">
        <f>+B!I55/B!I$46</f>
        <v>9.6771526652990603E-2</v>
      </c>
      <c r="J70" s="76">
        <f>+B!J55/B!J$46</f>
        <v>9.6934146536066121E-2</v>
      </c>
      <c r="K70" s="60">
        <f>+B!K55/B!K$46</f>
        <v>9.2752708827243832E-2</v>
      </c>
      <c r="L70" s="76">
        <f>+B!L55/B!L$46</f>
        <v>8.8956718065152388E-2</v>
      </c>
      <c r="M70" s="60">
        <f>+B!M55/B!M$46</f>
        <v>8.4646869324656676E-2</v>
      </c>
      <c r="N70" s="76">
        <f>+B!N55/B!N$46</f>
        <v>7.4635175274178761E-2</v>
      </c>
      <c r="O70" s="60">
        <f>+B!O55/B!O$46</f>
        <v>7.9496213637613389E-2</v>
      </c>
      <c r="P70" s="76">
        <f>+B!P55/B!P$46</f>
        <v>8.4816268033977085E-2</v>
      </c>
      <c r="Q70" s="60">
        <f>+B!Q55/B!Q$46</f>
        <v>8.4100275337626429E-2</v>
      </c>
      <c r="R70" s="76">
        <f>+B!R55/B!R$46</f>
        <v>8.2540198553298985E-2</v>
      </c>
      <c r="S70" s="60">
        <f>+B!S55/B!S$46</f>
        <v>9.0515338429917366E-2</v>
      </c>
      <c r="T70" s="76">
        <f>+B!T55/B!T$46</f>
        <v>9.2282403555571116E-2</v>
      </c>
      <c r="U70" s="60">
        <f>+B!U55/B!U$46</f>
        <v>8.9623385101455733E-2</v>
      </c>
      <c r="V70" s="76">
        <f>+B!V55/B!V$46</f>
        <v>9.5772360517714539E-2</v>
      </c>
      <c r="W70" s="60">
        <f>+B!W55/B!W$46</f>
        <v>9.145500282914483E-2</v>
      </c>
      <c r="X70" s="76">
        <f>+B!X55/B!X$46</f>
        <v>9.1433136344722984E-2</v>
      </c>
      <c r="Y70" s="60">
        <f>+B!Y55/B!Y$46</f>
        <v>9.0118627439626509E-2</v>
      </c>
      <c r="Z70" s="77">
        <f>+B!Z55/B!Z$46</f>
        <v>9.1236732883140298E-2</v>
      </c>
      <c r="AA70" s="77">
        <f>+B!AA55/B!AA$46</f>
        <v>9.297846482524591E-2</v>
      </c>
      <c r="AB70" s="77">
        <f>+B!AB55/B!AB$46</f>
        <v>9.2092388250629514E-2</v>
      </c>
    </row>
    <row r="71" spans="3:28" ht="15.75" thickBot="1" x14ac:dyDescent="0.3">
      <c r="C71" s="185" t="s">
        <v>26</v>
      </c>
      <c r="D71" s="221"/>
      <c r="E71" s="81">
        <f>+B!E56/B!E$46</f>
        <v>7.130990630642095E-2</v>
      </c>
      <c r="F71" s="82">
        <f>+B!F56/B!F$46</f>
        <v>2.9612475604291987E-2</v>
      </c>
      <c r="G71" s="81">
        <f>+B!G56/B!G$46</f>
        <v>2.2912261697416385E-2</v>
      </c>
      <c r="H71" s="82">
        <f>+B!H56/B!H$46</f>
        <v>2.5036495279609102E-2</v>
      </c>
      <c r="I71" s="81">
        <f>+B!I56/B!I$46</f>
        <v>1.3922994841518925E-2</v>
      </c>
      <c r="J71" s="82">
        <f>+B!J56/B!J$46</f>
        <v>2.0221432953497868E-3</v>
      </c>
      <c r="K71" s="81">
        <f>+B!K56/B!K$46</f>
        <v>5.2796049617345039E-3</v>
      </c>
      <c r="L71" s="82">
        <f>+B!L56/B!L$46</f>
        <v>1.0362244545140445E-3</v>
      </c>
      <c r="M71" s="81">
        <f>+B!M56/B!M$46</f>
        <v>6.3275934579539346E-3</v>
      </c>
      <c r="N71" s="82">
        <f>+B!N56/B!N$46</f>
        <v>7.2918532296970887E-3</v>
      </c>
      <c r="O71" s="81">
        <f>+B!O56/B!O$46</f>
        <v>7.3084537157059367E-3</v>
      </c>
      <c r="P71" s="82">
        <f>+B!P56/B!P$46</f>
        <v>9.5079232813088353E-3</v>
      </c>
      <c r="Q71" s="81">
        <f>+B!Q56/B!Q$46</f>
        <v>7.5247599488021E-3</v>
      </c>
      <c r="R71" s="82">
        <f>+B!R56/B!R$46</f>
        <v>6.2367555027522401E-3</v>
      </c>
      <c r="S71" s="81">
        <f>+B!S56/B!S$46</f>
        <v>6.0267748062630445E-3</v>
      </c>
      <c r="T71" s="82">
        <f>+B!T56/B!T$46</f>
        <v>5.2315991540508276E-3</v>
      </c>
      <c r="U71" s="81">
        <f>+B!U56/B!U$46</f>
        <v>6.1265466935642478E-3</v>
      </c>
      <c r="V71" s="82">
        <f>+B!V56/B!V$46</f>
        <v>6.3946664350548058E-3</v>
      </c>
      <c r="W71" s="81">
        <f>+B!W56/B!W$46</f>
        <v>7.1801848890750593E-3</v>
      </c>
      <c r="X71" s="82">
        <f>+B!X56/B!X$46</f>
        <v>7.0087241605985692E-3</v>
      </c>
      <c r="Y71" s="81">
        <f>+B!Y56/B!Y$46</f>
        <v>8.660928521019946E-3</v>
      </c>
      <c r="Z71" s="83">
        <f>+B!Z56/B!Z$46</f>
        <v>7.8566782120601444E-3</v>
      </c>
      <c r="AA71" s="83">
        <f>+B!AA56/B!AA$46</f>
        <v>6.0712538487854755E-3</v>
      </c>
      <c r="AB71" s="83">
        <f>+B!AB56/B!AB$46</f>
        <v>5.574841254546564E-3</v>
      </c>
    </row>
    <row r="72" spans="3:28" x14ac:dyDescent="0.25">
      <c r="C72" s="1" t="s">
        <v>53</v>
      </c>
    </row>
  </sheetData>
  <mergeCells count="28">
    <mergeCell ref="C70:D70"/>
    <mergeCell ref="C71:D71"/>
    <mergeCell ref="C65:D65"/>
    <mergeCell ref="C66:D66"/>
    <mergeCell ref="C67:D67"/>
    <mergeCell ref="C68:D68"/>
    <mergeCell ref="C69:D69"/>
    <mergeCell ref="C57:D57"/>
    <mergeCell ref="C61:D61"/>
    <mergeCell ref="C62:D62"/>
    <mergeCell ref="C63:D63"/>
    <mergeCell ref="C64:D64"/>
    <mergeCell ref="C52:D52"/>
    <mergeCell ref="C53:D53"/>
    <mergeCell ref="C54:D54"/>
    <mergeCell ref="C55:D55"/>
    <mergeCell ref="C56:D56"/>
    <mergeCell ref="C47:D47"/>
    <mergeCell ref="C48:D48"/>
    <mergeCell ref="C49:D49"/>
    <mergeCell ref="C50:D50"/>
    <mergeCell ref="C51:D51"/>
    <mergeCell ref="B7:E16"/>
    <mergeCell ref="G9:J16"/>
    <mergeCell ref="M8:P16"/>
    <mergeCell ref="C17:E17"/>
    <mergeCell ref="H17:J17"/>
    <mergeCell ref="N17:P17"/>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12</vt:i4>
      </vt:variant>
    </vt:vector>
  </HeadingPairs>
  <TitlesOfParts>
    <vt:vector size="12" baseType="lpstr">
      <vt:lpstr>INICIO</vt:lpstr>
      <vt:lpstr>INDICADORES</vt:lpstr>
      <vt:lpstr>FUENTE DE DATOS</vt:lpstr>
      <vt:lpstr>A</vt:lpstr>
      <vt:lpstr>B</vt:lpstr>
      <vt:lpstr>C</vt:lpstr>
      <vt:lpstr>D</vt:lpstr>
      <vt:lpstr>E</vt:lpstr>
      <vt:lpstr>F</vt:lpstr>
      <vt:lpstr>H</vt:lpstr>
      <vt:lpstr>I</vt:lpstr>
      <vt:lpstr>J</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OBSERVATORIO COLOMBIANO TRATADOS COMERCIALES</dc:creator>
  <cp:lastModifiedBy>JOSE VIDAL CASTANO RAMIREZ</cp:lastModifiedBy>
  <dcterms:created xsi:type="dcterms:W3CDTF">2017-09-28T16:39:19Z</dcterms:created>
  <dcterms:modified xsi:type="dcterms:W3CDTF">2019-12-17T22:22:35Z</dcterms:modified>
</cp:coreProperties>
</file>