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24226"/>
  <mc:AlternateContent xmlns:mc="http://schemas.openxmlformats.org/markup-compatibility/2006">
    <mc:Choice Requires="x15">
      <x15ac:absPath xmlns:x15ac="http://schemas.microsoft.com/office/spreadsheetml/2010/11/ac" url="C:\Users\luise\OneDrive\Desktop\eudoro\ADMINISTRACION 20231\PRACTICA PROFESIONAL\"/>
    </mc:Choice>
  </mc:AlternateContent>
  <xr:revisionPtr revIDLastSave="0" documentId="13_ncr:1_{DE0E6D59-B313-41A6-AD91-8762CB8D5B8D}" xr6:coauthVersionLast="47" xr6:coauthVersionMax="47" xr10:uidLastSave="{00000000-0000-0000-0000-000000000000}"/>
  <bookViews>
    <workbookView xWindow="-120" yWindow="-120" windowWidth="24240" windowHeight="13140" tabRatio="664" activeTab="11" xr2:uid="{00000000-000D-0000-FFFF-FFFF00000000}"/>
  </bookViews>
  <sheets>
    <sheet name="INICIO" sheetId="3" r:id="rId1"/>
    <sheet name="INDICADORES" sheetId="4" r:id="rId2"/>
    <sheet name="FUENTE DE DATOS" sheetId="17" r:id="rId3"/>
    <sheet name="A" sheetId="5" r:id="rId4"/>
    <sheet name="B" sheetId="6" r:id="rId5"/>
    <sheet name="C" sheetId="7" r:id="rId6"/>
    <sheet name="D" sheetId="8" r:id="rId7"/>
    <sheet name="E" sheetId="9" r:id="rId8"/>
    <sheet name="F" sheetId="10" r:id="rId9"/>
    <sheet name="H" sheetId="2" r:id="rId10"/>
    <sheet name="I" sheetId="12" r:id="rId11"/>
    <sheet name="Hoja1" sheetId="18" r:id="rId12"/>
    <sheet name="J"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46" i="9" l="1"/>
  <c r="AF47" i="9"/>
  <c r="AF48" i="9"/>
  <c r="AF49" i="9"/>
  <c r="AF50" i="9"/>
  <c r="AF51" i="9"/>
  <c r="AF52" i="9"/>
  <c r="AF53" i="9"/>
  <c r="AF54" i="9"/>
  <c r="AF55" i="9"/>
  <c r="AF56" i="9"/>
  <c r="AH140" i="8"/>
  <c r="AH141" i="8"/>
  <c r="AH142" i="8"/>
  <c r="AH143" i="8"/>
  <c r="AH144" i="8"/>
  <c r="AH145" i="8"/>
  <c r="AH146" i="8"/>
  <c r="AH147" i="8"/>
  <c r="AH148" i="8"/>
  <c r="AH149" i="8"/>
  <c r="AH150" i="8"/>
  <c r="AH126" i="8"/>
  <c r="AH127" i="8"/>
  <c r="AH128" i="8"/>
  <c r="AH129" i="8"/>
  <c r="AH130" i="8"/>
  <c r="AH131" i="8"/>
  <c r="AH132" i="8"/>
  <c r="AH133" i="8"/>
  <c r="AH134" i="8"/>
  <c r="AH135" i="8"/>
  <c r="AH136" i="8"/>
  <c r="AH98" i="8"/>
  <c r="AH99" i="8"/>
  <c r="AH100" i="8"/>
  <c r="AH101" i="8"/>
  <c r="AH102" i="8"/>
  <c r="AH103" i="8"/>
  <c r="AH104" i="8"/>
  <c r="AH105" i="8"/>
  <c r="AH106" i="8"/>
  <c r="AH107" i="8"/>
  <c r="AH108" i="8"/>
  <c r="AH80" i="8"/>
  <c r="AH81" i="8"/>
  <c r="AH82" i="8"/>
  <c r="AH83" i="8"/>
  <c r="AH84" i="8"/>
  <c r="AH85" i="8"/>
  <c r="AH86" i="8"/>
  <c r="AH87" i="8"/>
  <c r="AH88" i="8"/>
  <c r="AH89" i="8"/>
  <c r="AH90" i="8"/>
  <c r="AH46" i="8"/>
  <c r="AH47" i="8"/>
  <c r="AH48" i="8"/>
  <c r="AH49" i="8"/>
  <c r="AH50" i="8"/>
  <c r="AH51" i="8"/>
  <c r="AH52" i="8"/>
  <c r="AH53" i="8"/>
  <c r="AH54" i="8"/>
  <c r="AH55" i="8"/>
  <c r="AH56" i="8"/>
  <c r="AH66" i="8"/>
  <c r="AH67" i="8"/>
  <c r="AH68" i="8"/>
  <c r="AH69" i="8"/>
  <c r="AH70" i="8"/>
  <c r="AH71" i="8"/>
  <c r="AH72" i="8"/>
  <c r="AH73" i="8"/>
  <c r="AH74" i="8"/>
  <c r="AH75" i="8"/>
  <c r="AH76" i="8"/>
  <c r="AH112" i="8"/>
  <c r="AH113" i="8"/>
  <c r="AH114" i="8"/>
  <c r="AH115" i="8"/>
  <c r="AH116" i="8"/>
  <c r="AH117" i="8"/>
  <c r="AH118" i="8"/>
  <c r="AH119" i="8"/>
  <c r="AH120" i="8"/>
  <c r="AH121" i="8"/>
  <c r="AH122" i="8"/>
  <c r="AE47" i="10"/>
  <c r="AE48" i="10"/>
  <c r="AE49" i="10"/>
  <c r="AE50" i="10"/>
  <c r="AE51" i="10"/>
  <c r="AE52" i="10"/>
  <c r="AE53" i="10"/>
  <c r="AE54" i="10"/>
  <c r="AE55" i="10"/>
  <c r="AE56" i="10"/>
  <c r="AE57" i="10"/>
  <c r="AE61" i="10"/>
  <c r="AE62" i="10"/>
  <c r="AE63" i="10"/>
  <c r="AE64" i="10"/>
  <c r="AE65" i="10"/>
  <c r="AE66" i="10"/>
  <c r="AE67" i="10"/>
  <c r="AE68" i="10"/>
  <c r="AE69" i="10"/>
  <c r="AE70" i="10"/>
  <c r="AE71" i="10"/>
  <c r="AF47" i="12"/>
  <c r="AF61" i="12" s="1"/>
  <c r="AF48" i="12"/>
  <c r="AF62" i="12" s="1"/>
  <c r="AF49" i="12"/>
  <c r="AF63" i="12" s="1"/>
  <c r="AF50" i="12"/>
  <c r="AF64" i="12" s="1"/>
  <c r="AF51" i="12"/>
  <c r="AF65" i="12" s="1"/>
  <c r="AF52" i="12"/>
  <c r="AF66" i="12" s="1"/>
  <c r="AF53" i="12"/>
  <c r="AF67" i="12" s="1"/>
  <c r="AF54" i="12"/>
  <c r="AF68" i="12" s="1"/>
  <c r="AF55" i="12"/>
  <c r="AF69" i="12" s="1"/>
  <c r="AF56" i="12"/>
  <c r="AF70" i="12" s="1"/>
  <c r="AF59" i="13"/>
  <c r="AF60" i="13"/>
  <c r="AF61" i="13"/>
  <c r="AF62" i="13"/>
  <c r="AF63" i="13"/>
  <c r="AF64" i="13"/>
  <c r="AF65" i="13"/>
  <c r="AF66" i="13"/>
  <c r="AF67" i="13"/>
  <c r="AF68" i="13"/>
  <c r="AF46" i="13"/>
  <c r="AF47" i="13"/>
  <c r="AF48" i="13"/>
  <c r="AF49" i="13"/>
  <c r="AF50" i="13"/>
  <c r="AF51" i="13"/>
  <c r="AF52" i="13"/>
  <c r="AF53" i="13"/>
  <c r="AF54" i="13"/>
  <c r="AF55" i="13"/>
  <c r="AF44" i="2"/>
  <c r="AF45" i="2"/>
  <c r="AF46" i="2"/>
  <c r="AF47" i="2"/>
  <c r="AF48" i="2"/>
  <c r="AF49" i="2"/>
  <c r="AF50" i="2"/>
  <c r="AF51" i="2"/>
  <c r="AF52" i="2"/>
  <c r="AF53" i="2"/>
  <c r="AE74" i="9"/>
  <c r="AE75" i="9"/>
  <c r="AE76" i="9"/>
  <c r="AE77" i="9"/>
  <c r="AE78" i="9"/>
  <c r="AE79" i="9"/>
  <c r="AE80" i="9"/>
  <c r="AE81" i="9"/>
  <c r="AE82" i="9"/>
  <c r="AE83" i="9"/>
  <c r="AE84" i="9"/>
  <c r="AE102" i="9"/>
  <c r="AE103" i="9"/>
  <c r="AE104" i="9"/>
  <c r="AE105" i="9"/>
  <c r="AE106" i="9"/>
  <c r="AE107" i="9"/>
  <c r="AE108" i="9"/>
  <c r="AE109" i="9"/>
  <c r="AE110" i="9"/>
  <c r="AE111" i="9"/>
  <c r="AE112" i="9"/>
  <c r="AD46" i="7"/>
  <c r="AD47" i="7"/>
  <c r="AD48" i="7"/>
  <c r="AD49" i="7"/>
  <c r="AD50" i="7"/>
  <c r="AD51" i="7"/>
  <c r="AD52" i="7"/>
  <c r="AD53" i="7"/>
  <c r="AD54" i="7"/>
  <c r="AD55" i="7"/>
  <c r="AD56" i="7"/>
  <c r="F47" i="13"/>
  <c r="AE47" i="9"/>
  <c r="AE48" i="9"/>
  <c r="AE49" i="9"/>
  <c r="AE50" i="9"/>
  <c r="AE51" i="9"/>
  <c r="AE52" i="9"/>
  <c r="AE53" i="9"/>
  <c r="AE54" i="9"/>
  <c r="AE55" i="9"/>
  <c r="AE56" i="9"/>
  <c r="J47" i="7"/>
  <c r="AE46" i="9"/>
  <c r="AE46" i="13" l="1"/>
  <c r="AE59" i="13" s="1"/>
  <c r="AE47" i="13"/>
  <c r="AE60" i="13" s="1"/>
  <c r="AE48" i="13"/>
  <c r="AE61" i="13" s="1"/>
  <c r="AE49" i="13"/>
  <c r="AE62" i="13" s="1"/>
  <c r="AE50" i="13"/>
  <c r="AE63" i="13" s="1"/>
  <c r="AE51" i="13"/>
  <c r="AE64" i="13" s="1"/>
  <c r="AE52" i="13"/>
  <c r="AE65" i="13" s="1"/>
  <c r="AE53" i="13"/>
  <c r="AE66" i="13" s="1"/>
  <c r="AE54" i="13"/>
  <c r="AE67" i="13" s="1"/>
  <c r="AE55" i="13"/>
  <c r="AE68" i="13" s="1"/>
  <c r="AE47" i="12"/>
  <c r="AE61" i="12" s="1"/>
  <c r="AE48" i="12"/>
  <c r="AE62" i="12" s="1"/>
  <c r="AE49" i="12"/>
  <c r="AE63" i="12" s="1"/>
  <c r="AE50" i="12"/>
  <c r="AE64" i="12" s="1"/>
  <c r="AE51" i="12"/>
  <c r="AE65" i="12" s="1"/>
  <c r="AE52" i="12"/>
  <c r="AE66" i="12" s="1"/>
  <c r="AE53" i="12"/>
  <c r="AE67" i="12" s="1"/>
  <c r="AE54" i="12"/>
  <c r="AE68" i="12" s="1"/>
  <c r="AE55" i="12"/>
  <c r="AE69" i="12" s="1"/>
  <c r="AE56" i="12"/>
  <c r="AE70" i="12" s="1"/>
  <c r="AE44" i="2"/>
  <c r="AE45" i="2"/>
  <c r="AE46" i="2"/>
  <c r="AE47" i="2"/>
  <c r="AE48" i="2"/>
  <c r="AE49" i="2"/>
  <c r="AE50" i="2"/>
  <c r="AE51" i="2"/>
  <c r="AE52" i="2"/>
  <c r="AE53" i="2"/>
  <c r="AD61" i="10"/>
  <c r="AD62" i="10"/>
  <c r="AD63" i="10"/>
  <c r="AD64" i="10"/>
  <c r="AD65" i="10"/>
  <c r="AD66" i="10"/>
  <c r="AD67" i="10"/>
  <c r="AD68" i="10"/>
  <c r="AD69" i="10"/>
  <c r="AD70" i="10"/>
  <c r="AD71" i="10"/>
  <c r="AD47" i="10"/>
  <c r="AD48" i="10"/>
  <c r="AD49" i="10"/>
  <c r="AD50" i="10"/>
  <c r="AD51" i="10"/>
  <c r="AD52" i="10"/>
  <c r="AD53" i="10"/>
  <c r="AD54" i="10"/>
  <c r="AD55" i="10"/>
  <c r="AD56" i="10"/>
  <c r="AD57" i="10"/>
  <c r="AD102" i="9"/>
  <c r="AD103" i="9"/>
  <c r="AD104" i="9"/>
  <c r="AD105" i="9"/>
  <c r="AD106" i="9"/>
  <c r="AD107" i="9"/>
  <c r="AD108" i="9"/>
  <c r="AD109" i="9"/>
  <c r="AD110" i="9"/>
  <c r="AD111" i="9"/>
  <c r="AD112" i="9"/>
  <c r="AD74" i="9"/>
  <c r="AD75" i="9"/>
  <c r="AD76" i="9"/>
  <c r="AD77" i="9"/>
  <c r="AD78" i="9"/>
  <c r="AD79" i="9"/>
  <c r="AD80" i="9"/>
  <c r="AD81" i="9"/>
  <c r="AD82" i="9"/>
  <c r="AD83" i="9"/>
  <c r="AD84" i="9"/>
  <c r="AG112" i="8"/>
  <c r="AG113" i="8"/>
  <c r="AG114" i="8"/>
  <c r="AG115" i="8"/>
  <c r="AG116" i="8"/>
  <c r="AG117" i="8"/>
  <c r="AG118" i="8"/>
  <c r="AG119" i="8"/>
  <c r="AG120" i="8"/>
  <c r="AG121" i="8"/>
  <c r="AG122" i="8"/>
  <c r="H99" i="8"/>
  <c r="H100" i="8"/>
  <c r="H101" i="8"/>
  <c r="H102" i="8"/>
  <c r="H103" i="8"/>
  <c r="H104" i="8"/>
  <c r="H105" i="8"/>
  <c r="H106" i="8"/>
  <c r="H107" i="8"/>
  <c r="H108" i="8"/>
  <c r="AG98" i="8" l="1"/>
  <c r="AG99" i="8"/>
  <c r="AG100" i="8"/>
  <c r="AG101" i="8"/>
  <c r="AG102" i="8"/>
  <c r="AG103" i="8"/>
  <c r="AG104" i="8"/>
  <c r="AG105" i="8"/>
  <c r="AG106" i="8"/>
  <c r="AG107" i="8"/>
  <c r="AG108" i="8"/>
  <c r="AG66" i="8"/>
  <c r="AG67" i="8"/>
  <c r="AG68" i="8"/>
  <c r="AG69" i="8"/>
  <c r="AG70" i="8"/>
  <c r="AG71" i="8"/>
  <c r="AG72" i="8"/>
  <c r="AG73" i="8"/>
  <c r="AG74" i="8"/>
  <c r="AG75" i="8"/>
  <c r="AG76" i="8"/>
  <c r="AG46" i="8"/>
  <c r="AG47" i="8"/>
  <c r="AG48" i="8"/>
  <c r="AG49" i="8"/>
  <c r="AG50" i="8"/>
  <c r="AG51" i="8"/>
  <c r="AG52" i="8"/>
  <c r="AG53" i="8"/>
  <c r="AG54" i="8"/>
  <c r="AG55" i="8"/>
  <c r="AG56" i="8"/>
  <c r="AC46" i="7"/>
  <c r="AC47" i="7"/>
  <c r="AC48" i="7"/>
  <c r="AC49" i="7"/>
  <c r="AC50" i="7"/>
  <c r="AG84" i="8" s="1"/>
  <c r="AC51" i="7"/>
  <c r="AG85" i="8" s="1"/>
  <c r="AC52" i="7"/>
  <c r="AG86" i="8" s="1"/>
  <c r="AC53" i="7"/>
  <c r="AC54" i="7"/>
  <c r="AC55" i="7"/>
  <c r="AC56" i="7"/>
  <c r="AG90" i="8" s="1"/>
  <c r="AG146" i="8" l="1"/>
  <c r="AG132" i="8"/>
  <c r="AG81" i="8"/>
  <c r="AG141" i="8"/>
  <c r="AG127" i="8"/>
  <c r="AG82" i="8"/>
  <c r="AG142" i="8"/>
  <c r="AG128" i="8"/>
  <c r="AG126" i="8"/>
  <c r="AG140" i="8"/>
  <c r="AG150" i="8"/>
  <c r="AG136" i="8"/>
  <c r="AG135" i="8"/>
  <c r="AG149" i="8"/>
  <c r="AG145" i="8"/>
  <c r="AG131" i="8"/>
  <c r="AG89" i="8"/>
  <c r="AG134" i="8"/>
  <c r="AG148" i="8"/>
  <c r="AG130" i="8"/>
  <c r="AG144" i="8"/>
  <c r="AG88" i="8"/>
  <c r="AG80" i="8"/>
  <c r="AG87" i="8"/>
  <c r="AG133" i="8"/>
  <c r="AG147" i="8"/>
  <c r="AG83" i="8"/>
  <c r="AG129" i="8"/>
  <c r="AG143" i="8"/>
  <c r="AD55" i="13"/>
  <c r="AD68" i="13" s="1"/>
  <c r="AD54" i="13"/>
  <c r="AD67" i="13" s="1"/>
  <c r="AD53" i="13"/>
  <c r="AD66" i="13" s="1"/>
  <c r="AD52" i="13"/>
  <c r="AD65" i="13" s="1"/>
  <c r="AD51" i="13"/>
  <c r="AD64" i="13" s="1"/>
  <c r="AD50" i="13"/>
  <c r="AD63" i="13" s="1"/>
  <c r="AD49" i="13"/>
  <c r="AD62" i="13" s="1"/>
  <c r="AD48" i="13"/>
  <c r="AD61" i="13" s="1"/>
  <c r="AD47" i="13"/>
  <c r="AD60" i="13" s="1"/>
  <c r="AD46" i="13"/>
  <c r="AD59" i="13" s="1"/>
  <c r="AD56" i="12"/>
  <c r="AD70" i="12" s="1"/>
  <c r="AD55" i="12"/>
  <c r="AD69" i="12" s="1"/>
  <c r="AD54" i="12"/>
  <c r="AD68" i="12" s="1"/>
  <c r="AD53" i="12"/>
  <c r="AD67" i="12" s="1"/>
  <c r="AD52" i="12"/>
  <c r="AD66" i="12" s="1"/>
  <c r="AD51" i="12"/>
  <c r="AD65" i="12" s="1"/>
  <c r="AD50" i="12"/>
  <c r="AD64" i="12" s="1"/>
  <c r="AD49" i="12"/>
  <c r="AD63" i="12" s="1"/>
  <c r="AD48" i="12"/>
  <c r="AD62" i="12" s="1"/>
  <c r="AD47" i="12"/>
  <c r="AD61" i="12" s="1"/>
  <c r="AD53" i="2"/>
  <c r="AD52" i="2"/>
  <c r="AD51" i="2"/>
  <c r="AD50" i="2"/>
  <c r="AD49" i="2"/>
  <c r="AD48" i="2"/>
  <c r="AD47" i="2"/>
  <c r="AD46" i="2"/>
  <c r="AD45" i="2"/>
  <c r="AD44" i="2"/>
  <c r="AC71" i="10"/>
  <c r="AC70" i="10"/>
  <c r="AC69" i="10"/>
  <c r="AC68" i="10"/>
  <c r="AC67" i="10"/>
  <c r="AC66" i="10"/>
  <c r="AC65" i="10"/>
  <c r="AC64" i="10"/>
  <c r="AC63" i="10"/>
  <c r="AC62" i="10"/>
  <c r="AC61" i="10"/>
  <c r="AC57" i="10"/>
  <c r="AC56" i="10"/>
  <c r="AC55" i="10"/>
  <c r="AC54" i="10"/>
  <c r="AC53" i="10"/>
  <c r="AC52" i="10"/>
  <c r="AC51" i="10"/>
  <c r="AC50" i="10"/>
  <c r="AC49" i="10"/>
  <c r="AC48" i="10"/>
  <c r="AC47" i="10"/>
  <c r="AC112" i="9"/>
  <c r="AC111" i="9"/>
  <c r="AC110" i="9"/>
  <c r="AC109" i="9"/>
  <c r="AC108" i="9"/>
  <c r="AC107" i="9"/>
  <c r="AC106" i="9"/>
  <c r="AC105" i="9"/>
  <c r="AC104" i="9"/>
  <c r="AC103" i="9"/>
  <c r="AC102" i="9"/>
  <c r="AC84" i="9"/>
  <c r="AC83" i="9"/>
  <c r="AC82" i="9"/>
  <c r="AC81" i="9"/>
  <c r="AC80" i="9"/>
  <c r="AC79" i="9"/>
  <c r="AC78" i="9"/>
  <c r="AC77" i="9"/>
  <c r="AC76" i="9"/>
  <c r="AC75" i="9"/>
  <c r="AC74" i="9"/>
  <c r="AD56" i="9"/>
  <c r="AD55" i="9"/>
  <c r="AD54" i="9"/>
  <c r="AD53" i="9"/>
  <c r="AD52" i="9"/>
  <c r="AD51" i="9"/>
  <c r="AD50" i="9"/>
  <c r="AD49" i="9"/>
  <c r="AD48" i="9"/>
  <c r="AD47" i="9"/>
  <c r="AD46" i="9"/>
  <c r="AF122" i="8"/>
  <c r="AF121" i="8"/>
  <c r="AF120" i="8"/>
  <c r="AF119" i="8"/>
  <c r="AF118" i="8"/>
  <c r="AF117" i="8"/>
  <c r="AF116" i="8"/>
  <c r="AF115" i="8"/>
  <c r="AF114" i="8"/>
  <c r="AF113" i="8"/>
  <c r="AF112" i="8"/>
  <c r="AF108" i="8"/>
  <c r="AF107" i="8"/>
  <c r="AF106" i="8"/>
  <c r="AF105" i="8"/>
  <c r="AF104" i="8"/>
  <c r="AF103" i="8"/>
  <c r="AF102" i="8"/>
  <c r="AF101" i="8"/>
  <c r="AF100" i="8"/>
  <c r="AF99" i="8"/>
  <c r="AF98" i="8"/>
  <c r="AF76" i="8"/>
  <c r="AF75" i="8"/>
  <c r="AF74" i="8"/>
  <c r="AF73" i="8"/>
  <c r="AF72" i="8"/>
  <c r="AF71" i="8"/>
  <c r="AF70" i="8"/>
  <c r="AF69" i="8"/>
  <c r="AF68" i="8"/>
  <c r="AF67" i="8"/>
  <c r="AF66" i="8"/>
  <c r="AF56" i="8"/>
  <c r="AF55" i="8"/>
  <c r="AF54" i="8"/>
  <c r="AF53" i="8"/>
  <c r="AF52" i="8"/>
  <c r="AF51" i="8"/>
  <c r="AF50" i="8"/>
  <c r="AF49" i="8"/>
  <c r="AF48" i="8"/>
  <c r="AF47" i="8"/>
  <c r="AF46" i="8"/>
  <c r="AE56" i="8"/>
  <c r="AE55" i="8"/>
  <c r="AE54" i="8"/>
  <c r="AE53" i="8"/>
  <c r="AE52" i="8"/>
  <c r="AE51" i="8"/>
  <c r="AE50" i="8"/>
  <c r="AE49" i="8"/>
  <c r="AE48" i="8"/>
  <c r="AE47" i="8"/>
  <c r="AE46" i="8"/>
  <c r="AB56" i="7"/>
  <c r="AF136" i="8" s="1"/>
  <c r="AB55" i="7"/>
  <c r="AF149" i="8" s="1"/>
  <c r="AB54" i="7"/>
  <c r="AF134" i="8" s="1"/>
  <c r="AB53" i="7"/>
  <c r="AF147" i="8" s="1"/>
  <c r="AB52" i="7"/>
  <c r="AF146" i="8" s="1"/>
  <c r="AB51" i="7"/>
  <c r="AF145" i="8" s="1"/>
  <c r="AB50" i="7"/>
  <c r="AF130" i="8" s="1"/>
  <c r="AB49" i="7"/>
  <c r="AF129" i="8" s="1"/>
  <c r="AB48" i="7"/>
  <c r="AF128" i="8" s="1"/>
  <c r="AB47" i="7"/>
  <c r="AF141" i="8" s="1"/>
  <c r="AB46" i="7"/>
  <c r="AF126" i="8" s="1"/>
  <c r="AF127" i="8" l="1"/>
  <c r="AF131" i="8"/>
  <c r="AF135" i="8"/>
  <c r="AF82" i="8"/>
  <c r="AF142" i="8"/>
  <c r="AF83" i="8"/>
  <c r="AF132" i="8"/>
  <c r="AF143" i="8"/>
  <c r="AF80" i="8"/>
  <c r="AF84" i="8"/>
  <c r="AF88" i="8"/>
  <c r="AF133" i="8"/>
  <c r="AF140" i="8"/>
  <c r="AF144" i="8"/>
  <c r="AF148" i="8"/>
  <c r="AF86" i="8"/>
  <c r="AF90" i="8"/>
  <c r="AF150" i="8"/>
  <c r="AF87" i="8"/>
  <c r="AF81" i="8"/>
  <c r="AF85" i="8"/>
  <c r="AF89" i="8"/>
  <c r="AC46" i="13"/>
  <c r="AC59" i="13" s="1"/>
  <c r="AC47" i="13"/>
  <c r="AC60" i="13" s="1"/>
  <c r="AC48" i="13"/>
  <c r="AC61" i="13" s="1"/>
  <c r="AC49" i="13"/>
  <c r="AC62" i="13" s="1"/>
  <c r="AC50" i="13"/>
  <c r="AC63" i="13" s="1"/>
  <c r="AC51" i="13"/>
  <c r="AC64" i="13" s="1"/>
  <c r="AC52" i="13"/>
  <c r="AC65" i="13" s="1"/>
  <c r="AC53" i="13"/>
  <c r="AC66" i="13" s="1"/>
  <c r="AC54" i="13"/>
  <c r="AC67" i="13" s="1"/>
  <c r="AC55" i="13"/>
  <c r="AC68" i="13" s="1"/>
  <c r="AC47" i="12"/>
  <c r="AC61" i="12" s="1"/>
  <c r="AC48" i="12"/>
  <c r="AC62" i="12" s="1"/>
  <c r="AC49" i="12"/>
  <c r="AC63" i="12" s="1"/>
  <c r="AC50" i="12"/>
  <c r="AC64" i="12" s="1"/>
  <c r="AC51" i="12"/>
  <c r="AC65" i="12" s="1"/>
  <c r="AC52" i="12"/>
  <c r="AC66" i="12" s="1"/>
  <c r="AC53" i="12"/>
  <c r="AC67" i="12" s="1"/>
  <c r="AC54" i="12"/>
  <c r="AC68" i="12" s="1"/>
  <c r="AC55" i="12"/>
  <c r="AC69" i="12" s="1"/>
  <c r="AC56" i="12"/>
  <c r="AC70" i="12" s="1"/>
  <c r="AC44" i="2"/>
  <c r="AC45" i="2"/>
  <c r="AC46" i="2"/>
  <c r="AC47" i="2"/>
  <c r="AC48" i="2"/>
  <c r="AC49" i="2"/>
  <c r="AC50" i="2"/>
  <c r="AC51" i="2"/>
  <c r="AC52" i="2"/>
  <c r="AC53" i="2"/>
  <c r="AB61" i="10"/>
  <c r="AB62" i="10"/>
  <c r="AB63" i="10"/>
  <c r="AB64" i="10"/>
  <c r="AB65" i="10"/>
  <c r="AB66" i="10"/>
  <c r="AB67" i="10"/>
  <c r="AB68" i="10"/>
  <c r="AB69" i="10"/>
  <c r="AB70" i="10"/>
  <c r="AB71" i="10"/>
  <c r="AB47" i="10"/>
  <c r="AB48" i="10"/>
  <c r="AB49" i="10"/>
  <c r="AB50" i="10"/>
  <c r="AB51" i="10"/>
  <c r="AB52" i="10"/>
  <c r="AB53" i="10"/>
  <c r="AB54" i="10"/>
  <c r="AB55" i="10"/>
  <c r="AB56" i="10"/>
  <c r="AB57" i="10"/>
  <c r="AB102" i="9"/>
  <c r="AB103" i="9"/>
  <c r="AB104" i="9"/>
  <c r="AB105" i="9"/>
  <c r="AB106" i="9"/>
  <c r="AB107" i="9"/>
  <c r="AB108" i="9"/>
  <c r="AB109" i="9"/>
  <c r="AB110" i="9"/>
  <c r="AB111" i="9"/>
  <c r="AB112" i="9"/>
  <c r="AB74" i="9"/>
  <c r="AB75" i="9"/>
  <c r="AB76" i="9"/>
  <c r="AB77" i="9"/>
  <c r="AB78" i="9"/>
  <c r="AB79" i="9"/>
  <c r="AB80" i="9"/>
  <c r="AB81" i="9"/>
  <c r="AB82" i="9"/>
  <c r="AB83" i="9"/>
  <c r="AB84" i="9"/>
  <c r="AC46" i="9"/>
  <c r="AC47" i="9"/>
  <c r="AC48" i="9"/>
  <c r="AC49" i="9"/>
  <c r="AC50" i="9"/>
  <c r="AC51" i="9"/>
  <c r="AC52" i="9"/>
  <c r="AC53" i="9"/>
  <c r="AC54" i="9"/>
  <c r="AC55" i="9"/>
  <c r="AC56" i="9"/>
  <c r="L112" i="8" l="1"/>
  <c r="M112" i="8"/>
  <c r="N112" i="8"/>
  <c r="O112" i="8"/>
  <c r="P112" i="8"/>
  <c r="Q112" i="8"/>
  <c r="R112" i="8"/>
  <c r="S112" i="8"/>
  <c r="T112" i="8"/>
  <c r="U112" i="8"/>
  <c r="V112" i="8"/>
  <c r="W112" i="8"/>
  <c r="X112" i="8"/>
  <c r="Y112" i="8"/>
  <c r="Z112" i="8"/>
  <c r="AA112" i="8"/>
  <c r="AB112" i="8"/>
  <c r="AC112" i="8"/>
  <c r="AD112" i="8"/>
  <c r="AE112" i="8"/>
  <c r="I112" i="8"/>
  <c r="J112" i="8"/>
  <c r="K112" i="8"/>
  <c r="I113" i="8"/>
  <c r="J113" i="8"/>
  <c r="K113" i="8"/>
  <c r="L113" i="8"/>
  <c r="M113" i="8"/>
  <c r="N113" i="8"/>
  <c r="O113" i="8"/>
  <c r="P113" i="8"/>
  <c r="Q113" i="8"/>
  <c r="R113" i="8"/>
  <c r="S113" i="8"/>
  <c r="T113" i="8"/>
  <c r="U113" i="8"/>
  <c r="V113" i="8"/>
  <c r="W113" i="8"/>
  <c r="X113" i="8"/>
  <c r="Y113" i="8"/>
  <c r="Z113" i="8"/>
  <c r="AA113" i="8"/>
  <c r="AB113" i="8"/>
  <c r="AC113" i="8"/>
  <c r="AD113" i="8"/>
  <c r="AE113" i="8"/>
  <c r="I114" i="8"/>
  <c r="J114" i="8"/>
  <c r="K114" i="8"/>
  <c r="L114" i="8"/>
  <c r="M114" i="8"/>
  <c r="N114" i="8"/>
  <c r="O114" i="8"/>
  <c r="P114" i="8"/>
  <c r="Q114" i="8"/>
  <c r="R114" i="8"/>
  <c r="S114" i="8"/>
  <c r="T114" i="8"/>
  <c r="U114" i="8"/>
  <c r="V114" i="8"/>
  <c r="W114" i="8"/>
  <c r="X114" i="8"/>
  <c r="Y114" i="8"/>
  <c r="Z114" i="8"/>
  <c r="AA114" i="8"/>
  <c r="AB114" i="8"/>
  <c r="AC114" i="8"/>
  <c r="AD114" i="8"/>
  <c r="AE114" i="8"/>
  <c r="I115" i="8"/>
  <c r="J115" i="8"/>
  <c r="K115" i="8"/>
  <c r="L115" i="8"/>
  <c r="M115" i="8"/>
  <c r="N115" i="8"/>
  <c r="O115" i="8"/>
  <c r="P115" i="8"/>
  <c r="Q115" i="8"/>
  <c r="R115" i="8"/>
  <c r="S115" i="8"/>
  <c r="T115" i="8"/>
  <c r="U115" i="8"/>
  <c r="V115" i="8"/>
  <c r="W115" i="8"/>
  <c r="X115" i="8"/>
  <c r="Y115" i="8"/>
  <c r="Z115" i="8"/>
  <c r="AA115" i="8"/>
  <c r="AB115" i="8"/>
  <c r="AC115" i="8"/>
  <c r="AD115" i="8"/>
  <c r="AE115" i="8"/>
  <c r="I116" i="8"/>
  <c r="J116" i="8"/>
  <c r="K116" i="8"/>
  <c r="L116" i="8"/>
  <c r="M116" i="8"/>
  <c r="N116" i="8"/>
  <c r="O116" i="8"/>
  <c r="P116" i="8"/>
  <c r="Q116" i="8"/>
  <c r="R116" i="8"/>
  <c r="S116" i="8"/>
  <c r="T116" i="8"/>
  <c r="U116" i="8"/>
  <c r="V116" i="8"/>
  <c r="W116" i="8"/>
  <c r="X116" i="8"/>
  <c r="Y116" i="8"/>
  <c r="Z116" i="8"/>
  <c r="AA116" i="8"/>
  <c r="AB116" i="8"/>
  <c r="AC116" i="8"/>
  <c r="AD116" i="8"/>
  <c r="AE116" i="8"/>
  <c r="I117" i="8"/>
  <c r="J117" i="8"/>
  <c r="K117" i="8"/>
  <c r="L117" i="8"/>
  <c r="M117" i="8"/>
  <c r="N117" i="8"/>
  <c r="O117" i="8"/>
  <c r="P117" i="8"/>
  <c r="Q117" i="8"/>
  <c r="R117" i="8"/>
  <c r="S117" i="8"/>
  <c r="T117" i="8"/>
  <c r="U117" i="8"/>
  <c r="V117" i="8"/>
  <c r="W117" i="8"/>
  <c r="X117" i="8"/>
  <c r="Y117" i="8"/>
  <c r="Z117" i="8"/>
  <c r="AA117" i="8"/>
  <c r="AB117" i="8"/>
  <c r="AC117" i="8"/>
  <c r="AD117" i="8"/>
  <c r="AE117" i="8"/>
  <c r="I118" i="8"/>
  <c r="J118" i="8"/>
  <c r="K118" i="8"/>
  <c r="L118" i="8"/>
  <c r="M118" i="8"/>
  <c r="N118" i="8"/>
  <c r="O118" i="8"/>
  <c r="P118" i="8"/>
  <c r="Q118" i="8"/>
  <c r="R118" i="8"/>
  <c r="S118" i="8"/>
  <c r="T118" i="8"/>
  <c r="U118" i="8"/>
  <c r="V118" i="8"/>
  <c r="W118" i="8"/>
  <c r="X118" i="8"/>
  <c r="Y118" i="8"/>
  <c r="Z118" i="8"/>
  <c r="AA118" i="8"/>
  <c r="AB118" i="8"/>
  <c r="AC118" i="8"/>
  <c r="AD118" i="8"/>
  <c r="AE118" i="8"/>
  <c r="I119" i="8"/>
  <c r="J119" i="8"/>
  <c r="K119" i="8"/>
  <c r="L119" i="8"/>
  <c r="M119" i="8"/>
  <c r="N119" i="8"/>
  <c r="O119" i="8"/>
  <c r="P119" i="8"/>
  <c r="Q119" i="8"/>
  <c r="R119" i="8"/>
  <c r="S119" i="8"/>
  <c r="T119" i="8"/>
  <c r="U119" i="8"/>
  <c r="V119" i="8"/>
  <c r="W119" i="8"/>
  <c r="X119" i="8"/>
  <c r="Y119" i="8"/>
  <c r="Z119" i="8"/>
  <c r="AA119" i="8"/>
  <c r="AB119" i="8"/>
  <c r="AC119" i="8"/>
  <c r="AD119" i="8"/>
  <c r="AE119" i="8"/>
  <c r="I120" i="8"/>
  <c r="J120" i="8"/>
  <c r="K120" i="8"/>
  <c r="L120" i="8"/>
  <c r="M120" i="8"/>
  <c r="N120" i="8"/>
  <c r="O120" i="8"/>
  <c r="P120" i="8"/>
  <c r="Q120" i="8"/>
  <c r="R120" i="8"/>
  <c r="S120" i="8"/>
  <c r="T120" i="8"/>
  <c r="U120" i="8"/>
  <c r="V120" i="8"/>
  <c r="W120" i="8"/>
  <c r="X120" i="8"/>
  <c r="Y120" i="8"/>
  <c r="Z120" i="8"/>
  <c r="AA120" i="8"/>
  <c r="AB120" i="8"/>
  <c r="AC120" i="8"/>
  <c r="AD120" i="8"/>
  <c r="AE120" i="8"/>
  <c r="I121" i="8"/>
  <c r="J121" i="8"/>
  <c r="K121" i="8"/>
  <c r="L121" i="8"/>
  <c r="M121" i="8"/>
  <c r="N121" i="8"/>
  <c r="O121" i="8"/>
  <c r="P121" i="8"/>
  <c r="Q121" i="8"/>
  <c r="R121" i="8"/>
  <c r="S121" i="8"/>
  <c r="T121" i="8"/>
  <c r="U121" i="8"/>
  <c r="V121" i="8"/>
  <c r="W121" i="8"/>
  <c r="X121" i="8"/>
  <c r="Y121" i="8"/>
  <c r="Z121" i="8"/>
  <c r="AA121" i="8"/>
  <c r="AB121" i="8"/>
  <c r="AC121" i="8"/>
  <c r="AD121" i="8"/>
  <c r="AE121" i="8"/>
  <c r="I122" i="8"/>
  <c r="J122" i="8"/>
  <c r="K122" i="8"/>
  <c r="L122" i="8"/>
  <c r="M122" i="8"/>
  <c r="N122" i="8"/>
  <c r="O122" i="8"/>
  <c r="P122" i="8"/>
  <c r="Q122" i="8"/>
  <c r="R122" i="8"/>
  <c r="S122" i="8"/>
  <c r="T122" i="8"/>
  <c r="U122" i="8"/>
  <c r="V122" i="8"/>
  <c r="W122" i="8"/>
  <c r="X122" i="8"/>
  <c r="Y122" i="8"/>
  <c r="Z122" i="8"/>
  <c r="AA122" i="8"/>
  <c r="AB122" i="8"/>
  <c r="AC122" i="8"/>
  <c r="AD122" i="8"/>
  <c r="AE122" i="8"/>
  <c r="I98" i="8"/>
  <c r="J98" i="8"/>
  <c r="K98" i="8"/>
  <c r="L98" i="8"/>
  <c r="M98" i="8"/>
  <c r="N98" i="8"/>
  <c r="O98" i="8"/>
  <c r="P98" i="8"/>
  <c r="Q98" i="8"/>
  <c r="R98" i="8"/>
  <c r="S98" i="8"/>
  <c r="T98" i="8"/>
  <c r="U98" i="8"/>
  <c r="V98" i="8"/>
  <c r="W98" i="8"/>
  <c r="X98" i="8"/>
  <c r="Y98" i="8"/>
  <c r="Z98" i="8"/>
  <c r="AA98" i="8"/>
  <c r="AB98" i="8"/>
  <c r="AC98" i="8"/>
  <c r="AD98" i="8"/>
  <c r="AE98" i="8"/>
  <c r="I99" i="8"/>
  <c r="J99" i="8"/>
  <c r="K99" i="8"/>
  <c r="L99" i="8"/>
  <c r="M99" i="8"/>
  <c r="N99" i="8"/>
  <c r="O99" i="8"/>
  <c r="P99" i="8"/>
  <c r="Q99" i="8"/>
  <c r="R99" i="8"/>
  <c r="S99" i="8"/>
  <c r="T99" i="8"/>
  <c r="U99" i="8"/>
  <c r="V99" i="8"/>
  <c r="W99" i="8"/>
  <c r="X99" i="8"/>
  <c r="Y99" i="8"/>
  <c r="Z99" i="8"/>
  <c r="AA99" i="8"/>
  <c r="AB99" i="8"/>
  <c r="AC99" i="8"/>
  <c r="AD99" i="8"/>
  <c r="AE99" i="8"/>
  <c r="I100" i="8"/>
  <c r="J100" i="8"/>
  <c r="K100" i="8"/>
  <c r="L100" i="8"/>
  <c r="M100" i="8"/>
  <c r="N100" i="8"/>
  <c r="O100" i="8"/>
  <c r="P100" i="8"/>
  <c r="Q100" i="8"/>
  <c r="R100" i="8"/>
  <c r="S100" i="8"/>
  <c r="T100" i="8"/>
  <c r="U100" i="8"/>
  <c r="V100" i="8"/>
  <c r="W100" i="8"/>
  <c r="X100" i="8"/>
  <c r="Y100" i="8"/>
  <c r="Z100" i="8"/>
  <c r="AA100" i="8"/>
  <c r="AB100" i="8"/>
  <c r="AC100" i="8"/>
  <c r="AD100" i="8"/>
  <c r="AE100" i="8"/>
  <c r="I101" i="8"/>
  <c r="J101" i="8"/>
  <c r="K101" i="8"/>
  <c r="L101" i="8"/>
  <c r="M101" i="8"/>
  <c r="N101" i="8"/>
  <c r="O101" i="8"/>
  <c r="P101" i="8"/>
  <c r="Q101" i="8"/>
  <c r="R101" i="8"/>
  <c r="S101" i="8"/>
  <c r="T101" i="8"/>
  <c r="U101" i="8"/>
  <c r="V101" i="8"/>
  <c r="W101" i="8"/>
  <c r="X101" i="8"/>
  <c r="Y101" i="8"/>
  <c r="Z101" i="8"/>
  <c r="AA101" i="8"/>
  <c r="AB101" i="8"/>
  <c r="AC101" i="8"/>
  <c r="AD101" i="8"/>
  <c r="AE101" i="8"/>
  <c r="I102" i="8"/>
  <c r="J102" i="8"/>
  <c r="K102" i="8"/>
  <c r="L102" i="8"/>
  <c r="M102" i="8"/>
  <c r="N102" i="8"/>
  <c r="O102" i="8"/>
  <c r="P102" i="8"/>
  <c r="Q102" i="8"/>
  <c r="R102" i="8"/>
  <c r="S102" i="8"/>
  <c r="T102" i="8"/>
  <c r="U102" i="8"/>
  <c r="V102" i="8"/>
  <c r="W102" i="8"/>
  <c r="X102" i="8"/>
  <c r="Y102" i="8"/>
  <c r="Z102" i="8"/>
  <c r="AA102" i="8"/>
  <c r="AB102" i="8"/>
  <c r="AC102" i="8"/>
  <c r="AD102" i="8"/>
  <c r="AE102" i="8"/>
  <c r="I103" i="8"/>
  <c r="J103" i="8"/>
  <c r="K103" i="8"/>
  <c r="L103" i="8"/>
  <c r="M103" i="8"/>
  <c r="N103" i="8"/>
  <c r="O103" i="8"/>
  <c r="P103" i="8"/>
  <c r="Q103" i="8"/>
  <c r="R103" i="8"/>
  <c r="S103" i="8"/>
  <c r="T103" i="8"/>
  <c r="U103" i="8"/>
  <c r="V103" i="8"/>
  <c r="W103" i="8"/>
  <c r="X103" i="8"/>
  <c r="Y103" i="8"/>
  <c r="Z103" i="8"/>
  <c r="AA103" i="8"/>
  <c r="AB103" i="8"/>
  <c r="AC103" i="8"/>
  <c r="AD103" i="8"/>
  <c r="AE103" i="8"/>
  <c r="I104" i="8"/>
  <c r="J104" i="8"/>
  <c r="K104" i="8"/>
  <c r="L104" i="8"/>
  <c r="M104" i="8"/>
  <c r="N104" i="8"/>
  <c r="O104" i="8"/>
  <c r="P104" i="8"/>
  <c r="Q104" i="8"/>
  <c r="R104" i="8"/>
  <c r="S104" i="8"/>
  <c r="T104" i="8"/>
  <c r="U104" i="8"/>
  <c r="V104" i="8"/>
  <c r="W104" i="8"/>
  <c r="X104" i="8"/>
  <c r="Y104" i="8"/>
  <c r="Z104" i="8"/>
  <c r="AA104" i="8"/>
  <c r="AB104" i="8"/>
  <c r="AC104" i="8"/>
  <c r="AD104" i="8"/>
  <c r="AE104" i="8"/>
  <c r="I105" i="8"/>
  <c r="J105" i="8"/>
  <c r="K105" i="8"/>
  <c r="L105" i="8"/>
  <c r="M105" i="8"/>
  <c r="N105" i="8"/>
  <c r="O105" i="8"/>
  <c r="P105" i="8"/>
  <c r="Q105" i="8"/>
  <c r="R105" i="8"/>
  <c r="S105" i="8"/>
  <c r="T105" i="8"/>
  <c r="U105" i="8"/>
  <c r="V105" i="8"/>
  <c r="W105" i="8"/>
  <c r="X105" i="8"/>
  <c r="Y105" i="8"/>
  <c r="Z105" i="8"/>
  <c r="AA105" i="8"/>
  <c r="AB105" i="8"/>
  <c r="AC105" i="8"/>
  <c r="AD105" i="8"/>
  <c r="AE105" i="8"/>
  <c r="I106" i="8"/>
  <c r="J106" i="8"/>
  <c r="K106" i="8"/>
  <c r="L106" i="8"/>
  <c r="M106" i="8"/>
  <c r="N106" i="8"/>
  <c r="O106" i="8"/>
  <c r="P106" i="8"/>
  <c r="Q106" i="8"/>
  <c r="R106" i="8"/>
  <c r="S106" i="8"/>
  <c r="T106" i="8"/>
  <c r="U106" i="8"/>
  <c r="V106" i="8"/>
  <c r="W106" i="8"/>
  <c r="X106" i="8"/>
  <c r="Y106" i="8"/>
  <c r="Z106" i="8"/>
  <c r="AA106" i="8"/>
  <c r="AB106" i="8"/>
  <c r="AC106" i="8"/>
  <c r="AD106" i="8"/>
  <c r="AE106" i="8"/>
  <c r="I107" i="8"/>
  <c r="J107" i="8"/>
  <c r="K107" i="8"/>
  <c r="L107" i="8"/>
  <c r="M107" i="8"/>
  <c r="N107" i="8"/>
  <c r="O107" i="8"/>
  <c r="P107" i="8"/>
  <c r="Q107" i="8"/>
  <c r="R107" i="8"/>
  <c r="S107" i="8"/>
  <c r="T107" i="8"/>
  <c r="U107" i="8"/>
  <c r="V107" i="8"/>
  <c r="W107" i="8"/>
  <c r="X107" i="8"/>
  <c r="Y107" i="8"/>
  <c r="Z107" i="8"/>
  <c r="AA107" i="8"/>
  <c r="AB107" i="8"/>
  <c r="AC107" i="8"/>
  <c r="AD107" i="8"/>
  <c r="AE107" i="8"/>
  <c r="I108" i="8"/>
  <c r="J108" i="8"/>
  <c r="K108" i="8"/>
  <c r="L108" i="8"/>
  <c r="M108" i="8"/>
  <c r="N108" i="8"/>
  <c r="O108" i="8"/>
  <c r="P108" i="8"/>
  <c r="Q108" i="8"/>
  <c r="R108" i="8"/>
  <c r="S108" i="8"/>
  <c r="T108" i="8"/>
  <c r="U108" i="8"/>
  <c r="V108" i="8"/>
  <c r="W108" i="8"/>
  <c r="X108" i="8"/>
  <c r="Y108" i="8"/>
  <c r="Z108" i="8"/>
  <c r="AA108" i="8"/>
  <c r="AB108" i="8"/>
  <c r="AC108" i="8"/>
  <c r="AD108" i="8"/>
  <c r="AE108" i="8"/>
  <c r="AE66" i="8"/>
  <c r="AE67" i="8"/>
  <c r="AE68" i="8"/>
  <c r="AE69" i="8"/>
  <c r="AE70" i="8"/>
  <c r="AE71" i="8"/>
  <c r="AE72" i="8"/>
  <c r="AE73" i="8"/>
  <c r="AE74" i="8"/>
  <c r="AE75" i="8"/>
  <c r="AE76" i="8"/>
  <c r="AA46" i="7" l="1"/>
  <c r="AA47" i="7"/>
  <c r="AA48" i="7"/>
  <c r="AA49" i="7"/>
  <c r="AA50" i="7"/>
  <c r="AA51" i="7"/>
  <c r="AA52" i="7"/>
  <c r="AA53" i="7"/>
  <c r="AA54" i="7"/>
  <c r="AA55" i="7"/>
  <c r="AA56" i="7"/>
  <c r="AE150" i="8" l="1"/>
  <c r="AE90" i="8"/>
  <c r="AE136" i="8"/>
  <c r="AE142" i="8"/>
  <c r="AE82" i="8"/>
  <c r="AE128" i="8"/>
  <c r="AE145" i="8"/>
  <c r="AE131" i="8"/>
  <c r="AE85" i="8"/>
  <c r="AE141" i="8"/>
  <c r="AE127" i="8"/>
  <c r="AE81" i="8"/>
  <c r="AE147" i="8"/>
  <c r="AE133" i="8"/>
  <c r="AE87" i="8"/>
  <c r="AE129" i="8"/>
  <c r="AE83" i="8"/>
  <c r="AE143" i="8"/>
  <c r="AE146" i="8"/>
  <c r="AE86" i="8"/>
  <c r="AE132" i="8"/>
  <c r="AE149" i="8"/>
  <c r="AE135" i="8"/>
  <c r="AE89" i="8"/>
  <c r="AE148" i="8"/>
  <c r="AE134" i="8"/>
  <c r="AE88" i="8"/>
  <c r="AE144" i="8"/>
  <c r="AE130" i="8"/>
  <c r="AE84" i="8"/>
  <c r="AE140" i="8"/>
  <c r="AE126" i="8"/>
  <c r="AE80" i="8"/>
  <c r="AA102" i="9"/>
  <c r="AA103" i="9"/>
  <c r="AA104" i="9"/>
  <c r="AA105" i="9"/>
  <c r="AA106" i="9"/>
  <c r="AA107" i="9"/>
  <c r="AA108" i="9"/>
  <c r="AA109" i="9"/>
  <c r="AA110" i="9"/>
  <c r="AA111" i="9"/>
  <c r="AA112" i="9"/>
  <c r="AB46" i="13" l="1"/>
  <c r="AB59" i="13" s="1"/>
  <c r="AB47" i="13"/>
  <c r="AB60" i="13" s="1"/>
  <c r="AB48" i="13"/>
  <c r="AB61" i="13" s="1"/>
  <c r="AB49" i="13"/>
  <c r="AB62" i="13" s="1"/>
  <c r="AB50" i="13"/>
  <c r="AB63" i="13" s="1"/>
  <c r="AB51" i="13"/>
  <c r="AB64" i="13" s="1"/>
  <c r="AB52" i="13"/>
  <c r="AB65" i="13" s="1"/>
  <c r="AB53" i="13"/>
  <c r="AB66" i="13" s="1"/>
  <c r="AB54" i="13"/>
  <c r="AB67" i="13" s="1"/>
  <c r="AB55" i="13"/>
  <c r="AB68" i="13" s="1"/>
  <c r="AB47" i="12"/>
  <c r="AB61" i="12" s="1"/>
  <c r="AB48" i="12"/>
  <c r="AB62" i="12" s="1"/>
  <c r="AB49" i="12"/>
  <c r="AB63" i="12" s="1"/>
  <c r="AB50" i="12"/>
  <c r="AB64" i="12" s="1"/>
  <c r="AB51" i="12"/>
  <c r="AB65" i="12" s="1"/>
  <c r="AB52" i="12"/>
  <c r="AB66" i="12" s="1"/>
  <c r="AB53" i="12"/>
  <c r="AB67" i="12" s="1"/>
  <c r="AB54" i="12"/>
  <c r="AB68" i="12" s="1"/>
  <c r="AB55" i="12"/>
  <c r="AB69" i="12" s="1"/>
  <c r="AB56" i="12"/>
  <c r="AB70" i="12" s="1"/>
  <c r="AB44" i="2"/>
  <c r="AB45" i="2"/>
  <c r="AB46" i="2"/>
  <c r="AB47" i="2"/>
  <c r="AB48" i="2"/>
  <c r="AB49" i="2"/>
  <c r="AB50" i="2"/>
  <c r="AB51" i="2"/>
  <c r="AB52" i="2"/>
  <c r="AB53" i="2"/>
  <c r="AA61" i="10"/>
  <c r="AA62" i="10"/>
  <c r="AA63" i="10"/>
  <c r="AA64" i="10"/>
  <c r="AA65" i="10"/>
  <c r="AA66" i="10"/>
  <c r="AA67" i="10"/>
  <c r="AA68" i="10"/>
  <c r="AA69" i="10"/>
  <c r="AA70" i="10"/>
  <c r="AA71" i="10"/>
  <c r="AA47" i="10"/>
  <c r="AA48" i="10"/>
  <c r="AA49" i="10"/>
  <c r="AA50" i="10"/>
  <c r="AA51" i="10"/>
  <c r="AA52" i="10"/>
  <c r="AA53" i="10"/>
  <c r="AA54" i="10"/>
  <c r="AA55" i="10"/>
  <c r="AA56" i="10"/>
  <c r="AA57" i="10"/>
  <c r="AA74" i="9"/>
  <c r="AA75" i="9"/>
  <c r="AA76" i="9"/>
  <c r="AA77" i="9"/>
  <c r="AA78" i="9"/>
  <c r="AA79" i="9"/>
  <c r="AA80" i="9"/>
  <c r="AA81" i="9"/>
  <c r="AA82" i="9"/>
  <c r="AA83" i="9"/>
  <c r="AA84" i="9"/>
  <c r="AA46" i="9"/>
  <c r="AB46" i="9"/>
  <c r="AB47" i="9"/>
  <c r="AB48" i="9"/>
  <c r="AB49" i="9"/>
  <c r="AB50" i="9"/>
  <c r="AB51" i="9"/>
  <c r="AB52" i="9"/>
  <c r="AB53" i="9"/>
  <c r="AB54" i="9"/>
  <c r="AB55" i="9"/>
  <c r="AB56" i="9"/>
  <c r="AD46" i="8"/>
  <c r="AD47" i="8"/>
  <c r="AD48" i="8"/>
  <c r="AD49" i="8"/>
  <c r="AD50" i="8"/>
  <c r="AD51" i="8"/>
  <c r="AD52" i="8"/>
  <c r="AD53" i="8"/>
  <c r="AD54" i="8"/>
  <c r="AD55" i="8"/>
  <c r="AD56" i="8"/>
  <c r="AD66" i="8"/>
  <c r="AD67" i="8"/>
  <c r="AD68" i="8"/>
  <c r="AD69" i="8"/>
  <c r="AD70" i="8"/>
  <c r="AD71" i="8"/>
  <c r="AD72" i="8"/>
  <c r="AD73" i="8"/>
  <c r="AD74" i="8"/>
  <c r="AD75" i="8"/>
  <c r="AD76" i="8"/>
  <c r="Z46" i="7"/>
  <c r="Z47" i="7"/>
  <c r="Z48" i="7"/>
  <c r="Z49" i="7"/>
  <c r="Z50" i="7"/>
  <c r="Z51" i="7"/>
  <c r="Z52" i="7"/>
  <c r="Z53" i="7"/>
  <c r="Z54" i="7"/>
  <c r="Z55" i="7"/>
  <c r="Z56" i="7"/>
  <c r="AD90" i="8" l="1"/>
  <c r="AD136" i="8"/>
  <c r="AD150" i="8"/>
  <c r="AD89" i="8"/>
  <c r="AD149" i="8"/>
  <c r="AD135" i="8"/>
  <c r="AD145" i="8"/>
  <c r="AD131" i="8"/>
  <c r="AD81" i="8"/>
  <c r="AD141" i="8"/>
  <c r="AD127" i="8"/>
  <c r="AD132" i="8"/>
  <c r="AD146" i="8"/>
  <c r="AD88" i="8"/>
  <c r="AD148" i="8"/>
  <c r="AD134" i="8"/>
  <c r="AD84" i="8"/>
  <c r="AD144" i="8"/>
  <c r="AD130" i="8"/>
  <c r="AD80" i="8"/>
  <c r="AD140" i="8"/>
  <c r="AD126" i="8"/>
  <c r="AD82" i="8"/>
  <c r="AD142" i="8"/>
  <c r="AD128" i="8"/>
  <c r="AD147" i="8"/>
  <c r="AD133" i="8"/>
  <c r="AD83" i="8"/>
  <c r="AD143" i="8"/>
  <c r="AD129" i="8"/>
  <c r="AD87" i="8"/>
  <c r="AD86" i="8"/>
  <c r="AD85" i="8"/>
  <c r="F50" i="13"/>
  <c r="G50" i="13"/>
  <c r="H50" i="13"/>
  <c r="F55" i="13"/>
  <c r="I55" i="13"/>
  <c r="H71" i="8" l="1"/>
  <c r="H67" i="8" l="1"/>
  <c r="D46" i="7"/>
  <c r="H80" i="8" s="1"/>
  <c r="K68" i="13" l="1"/>
  <c r="F60" i="13"/>
  <c r="G47" i="13"/>
  <c r="G60" i="13" s="1"/>
  <c r="H47" i="13"/>
  <c r="H60" i="13" s="1"/>
  <c r="I47" i="13"/>
  <c r="I60" i="13" s="1"/>
  <c r="J47" i="13"/>
  <c r="J60" i="13" s="1"/>
  <c r="K47" i="13"/>
  <c r="K60" i="13" s="1"/>
  <c r="L47" i="13"/>
  <c r="L60" i="13" s="1"/>
  <c r="M47" i="13"/>
  <c r="M60" i="13" s="1"/>
  <c r="N47" i="13"/>
  <c r="N60" i="13" s="1"/>
  <c r="O47" i="13"/>
  <c r="O60" i="13" s="1"/>
  <c r="P47" i="13"/>
  <c r="P60" i="13" s="1"/>
  <c r="Q47" i="13"/>
  <c r="Q60" i="13" s="1"/>
  <c r="R47" i="13"/>
  <c r="R60" i="13" s="1"/>
  <c r="S47" i="13"/>
  <c r="S60" i="13" s="1"/>
  <c r="T47" i="13"/>
  <c r="T60" i="13" s="1"/>
  <c r="U47" i="13"/>
  <c r="U60" i="13" s="1"/>
  <c r="V47" i="13"/>
  <c r="V60" i="13" s="1"/>
  <c r="W47" i="13"/>
  <c r="W60" i="13" s="1"/>
  <c r="X47" i="13"/>
  <c r="X60" i="13" s="1"/>
  <c r="Y47" i="13"/>
  <c r="Y60" i="13" s="1"/>
  <c r="Z47" i="13"/>
  <c r="Z60" i="13" s="1"/>
  <c r="AA47" i="13"/>
  <c r="AA60" i="13" s="1"/>
  <c r="F48" i="13"/>
  <c r="F61" i="13" s="1"/>
  <c r="G48" i="13"/>
  <c r="G61" i="13" s="1"/>
  <c r="H48" i="13"/>
  <c r="H61" i="13" s="1"/>
  <c r="I48" i="13"/>
  <c r="I61" i="13" s="1"/>
  <c r="J48" i="13"/>
  <c r="J61" i="13" s="1"/>
  <c r="K48" i="13"/>
  <c r="K61" i="13" s="1"/>
  <c r="L48" i="13"/>
  <c r="L61" i="13" s="1"/>
  <c r="M48" i="13"/>
  <c r="M61" i="13" s="1"/>
  <c r="N48" i="13"/>
  <c r="N61" i="13" s="1"/>
  <c r="O48" i="13"/>
  <c r="O61" i="13" s="1"/>
  <c r="P48" i="13"/>
  <c r="P61" i="13" s="1"/>
  <c r="Q48" i="13"/>
  <c r="Q61" i="13" s="1"/>
  <c r="R48" i="13"/>
  <c r="R61" i="13" s="1"/>
  <c r="S48" i="13"/>
  <c r="S61" i="13" s="1"/>
  <c r="T48" i="13"/>
  <c r="T61" i="13" s="1"/>
  <c r="U48" i="13"/>
  <c r="U61" i="13" s="1"/>
  <c r="V48" i="13"/>
  <c r="V61" i="13" s="1"/>
  <c r="W48" i="13"/>
  <c r="W61" i="13" s="1"/>
  <c r="X48" i="13"/>
  <c r="X61" i="13" s="1"/>
  <c r="Y48" i="13"/>
  <c r="Y61" i="13" s="1"/>
  <c r="Z48" i="13"/>
  <c r="Z61" i="13" s="1"/>
  <c r="AA48" i="13"/>
  <c r="AA61" i="13" s="1"/>
  <c r="F49" i="13"/>
  <c r="F62" i="13" s="1"/>
  <c r="G49" i="13"/>
  <c r="G62" i="13" s="1"/>
  <c r="H49" i="13"/>
  <c r="H62" i="13" s="1"/>
  <c r="I49" i="13"/>
  <c r="I62" i="13" s="1"/>
  <c r="J49" i="13"/>
  <c r="J62" i="13" s="1"/>
  <c r="K49" i="13"/>
  <c r="K62" i="13" s="1"/>
  <c r="L49" i="13"/>
  <c r="L62" i="13" s="1"/>
  <c r="M49" i="13"/>
  <c r="M62" i="13" s="1"/>
  <c r="N49" i="13"/>
  <c r="N62" i="13" s="1"/>
  <c r="O49" i="13"/>
  <c r="O62" i="13" s="1"/>
  <c r="P49" i="13"/>
  <c r="P62" i="13" s="1"/>
  <c r="Q49" i="13"/>
  <c r="Q62" i="13" s="1"/>
  <c r="R49" i="13"/>
  <c r="R62" i="13" s="1"/>
  <c r="S49" i="13"/>
  <c r="S62" i="13" s="1"/>
  <c r="T49" i="13"/>
  <c r="T62" i="13" s="1"/>
  <c r="U49" i="13"/>
  <c r="U62" i="13" s="1"/>
  <c r="V49" i="13"/>
  <c r="V62" i="13" s="1"/>
  <c r="W49" i="13"/>
  <c r="W62" i="13" s="1"/>
  <c r="X49" i="13"/>
  <c r="X62" i="13" s="1"/>
  <c r="Y49" i="13"/>
  <c r="Y62" i="13" s="1"/>
  <c r="Z49" i="13"/>
  <c r="Z62" i="13" s="1"/>
  <c r="AA49" i="13"/>
  <c r="AA62" i="13" s="1"/>
  <c r="F63" i="13"/>
  <c r="G63" i="13"/>
  <c r="H63" i="13"/>
  <c r="I50" i="13"/>
  <c r="I63" i="13" s="1"/>
  <c r="J50" i="13"/>
  <c r="J63" i="13" s="1"/>
  <c r="K50" i="13"/>
  <c r="K63" i="13" s="1"/>
  <c r="L50" i="13"/>
  <c r="L63" i="13" s="1"/>
  <c r="M50" i="13"/>
  <c r="M63" i="13" s="1"/>
  <c r="N50" i="13"/>
  <c r="N63" i="13" s="1"/>
  <c r="O50" i="13"/>
  <c r="O63" i="13" s="1"/>
  <c r="P50" i="13"/>
  <c r="P63" i="13" s="1"/>
  <c r="Q50" i="13"/>
  <c r="Q63" i="13" s="1"/>
  <c r="R50" i="13"/>
  <c r="R63" i="13" s="1"/>
  <c r="S50" i="13"/>
  <c r="S63" i="13" s="1"/>
  <c r="T50" i="13"/>
  <c r="T63" i="13" s="1"/>
  <c r="U50" i="13"/>
  <c r="U63" i="13" s="1"/>
  <c r="V50" i="13"/>
  <c r="V63" i="13" s="1"/>
  <c r="W50" i="13"/>
  <c r="W63" i="13" s="1"/>
  <c r="X50" i="13"/>
  <c r="X63" i="13" s="1"/>
  <c r="Y50" i="13"/>
  <c r="Y63" i="13" s="1"/>
  <c r="Z50" i="13"/>
  <c r="Z63" i="13" s="1"/>
  <c r="AA50" i="13"/>
  <c r="AA63" i="13" s="1"/>
  <c r="F51" i="13"/>
  <c r="F64" i="13" s="1"/>
  <c r="G51" i="13"/>
  <c r="G64" i="13" s="1"/>
  <c r="H51" i="13"/>
  <c r="H64" i="13" s="1"/>
  <c r="I51" i="13"/>
  <c r="I64" i="13" s="1"/>
  <c r="J51" i="13"/>
  <c r="J64" i="13" s="1"/>
  <c r="K51" i="13"/>
  <c r="K64" i="13" s="1"/>
  <c r="L51" i="13"/>
  <c r="L64" i="13" s="1"/>
  <c r="M51" i="13"/>
  <c r="M64" i="13" s="1"/>
  <c r="N51" i="13"/>
  <c r="N64" i="13" s="1"/>
  <c r="O51" i="13"/>
  <c r="O64" i="13" s="1"/>
  <c r="P51" i="13"/>
  <c r="P64" i="13" s="1"/>
  <c r="Q51" i="13"/>
  <c r="Q64" i="13" s="1"/>
  <c r="R51" i="13"/>
  <c r="R64" i="13" s="1"/>
  <c r="S51" i="13"/>
  <c r="S64" i="13" s="1"/>
  <c r="T51" i="13"/>
  <c r="T64" i="13" s="1"/>
  <c r="U51" i="13"/>
  <c r="U64" i="13" s="1"/>
  <c r="V51" i="13"/>
  <c r="V64" i="13" s="1"/>
  <c r="W51" i="13"/>
  <c r="W64" i="13" s="1"/>
  <c r="X51" i="13"/>
  <c r="X64" i="13" s="1"/>
  <c r="Y51" i="13"/>
  <c r="Y64" i="13" s="1"/>
  <c r="Z51" i="13"/>
  <c r="Z64" i="13" s="1"/>
  <c r="AA51" i="13"/>
  <c r="AA64" i="13" s="1"/>
  <c r="F52" i="13"/>
  <c r="F65" i="13" s="1"/>
  <c r="G52" i="13"/>
  <c r="G65" i="13" s="1"/>
  <c r="H52" i="13"/>
  <c r="H65" i="13" s="1"/>
  <c r="I52" i="13"/>
  <c r="I65" i="13" s="1"/>
  <c r="J52" i="13"/>
  <c r="J65" i="13" s="1"/>
  <c r="K52" i="13"/>
  <c r="K65" i="13" s="1"/>
  <c r="L52" i="13"/>
  <c r="L65" i="13" s="1"/>
  <c r="M52" i="13"/>
  <c r="M65" i="13" s="1"/>
  <c r="N52" i="13"/>
  <c r="N65" i="13" s="1"/>
  <c r="O52" i="13"/>
  <c r="O65" i="13" s="1"/>
  <c r="P52" i="13"/>
  <c r="P65" i="13" s="1"/>
  <c r="Q52" i="13"/>
  <c r="Q65" i="13" s="1"/>
  <c r="R52" i="13"/>
  <c r="R65" i="13" s="1"/>
  <c r="S52" i="13"/>
  <c r="S65" i="13" s="1"/>
  <c r="T52" i="13"/>
  <c r="T65" i="13" s="1"/>
  <c r="U52" i="13"/>
  <c r="U65" i="13" s="1"/>
  <c r="V52" i="13"/>
  <c r="V65" i="13" s="1"/>
  <c r="W52" i="13"/>
  <c r="W65" i="13" s="1"/>
  <c r="X52" i="13"/>
  <c r="X65" i="13" s="1"/>
  <c r="Y52" i="13"/>
  <c r="Y65" i="13" s="1"/>
  <c r="Z52" i="13"/>
  <c r="Z65" i="13" s="1"/>
  <c r="AA52" i="13"/>
  <c r="AA65" i="13" s="1"/>
  <c r="F53" i="13"/>
  <c r="F66" i="13" s="1"/>
  <c r="G53" i="13"/>
  <c r="G66" i="13" s="1"/>
  <c r="H53" i="13"/>
  <c r="H66" i="13" s="1"/>
  <c r="I53" i="13"/>
  <c r="I66" i="13" s="1"/>
  <c r="J53" i="13"/>
  <c r="J66" i="13" s="1"/>
  <c r="K53" i="13"/>
  <c r="K66" i="13" s="1"/>
  <c r="L53" i="13"/>
  <c r="L66" i="13" s="1"/>
  <c r="M53" i="13"/>
  <c r="M66" i="13" s="1"/>
  <c r="N53" i="13"/>
  <c r="N66" i="13" s="1"/>
  <c r="O53" i="13"/>
  <c r="O66" i="13" s="1"/>
  <c r="P53" i="13"/>
  <c r="P66" i="13" s="1"/>
  <c r="Q53" i="13"/>
  <c r="Q66" i="13" s="1"/>
  <c r="R53" i="13"/>
  <c r="R66" i="13" s="1"/>
  <c r="S53" i="13"/>
  <c r="S66" i="13" s="1"/>
  <c r="T53" i="13"/>
  <c r="T66" i="13" s="1"/>
  <c r="U53" i="13"/>
  <c r="U66" i="13" s="1"/>
  <c r="V53" i="13"/>
  <c r="V66" i="13" s="1"/>
  <c r="W53" i="13"/>
  <c r="W66" i="13" s="1"/>
  <c r="X53" i="13"/>
  <c r="X66" i="13" s="1"/>
  <c r="Y53" i="13"/>
  <c r="Y66" i="13" s="1"/>
  <c r="Z53" i="13"/>
  <c r="Z66" i="13" s="1"/>
  <c r="AA53" i="13"/>
  <c r="AA66" i="13" s="1"/>
  <c r="F54" i="13"/>
  <c r="F67" i="13" s="1"/>
  <c r="G54" i="13"/>
  <c r="G67" i="13" s="1"/>
  <c r="H54" i="13"/>
  <c r="H67" i="13" s="1"/>
  <c r="I54" i="13"/>
  <c r="I67" i="13" s="1"/>
  <c r="J54" i="13"/>
  <c r="J67" i="13" s="1"/>
  <c r="K54" i="13"/>
  <c r="K67" i="13" s="1"/>
  <c r="L54" i="13"/>
  <c r="L67" i="13" s="1"/>
  <c r="M54" i="13"/>
  <c r="M67" i="13" s="1"/>
  <c r="N54" i="13"/>
  <c r="N67" i="13" s="1"/>
  <c r="O54" i="13"/>
  <c r="O67" i="13" s="1"/>
  <c r="P54" i="13"/>
  <c r="P67" i="13" s="1"/>
  <c r="Q54" i="13"/>
  <c r="Q67" i="13" s="1"/>
  <c r="R54" i="13"/>
  <c r="R67" i="13" s="1"/>
  <c r="S54" i="13"/>
  <c r="S67" i="13" s="1"/>
  <c r="T54" i="13"/>
  <c r="T67" i="13" s="1"/>
  <c r="U54" i="13"/>
  <c r="U67" i="13" s="1"/>
  <c r="V54" i="13"/>
  <c r="V67" i="13" s="1"/>
  <c r="W54" i="13"/>
  <c r="W67" i="13" s="1"/>
  <c r="X54" i="13"/>
  <c r="X67" i="13" s="1"/>
  <c r="Y54" i="13"/>
  <c r="Y67" i="13" s="1"/>
  <c r="Z54" i="13"/>
  <c r="Z67" i="13" s="1"/>
  <c r="AA54" i="13"/>
  <c r="AA67" i="13" s="1"/>
  <c r="F68" i="13"/>
  <c r="G55" i="13"/>
  <c r="G68" i="13" s="1"/>
  <c r="H55" i="13"/>
  <c r="H68" i="13" s="1"/>
  <c r="I68" i="13"/>
  <c r="J55" i="13"/>
  <c r="J68" i="13" s="1"/>
  <c r="L55" i="13"/>
  <c r="L68" i="13" s="1"/>
  <c r="M55" i="13"/>
  <c r="M68" i="13" s="1"/>
  <c r="N55" i="13"/>
  <c r="N68" i="13" s="1"/>
  <c r="O55" i="13"/>
  <c r="O68" i="13" s="1"/>
  <c r="P55" i="13"/>
  <c r="P68" i="13" s="1"/>
  <c r="Q55" i="13"/>
  <c r="Q68" i="13" s="1"/>
  <c r="R55" i="13"/>
  <c r="R68" i="13" s="1"/>
  <c r="S55" i="13"/>
  <c r="S68" i="13" s="1"/>
  <c r="T55" i="13"/>
  <c r="T68" i="13" s="1"/>
  <c r="U55" i="13"/>
  <c r="U68" i="13" s="1"/>
  <c r="V55" i="13"/>
  <c r="V68" i="13" s="1"/>
  <c r="W55" i="13"/>
  <c r="W68" i="13" s="1"/>
  <c r="X55" i="13"/>
  <c r="X68" i="13" s="1"/>
  <c r="Y55" i="13"/>
  <c r="Y68" i="13" s="1"/>
  <c r="Z55" i="13"/>
  <c r="Z68" i="13" s="1"/>
  <c r="AA55" i="13"/>
  <c r="AA68" i="13" s="1"/>
  <c r="E63" i="10"/>
  <c r="E62" i="10"/>
  <c r="E52" i="10"/>
  <c r="E49" i="10"/>
  <c r="E48" i="10"/>
  <c r="H68" i="8"/>
  <c r="I68" i="8"/>
  <c r="J68" i="8"/>
  <c r="K68" i="8"/>
  <c r="L68" i="8"/>
  <c r="M68" i="8"/>
  <c r="N68" i="8"/>
  <c r="O68" i="8"/>
  <c r="P68" i="8"/>
  <c r="Q68" i="8"/>
  <c r="R68" i="8"/>
  <c r="S68" i="8"/>
  <c r="T68" i="8"/>
  <c r="U68" i="8"/>
  <c r="V68" i="8"/>
  <c r="W68" i="8"/>
  <c r="X68" i="8"/>
  <c r="Y68" i="8"/>
  <c r="Z68" i="8"/>
  <c r="AA68" i="8"/>
  <c r="AB68" i="8"/>
  <c r="AC68" i="8"/>
  <c r="H69" i="8"/>
  <c r="I69" i="8"/>
  <c r="J69" i="8"/>
  <c r="K69" i="8"/>
  <c r="L69" i="8"/>
  <c r="M69" i="8"/>
  <c r="N69" i="8"/>
  <c r="O69" i="8"/>
  <c r="P69" i="8"/>
  <c r="Q69" i="8"/>
  <c r="R69" i="8"/>
  <c r="S69" i="8"/>
  <c r="T69" i="8"/>
  <c r="U69" i="8"/>
  <c r="V69" i="8"/>
  <c r="W69" i="8"/>
  <c r="X69" i="8"/>
  <c r="Y69" i="8"/>
  <c r="Z69" i="8"/>
  <c r="AA69" i="8"/>
  <c r="AB69" i="8"/>
  <c r="AC69" i="8"/>
  <c r="H70" i="8"/>
  <c r="I70" i="8"/>
  <c r="J70" i="8"/>
  <c r="K70" i="8"/>
  <c r="L70" i="8"/>
  <c r="M70" i="8"/>
  <c r="N70" i="8"/>
  <c r="O70" i="8"/>
  <c r="P70" i="8"/>
  <c r="Q70" i="8"/>
  <c r="R70" i="8"/>
  <c r="S70" i="8"/>
  <c r="T70" i="8"/>
  <c r="U70" i="8"/>
  <c r="V70" i="8"/>
  <c r="W70" i="8"/>
  <c r="X70" i="8"/>
  <c r="Y70" i="8"/>
  <c r="Z70" i="8"/>
  <c r="AA70" i="8"/>
  <c r="AB70" i="8"/>
  <c r="AC70" i="8"/>
  <c r="I71" i="8"/>
  <c r="J71" i="8"/>
  <c r="K71" i="8"/>
  <c r="L71" i="8"/>
  <c r="M71" i="8"/>
  <c r="N71" i="8"/>
  <c r="O71" i="8"/>
  <c r="P71" i="8"/>
  <c r="Q71" i="8"/>
  <c r="R71" i="8"/>
  <c r="S71" i="8"/>
  <c r="T71" i="8"/>
  <c r="U71" i="8"/>
  <c r="V71" i="8"/>
  <c r="W71" i="8"/>
  <c r="X71" i="8"/>
  <c r="Y71" i="8"/>
  <c r="Z71" i="8"/>
  <c r="AA71" i="8"/>
  <c r="AB71" i="8"/>
  <c r="AC71" i="8"/>
  <c r="H72" i="8"/>
  <c r="I72" i="8"/>
  <c r="J72" i="8"/>
  <c r="K72" i="8"/>
  <c r="L72" i="8"/>
  <c r="M72" i="8"/>
  <c r="N72" i="8"/>
  <c r="O72" i="8"/>
  <c r="P72" i="8"/>
  <c r="Q72" i="8"/>
  <c r="R72" i="8"/>
  <c r="S72" i="8"/>
  <c r="T72" i="8"/>
  <c r="U72" i="8"/>
  <c r="V72" i="8"/>
  <c r="W72" i="8"/>
  <c r="X72" i="8"/>
  <c r="Y72" i="8"/>
  <c r="Z72" i="8"/>
  <c r="AA72" i="8"/>
  <c r="AB72" i="8"/>
  <c r="AC72" i="8"/>
  <c r="H73" i="8"/>
  <c r="I73" i="8"/>
  <c r="J73" i="8"/>
  <c r="K73" i="8"/>
  <c r="L73" i="8"/>
  <c r="M73" i="8"/>
  <c r="N73" i="8"/>
  <c r="O73" i="8"/>
  <c r="P73" i="8"/>
  <c r="Q73" i="8"/>
  <c r="R73" i="8"/>
  <c r="S73" i="8"/>
  <c r="T73" i="8"/>
  <c r="U73" i="8"/>
  <c r="V73" i="8"/>
  <c r="W73" i="8"/>
  <c r="X73" i="8"/>
  <c r="Y73" i="8"/>
  <c r="Z73" i="8"/>
  <c r="AA73" i="8"/>
  <c r="AB73" i="8"/>
  <c r="AC73" i="8"/>
  <c r="H74" i="8"/>
  <c r="I74" i="8"/>
  <c r="J74" i="8"/>
  <c r="K74" i="8"/>
  <c r="L74" i="8"/>
  <c r="M74" i="8"/>
  <c r="N74" i="8"/>
  <c r="O74" i="8"/>
  <c r="P74" i="8"/>
  <c r="Q74" i="8"/>
  <c r="R74" i="8"/>
  <c r="S74" i="8"/>
  <c r="T74" i="8"/>
  <c r="U74" i="8"/>
  <c r="V74" i="8"/>
  <c r="W74" i="8"/>
  <c r="X74" i="8"/>
  <c r="Y74" i="8"/>
  <c r="Z74" i="8"/>
  <c r="AA74" i="8"/>
  <c r="AB74" i="8"/>
  <c r="AC74" i="8"/>
  <c r="H75" i="8"/>
  <c r="I75" i="8"/>
  <c r="J75" i="8"/>
  <c r="K75" i="8"/>
  <c r="L75" i="8"/>
  <c r="M75" i="8"/>
  <c r="N75" i="8"/>
  <c r="O75" i="8"/>
  <c r="P75" i="8"/>
  <c r="Q75" i="8"/>
  <c r="R75" i="8"/>
  <c r="S75" i="8"/>
  <c r="T75" i="8"/>
  <c r="U75" i="8"/>
  <c r="V75" i="8"/>
  <c r="W75" i="8"/>
  <c r="X75" i="8"/>
  <c r="Y75" i="8"/>
  <c r="Z75" i="8"/>
  <c r="AA75" i="8"/>
  <c r="AB75" i="8"/>
  <c r="AC75" i="8"/>
  <c r="H76" i="8"/>
  <c r="I76" i="8"/>
  <c r="J76" i="8"/>
  <c r="K76" i="8"/>
  <c r="L76" i="8"/>
  <c r="M76" i="8"/>
  <c r="N76" i="8"/>
  <c r="O76" i="8"/>
  <c r="P76" i="8"/>
  <c r="Q76" i="8"/>
  <c r="R76" i="8"/>
  <c r="S76" i="8"/>
  <c r="T76" i="8"/>
  <c r="U76" i="8"/>
  <c r="V76" i="8"/>
  <c r="W76" i="8"/>
  <c r="X76" i="8"/>
  <c r="Y76" i="8"/>
  <c r="Z76" i="8"/>
  <c r="AA76" i="8"/>
  <c r="AB76" i="8"/>
  <c r="AC76" i="8"/>
  <c r="I67" i="8"/>
  <c r="J67" i="8"/>
  <c r="K67" i="8"/>
  <c r="L67" i="8"/>
  <c r="M67" i="8"/>
  <c r="N67" i="8"/>
  <c r="O67" i="8"/>
  <c r="P67" i="8"/>
  <c r="Q67" i="8"/>
  <c r="R67" i="8"/>
  <c r="S67" i="8"/>
  <c r="T67" i="8"/>
  <c r="U67" i="8"/>
  <c r="V67" i="8"/>
  <c r="W67" i="8"/>
  <c r="X67" i="8"/>
  <c r="Y67" i="8"/>
  <c r="Z67" i="8"/>
  <c r="AA67" i="8"/>
  <c r="AB67" i="8"/>
  <c r="AC67" i="8"/>
  <c r="I47" i="8" l="1"/>
  <c r="H47" i="8"/>
  <c r="H48" i="8"/>
  <c r="I48" i="8"/>
  <c r="J48" i="8"/>
  <c r="K48" i="8"/>
  <c r="L48" i="8"/>
  <c r="M48" i="8"/>
  <c r="N48" i="8"/>
  <c r="O48" i="8"/>
  <c r="P48" i="8"/>
  <c r="Q48" i="8"/>
  <c r="R48" i="8"/>
  <c r="S48" i="8"/>
  <c r="T48" i="8"/>
  <c r="U48" i="8"/>
  <c r="V48" i="8"/>
  <c r="W48" i="8"/>
  <c r="X48" i="8"/>
  <c r="Y48" i="8"/>
  <c r="Z48" i="8"/>
  <c r="AA48" i="8"/>
  <c r="AB48" i="8"/>
  <c r="AC48" i="8"/>
  <c r="H49" i="8"/>
  <c r="I49" i="8"/>
  <c r="J49" i="8"/>
  <c r="K49" i="8"/>
  <c r="L49" i="8"/>
  <c r="M49" i="8"/>
  <c r="N49" i="8"/>
  <c r="O49" i="8"/>
  <c r="P49" i="8"/>
  <c r="Q49" i="8"/>
  <c r="R49" i="8"/>
  <c r="S49" i="8"/>
  <c r="T49" i="8"/>
  <c r="U49" i="8"/>
  <c r="V49" i="8"/>
  <c r="W49" i="8"/>
  <c r="X49" i="8"/>
  <c r="Y49" i="8"/>
  <c r="Z49" i="8"/>
  <c r="AA49" i="8"/>
  <c r="AB49" i="8"/>
  <c r="AC49" i="8"/>
  <c r="H50" i="8"/>
  <c r="I50" i="8"/>
  <c r="J50" i="8"/>
  <c r="K50" i="8"/>
  <c r="L50" i="8"/>
  <c r="M50" i="8"/>
  <c r="N50" i="8"/>
  <c r="O50" i="8"/>
  <c r="P50" i="8"/>
  <c r="Q50" i="8"/>
  <c r="R50" i="8"/>
  <c r="S50" i="8"/>
  <c r="T50" i="8"/>
  <c r="U50" i="8"/>
  <c r="V50" i="8"/>
  <c r="W50" i="8"/>
  <c r="X50" i="8"/>
  <c r="Y50" i="8"/>
  <c r="Z50" i="8"/>
  <c r="AA50" i="8"/>
  <c r="AB50" i="8"/>
  <c r="AC50" i="8"/>
  <c r="H51" i="8"/>
  <c r="I51" i="8"/>
  <c r="J51" i="8"/>
  <c r="K51" i="8"/>
  <c r="L51" i="8"/>
  <c r="M51" i="8"/>
  <c r="N51" i="8"/>
  <c r="O51" i="8"/>
  <c r="P51" i="8"/>
  <c r="Q51" i="8"/>
  <c r="R51" i="8"/>
  <c r="S51" i="8"/>
  <c r="T51" i="8"/>
  <c r="U51" i="8"/>
  <c r="V51" i="8"/>
  <c r="W51" i="8"/>
  <c r="X51" i="8"/>
  <c r="Y51" i="8"/>
  <c r="Z51" i="8"/>
  <c r="AA51" i="8"/>
  <c r="AB51" i="8"/>
  <c r="AC51" i="8"/>
  <c r="H52" i="8"/>
  <c r="I52" i="8"/>
  <c r="J52" i="8"/>
  <c r="K52" i="8"/>
  <c r="L52" i="8"/>
  <c r="M52" i="8"/>
  <c r="N52" i="8"/>
  <c r="O52" i="8"/>
  <c r="P52" i="8"/>
  <c r="Q52" i="8"/>
  <c r="R52" i="8"/>
  <c r="S52" i="8"/>
  <c r="T52" i="8"/>
  <c r="U52" i="8"/>
  <c r="V52" i="8"/>
  <c r="W52" i="8"/>
  <c r="X52" i="8"/>
  <c r="Y52" i="8"/>
  <c r="Z52" i="8"/>
  <c r="AA52" i="8"/>
  <c r="AB52" i="8"/>
  <c r="AC52" i="8"/>
  <c r="H53" i="8"/>
  <c r="I53" i="8"/>
  <c r="J53" i="8"/>
  <c r="K53" i="8"/>
  <c r="L53" i="8"/>
  <c r="M53" i="8"/>
  <c r="N53" i="8"/>
  <c r="O53" i="8"/>
  <c r="P53" i="8"/>
  <c r="Q53" i="8"/>
  <c r="R53" i="8"/>
  <c r="S53" i="8"/>
  <c r="T53" i="8"/>
  <c r="U53" i="8"/>
  <c r="V53" i="8"/>
  <c r="W53" i="8"/>
  <c r="X53" i="8"/>
  <c r="Y53" i="8"/>
  <c r="Z53" i="8"/>
  <c r="AA53" i="8"/>
  <c r="AB53" i="8"/>
  <c r="AC53" i="8"/>
  <c r="H54" i="8"/>
  <c r="I54" i="8"/>
  <c r="J54" i="8"/>
  <c r="K54" i="8"/>
  <c r="L54" i="8"/>
  <c r="M54" i="8"/>
  <c r="N54" i="8"/>
  <c r="O54" i="8"/>
  <c r="P54" i="8"/>
  <c r="Q54" i="8"/>
  <c r="R54" i="8"/>
  <c r="S54" i="8"/>
  <c r="T54" i="8"/>
  <c r="U54" i="8"/>
  <c r="V54" i="8"/>
  <c r="W54" i="8"/>
  <c r="X54" i="8"/>
  <c r="Y54" i="8"/>
  <c r="Z54" i="8"/>
  <c r="AA54" i="8"/>
  <c r="AB54" i="8"/>
  <c r="AC54" i="8"/>
  <c r="H55" i="8"/>
  <c r="I55" i="8"/>
  <c r="J55" i="8"/>
  <c r="K55" i="8"/>
  <c r="L55" i="8"/>
  <c r="M55" i="8"/>
  <c r="N55" i="8"/>
  <c r="O55" i="8"/>
  <c r="P55" i="8"/>
  <c r="Q55" i="8"/>
  <c r="R55" i="8"/>
  <c r="S55" i="8"/>
  <c r="T55" i="8"/>
  <c r="U55" i="8"/>
  <c r="V55" i="8"/>
  <c r="W55" i="8"/>
  <c r="X55" i="8"/>
  <c r="Y55" i="8"/>
  <c r="Z55" i="8"/>
  <c r="AA55" i="8"/>
  <c r="AB55" i="8"/>
  <c r="AC55" i="8"/>
  <c r="H56" i="8"/>
  <c r="I56" i="8"/>
  <c r="J56" i="8"/>
  <c r="K56" i="8"/>
  <c r="L56" i="8"/>
  <c r="M56" i="8"/>
  <c r="N56" i="8"/>
  <c r="O56" i="8"/>
  <c r="P56" i="8"/>
  <c r="Q56" i="8"/>
  <c r="R56" i="8"/>
  <c r="S56" i="8"/>
  <c r="T56" i="8"/>
  <c r="U56" i="8"/>
  <c r="V56" i="8"/>
  <c r="W56" i="8"/>
  <c r="X56" i="8"/>
  <c r="Y56" i="8"/>
  <c r="Z56" i="8"/>
  <c r="AA56" i="8"/>
  <c r="AB56" i="8"/>
  <c r="AC56" i="8"/>
  <c r="J47" i="8"/>
  <c r="K47" i="8"/>
  <c r="L47" i="8"/>
  <c r="M47" i="8"/>
  <c r="N47" i="8"/>
  <c r="O47" i="8"/>
  <c r="P47" i="8"/>
  <c r="Q47" i="8"/>
  <c r="R47" i="8"/>
  <c r="S47" i="8"/>
  <c r="T47" i="8"/>
  <c r="U47" i="8"/>
  <c r="V47" i="8"/>
  <c r="W47" i="8"/>
  <c r="X47" i="8"/>
  <c r="Y47" i="8"/>
  <c r="Z47" i="8"/>
  <c r="AA47" i="8"/>
  <c r="AB47" i="8"/>
  <c r="AC47" i="8"/>
  <c r="H51" i="7"/>
  <c r="L145" i="8" l="1"/>
  <c r="L131" i="8"/>
  <c r="F46" i="13"/>
  <c r="F59" i="13" s="1"/>
  <c r="G46" i="13"/>
  <c r="G59" i="13" s="1"/>
  <c r="H46" i="13"/>
  <c r="H59" i="13" s="1"/>
  <c r="I46" i="13"/>
  <c r="I59" i="13" s="1"/>
  <c r="J46" i="13"/>
  <c r="J59" i="13" s="1"/>
  <c r="K46" i="13"/>
  <c r="K59" i="13" s="1"/>
  <c r="L46" i="13"/>
  <c r="L59" i="13" s="1"/>
  <c r="M46" i="13"/>
  <c r="M59" i="13" s="1"/>
  <c r="N46" i="13"/>
  <c r="N59" i="13" s="1"/>
  <c r="O46" i="13"/>
  <c r="O59" i="13" s="1"/>
  <c r="P46" i="13"/>
  <c r="P59" i="13" s="1"/>
  <c r="Q46" i="13"/>
  <c r="Q59" i="13" s="1"/>
  <c r="R46" i="13"/>
  <c r="R59" i="13" s="1"/>
  <c r="S46" i="13"/>
  <c r="S59" i="13" s="1"/>
  <c r="T46" i="13"/>
  <c r="T59" i="13" s="1"/>
  <c r="U46" i="13"/>
  <c r="U59" i="13" s="1"/>
  <c r="V46" i="13"/>
  <c r="V59" i="13" s="1"/>
  <c r="W46" i="13"/>
  <c r="W59" i="13" s="1"/>
  <c r="X46" i="13"/>
  <c r="X59" i="13" s="1"/>
  <c r="Y46" i="13"/>
  <c r="Y59" i="13" s="1"/>
  <c r="Z46" i="13"/>
  <c r="Z59" i="13" s="1"/>
  <c r="AA46" i="13"/>
  <c r="AA59" i="13" s="1"/>
  <c r="F45" i="2" l="1"/>
  <c r="G45" i="2"/>
  <c r="H45" i="2"/>
  <c r="I45" i="2"/>
  <c r="J45" i="2"/>
  <c r="K45" i="2"/>
  <c r="L45" i="2"/>
  <c r="M45" i="2"/>
  <c r="N45" i="2"/>
  <c r="O45" i="2"/>
  <c r="P45" i="2"/>
  <c r="Q45" i="2"/>
  <c r="R45" i="2"/>
  <c r="S45" i="2"/>
  <c r="T45" i="2"/>
  <c r="U45" i="2"/>
  <c r="V45" i="2"/>
  <c r="W45" i="2"/>
  <c r="X45" i="2"/>
  <c r="Y45" i="2"/>
  <c r="Z45" i="2"/>
  <c r="AA45" i="2"/>
  <c r="F46" i="2"/>
  <c r="G46" i="2"/>
  <c r="H46" i="2"/>
  <c r="I46" i="2"/>
  <c r="J46" i="2"/>
  <c r="K46" i="2"/>
  <c r="L46" i="2"/>
  <c r="M46" i="2"/>
  <c r="N46" i="2"/>
  <c r="O46" i="2"/>
  <c r="P46" i="2"/>
  <c r="Q46" i="2"/>
  <c r="R46" i="2"/>
  <c r="S46" i="2"/>
  <c r="T46" i="2"/>
  <c r="U46" i="2"/>
  <c r="V46" i="2"/>
  <c r="W46" i="2"/>
  <c r="X46" i="2"/>
  <c r="Y46" i="2"/>
  <c r="Z46" i="2"/>
  <c r="AA46" i="2"/>
  <c r="F47" i="2"/>
  <c r="G47" i="2"/>
  <c r="H47" i="2"/>
  <c r="I47" i="2"/>
  <c r="J47" i="2"/>
  <c r="K47" i="2"/>
  <c r="L47" i="2"/>
  <c r="M47" i="2"/>
  <c r="N47" i="2"/>
  <c r="O47" i="2"/>
  <c r="P47" i="2"/>
  <c r="Q47" i="2"/>
  <c r="R47" i="2"/>
  <c r="S47" i="2"/>
  <c r="T47" i="2"/>
  <c r="U47" i="2"/>
  <c r="V47" i="2"/>
  <c r="W47" i="2"/>
  <c r="X47" i="2"/>
  <c r="Y47" i="2"/>
  <c r="Z47" i="2"/>
  <c r="AA47" i="2"/>
  <c r="F48" i="2"/>
  <c r="G48" i="2"/>
  <c r="H48" i="2"/>
  <c r="I48" i="2"/>
  <c r="J48" i="2"/>
  <c r="K48" i="2"/>
  <c r="L48" i="2"/>
  <c r="M48" i="2"/>
  <c r="N48" i="2"/>
  <c r="O48" i="2"/>
  <c r="P48" i="2"/>
  <c r="Q48" i="2"/>
  <c r="R48" i="2"/>
  <c r="S48" i="2"/>
  <c r="T48" i="2"/>
  <c r="U48" i="2"/>
  <c r="V48" i="2"/>
  <c r="W48" i="2"/>
  <c r="X48" i="2"/>
  <c r="Y48" i="2"/>
  <c r="Z48" i="2"/>
  <c r="AA48" i="2"/>
  <c r="F49" i="2"/>
  <c r="G49" i="2"/>
  <c r="H49" i="2"/>
  <c r="I49" i="2"/>
  <c r="J49" i="2"/>
  <c r="K49" i="2"/>
  <c r="L49" i="2"/>
  <c r="M49" i="2"/>
  <c r="N49" i="2"/>
  <c r="O49" i="2"/>
  <c r="P49" i="2"/>
  <c r="Q49" i="2"/>
  <c r="R49" i="2"/>
  <c r="S49" i="2"/>
  <c r="T49" i="2"/>
  <c r="U49" i="2"/>
  <c r="V49" i="2"/>
  <c r="W49" i="2"/>
  <c r="X49" i="2"/>
  <c r="Y49" i="2"/>
  <c r="Z49" i="2"/>
  <c r="AA49" i="2"/>
  <c r="F50" i="2"/>
  <c r="G50" i="2"/>
  <c r="H50" i="2"/>
  <c r="I50" i="2"/>
  <c r="J50" i="2"/>
  <c r="K50" i="2"/>
  <c r="L50" i="2"/>
  <c r="M50" i="2"/>
  <c r="N50" i="2"/>
  <c r="O50" i="2"/>
  <c r="P50" i="2"/>
  <c r="Q50" i="2"/>
  <c r="R50" i="2"/>
  <c r="S50" i="2"/>
  <c r="T50" i="2"/>
  <c r="U50" i="2"/>
  <c r="V50" i="2"/>
  <c r="W50" i="2"/>
  <c r="X50" i="2"/>
  <c r="Y50" i="2"/>
  <c r="Z50" i="2"/>
  <c r="AA50" i="2"/>
  <c r="F51" i="2"/>
  <c r="G51" i="2"/>
  <c r="H51" i="2"/>
  <c r="I51" i="2"/>
  <c r="J51" i="2"/>
  <c r="K51" i="2"/>
  <c r="L51" i="2"/>
  <c r="M51" i="2"/>
  <c r="N51" i="2"/>
  <c r="O51" i="2"/>
  <c r="P51" i="2"/>
  <c r="Q51" i="2"/>
  <c r="R51" i="2"/>
  <c r="S51" i="2"/>
  <c r="T51" i="2"/>
  <c r="U51" i="2"/>
  <c r="V51" i="2"/>
  <c r="W51" i="2"/>
  <c r="X51" i="2"/>
  <c r="Y51" i="2"/>
  <c r="Z51" i="2"/>
  <c r="AA51" i="2"/>
  <c r="F52" i="2"/>
  <c r="G52" i="2"/>
  <c r="H52" i="2"/>
  <c r="I52" i="2"/>
  <c r="J52" i="2"/>
  <c r="K52" i="2"/>
  <c r="L52" i="2"/>
  <c r="M52" i="2"/>
  <c r="N52" i="2"/>
  <c r="O52" i="2"/>
  <c r="P52" i="2"/>
  <c r="Q52" i="2"/>
  <c r="R52" i="2"/>
  <c r="S52" i="2"/>
  <c r="T52" i="2"/>
  <c r="U52" i="2"/>
  <c r="V52" i="2"/>
  <c r="W52" i="2"/>
  <c r="X52" i="2"/>
  <c r="Y52" i="2"/>
  <c r="Z52" i="2"/>
  <c r="AA52" i="2"/>
  <c r="F53" i="2"/>
  <c r="G53" i="2"/>
  <c r="H53" i="2"/>
  <c r="I53" i="2"/>
  <c r="J53" i="2"/>
  <c r="K53" i="2"/>
  <c r="L53" i="2"/>
  <c r="M53" i="2"/>
  <c r="N53" i="2"/>
  <c r="O53" i="2"/>
  <c r="P53" i="2"/>
  <c r="Q53" i="2"/>
  <c r="R53" i="2"/>
  <c r="S53" i="2"/>
  <c r="T53" i="2"/>
  <c r="U53" i="2"/>
  <c r="V53" i="2"/>
  <c r="W53" i="2"/>
  <c r="X53" i="2"/>
  <c r="Y53" i="2"/>
  <c r="Z53" i="2"/>
  <c r="AA53" i="2"/>
  <c r="G44" i="2"/>
  <c r="H44" i="2"/>
  <c r="I44" i="2"/>
  <c r="J44" i="2"/>
  <c r="K44" i="2"/>
  <c r="L44" i="2"/>
  <c r="M44" i="2"/>
  <c r="N44" i="2"/>
  <c r="O44" i="2"/>
  <c r="P44" i="2"/>
  <c r="Q44" i="2"/>
  <c r="R44" i="2"/>
  <c r="S44" i="2"/>
  <c r="T44" i="2"/>
  <c r="U44" i="2"/>
  <c r="V44" i="2"/>
  <c r="W44" i="2"/>
  <c r="X44" i="2"/>
  <c r="Y44" i="2"/>
  <c r="Z44" i="2"/>
  <c r="AA44" i="2"/>
  <c r="F44" i="2"/>
  <c r="F48" i="12" l="1"/>
  <c r="F62" i="12" s="1"/>
  <c r="F47" i="12"/>
  <c r="F61" i="12" s="1"/>
  <c r="G48" i="12"/>
  <c r="G62" i="12" s="1"/>
  <c r="H48" i="12"/>
  <c r="H62" i="12" s="1"/>
  <c r="I48" i="12"/>
  <c r="I62" i="12" s="1"/>
  <c r="J48" i="12"/>
  <c r="J62" i="12" s="1"/>
  <c r="K48" i="12"/>
  <c r="K62" i="12" s="1"/>
  <c r="L48" i="12"/>
  <c r="L62" i="12" s="1"/>
  <c r="M48" i="12"/>
  <c r="M62" i="12" s="1"/>
  <c r="N48" i="12"/>
  <c r="N62" i="12" s="1"/>
  <c r="O48" i="12"/>
  <c r="O62" i="12" s="1"/>
  <c r="P48" i="12"/>
  <c r="P62" i="12" s="1"/>
  <c r="Q48" i="12"/>
  <c r="Q62" i="12" s="1"/>
  <c r="R48" i="12"/>
  <c r="R62" i="12" s="1"/>
  <c r="S48" i="12"/>
  <c r="S62" i="12" s="1"/>
  <c r="T48" i="12"/>
  <c r="T62" i="12" s="1"/>
  <c r="U48" i="12"/>
  <c r="U62" i="12" s="1"/>
  <c r="V48" i="12"/>
  <c r="V62" i="12" s="1"/>
  <c r="W48" i="12"/>
  <c r="W62" i="12" s="1"/>
  <c r="X48" i="12"/>
  <c r="X62" i="12" s="1"/>
  <c r="Y48" i="12"/>
  <c r="Y62" i="12" s="1"/>
  <c r="Z48" i="12"/>
  <c r="Z62" i="12" s="1"/>
  <c r="AA48" i="12"/>
  <c r="AA62" i="12" s="1"/>
  <c r="F49" i="12"/>
  <c r="F63" i="12" s="1"/>
  <c r="G49" i="12"/>
  <c r="G63" i="12" s="1"/>
  <c r="H49" i="12"/>
  <c r="H63" i="12" s="1"/>
  <c r="I49" i="12"/>
  <c r="I63" i="12" s="1"/>
  <c r="J49" i="12"/>
  <c r="J63" i="12" s="1"/>
  <c r="K49" i="12"/>
  <c r="K63" i="12" s="1"/>
  <c r="L49" i="12"/>
  <c r="L63" i="12" s="1"/>
  <c r="M49" i="12"/>
  <c r="M63" i="12" s="1"/>
  <c r="N49" i="12"/>
  <c r="N63" i="12" s="1"/>
  <c r="O49" i="12"/>
  <c r="O63" i="12" s="1"/>
  <c r="P49" i="12"/>
  <c r="P63" i="12" s="1"/>
  <c r="Q49" i="12"/>
  <c r="Q63" i="12" s="1"/>
  <c r="R49" i="12"/>
  <c r="R63" i="12" s="1"/>
  <c r="S49" i="12"/>
  <c r="S63" i="12" s="1"/>
  <c r="T49" i="12"/>
  <c r="T63" i="12" s="1"/>
  <c r="U49" i="12"/>
  <c r="U63" i="12" s="1"/>
  <c r="V49" i="12"/>
  <c r="V63" i="12" s="1"/>
  <c r="W49" i="12"/>
  <c r="W63" i="12" s="1"/>
  <c r="X49" i="12"/>
  <c r="X63" i="12" s="1"/>
  <c r="Y49" i="12"/>
  <c r="Y63" i="12" s="1"/>
  <c r="Z49" i="12"/>
  <c r="Z63" i="12" s="1"/>
  <c r="AA49" i="12"/>
  <c r="AA63" i="12" s="1"/>
  <c r="F50" i="12"/>
  <c r="F64" i="12" s="1"/>
  <c r="G50" i="12"/>
  <c r="G64" i="12" s="1"/>
  <c r="H50" i="12"/>
  <c r="H64" i="12" s="1"/>
  <c r="I50" i="12"/>
  <c r="I64" i="12" s="1"/>
  <c r="J50" i="12"/>
  <c r="J64" i="12" s="1"/>
  <c r="K50" i="12"/>
  <c r="K64" i="12" s="1"/>
  <c r="L50" i="12"/>
  <c r="L64" i="12" s="1"/>
  <c r="M50" i="12"/>
  <c r="M64" i="12" s="1"/>
  <c r="N50" i="12"/>
  <c r="N64" i="12" s="1"/>
  <c r="O50" i="12"/>
  <c r="O64" i="12" s="1"/>
  <c r="P50" i="12"/>
  <c r="P64" i="12" s="1"/>
  <c r="Q50" i="12"/>
  <c r="Q64" i="12" s="1"/>
  <c r="R50" i="12"/>
  <c r="R64" i="12" s="1"/>
  <c r="S50" i="12"/>
  <c r="S64" i="12" s="1"/>
  <c r="T50" i="12"/>
  <c r="T64" i="12" s="1"/>
  <c r="U50" i="12"/>
  <c r="U64" i="12" s="1"/>
  <c r="V50" i="12"/>
  <c r="V64" i="12" s="1"/>
  <c r="W50" i="12"/>
  <c r="W64" i="12" s="1"/>
  <c r="X50" i="12"/>
  <c r="X64" i="12" s="1"/>
  <c r="Y50" i="12"/>
  <c r="Y64" i="12" s="1"/>
  <c r="Z50" i="12"/>
  <c r="Z64" i="12" s="1"/>
  <c r="AA50" i="12"/>
  <c r="AA64" i="12" s="1"/>
  <c r="F51" i="12"/>
  <c r="F65" i="12" s="1"/>
  <c r="G51" i="12"/>
  <c r="G65" i="12" s="1"/>
  <c r="H51" i="12"/>
  <c r="H65" i="12" s="1"/>
  <c r="I51" i="12"/>
  <c r="I65" i="12" s="1"/>
  <c r="J51" i="12"/>
  <c r="J65" i="12" s="1"/>
  <c r="K51" i="12"/>
  <c r="K65" i="12" s="1"/>
  <c r="L51" i="12"/>
  <c r="L65" i="12" s="1"/>
  <c r="M51" i="12"/>
  <c r="M65" i="12" s="1"/>
  <c r="N51" i="12"/>
  <c r="N65" i="12" s="1"/>
  <c r="O51" i="12"/>
  <c r="O65" i="12" s="1"/>
  <c r="P51" i="12"/>
  <c r="P65" i="12" s="1"/>
  <c r="Q51" i="12"/>
  <c r="Q65" i="12" s="1"/>
  <c r="R51" i="12"/>
  <c r="R65" i="12" s="1"/>
  <c r="S51" i="12"/>
  <c r="S65" i="12" s="1"/>
  <c r="T51" i="12"/>
  <c r="T65" i="12" s="1"/>
  <c r="U51" i="12"/>
  <c r="U65" i="12" s="1"/>
  <c r="V51" i="12"/>
  <c r="V65" i="12" s="1"/>
  <c r="W51" i="12"/>
  <c r="W65" i="12" s="1"/>
  <c r="X51" i="12"/>
  <c r="X65" i="12" s="1"/>
  <c r="Y51" i="12"/>
  <c r="Y65" i="12" s="1"/>
  <c r="Z51" i="12"/>
  <c r="Z65" i="12" s="1"/>
  <c r="AA51" i="12"/>
  <c r="AA65" i="12" s="1"/>
  <c r="F52" i="12"/>
  <c r="F66" i="12" s="1"/>
  <c r="G52" i="12"/>
  <c r="G66" i="12" s="1"/>
  <c r="H52" i="12"/>
  <c r="H66" i="12" s="1"/>
  <c r="I52" i="12"/>
  <c r="I66" i="12" s="1"/>
  <c r="J52" i="12"/>
  <c r="J66" i="12" s="1"/>
  <c r="K52" i="12"/>
  <c r="K66" i="12" s="1"/>
  <c r="L52" i="12"/>
  <c r="L66" i="12" s="1"/>
  <c r="M52" i="12"/>
  <c r="M66" i="12" s="1"/>
  <c r="N52" i="12"/>
  <c r="N66" i="12" s="1"/>
  <c r="O52" i="12"/>
  <c r="O66" i="12" s="1"/>
  <c r="P52" i="12"/>
  <c r="P66" i="12" s="1"/>
  <c r="Q52" i="12"/>
  <c r="Q66" i="12" s="1"/>
  <c r="R52" i="12"/>
  <c r="R66" i="12" s="1"/>
  <c r="S52" i="12"/>
  <c r="S66" i="12" s="1"/>
  <c r="T52" i="12"/>
  <c r="T66" i="12" s="1"/>
  <c r="U52" i="12"/>
  <c r="U66" i="12" s="1"/>
  <c r="V52" i="12"/>
  <c r="V66" i="12" s="1"/>
  <c r="W52" i="12"/>
  <c r="W66" i="12" s="1"/>
  <c r="X52" i="12"/>
  <c r="X66" i="12" s="1"/>
  <c r="Y52" i="12"/>
  <c r="Y66" i="12" s="1"/>
  <c r="Z52" i="12"/>
  <c r="Z66" i="12" s="1"/>
  <c r="AA52" i="12"/>
  <c r="AA66" i="12" s="1"/>
  <c r="F53" i="12"/>
  <c r="F67" i="12" s="1"/>
  <c r="G53" i="12"/>
  <c r="G67" i="12" s="1"/>
  <c r="H53" i="12"/>
  <c r="H67" i="12" s="1"/>
  <c r="I53" i="12"/>
  <c r="I67" i="12" s="1"/>
  <c r="J53" i="12"/>
  <c r="J67" i="12" s="1"/>
  <c r="K53" i="12"/>
  <c r="K67" i="12" s="1"/>
  <c r="L53" i="12"/>
  <c r="L67" i="12" s="1"/>
  <c r="M53" i="12"/>
  <c r="M67" i="12" s="1"/>
  <c r="N53" i="12"/>
  <c r="N67" i="12" s="1"/>
  <c r="O53" i="12"/>
  <c r="O67" i="12" s="1"/>
  <c r="P53" i="12"/>
  <c r="P67" i="12" s="1"/>
  <c r="Q53" i="12"/>
  <c r="Q67" i="12" s="1"/>
  <c r="R53" i="12"/>
  <c r="R67" i="12" s="1"/>
  <c r="S53" i="12"/>
  <c r="S67" i="12" s="1"/>
  <c r="T53" i="12"/>
  <c r="T67" i="12" s="1"/>
  <c r="U53" i="12"/>
  <c r="U67" i="12" s="1"/>
  <c r="V53" i="12"/>
  <c r="V67" i="12" s="1"/>
  <c r="W53" i="12"/>
  <c r="W67" i="12" s="1"/>
  <c r="X53" i="12"/>
  <c r="X67" i="12" s="1"/>
  <c r="Y53" i="12"/>
  <c r="Y67" i="12" s="1"/>
  <c r="Z53" i="12"/>
  <c r="Z67" i="12" s="1"/>
  <c r="AA53" i="12"/>
  <c r="AA67" i="12" s="1"/>
  <c r="F54" i="12"/>
  <c r="F68" i="12" s="1"/>
  <c r="G54" i="12"/>
  <c r="G68" i="12" s="1"/>
  <c r="H54" i="12"/>
  <c r="H68" i="12" s="1"/>
  <c r="I54" i="12"/>
  <c r="I68" i="12" s="1"/>
  <c r="J54" i="12"/>
  <c r="J68" i="12" s="1"/>
  <c r="K54" i="12"/>
  <c r="K68" i="12" s="1"/>
  <c r="L54" i="12"/>
  <c r="L68" i="12" s="1"/>
  <c r="M54" i="12"/>
  <c r="M68" i="12" s="1"/>
  <c r="N54" i="12"/>
  <c r="N68" i="12" s="1"/>
  <c r="O54" i="12"/>
  <c r="O68" i="12" s="1"/>
  <c r="P54" i="12"/>
  <c r="P68" i="12" s="1"/>
  <c r="Q54" i="12"/>
  <c r="Q68" i="12" s="1"/>
  <c r="R54" i="12"/>
  <c r="R68" i="12" s="1"/>
  <c r="S54" i="12"/>
  <c r="S68" i="12" s="1"/>
  <c r="T54" i="12"/>
  <c r="T68" i="12" s="1"/>
  <c r="U54" i="12"/>
  <c r="U68" i="12" s="1"/>
  <c r="V54" i="12"/>
  <c r="V68" i="12" s="1"/>
  <c r="W54" i="12"/>
  <c r="W68" i="12" s="1"/>
  <c r="X54" i="12"/>
  <c r="X68" i="12" s="1"/>
  <c r="Y54" i="12"/>
  <c r="Y68" i="12" s="1"/>
  <c r="Z54" i="12"/>
  <c r="Z68" i="12" s="1"/>
  <c r="AA54" i="12"/>
  <c r="AA68" i="12" s="1"/>
  <c r="F55" i="12"/>
  <c r="F69" i="12" s="1"/>
  <c r="G55" i="12"/>
  <c r="G69" i="12" s="1"/>
  <c r="H55" i="12"/>
  <c r="H69" i="12" s="1"/>
  <c r="I55" i="12"/>
  <c r="I69" i="12" s="1"/>
  <c r="J55" i="12"/>
  <c r="J69" i="12" s="1"/>
  <c r="K55" i="12"/>
  <c r="K69" i="12" s="1"/>
  <c r="L55" i="12"/>
  <c r="L69" i="12" s="1"/>
  <c r="M55" i="12"/>
  <c r="M69" i="12" s="1"/>
  <c r="N55" i="12"/>
  <c r="N69" i="12" s="1"/>
  <c r="O55" i="12"/>
  <c r="O69" i="12" s="1"/>
  <c r="P55" i="12"/>
  <c r="P69" i="12" s="1"/>
  <c r="Q55" i="12"/>
  <c r="Q69" i="12" s="1"/>
  <c r="R55" i="12"/>
  <c r="R69" i="12" s="1"/>
  <c r="S55" i="12"/>
  <c r="S69" i="12" s="1"/>
  <c r="T55" i="12"/>
  <c r="T69" i="12" s="1"/>
  <c r="U55" i="12"/>
  <c r="U69" i="12" s="1"/>
  <c r="V55" i="12"/>
  <c r="V69" i="12" s="1"/>
  <c r="W55" i="12"/>
  <c r="W69" i="12" s="1"/>
  <c r="X55" i="12"/>
  <c r="X69" i="12" s="1"/>
  <c r="Y55" i="12"/>
  <c r="Y69" i="12" s="1"/>
  <c r="Z55" i="12"/>
  <c r="Z69" i="12" s="1"/>
  <c r="AA55" i="12"/>
  <c r="AA69" i="12" s="1"/>
  <c r="F56" i="12"/>
  <c r="F70" i="12" s="1"/>
  <c r="G56" i="12"/>
  <c r="G70" i="12" s="1"/>
  <c r="H56" i="12"/>
  <c r="H70" i="12" s="1"/>
  <c r="I56" i="12"/>
  <c r="I70" i="12" s="1"/>
  <c r="J56" i="12"/>
  <c r="J70" i="12" s="1"/>
  <c r="K56" i="12"/>
  <c r="K70" i="12" s="1"/>
  <c r="L56" i="12"/>
  <c r="L70" i="12" s="1"/>
  <c r="M56" i="12"/>
  <c r="M70" i="12" s="1"/>
  <c r="N56" i="12"/>
  <c r="N70" i="12" s="1"/>
  <c r="O56" i="12"/>
  <c r="O70" i="12" s="1"/>
  <c r="P56" i="12"/>
  <c r="P70" i="12" s="1"/>
  <c r="Q56" i="12"/>
  <c r="Q70" i="12" s="1"/>
  <c r="R56" i="12"/>
  <c r="R70" i="12" s="1"/>
  <c r="S56" i="12"/>
  <c r="S70" i="12" s="1"/>
  <c r="T56" i="12"/>
  <c r="T70" i="12" s="1"/>
  <c r="U56" i="12"/>
  <c r="U70" i="12" s="1"/>
  <c r="V56" i="12"/>
  <c r="V70" i="12" s="1"/>
  <c r="W56" i="12"/>
  <c r="W70" i="12" s="1"/>
  <c r="X56" i="12"/>
  <c r="X70" i="12" s="1"/>
  <c r="Y56" i="12"/>
  <c r="Y70" i="12" s="1"/>
  <c r="Z56" i="12"/>
  <c r="Z70" i="12" s="1"/>
  <c r="AA56" i="12"/>
  <c r="AA70" i="12" s="1"/>
  <c r="G47" i="12"/>
  <c r="G61" i="12" s="1"/>
  <c r="H47" i="12"/>
  <c r="H61" i="12" s="1"/>
  <c r="I47" i="12"/>
  <c r="I61" i="12" s="1"/>
  <c r="J47" i="12"/>
  <c r="J61" i="12" s="1"/>
  <c r="K47" i="12"/>
  <c r="K61" i="12" s="1"/>
  <c r="L47" i="12"/>
  <c r="L61" i="12" s="1"/>
  <c r="M47" i="12"/>
  <c r="M61" i="12" s="1"/>
  <c r="N47" i="12"/>
  <c r="N61" i="12" s="1"/>
  <c r="O47" i="12"/>
  <c r="O61" i="12" s="1"/>
  <c r="P47" i="12"/>
  <c r="P61" i="12" s="1"/>
  <c r="Q47" i="12"/>
  <c r="Q61" i="12" s="1"/>
  <c r="R47" i="12"/>
  <c r="R61" i="12" s="1"/>
  <c r="S47" i="12"/>
  <c r="S61" i="12" s="1"/>
  <c r="T47" i="12"/>
  <c r="T61" i="12" s="1"/>
  <c r="U47" i="12"/>
  <c r="U61" i="12" s="1"/>
  <c r="V47" i="12"/>
  <c r="V61" i="12" s="1"/>
  <c r="W47" i="12"/>
  <c r="W61" i="12" s="1"/>
  <c r="X47" i="12"/>
  <c r="X61" i="12" s="1"/>
  <c r="Y47" i="12"/>
  <c r="Y61" i="12" s="1"/>
  <c r="Z47" i="12"/>
  <c r="Z61" i="12" s="1"/>
  <c r="AA47" i="12"/>
  <c r="AA61" i="12" s="1"/>
  <c r="F62" i="10"/>
  <c r="G62" i="10"/>
  <c r="H62" i="10"/>
  <c r="I62" i="10"/>
  <c r="J62" i="10"/>
  <c r="K62" i="10"/>
  <c r="L62" i="10"/>
  <c r="M62" i="10"/>
  <c r="N62" i="10"/>
  <c r="O62" i="10"/>
  <c r="P62" i="10"/>
  <c r="Q62" i="10"/>
  <c r="R62" i="10"/>
  <c r="S62" i="10"/>
  <c r="T62" i="10"/>
  <c r="U62" i="10"/>
  <c r="V62" i="10"/>
  <c r="W62" i="10"/>
  <c r="X62" i="10"/>
  <c r="Y62" i="10"/>
  <c r="Z62" i="10"/>
  <c r="F63" i="10"/>
  <c r="G63" i="10"/>
  <c r="H63" i="10"/>
  <c r="I63" i="10"/>
  <c r="J63" i="10"/>
  <c r="K63" i="10"/>
  <c r="L63" i="10"/>
  <c r="M63" i="10"/>
  <c r="N63" i="10"/>
  <c r="O63" i="10"/>
  <c r="P63" i="10"/>
  <c r="Q63" i="10"/>
  <c r="R63" i="10"/>
  <c r="S63" i="10"/>
  <c r="T63" i="10"/>
  <c r="U63" i="10"/>
  <c r="V63" i="10"/>
  <c r="W63" i="10"/>
  <c r="X63" i="10"/>
  <c r="Y63" i="10"/>
  <c r="Z63" i="10"/>
  <c r="E64" i="10"/>
  <c r="F64" i="10"/>
  <c r="G64" i="10"/>
  <c r="H64" i="10"/>
  <c r="I64" i="10"/>
  <c r="J64" i="10"/>
  <c r="K64" i="10"/>
  <c r="L64" i="10"/>
  <c r="M64" i="10"/>
  <c r="N64" i="10"/>
  <c r="O64" i="10"/>
  <c r="P64" i="10"/>
  <c r="Q64" i="10"/>
  <c r="R64" i="10"/>
  <c r="S64" i="10"/>
  <c r="T64" i="10"/>
  <c r="U64" i="10"/>
  <c r="V64" i="10"/>
  <c r="W64" i="10"/>
  <c r="X64" i="10"/>
  <c r="Y64" i="10"/>
  <c r="Z64" i="10"/>
  <c r="E65" i="10"/>
  <c r="F65" i="10"/>
  <c r="G65" i="10"/>
  <c r="H65" i="10"/>
  <c r="I65" i="10"/>
  <c r="J65" i="10"/>
  <c r="K65" i="10"/>
  <c r="L65" i="10"/>
  <c r="M65" i="10"/>
  <c r="N65" i="10"/>
  <c r="O65" i="10"/>
  <c r="P65" i="10"/>
  <c r="Q65" i="10"/>
  <c r="R65" i="10"/>
  <c r="S65" i="10"/>
  <c r="T65" i="10"/>
  <c r="U65" i="10"/>
  <c r="V65" i="10"/>
  <c r="W65" i="10"/>
  <c r="X65" i="10"/>
  <c r="Y65" i="10"/>
  <c r="Z65" i="10"/>
  <c r="E66" i="10"/>
  <c r="F66" i="10"/>
  <c r="G66" i="10"/>
  <c r="H66" i="10"/>
  <c r="I66" i="10"/>
  <c r="J66" i="10"/>
  <c r="K66" i="10"/>
  <c r="L66" i="10"/>
  <c r="M66" i="10"/>
  <c r="N66" i="10"/>
  <c r="O66" i="10"/>
  <c r="P66" i="10"/>
  <c r="Q66" i="10"/>
  <c r="R66" i="10"/>
  <c r="S66" i="10"/>
  <c r="T66" i="10"/>
  <c r="U66" i="10"/>
  <c r="V66" i="10"/>
  <c r="W66" i="10"/>
  <c r="X66" i="10"/>
  <c r="Y66" i="10"/>
  <c r="Z66" i="10"/>
  <c r="E67" i="10"/>
  <c r="F67" i="10"/>
  <c r="G67" i="10"/>
  <c r="H67" i="10"/>
  <c r="I67" i="10"/>
  <c r="J67" i="10"/>
  <c r="K67" i="10"/>
  <c r="L67" i="10"/>
  <c r="M67" i="10"/>
  <c r="N67" i="10"/>
  <c r="O67" i="10"/>
  <c r="P67" i="10"/>
  <c r="Q67" i="10"/>
  <c r="R67" i="10"/>
  <c r="S67" i="10"/>
  <c r="T67" i="10"/>
  <c r="U67" i="10"/>
  <c r="V67" i="10"/>
  <c r="W67" i="10"/>
  <c r="X67" i="10"/>
  <c r="Y67" i="10"/>
  <c r="Z67" i="10"/>
  <c r="E68" i="10"/>
  <c r="F68" i="10"/>
  <c r="G68" i="10"/>
  <c r="H68" i="10"/>
  <c r="I68" i="10"/>
  <c r="J68" i="10"/>
  <c r="K68" i="10"/>
  <c r="L68" i="10"/>
  <c r="M68" i="10"/>
  <c r="N68" i="10"/>
  <c r="O68" i="10"/>
  <c r="P68" i="10"/>
  <c r="Q68" i="10"/>
  <c r="R68" i="10"/>
  <c r="S68" i="10"/>
  <c r="T68" i="10"/>
  <c r="U68" i="10"/>
  <c r="V68" i="10"/>
  <c r="W68" i="10"/>
  <c r="X68" i="10"/>
  <c r="Y68" i="10"/>
  <c r="Z68" i="10"/>
  <c r="E69" i="10"/>
  <c r="F69" i="10"/>
  <c r="G69" i="10"/>
  <c r="H69" i="10"/>
  <c r="I69" i="10"/>
  <c r="J69" i="10"/>
  <c r="K69" i="10"/>
  <c r="L69" i="10"/>
  <c r="M69" i="10"/>
  <c r="N69" i="10"/>
  <c r="O69" i="10"/>
  <c r="P69" i="10"/>
  <c r="Q69" i="10"/>
  <c r="R69" i="10"/>
  <c r="S69" i="10"/>
  <c r="T69" i="10"/>
  <c r="U69" i="10"/>
  <c r="V69" i="10"/>
  <c r="W69" i="10"/>
  <c r="X69" i="10"/>
  <c r="Y69" i="10"/>
  <c r="Z69" i="10"/>
  <c r="E70" i="10"/>
  <c r="F70" i="10"/>
  <c r="G70" i="10"/>
  <c r="H70" i="10"/>
  <c r="I70" i="10"/>
  <c r="J70" i="10"/>
  <c r="K70" i="10"/>
  <c r="L70" i="10"/>
  <c r="M70" i="10"/>
  <c r="N70" i="10"/>
  <c r="O70" i="10"/>
  <c r="P70" i="10"/>
  <c r="Q70" i="10"/>
  <c r="R70" i="10"/>
  <c r="S70" i="10"/>
  <c r="T70" i="10"/>
  <c r="U70" i="10"/>
  <c r="V70" i="10"/>
  <c r="W70" i="10"/>
  <c r="X70" i="10"/>
  <c r="Y70" i="10"/>
  <c r="Z70" i="10"/>
  <c r="E71" i="10"/>
  <c r="F71" i="10"/>
  <c r="G71" i="10"/>
  <c r="H71" i="10"/>
  <c r="I71" i="10"/>
  <c r="J71" i="10"/>
  <c r="K71" i="10"/>
  <c r="L71" i="10"/>
  <c r="M71" i="10"/>
  <c r="N71" i="10"/>
  <c r="O71" i="10"/>
  <c r="P71" i="10"/>
  <c r="Q71" i="10"/>
  <c r="R71" i="10"/>
  <c r="S71" i="10"/>
  <c r="T71" i="10"/>
  <c r="U71" i="10"/>
  <c r="V71" i="10"/>
  <c r="W71" i="10"/>
  <c r="X71" i="10"/>
  <c r="Y71" i="10"/>
  <c r="Z71" i="10"/>
  <c r="F61" i="10"/>
  <c r="G61" i="10"/>
  <c r="H61" i="10"/>
  <c r="I61" i="10"/>
  <c r="J61" i="10"/>
  <c r="K61" i="10"/>
  <c r="L61" i="10"/>
  <c r="M61" i="10"/>
  <c r="N61" i="10"/>
  <c r="O61" i="10"/>
  <c r="P61" i="10"/>
  <c r="Q61" i="10"/>
  <c r="R61" i="10"/>
  <c r="S61" i="10"/>
  <c r="T61" i="10"/>
  <c r="U61" i="10"/>
  <c r="V61" i="10"/>
  <c r="W61" i="10"/>
  <c r="X61" i="10"/>
  <c r="Y61" i="10"/>
  <c r="Z61" i="10"/>
  <c r="E61" i="10"/>
  <c r="F48" i="10"/>
  <c r="G48" i="10"/>
  <c r="H48" i="10"/>
  <c r="I48" i="10"/>
  <c r="J48" i="10"/>
  <c r="K48" i="10"/>
  <c r="L48" i="10"/>
  <c r="M48" i="10"/>
  <c r="N48" i="10"/>
  <c r="O48" i="10"/>
  <c r="P48" i="10"/>
  <c r="Q48" i="10"/>
  <c r="R48" i="10"/>
  <c r="S48" i="10"/>
  <c r="T48" i="10"/>
  <c r="U48" i="10"/>
  <c r="V48" i="10"/>
  <c r="W48" i="10"/>
  <c r="X48" i="10"/>
  <c r="Y48" i="10"/>
  <c r="Z48" i="10"/>
  <c r="F49" i="10"/>
  <c r="G49" i="10"/>
  <c r="H49" i="10"/>
  <c r="I49" i="10"/>
  <c r="J49" i="10"/>
  <c r="K49" i="10"/>
  <c r="L49" i="10"/>
  <c r="M49" i="10"/>
  <c r="N49" i="10"/>
  <c r="O49" i="10"/>
  <c r="P49" i="10"/>
  <c r="Q49" i="10"/>
  <c r="R49" i="10"/>
  <c r="S49" i="10"/>
  <c r="T49" i="10"/>
  <c r="U49" i="10"/>
  <c r="V49" i="10"/>
  <c r="W49" i="10"/>
  <c r="X49" i="10"/>
  <c r="Y49" i="10"/>
  <c r="Z49" i="10"/>
  <c r="E50" i="10"/>
  <c r="F50" i="10"/>
  <c r="G50" i="10"/>
  <c r="H50" i="10"/>
  <c r="I50" i="10"/>
  <c r="J50" i="10"/>
  <c r="K50" i="10"/>
  <c r="L50" i="10"/>
  <c r="M50" i="10"/>
  <c r="N50" i="10"/>
  <c r="O50" i="10"/>
  <c r="P50" i="10"/>
  <c r="Q50" i="10"/>
  <c r="R50" i="10"/>
  <c r="S50" i="10"/>
  <c r="T50" i="10"/>
  <c r="U50" i="10"/>
  <c r="V50" i="10"/>
  <c r="W50" i="10"/>
  <c r="X50" i="10"/>
  <c r="Y50" i="10"/>
  <c r="Z50" i="10"/>
  <c r="E51" i="10"/>
  <c r="F51" i="10"/>
  <c r="G51" i="10"/>
  <c r="H51" i="10"/>
  <c r="I51" i="10"/>
  <c r="J51" i="10"/>
  <c r="K51" i="10"/>
  <c r="L51" i="10"/>
  <c r="M51" i="10"/>
  <c r="N51" i="10"/>
  <c r="O51" i="10"/>
  <c r="P51" i="10"/>
  <c r="Q51" i="10"/>
  <c r="R51" i="10"/>
  <c r="S51" i="10"/>
  <c r="T51" i="10"/>
  <c r="U51" i="10"/>
  <c r="V51" i="10"/>
  <c r="W51" i="10"/>
  <c r="X51" i="10"/>
  <c r="Y51" i="10"/>
  <c r="Z51" i="10"/>
  <c r="F52" i="10"/>
  <c r="G52" i="10"/>
  <c r="H52" i="10"/>
  <c r="I52" i="10"/>
  <c r="J52" i="10"/>
  <c r="K52" i="10"/>
  <c r="L52" i="10"/>
  <c r="M52" i="10"/>
  <c r="N52" i="10"/>
  <c r="O52" i="10"/>
  <c r="P52" i="10"/>
  <c r="Q52" i="10"/>
  <c r="R52" i="10"/>
  <c r="S52" i="10"/>
  <c r="T52" i="10"/>
  <c r="U52" i="10"/>
  <c r="V52" i="10"/>
  <c r="W52" i="10"/>
  <c r="X52" i="10"/>
  <c r="Y52" i="10"/>
  <c r="Z52" i="10"/>
  <c r="E53" i="10"/>
  <c r="F53" i="10"/>
  <c r="G53" i="10"/>
  <c r="H53" i="10"/>
  <c r="I53" i="10"/>
  <c r="J53" i="10"/>
  <c r="K53" i="10"/>
  <c r="L53" i="10"/>
  <c r="M53" i="10"/>
  <c r="N53" i="10"/>
  <c r="O53" i="10"/>
  <c r="P53" i="10"/>
  <c r="Q53" i="10"/>
  <c r="R53" i="10"/>
  <c r="S53" i="10"/>
  <c r="T53" i="10"/>
  <c r="U53" i="10"/>
  <c r="V53" i="10"/>
  <c r="W53" i="10"/>
  <c r="X53" i="10"/>
  <c r="Y53" i="10"/>
  <c r="Z53" i="10"/>
  <c r="E54" i="10"/>
  <c r="F54" i="10"/>
  <c r="G54" i="10"/>
  <c r="H54" i="10"/>
  <c r="I54" i="10"/>
  <c r="J54" i="10"/>
  <c r="K54" i="10"/>
  <c r="L54" i="10"/>
  <c r="M54" i="10"/>
  <c r="N54" i="10"/>
  <c r="O54" i="10"/>
  <c r="P54" i="10"/>
  <c r="Q54" i="10"/>
  <c r="R54" i="10"/>
  <c r="S54" i="10"/>
  <c r="T54" i="10"/>
  <c r="U54" i="10"/>
  <c r="V54" i="10"/>
  <c r="W54" i="10"/>
  <c r="X54" i="10"/>
  <c r="Y54" i="10"/>
  <c r="Z54" i="10"/>
  <c r="E55" i="10"/>
  <c r="F55" i="10"/>
  <c r="G55" i="10"/>
  <c r="H55" i="10"/>
  <c r="I55" i="10"/>
  <c r="J55" i="10"/>
  <c r="K55" i="10"/>
  <c r="L55" i="10"/>
  <c r="M55" i="10"/>
  <c r="N55" i="10"/>
  <c r="O55" i="10"/>
  <c r="P55" i="10"/>
  <c r="Q55" i="10"/>
  <c r="R55" i="10"/>
  <c r="S55" i="10"/>
  <c r="T55" i="10"/>
  <c r="U55" i="10"/>
  <c r="V55" i="10"/>
  <c r="W55" i="10"/>
  <c r="X55" i="10"/>
  <c r="Y55" i="10"/>
  <c r="Z55" i="10"/>
  <c r="E56" i="10"/>
  <c r="F56" i="10"/>
  <c r="G56" i="10"/>
  <c r="H56" i="10"/>
  <c r="I56" i="10"/>
  <c r="J56" i="10"/>
  <c r="K56" i="10"/>
  <c r="L56" i="10"/>
  <c r="M56" i="10"/>
  <c r="N56" i="10"/>
  <c r="O56" i="10"/>
  <c r="P56" i="10"/>
  <c r="Q56" i="10"/>
  <c r="R56" i="10"/>
  <c r="S56" i="10"/>
  <c r="T56" i="10"/>
  <c r="U56" i="10"/>
  <c r="V56" i="10"/>
  <c r="W56" i="10"/>
  <c r="X56" i="10"/>
  <c r="Y56" i="10"/>
  <c r="Z56" i="10"/>
  <c r="E57" i="10"/>
  <c r="F57" i="10"/>
  <c r="G57" i="10"/>
  <c r="H57" i="10"/>
  <c r="I57" i="10"/>
  <c r="J57" i="10"/>
  <c r="K57" i="10"/>
  <c r="L57" i="10"/>
  <c r="M57" i="10"/>
  <c r="N57" i="10"/>
  <c r="O57" i="10"/>
  <c r="P57" i="10"/>
  <c r="Q57" i="10"/>
  <c r="R57" i="10"/>
  <c r="S57" i="10"/>
  <c r="T57" i="10"/>
  <c r="U57" i="10"/>
  <c r="V57" i="10"/>
  <c r="W57" i="10"/>
  <c r="X57" i="10"/>
  <c r="Y57" i="10"/>
  <c r="Z57" i="10"/>
  <c r="F47" i="10"/>
  <c r="G47" i="10"/>
  <c r="H47" i="10"/>
  <c r="I47" i="10"/>
  <c r="J47" i="10"/>
  <c r="K47" i="10"/>
  <c r="L47" i="10"/>
  <c r="M47" i="10"/>
  <c r="N47" i="10"/>
  <c r="O47" i="10"/>
  <c r="P47" i="10"/>
  <c r="Q47" i="10"/>
  <c r="R47" i="10"/>
  <c r="S47" i="10"/>
  <c r="T47" i="10"/>
  <c r="U47" i="10"/>
  <c r="V47" i="10"/>
  <c r="W47" i="10"/>
  <c r="X47" i="10"/>
  <c r="Y47" i="10"/>
  <c r="Z47" i="10"/>
  <c r="E47" i="10"/>
  <c r="E103" i="9"/>
  <c r="F103" i="9"/>
  <c r="G103" i="9"/>
  <c r="H103" i="9"/>
  <c r="I103" i="9"/>
  <c r="J103" i="9"/>
  <c r="K103" i="9"/>
  <c r="L103" i="9"/>
  <c r="M103" i="9"/>
  <c r="N103" i="9"/>
  <c r="O103" i="9"/>
  <c r="P103" i="9"/>
  <c r="Q103" i="9"/>
  <c r="R103" i="9"/>
  <c r="S103" i="9"/>
  <c r="T103" i="9"/>
  <c r="U103" i="9"/>
  <c r="V103" i="9"/>
  <c r="W103" i="9"/>
  <c r="X103" i="9"/>
  <c r="Y103" i="9"/>
  <c r="Z103" i="9"/>
  <c r="E104" i="9"/>
  <c r="F104" i="9"/>
  <c r="G104" i="9"/>
  <c r="H104" i="9"/>
  <c r="I104" i="9"/>
  <c r="J104" i="9"/>
  <c r="K104" i="9"/>
  <c r="L104" i="9"/>
  <c r="M104" i="9"/>
  <c r="N104" i="9"/>
  <c r="O104" i="9"/>
  <c r="P104" i="9"/>
  <c r="Q104" i="9"/>
  <c r="R104" i="9"/>
  <c r="S104" i="9"/>
  <c r="T104" i="9"/>
  <c r="U104" i="9"/>
  <c r="V104" i="9"/>
  <c r="W104" i="9"/>
  <c r="X104" i="9"/>
  <c r="Y104" i="9"/>
  <c r="Z104" i="9"/>
  <c r="E105" i="9"/>
  <c r="F105" i="9"/>
  <c r="G105" i="9"/>
  <c r="H105" i="9"/>
  <c r="I105" i="9"/>
  <c r="J105" i="9"/>
  <c r="K105" i="9"/>
  <c r="L105" i="9"/>
  <c r="M105" i="9"/>
  <c r="N105" i="9"/>
  <c r="O105" i="9"/>
  <c r="P105" i="9"/>
  <c r="Q105" i="9"/>
  <c r="R105" i="9"/>
  <c r="S105" i="9"/>
  <c r="T105" i="9"/>
  <c r="U105" i="9"/>
  <c r="V105" i="9"/>
  <c r="W105" i="9"/>
  <c r="X105" i="9"/>
  <c r="Y105" i="9"/>
  <c r="Z105" i="9"/>
  <c r="E106" i="9"/>
  <c r="F106" i="9"/>
  <c r="G106" i="9"/>
  <c r="H106" i="9"/>
  <c r="I106" i="9"/>
  <c r="J106" i="9"/>
  <c r="K106" i="9"/>
  <c r="L106" i="9"/>
  <c r="M106" i="9"/>
  <c r="N106" i="9"/>
  <c r="O106" i="9"/>
  <c r="P106" i="9"/>
  <c r="Q106" i="9"/>
  <c r="R106" i="9"/>
  <c r="S106" i="9"/>
  <c r="T106" i="9"/>
  <c r="U106" i="9"/>
  <c r="V106" i="9"/>
  <c r="W106" i="9"/>
  <c r="X106" i="9"/>
  <c r="Y106" i="9"/>
  <c r="Z106" i="9"/>
  <c r="E107" i="9"/>
  <c r="F107" i="9"/>
  <c r="G107" i="9"/>
  <c r="H107" i="9"/>
  <c r="I107" i="9"/>
  <c r="J107" i="9"/>
  <c r="K107" i="9"/>
  <c r="L107" i="9"/>
  <c r="M107" i="9"/>
  <c r="N107" i="9"/>
  <c r="O107" i="9"/>
  <c r="P107" i="9"/>
  <c r="Q107" i="9"/>
  <c r="R107" i="9"/>
  <c r="S107" i="9"/>
  <c r="T107" i="9"/>
  <c r="U107" i="9"/>
  <c r="V107" i="9"/>
  <c r="W107" i="9"/>
  <c r="X107" i="9"/>
  <c r="Y107" i="9"/>
  <c r="Z107" i="9"/>
  <c r="E108" i="9"/>
  <c r="F108" i="9"/>
  <c r="G108" i="9"/>
  <c r="H108" i="9"/>
  <c r="I108" i="9"/>
  <c r="J108" i="9"/>
  <c r="K108" i="9"/>
  <c r="L108" i="9"/>
  <c r="M108" i="9"/>
  <c r="N108" i="9"/>
  <c r="O108" i="9"/>
  <c r="P108" i="9"/>
  <c r="Q108" i="9"/>
  <c r="R108" i="9"/>
  <c r="S108" i="9"/>
  <c r="T108" i="9"/>
  <c r="U108" i="9"/>
  <c r="V108" i="9"/>
  <c r="W108" i="9"/>
  <c r="X108" i="9"/>
  <c r="Y108" i="9"/>
  <c r="Z108" i="9"/>
  <c r="E109" i="9"/>
  <c r="F109" i="9"/>
  <c r="G109" i="9"/>
  <c r="H109" i="9"/>
  <c r="I109" i="9"/>
  <c r="J109" i="9"/>
  <c r="K109" i="9"/>
  <c r="L109" i="9"/>
  <c r="M109" i="9"/>
  <c r="N109" i="9"/>
  <c r="O109" i="9"/>
  <c r="P109" i="9"/>
  <c r="Q109" i="9"/>
  <c r="R109" i="9"/>
  <c r="S109" i="9"/>
  <c r="T109" i="9"/>
  <c r="U109" i="9"/>
  <c r="V109" i="9"/>
  <c r="W109" i="9"/>
  <c r="X109" i="9"/>
  <c r="Y109" i="9"/>
  <c r="Z109" i="9"/>
  <c r="E110" i="9"/>
  <c r="F110" i="9"/>
  <c r="G110" i="9"/>
  <c r="H110" i="9"/>
  <c r="I110" i="9"/>
  <c r="J110" i="9"/>
  <c r="K110" i="9"/>
  <c r="L110" i="9"/>
  <c r="M110" i="9"/>
  <c r="N110" i="9"/>
  <c r="O110" i="9"/>
  <c r="P110" i="9"/>
  <c r="Q110" i="9"/>
  <c r="R110" i="9"/>
  <c r="S110" i="9"/>
  <c r="T110" i="9"/>
  <c r="U110" i="9"/>
  <c r="V110" i="9"/>
  <c r="W110" i="9"/>
  <c r="X110" i="9"/>
  <c r="Y110" i="9"/>
  <c r="Z110" i="9"/>
  <c r="E111" i="9"/>
  <c r="F111" i="9"/>
  <c r="G111" i="9"/>
  <c r="H111" i="9"/>
  <c r="I111" i="9"/>
  <c r="J111" i="9"/>
  <c r="K111" i="9"/>
  <c r="L111" i="9"/>
  <c r="M111" i="9"/>
  <c r="N111" i="9"/>
  <c r="O111" i="9"/>
  <c r="P111" i="9"/>
  <c r="Q111" i="9"/>
  <c r="R111" i="9"/>
  <c r="S111" i="9"/>
  <c r="T111" i="9"/>
  <c r="U111" i="9"/>
  <c r="V111" i="9"/>
  <c r="W111" i="9"/>
  <c r="X111" i="9"/>
  <c r="Y111" i="9"/>
  <c r="Z111" i="9"/>
  <c r="E112" i="9"/>
  <c r="F112" i="9"/>
  <c r="G112" i="9"/>
  <c r="H112" i="9"/>
  <c r="I112" i="9"/>
  <c r="J112" i="9"/>
  <c r="K112" i="9"/>
  <c r="L112" i="9"/>
  <c r="M112" i="9"/>
  <c r="N112" i="9"/>
  <c r="O112" i="9"/>
  <c r="P112" i="9"/>
  <c r="Q112" i="9"/>
  <c r="R112" i="9"/>
  <c r="S112" i="9"/>
  <c r="T112" i="9"/>
  <c r="U112" i="9"/>
  <c r="V112" i="9"/>
  <c r="W112" i="9"/>
  <c r="X112" i="9"/>
  <c r="Y112" i="9"/>
  <c r="Z112" i="9"/>
  <c r="F102" i="9"/>
  <c r="G102" i="9"/>
  <c r="H102" i="9"/>
  <c r="I102" i="9"/>
  <c r="J102" i="9"/>
  <c r="K102" i="9"/>
  <c r="L102" i="9"/>
  <c r="M102" i="9"/>
  <c r="N102" i="9"/>
  <c r="O102" i="9"/>
  <c r="P102" i="9"/>
  <c r="Q102" i="9"/>
  <c r="R102" i="9"/>
  <c r="S102" i="9"/>
  <c r="T102" i="9"/>
  <c r="U102" i="9"/>
  <c r="V102" i="9"/>
  <c r="W102" i="9"/>
  <c r="X102" i="9"/>
  <c r="Y102" i="9"/>
  <c r="Z102" i="9"/>
  <c r="E102" i="9"/>
  <c r="E75" i="9"/>
  <c r="F75" i="9"/>
  <c r="G75" i="9"/>
  <c r="H75" i="9"/>
  <c r="I75" i="9"/>
  <c r="J75" i="9"/>
  <c r="K75" i="9"/>
  <c r="L75" i="9"/>
  <c r="M75" i="9"/>
  <c r="N75" i="9"/>
  <c r="O75" i="9"/>
  <c r="P75" i="9"/>
  <c r="Q75" i="9"/>
  <c r="R75" i="9"/>
  <c r="S75" i="9"/>
  <c r="T75" i="9"/>
  <c r="U75" i="9"/>
  <c r="V75" i="9"/>
  <c r="W75" i="9"/>
  <c r="X75" i="9"/>
  <c r="Y75" i="9"/>
  <c r="Z75" i="9"/>
  <c r="E76" i="9"/>
  <c r="F76" i="9"/>
  <c r="G76" i="9"/>
  <c r="H76" i="9"/>
  <c r="I76" i="9"/>
  <c r="J76" i="9"/>
  <c r="K76" i="9"/>
  <c r="L76" i="9"/>
  <c r="M76" i="9"/>
  <c r="N76" i="9"/>
  <c r="O76" i="9"/>
  <c r="P76" i="9"/>
  <c r="Q76" i="9"/>
  <c r="R76" i="9"/>
  <c r="S76" i="9"/>
  <c r="T76" i="9"/>
  <c r="U76" i="9"/>
  <c r="V76" i="9"/>
  <c r="W76" i="9"/>
  <c r="X76" i="9"/>
  <c r="Y76" i="9"/>
  <c r="Z76" i="9"/>
  <c r="E77" i="9"/>
  <c r="F77" i="9"/>
  <c r="G77" i="9"/>
  <c r="H77" i="9"/>
  <c r="I77" i="9"/>
  <c r="J77" i="9"/>
  <c r="K77" i="9"/>
  <c r="L77" i="9"/>
  <c r="M77" i="9"/>
  <c r="N77" i="9"/>
  <c r="O77" i="9"/>
  <c r="P77" i="9"/>
  <c r="Q77" i="9"/>
  <c r="R77" i="9"/>
  <c r="S77" i="9"/>
  <c r="T77" i="9"/>
  <c r="U77" i="9"/>
  <c r="V77" i="9"/>
  <c r="W77" i="9"/>
  <c r="X77" i="9"/>
  <c r="Y77" i="9"/>
  <c r="Z77" i="9"/>
  <c r="E78" i="9"/>
  <c r="F78" i="9"/>
  <c r="G78" i="9"/>
  <c r="H78" i="9"/>
  <c r="I78" i="9"/>
  <c r="J78" i="9"/>
  <c r="K78" i="9"/>
  <c r="L78" i="9"/>
  <c r="M78" i="9"/>
  <c r="N78" i="9"/>
  <c r="O78" i="9"/>
  <c r="P78" i="9"/>
  <c r="Q78" i="9"/>
  <c r="R78" i="9"/>
  <c r="S78" i="9"/>
  <c r="T78" i="9"/>
  <c r="U78" i="9"/>
  <c r="V78" i="9"/>
  <c r="W78" i="9"/>
  <c r="X78" i="9"/>
  <c r="Y78" i="9"/>
  <c r="Z78" i="9"/>
  <c r="E79" i="9"/>
  <c r="F79" i="9"/>
  <c r="G79" i="9"/>
  <c r="H79" i="9"/>
  <c r="I79" i="9"/>
  <c r="J79" i="9"/>
  <c r="K79" i="9"/>
  <c r="L79" i="9"/>
  <c r="M79" i="9"/>
  <c r="N79" i="9"/>
  <c r="O79" i="9"/>
  <c r="P79" i="9"/>
  <c r="Q79" i="9"/>
  <c r="R79" i="9"/>
  <c r="S79" i="9"/>
  <c r="T79" i="9"/>
  <c r="U79" i="9"/>
  <c r="V79" i="9"/>
  <c r="W79" i="9"/>
  <c r="X79" i="9"/>
  <c r="Y79" i="9"/>
  <c r="Z79" i="9"/>
  <c r="E80" i="9"/>
  <c r="F80" i="9"/>
  <c r="G80" i="9"/>
  <c r="H80" i="9"/>
  <c r="I80" i="9"/>
  <c r="J80" i="9"/>
  <c r="K80" i="9"/>
  <c r="L80" i="9"/>
  <c r="M80" i="9"/>
  <c r="N80" i="9"/>
  <c r="O80" i="9"/>
  <c r="P80" i="9"/>
  <c r="Q80" i="9"/>
  <c r="R80" i="9"/>
  <c r="S80" i="9"/>
  <c r="T80" i="9"/>
  <c r="U80" i="9"/>
  <c r="V80" i="9"/>
  <c r="W80" i="9"/>
  <c r="X80" i="9"/>
  <c r="Y80" i="9"/>
  <c r="Z80" i="9"/>
  <c r="E81" i="9"/>
  <c r="F81" i="9"/>
  <c r="G81" i="9"/>
  <c r="H81" i="9"/>
  <c r="I81" i="9"/>
  <c r="J81" i="9"/>
  <c r="K81" i="9"/>
  <c r="L81" i="9"/>
  <c r="M81" i="9"/>
  <c r="N81" i="9"/>
  <c r="O81" i="9"/>
  <c r="P81" i="9"/>
  <c r="Q81" i="9"/>
  <c r="R81" i="9"/>
  <c r="S81" i="9"/>
  <c r="T81" i="9"/>
  <c r="U81" i="9"/>
  <c r="V81" i="9"/>
  <c r="W81" i="9"/>
  <c r="X81" i="9"/>
  <c r="Y81" i="9"/>
  <c r="Z81" i="9"/>
  <c r="E82" i="9"/>
  <c r="F82" i="9"/>
  <c r="G82" i="9"/>
  <c r="H82" i="9"/>
  <c r="I82" i="9"/>
  <c r="J82" i="9"/>
  <c r="K82" i="9"/>
  <c r="L82" i="9"/>
  <c r="M82" i="9"/>
  <c r="N82" i="9"/>
  <c r="O82" i="9"/>
  <c r="P82" i="9"/>
  <c r="Q82" i="9"/>
  <c r="R82" i="9"/>
  <c r="S82" i="9"/>
  <c r="T82" i="9"/>
  <c r="U82" i="9"/>
  <c r="V82" i="9"/>
  <c r="W82" i="9"/>
  <c r="X82" i="9"/>
  <c r="Y82" i="9"/>
  <c r="Z82" i="9"/>
  <c r="E83" i="9"/>
  <c r="F83" i="9"/>
  <c r="G83" i="9"/>
  <c r="H83" i="9"/>
  <c r="I83" i="9"/>
  <c r="J83" i="9"/>
  <c r="K83" i="9"/>
  <c r="L83" i="9"/>
  <c r="M83" i="9"/>
  <c r="N83" i="9"/>
  <c r="O83" i="9"/>
  <c r="P83" i="9"/>
  <c r="Q83" i="9"/>
  <c r="R83" i="9"/>
  <c r="S83" i="9"/>
  <c r="T83" i="9"/>
  <c r="U83" i="9"/>
  <c r="V83" i="9"/>
  <c r="W83" i="9"/>
  <c r="X83" i="9"/>
  <c r="Y83" i="9"/>
  <c r="Z83" i="9"/>
  <c r="E84" i="9"/>
  <c r="F84" i="9"/>
  <c r="G84" i="9"/>
  <c r="H84" i="9"/>
  <c r="I84" i="9"/>
  <c r="J84" i="9"/>
  <c r="K84" i="9"/>
  <c r="L84" i="9"/>
  <c r="M84" i="9"/>
  <c r="N84" i="9"/>
  <c r="O84" i="9"/>
  <c r="P84" i="9"/>
  <c r="Q84" i="9"/>
  <c r="R84" i="9"/>
  <c r="S84" i="9"/>
  <c r="T84" i="9"/>
  <c r="U84" i="9"/>
  <c r="V84" i="9"/>
  <c r="W84" i="9"/>
  <c r="X84" i="9"/>
  <c r="Y84" i="9"/>
  <c r="Z84" i="9"/>
  <c r="F74" i="9"/>
  <c r="G74" i="9"/>
  <c r="H74" i="9"/>
  <c r="I74" i="9"/>
  <c r="J74" i="9"/>
  <c r="K74" i="9"/>
  <c r="L74" i="9"/>
  <c r="M74" i="9"/>
  <c r="N74" i="9"/>
  <c r="O74" i="9"/>
  <c r="P74" i="9"/>
  <c r="Q74" i="9"/>
  <c r="R74" i="9"/>
  <c r="S74" i="9"/>
  <c r="T74" i="9"/>
  <c r="U74" i="9"/>
  <c r="V74" i="9"/>
  <c r="W74" i="9"/>
  <c r="X74" i="9"/>
  <c r="Y74" i="9"/>
  <c r="Z74" i="9"/>
  <c r="E74" i="9"/>
  <c r="F47" i="9"/>
  <c r="G47" i="9"/>
  <c r="H47" i="9"/>
  <c r="I47" i="9"/>
  <c r="J47" i="9"/>
  <c r="K47" i="9"/>
  <c r="L47" i="9"/>
  <c r="M47" i="9"/>
  <c r="N47" i="9"/>
  <c r="O47" i="9"/>
  <c r="P47" i="9"/>
  <c r="Q47" i="9"/>
  <c r="R47" i="9"/>
  <c r="S47" i="9"/>
  <c r="T47" i="9"/>
  <c r="U47" i="9"/>
  <c r="V47" i="9"/>
  <c r="W47" i="9"/>
  <c r="X47" i="9"/>
  <c r="Y47" i="9"/>
  <c r="Z47" i="9"/>
  <c r="AA47" i="9"/>
  <c r="F48" i="9"/>
  <c r="G48" i="9"/>
  <c r="H48" i="9"/>
  <c r="I48" i="9"/>
  <c r="J48" i="9"/>
  <c r="K48" i="9"/>
  <c r="L48" i="9"/>
  <c r="M48" i="9"/>
  <c r="N48" i="9"/>
  <c r="O48" i="9"/>
  <c r="P48" i="9"/>
  <c r="Q48" i="9"/>
  <c r="R48" i="9"/>
  <c r="S48" i="9"/>
  <c r="T48" i="9"/>
  <c r="U48" i="9"/>
  <c r="V48" i="9"/>
  <c r="W48" i="9"/>
  <c r="X48" i="9"/>
  <c r="Y48" i="9"/>
  <c r="Z48" i="9"/>
  <c r="AA48" i="9"/>
  <c r="F49" i="9"/>
  <c r="G49" i="9"/>
  <c r="H49" i="9"/>
  <c r="I49" i="9"/>
  <c r="J49" i="9"/>
  <c r="K49" i="9"/>
  <c r="L49" i="9"/>
  <c r="M49" i="9"/>
  <c r="N49" i="9"/>
  <c r="O49" i="9"/>
  <c r="P49" i="9"/>
  <c r="Q49" i="9"/>
  <c r="R49" i="9"/>
  <c r="S49" i="9"/>
  <c r="T49" i="9"/>
  <c r="U49" i="9"/>
  <c r="V49" i="9"/>
  <c r="W49" i="9"/>
  <c r="X49" i="9"/>
  <c r="Y49" i="9"/>
  <c r="Z49" i="9"/>
  <c r="AA49" i="9"/>
  <c r="F50" i="9"/>
  <c r="G50" i="9"/>
  <c r="H50" i="9"/>
  <c r="I50" i="9"/>
  <c r="J50" i="9"/>
  <c r="K50" i="9"/>
  <c r="L50" i="9"/>
  <c r="M50" i="9"/>
  <c r="N50" i="9"/>
  <c r="O50" i="9"/>
  <c r="P50" i="9"/>
  <c r="Q50" i="9"/>
  <c r="R50" i="9"/>
  <c r="S50" i="9"/>
  <c r="T50" i="9"/>
  <c r="U50" i="9"/>
  <c r="V50" i="9"/>
  <c r="W50" i="9"/>
  <c r="X50" i="9"/>
  <c r="Y50" i="9"/>
  <c r="Z50" i="9"/>
  <c r="AA50" i="9"/>
  <c r="F51" i="9"/>
  <c r="G51" i="9"/>
  <c r="H51" i="9"/>
  <c r="I51" i="9"/>
  <c r="J51" i="9"/>
  <c r="K51" i="9"/>
  <c r="L51" i="9"/>
  <c r="M51" i="9"/>
  <c r="N51" i="9"/>
  <c r="O51" i="9"/>
  <c r="P51" i="9"/>
  <c r="Q51" i="9"/>
  <c r="R51" i="9"/>
  <c r="S51" i="9"/>
  <c r="T51" i="9"/>
  <c r="U51" i="9"/>
  <c r="V51" i="9"/>
  <c r="W51" i="9"/>
  <c r="X51" i="9"/>
  <c r="Y51" i="9"/>
  <c r="Z51" i="9"/>
  <c r="AA51" i="9"/>
  <c r="F52" i="9"/>
  <c r="G52" i="9"/>
  <c r="H52" i="9"/>
  <c r="I52" i="9"/>
  <c r="J52" i="9"/>
  <c r="K52" i="9"/>
  <c r="L52" i="9"/>
  <c r="M52" i="9"/>
  <c r="N52" i="9"/>
  <c r="O52" i="9"/>
  <c r="P52" i="9"/>
  <c r="Q52" i="9"/>
  <c r="R52" i="9"/>
  <c r="S52" i="9"/>
  <c r="T52" i="9"/>
  <c r="U52" i="9"/>
  <c r="V52" i="9"/>
  <c r="W52" i="9"/>
  <c r="X52" i="9"/>
  <c r="Y52" i="9"/>
  <c r="Z52" i="9"/>
  <c r="AA52" i="9"/>
  <c r="F53" i="9"/>
  <c r="G53" i="9"/>
  <c r="H53" i="9"/>
  <c r="I53" i="9"/>
  <c r="J53" i="9"/>
  <c r="K53" i="9"/>
  <c r="L53" i="9"/>
  <c r="M53" i="9"/>
  <c r="N53" i="9"/>
  <c r="O53" i="9"/>
  <c r="P53" i="9"/>
  <c r="Q53" i="9"/>
  <c r="R53" i="9"/>
  <c r="S53" i="9"/>
  <c r="T53" i="9"/>
  <c r="U53" i="9"/>
  <c r="V53" i="9"/>
  <c r="W53" i="9"/>
  <c r="X53" i="9"/>
  <c r="Y53" i="9"/>
  <c r="Z53" i="9"/>
  <c r="AA53" i="9"/>
  <c r="F54" i="9"/>
  <c r="G54" i="9"/>
  <c r="H54" i="9"/>
  <c r="I54" i="9"/>
  <c r="J54" i="9"/>
  <c r="K54" i="9"/>
  <c r="L54" i="9"/>
  <c r="M54" i="9"/>
  <c r="N54" i="9"/>
  <c r="O54" i="9"/>
  <c r="P54" i="9"/>
  <c r="Q54" i="9"/>
  <c r="R54" i="9"/>
  <c r="S54" i="9"/>
  <c r="T54" i="9"/>
  <c r="U54" i="9"/>
  <c r="V54" i="9"/>
  <c r="W54" i="9"/>
  <c r="X54" i="9"/>
  <c r="Y54" i="9"/>
  <c r="Z54" i="9"/>
  <c r="AA54" i="9"/>
  <c r="F55" i="9"/>
  <c r="G55" i="9"/>
  <c r="H55" i="9"/>
  <c r="I55" i="9"/>
  <c r="J55" i="9"/>
  <c r="K55" i="9"/>
  <c r="L55" i="9"/>
  <c r="M55" i="9"/>
  <c r="N55" i="9"/>
  <c r="O55" i="9"/>
  <c r="P55" i="9"/>
  <c r="Q55" i="9"/>
  <c r="R55" i="9"/>
  <c r="S55" i="9"/>
  <c r="T55" i="9"/>
  <c r="U55" i="9"/>
  <c r="V55" i="9"/>
  <c r="W55" i="9"/>
  <c r="X55" i="9"/>
  <c r="Y55" i="9"/>
  <c r="Z55" i="9"/>
  <c r="AA55" i="9"/>
  <c r="F56" i="9"/>
  <c r="G56" i="9"/>
  <c r="H56" i="9"/>
  <c r="I56" i="9"/>
  <c r="J56" i="9"/>
  <c r="K56" i="9"/>
  <c r="L56" i="9"/>
  <c r="M56" i="9"/>
  <c r="N56" i="9"/>
  <c r="O56" i="9"/>
  <c r="P56" i="9"/>
  <c r="Q56" i="9"/>
  <c r="R56" i="9"/>
  <c r="S56" i="9"/>
  <c r="T56" i="9"/>
  <c r="U56" i="9"/>
  <c r="V56" i="9"/>
  <c r="W56" i="9"/>
  <c r="X56" i="9"/>
  <c r="Y56" i="9"/>
  <c r="Z56" i="9"/>
  <c r="AA56" i="9"/>
  <c r="G46" i="9"/>
  <c r="H46" i="9"/>
  <c r="I46" i="9"/>
  <c r="J46" i="9"/>
  <c r="K46" i="9"/>
  <c r="L46" i="9"/>
  <c r="M46" i="9"/>
  <c r="N46" i="9"/>
  <c r="O46" i="9"/>
  <c r="P46" i="9"/>
  <c r="Q46" i="9"/>
  <c r="R46" i="9"/>
  <c r="S46" i="9"/>
  <c r="T46" i="9"/>
  <c r="U46" i="9"/>
  <c r="V46" i="9"/>
  <c r="W46" i="9"/>
  <c r="X46" i="9"/>
  <c r="Y46" i="9"/>
  <c r="Z46" i="9"/>
  <c r="F46" i="9"/>
  <c r="H113" i="8"/>
  <c r="H114" i="8"/>
  <c r="H115" i="8"/>
  <c r="H116" i="8"/>
  <c r="H117" i="8"/>
  <c r="H118" i="8"/>
  <c r="H119" i="8"/>
  <c r="H120" i="8"/>
  <c r="H121" i="8"/>
  <c r="H122" i="8"/>
  <c r="H112" i="8"/>
  <c r="H98" i="8"/>
  <c r="I66" i="8"/>
  <c r="J66" i="8"/>
  <c r="K66" i="8"/>
  <c r="L66" i="8"/>
  <c r="M66" i="8"/>
  <c r="N66" i="8"/>
  <c r="O66" i="8"/>
  <c r="P66" i="8"/>
  <c r="Q66" i="8"/>
  <c r="R66" i="8"/>
  <c r="S66" i="8"/>
  <c r="T66" i="8"/>
  <c r="U66" i="8"/>
  <c r="V66" i="8"/>
  <c r="W66" i="8"/>
  <c r="X66" i="8"/>
  <c r="Y66" i="8"/>
  <c r="Z66" i="8"/>
  <c r="AA66" i="8"/>
  <c r="AB66" i="8"/>
  <c r="AC66" i="8"/>
  <c r="H66" i="8"/>
  <c r="I46" i="8" l="1"/>
  <c r="J46" i="8"/>
  <c r="K46" i="8"/>
  <c r="L46" i="8"/>
  <c r="M46" i="8"/>
  <c r="N46" i="8"/>
  <c r="O46" i="8"/>
  <c r="P46" i="8"/>
  <c r="Q46" i="8"/>
  <c r="R46" i="8"/>
  <c r="S46" i="8"/>
  <c r="T46" i="8"/>
  <c r="U46" i="8"/>
  <c r="V46" i="8"/>
  <c r="W46" i="8"/>
  <c r="X46" i="8"/>
  <c r="Y46" i="8"/>
  <c r="Z46" i="8"/>
  <c r="AA46" i="8"/>
  <c r="AB46" i="8"/>
  <c r="AC46" i="8"/>
  <c r="H46" i="8"/>
  <c r="D47" i="7"/>
  <c r="E47" i="7"/>
  <c r="F47" i="7"/>
  <c r="G47" i="7"/>
  <c r="H47" i="7"/>
  <c r="I47" i="7"/>
  <c r="K47" i="7"/>
  <c r="L47" i="7"/>
  <c r="M47" i="7"/>
  <c r="N47" i="7"/>
  <c r="O47" i="7"/>
  <c r="P47" i="7"/>
  <c r="Q47" i="7"/>
  <c r="R47" i="7"/>
  <c r="S47" i="7"/>
  <c r="T47" i="7"/>
  <c r="U47" i="7"/>
  <c r="V47" i="7"/>
  <c r="W47" i="7"/>
  <c r="X47" i="7"/>
  <c r="Y47" i="7"/>
  <c r="D48" i="7"/>
  <c r="E48" i="7"/>
  <c r="F48" i="7"/>
  <c r="G48" i="7"/>
  <c r="H48" i="7"/>
  <c r="I48" i="7"/>
  <c r="J48" i="7"/>
  <c r="K48" i="7"/>
  <c r="L48" i="7"/>
  <c r="M48" i="7"/>
  <c r="N48" i="7"/>
  <c r="O48" i="7"/>
  <c r="P48" i="7"/>
  <c r="Q48" i="7"/>
  <c r="R48" i="7"/>
  <c r="S48" i="7"/>
  <c r="T48" i="7"/>
  <c r="U48" i="7"/>
  <c r="V48" i="7"/>
  <c r="W48" i="7"/>
  <c r="X48" i="7"/>
  <c r="Y48" i="7"/>
  <c r="D49" i="7"/>
  <c r="E49" i="7"/>
  <c r="F49" i="7"/>
  <c r="G49" i="7"/>
  <c r="H49" i="7"/>
  <c r="I49" i="7"/>
  <c r="J49" i="7"/>
  <c r="K49" i="7"/>
  <c r="L49" i="7"/>
  <c r="M49" i="7"/>
  <c r="N49" i="7"/>
  <c r="O49" i="7"/>
  <c r="P49" i="7"/>
  <c r="Q49" i="7"/>
  <c r="R49" i="7"/>
  <c r="S49" i="7"/>
  <c r="T49" i="7"/>
  <c r="U49" i="7"/>
  <c r="V49" i="7"/>
  <c r="W49" i="7"/>
  <c r="X49" i="7"/>
  <c r="Y49" i="7"/>
  <c r="D50" i="7"/>
  <c r="E50" i="7"/>
  <c r="F50" i="7"/>
  <c r="G50" i="7"/>
  <c r="H50" i="7"/>
  <c r="I50" i="7"/>
  <c r="J50" i="7"/>
  <c r="K50" i="7"/>
  <c r="L50" i="7"/>
  <c r="M50" i="7"/>
  <c r="N50" i="7"/>
  <c r="O50" i="7"/>
  <c r="P50" i="7"/>
  <c r="Q50" i="7"/>
  <c r="R50" i="7"/>
  <c r="S50" i="7"/>
  <c r="T50" i="7"/>
  <c r="U50" i="7"/>
  <c r="V50" i="7"/>
  <c r="W50" i="7"/>
  <c r="X50" i="7"/>
  <c r="Y50" i="7"/>
  <c r="D51" i="7"/>
  <c r="E51" i="7"/>
  <c r="F51" i="7"/>
  <c r="G51" i="7"/>
  <c r="I51" i="7"/>
  <c r="J51" i="7"/>
  <c r="K51" i="7"/>
  <c r="L51" i="7"/>
  <c r="M51" i="7"/>
  <c r="N51" i="7"/>
  <c r="O51" i="7"/>
  <c r="P51" i="7"/>
  <c r="Q51" i="7"/>
  <c r="R51" i="7"/>
  <c r="S51" i="7"/>
  <c r="T51" i="7"/>
  <c r="U51" i="7"/>
  <c r="V51" i="7"/>
  <c r="W51" i="7"/>
  <c r="X51" i="7"/>
  <c r="Y51" i="7"/>
  <c r="D52" i="7"/>
  <c r="E52" i="7"/>
  <c r="F52" i="7"/>
  <c r="G52" i="7"/>
  <c r="H52" i="7"/>
  <c r="I52" i="7"/>
  <c r="J52" i="7"/>
  <c r="K52" i="7"/>
  <c r="L52" i="7"/>
  <c r="M52" i="7"/>
  <c r="N52" i="7"/>
  <c r="O52" i="7"/>
  <c r="P52" i="7"/>
  <c r="Q52" i="7"/>
  <c r="R52" i="7"/>
  <c r="S52" i="7"/>
  <c r="T52" i="7"/>
  <c r="U52" i="7"/>
  <c r="V52" i="7"/>
  <c r="W52" i="7"/>
  <c r="X52" i="7"/>
  <c r="Y52" i="7"/>
  <c r="D53" i="7"/>
  <c r="E53" i="7"/>
  <c r="F53" i="7"/>
  <c r="G53" i="7"/>
  <c r="H53" i="7"/>
  <c r="I53" i="7"/>
  <c r="J53" i="7"/>
  <c r="K53" i="7"/>
  <c r="L53" i="7"/>
  <c r="M53" i="7"/>
  <c r="N53" i="7"/>
  <c r="O53" i="7"/>
  <c r="P53" i="7"/>
  <c r="Q53" i="7"/>
  <c r="R53" i="7"/>
  <c r="S53" i="7"/>
  <c r="T53" i="7"/>
  <c r="U53" i="7"/>
  <c r="V53" i="7"/>
  <c r="W53" i="7"/>
  <c r="X53" i="7"/>
  <c r="Y53" i="7"/>
  <c r="D54" i="7"/>
  <c r="E54" i="7"/>
  <c r="F54" i="7"/>
  <c r="G54" i="7"/>
  <c r="H54" i="7"/>
  <c r="I54" i="7"/>
  <c r="J54" i="7"/>
  <c r="K54" i="7"/>
  <c r="L54" i="7"/>
  <c r="M54" i="7"/>
  <c r="N54" i="7"/>
  <c r="O54" i="7"/>
  <c r="P54" i="7"/>
  <c r="Q54" i="7"/>
  <c r="R54" i="7"/>
  <c r="S54" i="7"/>
  <c r="T54" i="7"/>
  <c r="U54" i="7"/>
  <c r="V54" i="7"/>
  <c r="W54" i="7"/>
  <c r="X54" i="7"/>
  <c r="Y54" i="7"/>
  <c r="D55" i="7"/>
  <c r="E55" i="7"/>
  <c r="F55" i="7"/>
  <c r="G55" i="7"/>
  <c r="H55" i="7"/>
  <c r="I55" i="7"/>
  <c r="J55" i="7"/>
  <c r="K55" i="7"/>
  <c r="L55" i="7"/>
  <c r="M55" i="7"/>
  <c r="N55" i="7"/>
  <c r="O55" i="7"/>
  <c r="P55" i="7"/>
  <c r="Q55" i="7"/>
  <c r="R55" i="7"/>
  <c r="S55" i="7"/>
  <c r="T55" i="7"/>
  <c r="U55" i="7"/>
  <c r="V55" i="7"/>
  <c r="W55" i="7"/>
  <c r="X55" i="7"/>
  <c r="Y55" i="7"/>
  <c r="D56" i="7"/>
  <c r="E56" i="7"/>
  <c r="F56" i="7"/>
  <c r="G56" i="7"/>
  <c r="H56" i="7"/>
  <c r="I56" i="7"/>
  <c r="J56" i="7"/>
  <c r="K56" i="7"/>
  <c r="L56" i="7"/>
  <c r="M56" i="7"/>
  <c r="N56" i="7"/>
  <c r="O56" i="7"/>
  <c r="P56" i="7"/>
  <c r="Q56" i="7"/>
  <c r="R56" i="7"/>
  <c r="S56" i="7"/>
  <c r="T56" i="7"/>
  <c r="U56" i="7"/>
  <c r="V56" i="7"/>
  <c r="W56" i="7"/>
  <c r="X56" i="7"/>
  <c r="Y56" i="7"/>
  <c r="E46" i="7"/>
  <c r="F46" i="7"/>
  <c r="G46" i="7"/>
  <c r="H46" i="7"/>
  <c r="I46" i="7"/>
  <c r="J46" i="7"/>
  <c r="K46" i="7"/>
  <c r="L46" i="7"/>
  <c r="M46" i="7"/>
  <c r="N46" i="7"/>
  <c r="O46" i="7"/>
  <c r="P46" i="7"/>
  <c r="Q46" i="7"/>
  <c r="R46" i="7"/>
  <c r="S46" i="7"/>
  <c r="T46" i="7"/>
  <c r="U46" i="7"/>
  <c r="V46" i="7"/>
  <c r="W46" i="7"/>
  <c r="X46" i="7"/>
  <c r="Y46" i="7"/>
  <c r="AB140" i="8" l="1"/>
  <c r="AB126" i="8"/>
  <c r="T126" i="8"/>
  <c r="T140" i="8"/>
  <c r="L126" i="8"/>
  <c r="L140" i="8"/>
  <c r="AA140" i="8"/>
  <c r="AA126" i="8"/>
  <c r="W140" i="8"/>
  <c r="W126" i="8"/>
  <c r="S140" i="8"/>
  <c r="S126" i="8"/>
  <c r="O140" i="8"/>
  <c r="O126" i="8"/>
  <c r="K140" i="8"/>
  <c r="K126" i="8"/>
  <c r="AB150" i="8"/>
  <c r="AB136" i="8"/>
  <c r="X150" i="8"/>
  <c r="X136" i="8"/>
  <c r="T150" i="8"/>
  <c r="T136" i="8"/>
  <c r="P150" i="8"/>
  <c r="P136" i="8"/>
  <c r="L150" i="8"/>
  <c r="L136" i="8"/>
  <c r="Z149" i="8"/>
  <c r="Z135" i="8"/>
  <c r="V149" i="8"/>
  <c r="V135" i="8"/>
  <c r="R149" i="8"/>
  <c r="R135" i="8"/>
  <c r="N149" i="8"/>
  <c r="N135" i="8"/>
  <c r="J149" i="8"/>
  <c r="J135" i="8"/>
  <c r="AB134" i="8"/>
  <c r="AB148" i="8"/>
  <c r="X148" i="8"/>
  <c r="X134" i="8"/>
  <c r="T148" i="8"/>
  <c r="T134" i="8"/>
  <c r="P134" i="8"/>
  <c r="P148" i="8"/>
  <c r="L134" i="8"/>
  <c r="L148" i="8"/>
  <c r="Z147" i="8"/>
  <c r="Z133" i="8"/>
  <c r="V147" i="8"/>
  <c r="V133" i="8"/>
  <c r="R147" i="8"/>
  <c r="R133" i="8"/>
  <c r="N147" i="8"/>
  <c r="N133" i="8"/>
  <c r="J147" i="8"/>
  <c r="J133" i="8"/>
  <c r="AB146" i="8"/>
  <c r="AB132" i="8"/>
  <c r="X146" i="8"/>
  <c r="X132" i="8"/>
  <c r="T146" i="8"/>
  <c r="T132" i="8"/>
  <c r="P146" i="8"/>
  <c r="P132" i="8"/>
  <c r="L146" i="8"/>
  <c r="L132" i="8"/>
  <c r="Z145" i="8"/>
  <c r="Z131" i="8"/>
  <c r="V145" i="8"/>
  <c r="V131" i="8"/>
  <c r="R145" i="8"/>
  <c r="R131" i="8"/>
  <c r="N145" i="8"/>
  <c r="N131" i="8"/>
  <c r="I145" i="8"/>
  <c r="I131" i="8"/>
  <c r="AA144" i="8"/>
  <c r="AA130" i="8"/>
  <c r="W144" i="8"/>
  <c r="W130" i="8"/>
  <c r="S144" i="8"/>
  <c r="S130" i="8"/>
  <c r="O144" i="8"/>
  <c r="O130" i="8"/>
  <c r="K144" i="8"/>
  <c r="K130" i="8"/>
  <c r="AC143" i="8"/>
  <c r="AC129" i="8"/>
  <c r="Y143" i="8"/>
  <c r="Y129" i="8"/>
  <c r="U143" i="8"/>
  <c r="U129" i="8"/>
  <c r="Q143" i="8"/>
  <c r="Q129" i="8"/>
  <c r="M143" i="8"/>
  <c r="M129" i="8"/>
  <c r="I143" i="8"/>
  <c r="I129" i="8"/>
  <c r="AA142" i="8"/>
  <c r="AA128" i="8"/>
  <c r="W142" i="8"/>
  <c r="W128" i="8"/>
  <c r="S142" i="8"/>
  <c r="S128" i="8"/>
  <c r="O142" i="8"/>
  <c r="O128" i="8"/>
  <c r="K142" i="8"/>
  <c r="K128" i="8"/>
  <c r="AC127" i="8"/>
  <c r="AC141" i="8"/>
  <c r="Y141" i="8"/>
  <c r="Y127" i="8"/>
  <c r="U141" i="8"/>
  <c r="U127" i="8"/>
  <c r="Q141" i="8"/>
  <c r="Q127" i="8"/>
  <c r="M127" i="8"/>
  <c r="M141" i="8"/>
  <c r="I141" i="8"/>
  <c r="I127" i="8"/>
  <c r="V140" i="8"/>
  <c r="V126" i="8"/>
  <c r="N140" i="8"/>
  <c r="N126" i="8"/>
  <c r="AA150" i="8"/>
  <c r="AA136" i="8"/>
  <c r="W150" i="8"/>
  <c r="W136" i="8"/>
  <c r="S150" i="8"/>
  <c r="S136" i="8"/>
  <c r="O150" i="8"/>
  <c r="O136" i="8"/>
  <c r="K150" i="8"/>
  <c r="K136" i="8"/>
  <c r="AC149" i="8"/>
  <c r="AC135" i="8"/>
  <c r="Y135" i="8"/>
  <c r="Y149" i="8"/>
  <c r="U135" i="8"/>
  <c r="U149" i="8"/>
  <c r="Q149" i="8"/>
  <c r="Q135" i="8"/>
  <c r="M149" i="8"/>
  <c r="M135" i="8"/>
  <c r="I135" i="8"/>
  <c r="I149" i="8"/>
  <c r="AA148" i="8"/>
  <c r="AA134" i="8"/>
  <c r="W148" i="8"/>
  <c r="W134" i="8"/>
  <c r="S148" i="8"/>
  <c r="S134" i="8"/>
  <c r="O148" i="8"/>
  <c r="O134" i="8"/>
  <c r="K148" i="8"/>
  <c r="K134" i="8"/>
  <c r="AC147" i="8"/>
  <c r="AC133" i="8"/>
  <c r="Y147" i="8"/>
  <c r="Y133" i="8"/>
  <c r="U147" i="8"/>
  <c r="U133" i="8"/>
  <c r="Q147" i="8"/>
  <c r="Q133" i="8"/>
  <c r="M147" i="8"/>
  <c r="M133" i="8"/>
  <c r="I147" i="8"/>
  <c r="I133" i="8"/>
  <c r="AA146" i="8"/>
  <c r="AA132" i="8"/>
  <c r="W146" i="8"/>
  <c r="W132" i="8"/>
  <c r="S146" i="8"/>
  <c r="S132" i="8"/>
  <c r="O146" i="8"/>
  <c r="O132" i="8"/>
  <c r="K146" i="8"/>
  <c r="K132" i="8"/>
  <c r="AC145" i="8"/>
  <c r="AC131" i="8"/>
  <c r="Y145" i="8"/>
  <c r="Y131" i="8"/>
  <c r="U131" i="8"/>
  <c r="U145" i="8"/>
  <c r="Q131" i="8"/>
  <c r="Q145" i="8"/>
  <c r="M145" i="8"/>
  <c r="M131" i="8"/>
  <c r="Z144" i="8"/>
  <c r="Z130" i="8"/>
  <c r="V144" i="8"/>
  <c r="V130" i="8"/>
  <c r="R144" i="8"/>
  <c r="R130" i="8"/>
  <c r="N144" i="8"/>
  <c r="N130" i="8"/>
  <c r="J144" i="8"/>
  <c r="J130" i="8"/>
  <c r="AB143" i="8"/>
  <c r="AB129" i="8"/>
  <c r="X143" i="8"/>
  <c r="X129" i="8"/>
  <c r="T143" i="8"/>
  <c r="T129" i="8"/>
  <c r="P143" i="8"/>
  <c r="P129" i="8"/>
  <c r="L143" i="8"/>
  <c r="L129" i="8"/>
  <c r="Z142" i="8"/>
  <c r="Z128" i="8"/>
  <c r="V128" i="8"/>
  <c r="V142" i="8"/>
  <c r="R142" i="8"/>
  <c r="R128" i="8"/>
  <c r="N142" i="8"/>
  <c r="N128" i="8"/>
  <c r="J142" i="8"/>
  <c r="J128" i="8"/>
  <c r="AB141" i="8"/>
  <c r="AB127" i="8"/>
  <c r="X141" i="8"/>
  <c r="X127" i="8"/>
  <c r="T141" i="8"/>
  <c r="T127" i="8"/>
  <c r="P141" i="8"/>
  <c r="P127" i="8"/>
  <c r="L141" i="8"/>
  <c r="L127" i="8"/>
  <c r="Z140" i="8"/>
  <c r="Z126" i="8"/>
  <c r="R140" i="8"/>
  <c r="R126" i="8"/>
  <c r="J140" i="8"/>
  <c r="J126" i="8"/>
  <c r="AC140" i="8"/>
  <c r="AC126" i="8"/>
  <c r="Y140" i="8"/>
  <c r="Y126" i="8"/>
  <c r="U140" i="8"/>
  <c r="U126" i="8"/>
  <c r="Q140" i="8"/>
  <c r="Q126" i="8"/>
  <c r="M140" i="8"/>
  <c r="M126" i="8"/>
  <c r="I140" i="8"/>
  <c r="I126" i="8"/>
  <c r="Z150" i="8"/>
  <c r="Z136" i="8"/>
  <c r="V150" i="8"/>
  <c r="V136" i="8"/>
  <c r="R136" i="8"/>
  <c r="R150" i="8"/>
  <c r="N136" i="8"/>
  <c r="N150" i="8"/>
  <c r="J150" i="8"/>
  <c r="J136" i="8"/>
  <c r="AB149" i="8"/>
  <c r="AB135" i="8"/>
  <c r="X149" i="8"/>
  <c r="X135" i="8"/>
  <c r="T149" i="8"/>
  <c r="T135" i="8"/>
  <c r="P149" i="8"/>
  <c r="P135" i="8"/>
  <c r="L149" i="8"/>
  <c r="L135" i="8"/>
  <c r="Z148" i="8"/>
  <c r="Z134" i="8"/>
  <c r="V148" i="8"/>
  <c r="V134" i="8"/>
  <c r="R148" i="8"/>
  <c r="R134" i="8"/>
  <c r="N148" i="8"/>
  <c r="N134" i="8"/>
  <c r="J148" i="8"/>
  <c r="J134" i="8"/>
  <c r="AB147" i="8"/>
  <c r="AB133" i="8"/>
  <c r="X147" i="8"/>
  <c r="X133" i="8"/>
  <c r="T147" i="8"/>
  <c r="T133" i="8"/>
  <c r="P147" i="8"/>
  <c r="P133" i="8"/>
  <c r="L147" i="8"/>
  <c r="L133" i="8"/>
  <c r="Z132" i="8"/>
  <c r="Z146" i="8"/>
  <c r="V146" i="8"/>
  <c r="V132" i="8"/>
  <c r="R146" i="8"/>
  <c r="R132" i="8"/>
  <c r="N132" i="8"/>
  <c r="N146" i="8"/>
  <c r="J132" i="8"/>
  <c r="J146" i="8"/>
  <c r="AB145" i="8"/>
  <c r="AB131" i="8"/>
  <c r="X145" i="8"/>
  <c r="X131" i="8"/>
  <c r="T145" i="8"/>
  <c r="T131" i="8"/>
  <c r="P145" i="8"/>
  <c r="P131" i="8"/>
  <c r="K145" i="8"/>
  <c r="K131" i="8"/>
  <c r="AC144" i="8"/>
  <c r="AC130" i="8"/>
  <c r="Y144" i="8"/>
  <c r="Y130" i="8"/>
  <c r="U144" i="8"/>
  <c r="U130" i="8"/>
  <c r="Q144" i="8"/>
  <c r="Q130" i="8"/>
  <c r="M144" i="8"/>
  <c r="M130" i="8"/>
  <c r="I144" i="8"/>
  <c r="I130" i="8"/>
  <c r="AA143" i="8"/>
  <c r="AA129" i="8"/>
  <c r="W143" i="8"/>
  <c r="W129" i="8"/>
  <c r="S143" i="8"/>
  <c r="S129" i="8"/>
  <c r="O129" i="8"/>
  <c r="O143" i="8"/>
  <c r="K143" i="8"/>
  <c r="K129" i="8"/>
  <c r="AC142" i="8"/>
  <c r="AC128" i="8"/>
  <c r="Y142" i="8"/>
  <c r="Y128" i="8"/>
  <c r="U142" i="8"/>
  <c r="U128" i="8"/>
  <c r="Q142" i="8"/>
  <c r="Q128" i="8"/>
  <c r="M142" i="8"/>
  <c r="M128" i="8"/>
  <c r="I142" i="8"/>
  <c r="I128" i="8"/>
  <c r="AA141" i="8"/>
  <c r="AA127" i="8"/>
  <c r="W141" i="8"/>
  <c r="W127" i="8"/>
  <c r="S141" i="8"/>
  <c r="S127" i="8"/>
  <c r="O141" i="8"/>
  <c r="O127" i="8"/>
  <c r="K141" i="8"/>
  <c r="K127" i="8"/>
  <c r="X140" i="8"/>
  <c r="X126" i="8"/>
  <c r="P126" i="8"/>
  <c r="P140" i="8"/>
  <c r="AC150" i="8"/>
  <c r="AC136" i="8"/>
  <c r="Y150" i="8"/>
  <c r="Y136" i="8"/>
  <c r="U150" i="8"/>
  <c r="U136" i="8"/>
  <c r="Q150" i="8"/>
  <c r="Q136" i="8"/>
  <c r="M150" i="8"/>
  <c r="M136" i="8"/>
  <c r="I150" i="8"/>
  <c r="I136" i="8"/>
  <c r="AA149" i="8"/>
  <c r="AA135" i="8"/>
  <c r="W149" i="8"/>
  <c r="W135" i="8"/>
  <c r="S149" i="8"/>
  <c r="S135" i="8"/>
  <c r="O149" i="8"/>
  <c r="O135" i="8"/>
  <c r="K149" i="8"/>
  <c r="K135" i="8"/>
  <c r="AC148" i="8"/>
  <c r="AC134" i="8"/>
  <c r="Y148" i="8"/>
  <c r="Y134" i="8"/>
  <c r="U148" i="8"/>
  <c r="U134" i="8"/>
  <c r="Q148" i="8"/>
  <c r="Q134" i="8"/>
  <c r="M148" i="8"/>
  <c r="M134" i="8"/>
  <c r="I148" i="8"/>
  <c r="I134" i="8"/>
  <c r="AA147" i="8"/>
  <c r="AA133" i="8"/>
  <c r="W133" i="8"/>
  <c r="W147" i="8"/>
  <c r="S133" i="8"/>
  <c r="S147" i="8"/>
  <c r="O147" i="8"/>
  <c r="O133" i="8"/>
  <c r="K147" i="8"/>
  <c r="K133" i="8"/>
  <c r="AC146" i="8"/>
  <c r="AC132" i="8"/>
  <c r="Y146" i="8"/>
  <c r="Y132" i="8"/>
  <c r="U146" i="8"/>
  <c r="U132" i="8"/>
  <c r="Q146" i="8"/>
  <c r="Q132" i="8"/>
  <c r="M146" i="8"/>
  <c r="M132" i="8"/>
  <c r="I146" i="8"/>
  <c r="I132" i="8"/>
  <c r="AA145" i="8"/>
  <c r="AA131" i="8"/>
  <c r="W145" i="8"/>
  <c r="W131" i="8"/>
  <c r="S145" i="8"/>
  <c r="S131" i="8"/>
  <c r="O145" i="8"/>
  <c r="O131" i="8"/>
  <c r="J145" i="8"/>
  <c r="J131" i="8"/>
  <c r="AB130" i="8"/>
  <c r="AB144" i="8"/>
  <c r="X130" i="8"/>
  <c r="X144" i="8"/>
  <c r="T144" i="8"/>
  <c r="T130" i="8"/>
  <c r="P144" i="8"/>
  <c r="P130" i="8"/>
  <c r="L130" i="8"/>
  <c r="L144" i="8"/>
  <c r="Z143" i="8"/>
  <c r="Z129" i="8"/>
  <c r="V143" i="8"/>
  <c r="V129" i="8"/>
  <c r="R143" i="8"/>
  <c r="R129" i="8"/>
  <c r="N143" i="8"/>
  <c r="N129" i="8"/>
  <c r="J143" i="8"/>
  <c r="J129" i="8"/>
  <c r="AB142" i="8"/>
  <c r="AB128" i="8"/>
  <c r="X142" i="8"/>
  <c r="X128" i="8"/>
  <c r="T142" i="8"/>
  <c r="T128" i="8"/>
  <c r="P142" i="8"/>
  <c r="P128" i="8"/>
  <c r="L142" i="8"/>
  <c r="L128" i="8"/>
  <c r="Z141" i="8"/>
  <c r="Z127" i="8"/>
  <c r="V141" i="8"/>
  <c r="V127" i="8"/>
  <c r="R141" i="8"/>
  <c r="R127" i="8"/>
  <c r="N141" i="8"/>
  <c r="N127" i="8"/>
  <c r="J141" i="8"/>
  <c r="J127" i="8"/>
  <c r="H131" i="8"/>
  <c r="H85" i="8"/>
  <c r="AA80" i="8"/>
  <c r="P90" i="8"/>
  <c r="AB88" i="8"/>
  <c r="R87" i="8"/>
  <c r="P86" i="8"/>
  <c r="AB84" i="8"/>
  <c r="R83" i="8"/>
  <c r="P82" i="8"/>
  <c r="O90" i="8"/>
  <c r="S88" i="8"/>
  <c r="Q87" i="8"/>
  <c r="W86" i="8"/>
  <c r="M85" i="8"/>
  <c r="Y83" i="8"/>
  <c r="I83" i="8"/>
  <c r="U81" i="8"/>
  <c r="I80" i="8"/>
  <c r="AB89" i="8"/>
  <c r="L89" i="8"/>
  <c r="J88" i="8"/>
  <c r="V86" i="8"/>
  <c r="T85" i="8"/>
  <c r="R84" i="8"/>
  <c r="H143" i="8"/>
  <c r="H83" i="8"/>
  <c r="H129" i="8"/>
  <c r="AB81" i="8"/>
  <c r="X80" i="8"/>
  <c r="U90" i="8"/>
  <c r="K89" i="8"/>
  <c r="I88" i="8"/>
  <c r="U86" i="8"/>
  <c r="K85" i="8"/>
  <c r="Q84" i="8"/>
  <c r="AC82" i="8"/>
  <c r="U82" i="8"/>
  <c r="M82" i="8"/>
  <c r="S81" i="8"/>
  <c r="W80" i="8"/>
  <c r="O80" i="8"/>
  <c r="AB90" i="8"/>
  <c r="T90" i="8"/>
  <c r="L90" i="8"/>
  <c r="Z89" i="8"/>
  <c r="R89" i="8"/>
  <c r="J89" i="8"/>
  <c r="X88" i="8"/>
  <c r="P88" i="8"/>
  <c r="H134" i="8"/>
  <c r="H148" i="8"/>
  <c r="H88" i="8"/>
  <c r="V87" i="8"/>
  <c r="N87" i="8"/>
  <c r="AB86" i="8"/>
  <c r="T86" i="8"/>
  <c r="L86" i="8"/>
  <c r="Z85" i="8"/>
  <c r="R85" i="8"/>
  <c r="J85" i="8"/>
  <c r="X84" i="8"/>
  <c r="P84" i="8"/>
  <c r="H130" i="8"/>
  <c r="H84" i="8"/>
  <c r="H144" i="8"/>
  <c r="V83" i="8"/>
  <c r="N83" i="8"/>
  <c r="AB82" i="8"/>
  <c r="T82" i="8"/>
  <c r="L82" i="8"/>
  <c r="Z81" i="8"/>
  <c r="R81" i="8"/>
  <c r="J81" i="8"/>
  <c r="S80" i="8"/>
  <c r="H150" i="8"/>
  <c r="H136" i="8"/>
  <c r="H90" i="8"/>
  <c r="L88" i="8"/>
  <c r="X86" i="8"/>
  <c r="N85" i="8"/>
  <c r="Z83" i="8"/>
  <c r="R80" i="8"/>
  <c r="AC89" i="8"/>
  <c r="AA88" i="8"/>
  <c r="I87" i="8"/>
  <c r="U85" i="8"/>
  <c r="S84" i="8"/>
  <c r="W82" i="8"/>
  <c r="L85" i="8"/>
  <c r="X83" i="8"/>
  <c r="N82" i="8"/>
  <c r="M90" i="8"/>
  <c r="Y88" i="8"/>
  <c r="O87" i="8"/>
  <c r="M86" i="8"/>
  <c r="Y84" i="8"/>
  <c r="O83" i="8"/>
  <c r="AA81" i="8"/>
  <c r="H126" i="8"/>
  <c r="H140" i="8"/>
  <c r="AA90" i="8"/>
  <c r="Q89" i="8"/>
  <c r="O88" i="8"/>
  <c r="AA86" i="8"/>
  <c r="Y85" i="8"/>
  <c r="W84" i="8"/>
  <c r="U83" i="8"/>
  <c r="K82" i="8"/>
  <c r="I81" i="8"/>
  <c r="K80" i="8"/>
  <c r="V89" i="8"/>
  <c r="T88" i="8"/>
  <c r="J87" i="8"/>
  <c r="V85" i="8"/>
  <c r="L84" i="8"/>
  <c r="X82" i="8"/>
  <c r="N81" i="8"/>
  <c r="Z80" i="8"/>
  <c r="W90" i="8"/>
  <c r="M89" i="8"/>
  <c r="Y87" i="8"/>
  <c r="AC85" i="8"/>
  <c r="AA84" i="8"/>
  <c r="Q83" i="8"/>
  <c r="AC81" i="8"/>
  <c r="Y80" i="8"/>
  <c r="V90" i="8"/>
  <c r="T89" i="8"/>
  <c r="R88" i="8"/>
  <c r="P87" i="8"/>
  <c r="AB85" i="8"/>
  <c r="J84" i="8"/>
  <c r="V82" i="8"/>
  <c r="L81" i="8"/>
  <c r="AC90" i="8"/>
  <c r="S89" i="8"/>
  <c r="W87" i="8"/>
  <c r="AA85" i="8"/>
  <c r="W83" i="8"/>
  <c r="N80" i="8"/>
  <c r="S90" i="8"/>
  <c r="I89" i="8"/>
  <c r="AC87" i="8"/>
  <c r="M87" i="8"/>
  <c r="K86" i="8"/>
  <c r="Q85" i="8"/>
  <c r="O84" i="8"/>
  <c r="M83" i="8"/>
  <c r="AA82" i="8"/>
  <c r="Y81" i="8"/>
  <c r="Q81" i="8"/>
  <c r="AC80" i="8"/>
  <c r="U80" i="8"/>
  <c r="M80" i="8"/>
  <c r="Z90" i="8"/>
  <c r="R90" i="8"/>
  <c r="J90" i="8"/>
  <c r="X89" i="8"/>
  <c r="P89" i="8"/>
  <c r="H89" i="8"/>
  <c r="H135" i="8"/>
  <c r="H149" i="8"/>
  <c r="V88" i="8"/>
  <c r="N88" i="8"/>
  <c r="AB87" i="8"/>
  <c r="T87" i="8"/>
  <c r="L87" i="8"/>
  <c r="Z86" i="8"/>
  <c r="R86" i="8"/>
  <c r="J86" i="8"/>
  <c r="X85" i="8"/>
  <c r="P85" i="8"/>
  <c r="H145" i="8"/>
  <c r="V84" i="8"/>
  <c r="N84" i="8"/>
  <c r="AB83" i="8"/>
  <c r="T83" i="8"/>
  <c r="L83" i="8"/>
  <c r="Z82" i="8"/>
  <c r="R82" i="8"/>
  <c r="J82" i="8"/>
  <c r="X81" i="8"/>
  <c r="P81" i="8"/>
  <c r="H127" i="8"/>
  <c r="H81" i="8"/>
  <c r="H141" i="8"/>
  <c r="X90" i="8"/>
  <c r="N89" i="8"/>
  <c r="Z87" i="8"/>
  <c r="H146" i="8"/>
  <c r="H132" i="8"/>
  <c r="H86" i="8"/>
  <c r="T84" i="8"/>
  <c r="J83" i="8"/>
  <c r="V81" i="8"/>
  <c r="J80" i="8"/>
  <c r="U89" i="8"/>
  <c r="K88" i="8"/>
  <c r="O86" i="8"/>
  <c r="K84" i="8"/>
  <c r="O82" i="8"/>
  <c r="M81" i="8"/>
  <c r="Q80" i="8"/>
  <c r="N90" i="8"/>
  <c r="Z88" i="8"/>
  <c r="X87" i="8"/>
  <c r="H147" i="8"/>
  <c r="H87" i="8"/>
  <c r="H133" i="8"/>
  <c r="N86" i="8"/>
  <c r="Z84" i="8"/>
  <c r="P83" i="8"/>
  <c r="T81" i="8"/>
  <c r="P80" i="8"/>
  <c r="AA89" i="8"/>
  <c r="Q88" i="8"/>
  <c r="AC86" i="8"/>
  <c r="S85" i="8"/>
  <c r="I84" i="8"/>
  <c r="K81" i="8"/>
  <c r="V80" i="8"/>
  <c r="K90" i="8"/>
  <c r="Y89" i="8"/>
  <c r="W88" i="8"/>
  <c r="U87" i="8"/>
  <c r="S86" i="8"/>
  <c r="I85" i="8"/>
  <c r="AC83" i="8"/>
  <c r="S82" i="8"/>
  <c r="AB80" i="8"/>
  <c r="T80" i="8"/>
  <c r="L80" i="8"/>
  <c r="Y90" i="8"/>
  <c r="Q90" i="8"/>
  <c r="I90" i="8"/>
  <c r="W89" i="8"/>
  <c r="O89" i="8"/>
  <c r="AC88" i="8"/>
  <c r="U88" i="8"/>
  <c r="M88" i="8"/>
  <c r="AA87" i="8"/>
  <c r="S87" i="8"/>
  <c r="K87" i="8"/>
  <c r="Y86" i="8"/>
  <c r="Q86" i="8"/>
  <c r="I86" i="8"/>
  <c r="W85" i="8"/>
  <c r="O85" i="8"/>
  <c r="AC84" i="8"/>
  <c r="U84" i="8"/>
  <c r="M84" i="8"/>
  <c r="AA83" i="8"/>
  <c r="S83" i="8"/>
  <c r="K83" i="8"/>
  <c r="Y82" i="8"/>
  <c r="Q82" i="8"/>
  <c r="I82" i="8"/>
  <c r="W81" i="8"/>
  <c r="O81" i="8"/>
  <c r="H128" i="8"/>
  <c r="H142" i="8"/>
  <c r="H82" i="8"/>
</calcChain>
</file>

<file path=xl/sharedStrings.xml><?xml version="1.0" encoding="utf-8"?>
<sst xmlns="http://schemas.openxmlformats.org/spreadsheetml/2006/main" count="443" uniqueCount="71">
  <si>
    <t>X</t>
  </si>
  <si>
    <t>M</t>
  </si>
  <si>
    <t>Peso relativo de los primeros productos sobre el total (importaciones o exportaciones)</t>
  </si>
  <si>
    <t>(Durán, J. &amp; Álvarez, M., 2008)</t>
  </si>
  <si>
    <t>Corresponden a la proporción
de la producción doméstica que no es consumida al interior de la economía. Su análisis es
importante al menos desde tres ámbitos: a) desde la estructura; b) desde su evolución (o
dinamismo); y c) desde su registro y valoración.</t>
  </si>
  <si>
    <r>
      <t xml:space="preserve">Valor de las importaciones de bienes y servicios   </t>
    </r>
    <r>
      <rPr>
        <sz val="11"/>
        <rFont val="Calibri"/>
        <family val="2"/>
        <scheme val="minor"/>
      </rPr>
      <t>El concepto de importaciones es exactamente el inverso del concepto de exportación, esto es el
conjunto de bienes y servicios comprados por los residentes de una economía a los residentes de
otra economía.</t>
    </r>
  </si>
  <si>
    <t>Si las exportaciones miden la parte del producto doméstico que es consumido
fuera de un país, las importaciones evalúan la proporción de consumo doméstico de bienes
importados. Aquí nuevamente, cabe destacar la importancia del indicador tanto en el ámbito
estructura como en el de su dinamismo.</t>
  </si>
  <si>
    <t>Puede ser superavitario cuando las
exportaciones exceden a las importaciones, y deficitario en el caso en que las exportaciones no
alcancen a cubrir el total del consumo de bienes importados, en cuyo caso, los residentes de una
economía estarían tomando prestado parte de la producción de otras economías. En términos
prácticos, un saldo neto negativo implica que las importaciones retrajeron renta nacional que fue
captada por ciudadanos residentes en otros países.</t>
  </si>
  <si>
    <r>
      <rPr>
        <b/>
        <sz val="11"/>
        <color rgb="FF083E28"/>
        <rFont val="Calibri"/>
        <family val="2"/>
        <scheme val="minor"/>
      </rPr>
      <t xml:space="preserve">Indicadores relativos de comercio exterior     </t>
    </r>
    <r>
      <rPr>
        <sz val="11"/>
        <color theme="1"/>
        <rFont val="Calibri"/>
        <family val="2"/>
        <scheme val="minor"/>
      </rPr>
      <t>Dividiendo el total de las exportaciones, importaciones, y/o la suma del intercambio comercial para la población total del país informante, o alternativamente para el total del PIB del mismo, se obtiene el total del comercio respectivo por habitante, o un índice de apertura.</t>
    </r>
  </si>
  <si>
    <r>
      <rPr>
        <b/>
        <sz val="11"/>
        <color theme="1"/>
        <rFont val="Calibri"/>
        <family val="2"/>
        <scheme val="minor"/>
      </rPr>
      <t xml:space="preserve">Indicadores Per cápita: </t>
    </r>
    <r>
      <rPr>
        <sz val="11"/>
        <color theme="1"/>
        <rFont val="Calibri"/>
        <family val="2"/>
        <scheme val="minor"/>
      </rPr>
      <t xml:space="preserve"> la media sirve para establecer el monto de comercio que correspondería a cada individuo.  Arroja luces sobre la evolución del crecimiento del volumen exportado, importado, y/o comerciado en términos relativos.                                                                                                                             </t>
    </r>
    <r>
      <rPr>
        <b/>
        <sz val="11"/>
        <color theme="1"/>
        <rFont val="Calibri"/>
        <family val="2"/>
        <scheme val="minor"/>
      </rPr>
      <t>Indicadores de apertura:</t>
    </r>
    <r>
      <rPr>
        <sz val="11"/>
        <color theme="1"/>
        <rFont val="Calibri"/>
        <family val="2"/>
        <scheme val="minor"/>
      </rPr>
      <t xml:space="preserve"> los índices dan cuenta del nivel o grado de internacionalización de la economía analizada. Bajos números son indicativos de una escasa apertura del país considerado.</t>
    </r>
  </si>
  <si>
    <r>
      <t xml:space="preserve">Proporciones de comercio en los intercambios comerciales mundiales                                                             </t>
    </r>
    <r>
      <rPr>
        <sz val="11"/>
        <rFont val="Calibri"/>
        <family val="2"/>
        <scheme val="minor"/>
      </rPr>
      <t xml:space="preserve">      Un índice simple y muy útil para medir el dinamismo y adaptación de una economía al desarrollo y dinamismo del comercio internacional es aquel que relaciona las exportaciones/importaciones del país con el total de las exportaciones mundiales de bienes y/o servicios.</t>
    </r>
  </si>
  <si>
    <t>A mayor número de
países, mayor diversificación. Inversamente si pocos países suman el total convenido como
umbral, habría mayor concentración o dependencia comercial respecto a un particular mercado.</t>
  </si>
  <si>
    <t>El índice puede tomar valores positivos o negativos. Un índice negativo/positivo será
indicativo de un déficit/superávit en el total del comercio, y expresa una ventaja/desventaja en los
intercambios comerciales. En otras palabras, un índice de VCR mayor que cero será indicativo de la existencia de un sector competitivo con potencial; y un índice negativo, de un sector importador neto carente de competitividad frente a terceros mercados.</t>
  </si>
  <si>
    <t>¿Qué información se debe extraer?</t>
  </si>
  <si>
    <t>PRODUCT</t>
  </si>
  <si>
    <t>Total all products</t>
  </si>
  <si>
    <t xml:space="preserve">    Food and live animals</t>
  </si>
  <si>
    <t xml:space="preserve">    Beverages and tobacco</t>
  </si>
  <si>
    <t xml:space="preserve">    Crude materials, inedible, except fuels</t>
  </si>
  <si>
    <t xml:space="preserve">    Mineral fuels, lubricants and related materials</t>
  </si>
  <si>
    <t xml:space="preserve">    Animal and vegetable oils, fats and waxes</t>
  </si>
  <si>
    <t xml:space="preserve">    Chemicals and related products, n.e.s.</t>
  </si>
  <si>
    <t xml:space="preserve">    Manufactured goods</t>
  </si>
  <si>
    <t xml:space="preserve">    Machinery and transport equipment</t>
  </si>
  <si>
    <t xml:space="preserve">    Miscellaneous manufactured articles</t>
  </si>
  <si>
    <t xml:space="preserve">    Commodities and transactions, n.e.s.</t>
  </si>
  <si>
    <t xml:space="preserve">    Total all products</t>
  </si>
  <si>
    <t>Food and live animals</t>
  </si>
  <si>
    <t>Beverages and tobacco</t>
  </si>
  <si>
    <t>Crude materials, inedible, except fuels</t>
  </si>
  <si>
    <t>Mineral fuels, lubricants and related materials</t>
  </si>
  <si>
    <t>Animal and vegetable oils, fats and waxes</t>
  </si>
  <si>
    <t>Chemicals and related products, n.e.s.</t>
  </si>
  <si>
    <t>Manufactured goods</t>
  </si>
  <si>
    <t>Machinery and transport equipment</t>
  </si>
  <si>
    <t>Miscellaneous manufactured articles</t>
  </si>
  <si>
    <t>Commodities and transactions, n.e.s.</t>
  </si>
  <si>
    <t>Colombia</t>
  </si>
  <si>
    <t>País</t>
  </si>
  <si>
    <t>Xi = exportaciones del país i; Mi = importaciones del país i; Ni = Población del país i;                                                   PIBi = Producto Interno
Bruto del país i. (Durán, J. &amp; Álvarez, M., 2008)</t>
  </si>
  <si>
    <t>https://datos.bancomundial.org/indicador/NY.GDP.MKTP.CD?locations=CO</t>
  </si>
  <si>
    <t>Fuente:</t>
  </si>
  <si>
    <t>El valor resultante indicará
el peso específico del país en la exportación/importación de un producto en particular en su total
mundial.</t>
  </si>
  <si>
    <r>
      <rPr>
        <b/>
        <sz val="11"/>
        <color rgb="FF083E28"/>
        <rFont val="Calibri"/>
        <family val="2"/>
        <scheme val="minor"/>
      </rPr>
      <t xml:space="preserve">Indice de Balassa      </t>
    </r>
    <r>
      <rPr>
        <sz val="11"/>
        <color theme="1"/>
        <rFont val="Calibri"/>
        <family val="2"/>
        <scheme val="minor"/>
      </rPr>
      <t xml:space="preserve">                                                                                       Este indicador forma parte de la familia de índices de VCR, y mide el grado de importancia de un
producto dentro de las exportaciones de un mercado a otro mercado, versus la importancia de las exportaciones del mismo producto en las exportaciones del mismo producto hacia el mundo.</t>
    </r>
  </si>
  <si>
    <r>
      <rPr>
        <b/>
        <sz val="11"/>
        <color rgb="FF083E28"/>
        <rFont val="Calibri"/>
        <family val="2"/>
        <scheme val="minor"/>
      </rPr>
      <t xml:space="preserve">Ventajas Comparativas Reveladas </t>
    </r>
    <r>
      <rPr>
        <sz val="11"/>
        <color theme="1"/>
        <rFont val="Calibri"/>
        <family val="2"/>
        <scheme val="minor"/>
      </rPr>
      <t xml:space="preserve">                                                                 Este índice es utilizado para analizar las ventajas o desventajas comparativas de los intercambios comerciales de un país con sus socios comerciales o diversos grupos de países.</t>
    </r>
  </si>
  <si>
    <t>El índice arroja resultados que van entre 0 y 1. Un IGLL elevado y más bien cercano a uno es indicativo de un comercio en sectores similares, o lo que es lo mismo, comercio intraindustrial.</t>
  </si>
  <si>
    <r>
      <t xml:space="preserve">Índice de Grubel Lloyd                                                                        </t>
    </r>
    <r>
      <rPr>
        <sz val="11"/>
        <rFont val="Calibri"/>
        <family val="2"/>
        <scheme val="minor"/>
      </rPr>
      <t xml:space="preserve">mide el comercio intrasectorial de un producto determinado.      </t>
    </r>
    <r>
      <rPr>
        <b/>
        <sz val="11"/>
        <color rgb="FF083E28"/>
        <rFont val="Calibri"/>
        <family val="2"/>
        <scheme val="minor"/>
      </rPr>
      <t xml:space="preserve">                                                       </t>
    </r>
    <r>
      <rPr>
        <sz val="11"/>
        <rFont val="Calibri"/>
        <family val="2"/>
        <scheme val="minor"/>
      </rPr>
      <t xml:space="preserve"> </t>
    </r>
  </si>
  <si>
    <t>donde Xkij y Mkij son las exportaciones e importaciones del producto o grupo k, del país i respecto del país j, en un año o período dado.</t>
  </si>
  <si>
    <r>
      <rPr>
        <b/>
        <sz val="11"/>
        <color rgb="FF083E28"/>
        <rFont val="Calibri"/>
        <family val="2"/>
        <scheme val="minor"/>
      </rPr>
      <t>Valor de las exportaciones de bienes y servicios</t>
    </r>
    <r>
      <rPr>
        <sz val="11"/>
        <color rgb="FF083E28"/>
        <rFont val="Calibri"/>
        <family val="2"/>
        <scheme val="minor"/>
      </rPr>
      <t xml:space="preserve"> </t>
    </r>
    <r>
      <rPr>
        <sz val="11"/>
        <color theme="1"/>
        <rFont val="Calibri"/>
        <family val="2"/>
        <scheme val="minor"/>
      </rPr>
      <t xml:space="preserve">                                                                             Las exportaciones corresponden al conjunto de bienes y servicios vendidos por los residentes de una economía a los residentes de otra economía. </t>
    </r>
  </si>
  <si>
    <r>
      <t xml:space="preserve">Saldo comercial                                                                                                                   </t>
    </r>
    <r>
      <rPr>
        <sz val="11"/>
        <rFont val="Calibri"/>
        <family val="2"/>
        <scheme val="minor"/>
      </rPr>
      <t>El saldo comercial indica el balance del comercio en un período determinado, y es la expresión del flujo comercial neto en el comercio de un país.</t>
    </r>
  </si>
  <si>
    <r>
      <t xml:space="preserve">Peso relativo de los primeros productos sobre el total (importaciones o exportaciones)                                                                                                                                       </t>
    </r>
    <r>
      <rPr>
        <sz val="11"/>
        <rFont val="Calibri"/>
        <family val="2"/>
        <scheme val="minor"/>
      </rPr>
      <t>La concentración del destino/origen para las exportaciones/importaciones puede ser medida por el número de destinos u orígenes que representen un valor seleccionado como umbral. Aquí vale la regla del 80%, 90%, o incluso del total de las exportaciones o importaciones.</t>
    </r>
  </si>
  <si>
    <t>Fuente: UNCTAD STAT</t>
  </si>
  <si>
    <t>Fuente: elaboración propia con datos de UNCTAD STAT</t>
  </si>
  <si>
    <t>Fuente: https://www.datosmacro.com/demografia/poblacion/colombia</t>
  </si>
  <si>
    <t>Fuente: elaboración propia con datos de Datos macro - Banco Mundial</t>
  </si>
  <si>
    <t>Merchandise trade matrix – product groups, exports in thousands of dollars, annual, 1995-2020</t>
  </si>
  <si>
    <t>..</t>
  </si>
  <si>
    <t>Portugal</t>
  </si>
  <si>
    <t>22 139 882 338</t>
  </si>
  <si>
    <t>Merchandise trade matrix – product groups, imports in thousands of dollars, annual, 1995-2021</t>
  </si>
  <si>
    <t>Merchandise trade matrix – product groups, exports in thousands of dollars, annual, 1995-2021</t>
  </si>
  <si>
    <t>Estadísticas de población Colombia- Portugal (1995-2021)</t>
  </si>
  <si>
    <t>Merchandise trade matrix – product groups, exports/ imports per capita in dollars, annual, 1995-2021</t>
  </si>
  <si>
    <t>4 324</t>
  </si>
  <si>
    <t>5 989</t>
  </si>
  <si>
    <t>1 071</t>
  </si>
  <si>
    <t>Producto interno bruto (PIB) (1995- 2021 a precios actuales) millones de dólares</t>
  </si>
  <si>
    <t xml:space="preserve"> </t>
  </si>
  <si>
    <t>España</t>
  </si>
  <si>
    <t>ALEMANIA</t>
  </si>
  <si>
    <t>ESPAÑA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</si>
</sst>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164" formatCode="_(* #,##0.00_);_(* \(#,##0.00\);_(* &quot;-&quot;??_);_(@_)"/>
    <numFmt numFmtId="165" formatCode="#,##0.0000000_);\(#,##0.0000000\)"/>
    <numFmt numFmtId="166" formatCode="_(* #,##0_);_(* \(#,##0\);_(* &quot;-&quot;??_);_(@_)"/>
    <numFmt numFmtId="167" formatCode="0.0%"/>
    <numFmt numFmtId="168" formatCode="0.00000%"/>
    <numFmt numFmtId="169" formatCode="#,##0.00000_);\(#,##0.00000\)"/>
    <numFmt numFmtId="170" formatCode="#,##0.00000_);[Red]\(#,##0.00000\)"/>
    <numFmt numFmtId="171" formatCode="0.0000%"/>
    <numFmt numFmtId="172" formatCode="0.000"/>
  </numFmts>
  <fonts count="26"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0"/>
      <color rgb="FF083E28"/>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11"/>
      <color rgb="FF083E28"/>
      <name val="Calibri"/>
      <family val="2"/>
      <scheme val="minor"/>
    </font>
    <font>
      <sz val="11"/>
      <color rgb="FF083E28"/>
      <name val="Calibri"/>
      <family val="2"/>
      <scheme val="minor"/>
    </font>
    <font>
      <b/>
      <sz val="11"/>
      <name val="Calibri"/>
      <family val="2"/>
      <scheme val="minor"/>
    </font>
    <font>
      <sz val="11"/>
      <name val="Calibri"/>
      <family val="2"/>
      <scheme val="minor"/>
    </font>
    <font>
      <sz val="10"/>
      <name val="Arial"/>
      <family val="2"/>
    </font>
    <font>
      <b/>
      <sz val="10"/>
      <color rgb="FF002060"/>
      <name val="Arial"/>
      <family val="2"/>
    </font>
    <font>
      <b/>
      <sz val="11"/>
      <color rgb="FF002060"/>
      <name val="Calibri"/>
      <family val="2"/>
      <scheme val="minor"/>
    </font>
    <font>
      <b/>
      <sz val="10"/>
      <color theme="0"/>
      <name val="Arial"/>
      <family val="2"/>
    </font>
    <font>
      <sz val="9"/>
      <name val="Arial"/>
      <family val="2"/>
    </font>
    <font>
      <b/>
      <sz val="14"/>
      <color theme="1"/>
      <name val="Calibri"/>
      <family val="2"/>
      <scheme val="minor"/>
    </font>
    <font>
      <b/>
      <sz val="12"/>
      <color theme="1"/>
      <name val="Calibri"/>
      <family val="2"/>
      <scheme val="minor"/>
    </font>
    <font>
      <u/>
      <sz val="10"/>
      <color indexed="12"/>
      <name val="Arial"/>
      <family val="2"/>
    </font>
    <font>
      <u/>
      <sz val="11"/>
      <color theme="10"/>
      <name val="Calibri"/>
      <family val="2"/>
      <scheme val="minor"/>
    </font>
    <font>
      <b/>
      <sz val="9"/>
      <color theme="0"/>
      <name val="Calibri"/>
      <family val="2"/>
      <scheme val="minor"/>
    </font>
    <font>
      <b/>
      <sz val="9"/>
      <color theme="0"/>
      <name val="Arial"/>
      <family val="2"/>
    </font>
    <font>
      <sz val="9"/>
      <color theme="0"/>
      <name val="Calibri"/>
      <family val="2"/>
      <scheme val="minor"/>
    </font>
    <font>
      <b/>
      <sz val="18"/>
      <name val="Arial"/>
      <family val="2"/>
    </font>
  </fonts>
  <fills count="6">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0"/>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0">
    <xf numFmtId="0" fontId="0" fillId="0" borderId="0"/>
    <xf numFmtId="164" fontId="5" fillId="0" borderId="0" applyFont="0" applyFill="0" applyBorder="0" applyAlignment="0" applyProtection="0"/>
    <xf numFmtId="0" fontId="13" fillId="0" borderId="0"/>
    <xf numFmtId="9" fontId="5" fillId="0" borderId="0" applyFont="0" applyFill="0" applyBorder="0" applyAlignment="0" applyProtection="0"/>
    <xf numFmtId="0" fontId="20" fillId="0" borderId="0" applyNumberFormat="0" applyFill="0" applyBorder="0" applyAlignment="0" applyProtection="0">
      <alignment vertical="top"/>
      <protection locked="0"/>
    </xf>
    <xf numFmtId="164" fontId="13" fillId="0" borderId="0" applyFont="0" applyFill="0" applyBorder="0" applyAlignment="0" applyProtection="0"/>
    <xf numFmtId="0" fontId="17" fillId="0" borderId="0"/>
    <xf numFmtId="9" fontId="13" fillId="0" borderId="0" applyFont="0" applyFill="0" applyBorder="0" applyAlignment="0" applyProtection="0"/>
    <xf numFmtId="0" fontId="21" fillId="0" borderId="0" applyNumberFormat="0" applyFill="0" applyBorder="0" applyAlignment="0" applyProtection="0"/>
    <xf numFmtId="41" fontId="5" fillId="0" borderId="0" applyFont="0" applyFill="0" applyBorder="0" applyAlignment="0" applyProtection="0"/>
  </cellStyleXfs>
  <cellXfs count="258">
    <xf numFmtId="0" fontId="0" fillId="0" borderId="0" xfId="0"/>
    <xf numFmtId="0" fontId="8" fillId="0" borderId="0" xfId="0" applyFont="1" applyAlignment="1">
      <alignment horizontal="right"/>
    </xf>
    <xf numFmtId="0" fontId="7" fillId="0" borderId="0" xfId="0" applyFont="1"/>
    <xf numFmtId="0" fontId="14" fillId="0" borderId="0" xfId="0" applyFont="1" applyAlignment="1">
      <alignment horizontal="left" vertical="center"/>
    </xf>
    <xf numFmtId="0" fontId="15" fillId="0" borderId="0" xfId="0" applyFont="1" applyAlignment="1">
      <alignment horizontal="left" vertical="center"/>
    </xf>
    <xf numFmtId="0" fontId="16" fillId="3" borderId="4" xfId="0" applyFont="1" applyFill="1" applyBorder="1" applyAlignment="1">
      <alignment horizontal="center"/>
    </xf>
    <xf numFmtId="0" fontId="6" fillId="3" borderId="5" xfId="0" applyFont="1" applyFill="1" applyBorder="1"/>
    <xf numFmtId="0" fontId="16" fillId="3" borderId="5" xfId="0" applyFont="1" applyFill="1" applyBorder="1" applyAlignment="1">
      <alignment horizontal="center"/>
    </xf>
    <xf numFmtId="0" fontId="16" fillId="3" borderId="6" xfId="0" applyFont="1" applyFill="1" applyBorder="1" applyAlignment="1">
      <alignment horizontal="center"/>
    </xf>
    <xf numFmtId="39" fontId="0" fillId="4" borderId="0" xfId="0" applyNumberFormat="1" applyFill="1" applyAlignment="1">
      <alignment horizontal="center"/>
    </xf>
    <xf numFmtId="39" fontId="0" fillId="4" borderId="8" xfId="0" applyNumberFormat="1" applyFill="1" applyBorder="1" applyAlignment="1">
      <alignment horizontal="center"/>
    </xf>
    <xf numFmtId="0" fontId="16" fillId="3" borderId="13" xfId="0" applyFont="1" applyFill="1" applyBorder="1" applyAlignment="1">
      <alignment horizontal="center"/>
    </xf>
    <xf numFmtId="39" fontId="0" fillId="4" borderId="14" xfId="0" applyNumberFormat="1" applyFill="1" applyBorder="1" applyAlignment="1">
      <alignment horizontal="center"/>
    </xf>
    <xf numFmtId="0" fontId="0" fillId="4" borderId="7" xfId="0" applyFill="1" applyBorder="1" applyAlignment="1">
      <alignment horizontal="center"/>
    </xf>
    <xf numFmtId="0" fontId="0" fillId="0" borderId="7" xfId="0" applyBorder="1" applyAlignment="1">
      <alignment horizontal="left"/>
    </xf>
    <xf numFmtId="0" fontId="0" fillId="0" borderId="8" xfId="0" applyBorder="1" applyAlignment="1">
      <alignment horizontal="left"/>
    </xf>
    <xf numFmtId="39" fontId="0" fillId="0" borderId="14" xfId="0" applyNumberFormat="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39" fontId="0" fillId="4" borderId="14" xfId="0" applyNumberFormat="1" applyFill="1" applyBorder="1" applyAlignment="1">
      <alignment horizontal="left"/>
    </xf>
    <xf numFmtId="0" fontId="0" fillId="0" borderId="9" xfId="0" applyBorder="1" applyAlignment="1">
      <alignment horizontal="left"/>
    </xf>
    <xf numFmtId="0" fontId="0" fillId="0" borderId="10" xfId="0" applyBorder="1" applyAlignment="1">
      <alignment horizontal="left"/>
    </xf>
    <xf numFmtId="39" fontId="0" fillId="0" borderId="15" xfId="0" applyNumberFormat="1" applyBorder="1" applyAlignment="1">
      <alignment horizontal="left"/>
    </xf>
    <xf numFmtId="40" fontId="0" fillId="4" borderId="0" xfId="0" applyNumberFormat="1" applyFill="1" applyAlignment="1">
      <alignment horizontal="center"/>
    </xf>
    <xf numFmtId="40" fontId="0" fillId="4" borderId="14" xfId="0" applyNumberFormat="1" applyFill="1" applyBorder="1" applyAlignment="1">
      <alignment horizontal="center"/>
    </xf>
    <xf numFmtId="40" fontId="0" fillId="4" borderId="8" xfId="0" applyNumberFormat="1" applyFill="1" applyBorder="1" applyAlignment="1">
      <alignment horizontal="center"/>
    </xf>
    <xf numFmtId="40" fontId="0" fillId="0" borderId="0" xfId="0" applyNumberFormat="1" applyAlignment="1">
      <alignment horizontal="center"/>
    </xf>
    <xf numFmtId="40" fontId="0" fillId="0" borderId="14" xfId="0" applyNumberFormat="1" applyBorder="1" applyAlignment="1">
      <alignment horizontal="center"/>
    </xf>
    <xf numFmtId="40" fontId="0" fillId="0" borderId="8" xfId="0" applyNumberFormat="1" applyBorder="1" applyAlignment="1">
      <alignment horizontal="center"/>
    </xf>
    <xf numFmtId="40" fontId="0" fillId="0" borderId="3" xfId="0" applyNumberFormat="1" applyBorder="1" applyAlignment="1">
      <alignment horizontal="center"/>
    </xf>
    <xf numFmtId="40" fontId="0" fillId="0" borderId="15" xfId="0" applyNumberFormat="1" applyBorder="1" applyAlignment="1">
      <alignment horizontal="center"/>
    </xf>
    <xf numFmtId="40" fontId="0" fillId="0" borderId="10" xfId="0" applyNumberFormat="1" applyBorder="1" applyAlignment="1">
      <alignment horizontal="center"/>
    </xf>
    <xf numFmtId="0" fontId="6" fillId="3" borderId="6" xfId="0" applyFont="1" applyFill="1" applyBorder="1"/>
    <xf numFmtId="3" fontId="17" fillId="4" borderId="0" xfId="2" applyNumberFormat="1" applyFont="1" applyFill="1" applyAlignment="1">
      <alignment horizontal="center"/>
    </xf>
    <xf numFmtId="3" fontId="17" fillId="4" borderId="8" xfId="2" applyNumberFormat="1" applyFont="1" applyFill="1" applyBorder="1" applyAlignment="1">
      <alignment horizontal="center"/>
    </xf>
    <xf numFmtId="3" fontId="17" fillId="0" borderId="3" xfId="2" applyNumberFormat="1" applyFont="1" applyBorder="1" applyAlignment="1">
      <alignment horizontal="center"/>
    </xf>
    <xf numFmtId="3" fontId="17" fillId="0" borderId="10" xfId="2" applyNumberFormat="1" applyFont="1" applyBorder="1" applyAlignment="1">
      <alignment horizontal="center"/>
    </xf>
    <xf numFmtId="3" fontId="17" fillId="4" borderId="14" xfId="2" applyNumberFormat="1" applyFont="1" applyFill="1" applyBorder="1" applyAlignment="1">
      <alignment horizontal="center"/>
    </xf>
    <xf numFmtId="3" fontId="17" fillId="0" borderId="15" xfId="2" applyNumberFormat="1" applyFont="1" applyBorder="1" applyAlignment="1">
      <alignment horizontal="center"/>
    </xf>
    <xf numFmtId="0" fontId="3" fillId="4" borderId="7" xfId="0" applyFont="1" applyFill="1" applyBorder="1" applyAlignment="1">
      <alignment horizontal="left"/>
    </xf>
    <xf numFmtId="0" fontId="3" fillId="4" borderId="0" xfId="0" applyFont="1" applyFill="1" applyAlignment="1">
      <alignment horizontal="left"/>
    </xf>
    <xf numFmtId="0" fontId="3" fillId="0" borderId="7" xfId="0" applyFont="1" applyBorder="1" applyAlignment="1">
      <alignment horizontal="left"/>
    </xf>
    <xf numFmtId="0" fontId="3" fillId="0" borderId="0" xfId="0" applyFont="1" applyAlignment="1">
      <alignment horizontal="left"/>
    </xf>
    <xf numFmtId="0" fontId="3" fillId="0" borderId="9" xfId="0" applyFont="1" applyBorder="1" applyAlignment="1">
      <alignment horizontal="left"/>
    </xf>
    <xf numFmtId="0" fontId="3" fillId="0" borderId="3" xfId="0" applyFont="1" applyBorder="1" applyAlignment="1">
      <alignment horizontal="left"/>
    </xf>
    <xf numFmtId="0" fontId="0" fillId="0" borderId="9" xfId="0" applyBorder="1" applyAlignment="1">
      <alignment horizontal="center"/>
    </xf>
    <xf numFmtId="0" fontId="16" fillId="3" borderId="1" xfId="0" applyFont="1" applyFill="1" applyBorder="1" applyAlignment="1">
      <alignment horizontal="center"/>
    </xf>
    <xf numFmtId="0" fontId="16" fillId="3" borderId="12" xfId="0" applyFont="1" applyFill="1" applyBorder="1" applyAlignment="1">
      <alignment horizontal="center"/>
    </xf>
    <xf numFmtId="167" fontId="1" fillId="2" borderId="12" xfId="3" applyNumberFormat="1" applyFont="1" applyFill="1" applyBorder="1" applyAlignment="1">
      <alignment horizontal="center"/>
    </xf>
    <xf numFmtId="167" fontId="0" fillId="4" borderId="14" xfId="3" applyNumberFormat="1" applyFont="1" applyFill="1" applyBorder="1" applyAlignment="1">
      <alignment horizontal="center"/>
    </xf>
    <xf numFmtId="168" fontId="1" fillId="2" borderId="12" xfId="3" applyNumberFormat="1" applyFont="1" applyFill="1" applyBorder="1" applyAlignment="1">
      <alignment horizontal="center"/>
    </xf>
    <xf numFmtId="168" fontId="0" fillId="4" borderId="13" xfId="3" applyNumberFormat="1" applyFont="1" applyFill="1" applyBorder="1" applyAlignment="1">
      <alignment horizontal="center"/>
    </xf>
    <xf numFmtId="168" fontId="0" fillId="4" borderId="14" xfId="3" applyNumberFormat="1" applyFont="1" applyFill="1" applyBorder="1" applyAlignment="1">
      <alignment horizontal="center"/>
    </xf>
    <xf numFmtId="168" fontId="0" fillId="4" borderId="15" xfId="3" applyNumberFormat="1" applyFont="1" applyFill="1" applyBorder="1" applyAlignment="1">
      <alignment horizontal="center"/>
    </xf>
    <xf numFmtId="0" fontId="8" fillId="0" borderId="0" xfId="0" applyFont="1"/>
    <xf numFmtId="10" fontId="0" fillId="0" borderId="0" xfId="0" applyNumberFormat="1"/>
    <xf numFmtId="0" fontId="16" fillId="3" borderId="13" xfId="0" applyFont="1" applyFill="1" applyBorder="1" applyAlignment="1">
      <alignment horizontal="left"/>
    </xf>
    <xf numFmtId="37" fontId="1" fillId="2" borderId="12" xfId="0" applyNumberFormat="1" applyFont="1" applyFill="1" applyBorder="1" applyAlignment="1">
      <alignment horizontal="left"/>
    </xf>
    <xf numFmtId="37" fontId="0" fillId="4" borderId="13" xfId="0" applyNumberFormat="1" applyFill="1" applyBorder="1" applyAlignment="1">
      <alignment horizontal="left"/>
    </xf>
    <xf numFmtId="37" fontId="0" fillId="4" borderId="14" xfId="0" applyNumberFormat="1" applyFill="1" applyBorder="1" applyAlignment="1">
      <alignment horizontal="left"/>
    </xf>
    <xf numFmtId="37" fontId="0" fillId="4" borderId="15" xfId="0" applyNumberFormat="1" applyFill="1" applyBorder="1" applyAlignment="1">
      <alignment horizontal="left"/>
    </xf>
    <xf numFmtId="0" fontId="0" fillId="0" borderId="0" xfId="0" applyAlignment="1">
      <alignment vertical="center" wrapText="1"/>
    </xf>
    <xf numFmtId="167" fontId="1" fillId="2" borderId="2" xfId="3" applyNumberFormat="1" applyFont="1" applyFill="1" applyBorder="1" applyAlignment="1">
      <alignment horizontal="center"/>
    </xf>
    <xf numFmtId="167" fontId="1" fillId="2" borderId="11" xfId="3" applyNumberFormat="1" applyFont="1" applyFill="1" applyBorder="1" applyAlignment="1">
      <alignment horizontal="center"/>
    </xf>
    <xf numFmtId="167" fontId="0" fillId="4" borderId="0" xfId="3" applyNumberFormat="1" applyFont="1" applyFill="1" applyBorder="1" applyAlignment="1">
      <alignment horizontal="center"/>
    </xf>
    <xf numFmtId="167" fontId="0" fillId="4" borderId="8" xfId="3" applyNumberFormat="1" applyFont="1" applyFill="1" applyBorder="1" applyAlignment="1">
      <alignment horizontal="center"/>
    </xf>
    <xf numFmtId="167" fontId="0" fillId="0" borderId="14" xfId="3" applyNumberFormat="1" applyFont="1" applyFill="1" applyBorder="1" applyAlignment="1">
      <alignment horizontal="center"/>
    </xf>
    <xf numFmtId="167" fontId="0" fillId="0" borderId="0" xfId="3" applyNumberFormat="1" applyFont="1" applyFill="1" applyBorder="1" applyAlignment="1">
      <alignment horizontal="center"/>
    </xf>
    <xf numFmtId="167" fontId="0" fillId="0" borderId="8" xfId="3" applyNumberFormat="1" applyFont="1" applyFill="1" applyBorder="1" applyAlignment="1">
      <alignment horizontal="center"/>
    </xf>
    <xf numFmtId="167" fontId="0" fillId="0" borderId="15" xfId="3" applyNumberFormat="1" applyFont="1" applyFill="1" applyBorder="1" applyAlignment="1">
      <alignment horizontal="center"/>
    </xf>
    <xf numFmtId="167" fontId="0" fillId="0" borderId="3" xfId="3" applyNumberFormat="1" applyFont="1" applyFill="1" applyBorder="1" applyAlignment="1">
      <alignment horizontal="center"/>
    </xf>
    <xf numFmtId="167" fontId="0" fillId="0" borderId="10" xfId="3" applyNumberFormat="1" applyFont="1" applyFill="1" applyBorder="1" applyAlignment="1">
      <alignment horizontal="center"/>
    </xf>
    <xf numFmtId="164" fontId="0" fillId="4" borderId="14" xfId="1" applyFont="1" applyFill="1" applyBorder="1" applyAlignment="1">
      <alignment horizontal="center"/>
    </xf>
    <xf numFmtId="166" fontId="1" fillId="2" borderId="12" xfId="1" applyNumberFormat="1" applyFont="1" applyFill="1" applyBorder="1" applyAlignment="1">
      <alignment horizontal="center"/>
    </xf>
    <xf numFmtId="166" fontId="1" fillId="2" borderId="2" xfId="1" applyNumberFormat="1" applyFont="1" applyFill="1" applyBorder="1" applyAlignment="1">
      <alignment horizontal="center"/>
    </xf>
    <xf numFmtId="166" fontId="1" fillId="2" borderId="11" xfId="1" applyNumberFormat="1" applyFont="1" applyFill="1" applyBorder="1" applyAlignment="1">
      <alignment horizontal="center"/>
    </xf>
    <xf numFmtId="166" fontId="0" fillId="4" borderId="14" xfId="1" applyNumberFormat="1" applyFont="1" applyFill="1" applyBorder="1" applyAlignment="1">
      <alignment horizontal="center"/>
    </xf>
    <xf numFmtId="166" fontId="0" fillId="4" borderId="0" xfId="1" applyNumberFormat="1" applyFont="1" applyFill="1" applyBorder="1" applyAlignment="1">
      <alignment horizontal="center"/>
    </xf>
    <xf numFmtId="166" fontId="0" fillId="4" borderId="8" xfId="1" applyNumberFormat="1" applyFont="1" applyFill="1" applyBorder="1" applyAlignment="1">
      <alignment horizontal="center"/>
    </xf>
    <xf numFmtId="166" fontId="0" fillId="0" borderId="14" xfId="1" applyNumberFormat="1" applyFont="1" applyFill="1" applyBorder="1" applyAlignment="1">
      <alignment horizontal="center"/>
    </xf>
    <xf numFmtId="166" fontId="0" fillId="0" borderId="0" xfId="1" applyNumberFormat="1" applyFont="1" applyFill="1" applyBorder="1" applyAlignment="1">
      <alignment horizontal="center"/>
    </xf>
    <xf numFmtId="166" fontId="0" fillId="0" borderId="8" xfId="1" applyNumberFormat="1" applyFont="1" applyFill="1" applyBorder="1" applyAlignment="1">
      <alignment horizontal="center"/>
    </xf>
    <xf numFmtId="166" fontId="0" fillId="0" borderId="15" xfId="1" applyNumberFormat="1" applyFont="1" applyFill="1" applyBorder="1" applyAlignment="1">
      <alignment horizontal="center"/>
    </xf>
    <xf numFmtId="166" fontId="0" fillId="0" borderId="3" xfId="1" applyNumberFormat="1" applyFont="1" applyFill="1" applyBorder="1" applyAlignment="1">
      <alignment horizontal="center"/>
    </xf>
    <xf numFmtId="166" fontId="0" fillId="0" borderId="10" xfId="1" applyNumberFormat="1" applyFont="1" applyFill="1" applyBorder="1" applyAlignment="1">
      <alignment horizontal="center"/>
    </xf>
    <xf numFmtId="0" fontId="23" fillId="3" borderId="4" xfId="0" applyFont="1" applyFill="1" applyBorder="1" applyAlignment="1">
      <alignment horizontal="center"/>
    </xf>
    <xf numFmtId="0" fontId="24" fillId="3" borderId="5" xfId="0" applyFont="1" applyFill="1" applyBorder="1"/>
    <xf numFmtId="164" fontId="0" fillId="4" borderId="13" xfId="1" applyFont="1" applyFill="1" applyBorder="1" applyAlignment="1">
      <alignment horizontal="center"/>
    </xf>
    <xf numFmtId="164" fontId="0" fillId="4" borderId="15" xfId="1" applyFont="1" applyFill="1" applyBorder="1" applyAlignment="1">
      <alignment horizontal="center"/>
    </xf>
    <xf numFmtId="164" fontId="0" fillId="4" borderId="0" xfId="1" applyFont="1" applyFill="1" applyBorder="1" applyAlignment="1">
      <alignment horizontal="center"/>
    </xf>
    <xf numFmtId="167" fontId="1" fillId="2" borderId="13" xfId="3" applyNumberFormat="1" applyFont="1" applyFill="1" applyBorder="1" applyAlignment="1">
      <alignment horizontal="center"/>
    </xf>
    <xf numFmtId="167" fontId="1" fillId="2" borderId="6" xfId="3" applyNumberFormat="1" applyFont="1" applyFill="1" applyBorder="1" applyAlignment="1">
      <alignment horizontal="center"/>
    </xf>
    <xf numFmtId="164" fontId="0" fillId="4" borderId="4" xfId="1" applyFont="1" applyFill="1" applyBorder="1" applyAlignment="1">
      <alignment horizontal="center"/>
    </xf>
    <xf numFmtId="164" fontId="0" fillId="4" borderId="5" xfId="1" applyFont="1" applyFill="1" applyBorder="1" applyAlignment="1">
      <alignment horizontal="center"/>
    </xf>
    <xf numFmtId="164" fontId="0" fillId="4" borderId="7" xfId="1" applyFont="1" applyFill="1" applyBorder="1" applyAlignment="1">
      <alignment horizontal="center"/>
    </xf>
    <xf numFmtId="164" fontId="0" fillId="4" borderId="9" xfId="1" applyFont="1" applyFill="1" applyBorder="1" applyAlignment="1">
      <alignment horizontal="center"/>
    </xf>
    <xf numFmtId="164" fontId="0" fillId="4" borderId="3" xfId="1" applyFont="1" applyFill="1" applyBorder="1" applyAlignment="1">
      <alignment horizontal="center"/>
    </xf>
    <xf numFmtId="167" fontId="1" fillId="2" borderId="4" xfId="3" applyNumberFormat="1" applyFont="1" applyFill="1" applyBorder="1" applyAlignment="1">
      <alignment horizontal="center"/>
    </xf>
    <xf numFmtId="40" fontId="0" fillId="4" borderId="4" xfId="1" applyNumberFormat="1" applyFont="1" applyFill="1" applyBorder="1" applyAlignment="1">
      <alignment horizontal="center"/>
    </xf>
    <xf numFmtId="40" fontId="0" fillId="4" borderId="13" xfId="1" applyNumberFormat="1" applyFont="1" applyFill="1" applyBorder="1" applyAlignment="1">
      <alignment horizontal="center"/>
    </xf>
    <xf numFmtId="40" fontId="0" fillId="4" borderId="5" xfId="1" applyNumberFormat="1" applyFont="1" applyFill="1" applyBorder="1" applyAlignment="1">
      <alignment horizontal="center"/>
    </xf>
    <xf numFmtId="40" fontId="0" fillId="4" borderId="7" xfId="1" applyNumberFormat="1" applyFont="1" applyFill="1" applyBorder="1" applyAlignment="1">
      <alignment horizontal="center"/>
    </xf>
    <xf numFmtId="40" fontId="0" fillId="4" borderId="14" xfId="1" applyNumberFormat="1" applyFont="1" applyFill="1" applyBorder="1" applyAlignment="1">
      <alignment horizontal="center"/>
    </xf>
    <xf numFmtId="40" fontId="0" fillId="4" borderId="0" xfId="1" applyNumberFormat="1" applyFont="1" applyFill="1" applyBorder="1" applyAlignment="1">
      <alignment horizontal="center"/>
    </xf>
    <xf numFmtId="40" fontId="0" fillId="4" borderId="9" xfId="1" applyNumberFormat="1" applyFont="1" applyFill="1" applyBorder="1" applyAlignment="1">
      <alignment horizontal="center"/>
    </xf>
    <xf numFmtId="40" fontId="0" fillId="4" borderId="15" xfId="1" applyNumberFormat="1" applyFont="1" applyFill="1" applyBorder="1" applyAlignment="1">
      <alignment horizontal="center"/>
    </xf>
    <xf numFmtId="40" fontId="0" fillId="4" borderId="3" xfId="1" applyNumberFormat="1" applyFont="1" applyFill="1" applyBorder="1" applyAlignment="1">
      <alignment horizontal="center"/>
    </xf>
    <xf numFmtId="40" fontId="8" fillId="4" borderId="13" xfId="1" applyNumberFormat="1" applyFont="1" applyFill="1" applyBorder="1" applyAlignment="1">
      <alignment horizontal="center"/>
    </xf>
    <xf numFmtId="40" fontId="8" fillId="4" borderId="14" xfId="1" applyNumberFormat="1" applyFont="1" applyFill="1" applyBorder="1" applyAlignment="1">
      <alignment horizontal="center"/>
    </xf>
    <xf numFmtId="40" fontId="8" fillId="4" borderId="15" xfId="1" applyNumberFormat="1" applyFont="1" applyFill="1" applyBorder="1" applyAlignment="1">
      <alignment horizontal="center"/>
    </xf>
    <xf numFmtId="0" fontId="0" fillId="0" borderId="0" xfId="0" applyAlignment="1">
      <alignment vertical="center"/>
    </xf>
    <xf numFmtId="0" fontId="7" fillId="0" borderId="0" xfId="0" applyFont="1" applyAlignment="1">
      <alignment horizontal="left"/>
    </xf>
    <xf numFmtId="165" fontId="1" fillId="2" borderId="13" xfId="0" applyNumberFormat="1" applyFont="1" applyFill="1" applyBorder="1" applyAlignment="1">
      <alignment horizontal="center"/>
    </xf>
    <xf numFmtId="169" fontId="0" fillId="4" borderId="5" xfId="0" applyNumberFormat="1" applyFill="1" applyBorder="1" applyAlignment="1">
      <alignment horizontal="center"/>
    </xf>
    <xf numFmtId="169" fontId="0" fillId="4" borderId="6" xfId="0" applyNumberFormat="1" applyFill="1" applyBorder="1" applyAlignment="1">
      <alignment horizontal="center"/>
    </xf>
    <xf numFmtId="169" fontId="0" fillId="4" borderId="0" xfId="0" applyNumberFormat="1" applyFill="1" applyAlignment="1">
      <alignment horizontal="center"/>
    </xf>
    <xf numFmtId="169" fontId="0" fillId="4" borderId="8" xfId="0" applyNumberFormat="1" applyFill="1" applyBorder="1" applyAlignment="1">
      <alignment horizontal="center"/>
    </xf>
    <xf numFmtId="169" fontId="0" fillId="4" borderId="3" xfId="0" applyNumberFormat="1" applyFill="1" applyBorder="1" applyAlignment="1">
      <alignment horizontal="center"/>
    </xf>
    <xf numFmtId="169" fontId="0" fillId="4" borderId="10" xfId="0" applyNumberFormat="1" applyFill="1" applyBorder="1" applyAlignment="1">
      <alignment horizontal="center"/>
    </xf>
    <xf numFmtId="165" fontId="1" fillId="2" borderId="6" xfId="0" applyNumberFormat="1" applyFont="1" applyFill="1" applyBorder="1" applyAlignment="1">
      <alignment horizontal="center"/>
    </xf>
    <xf numFmtId="169" fontId="0" fillId="4" borderId="13" xfId="0" applyNumberFormat="1" applyFill="1" applyBorder="1" applyAlignment="1">
      <alignment horizontal="center"/>
    </xf>
    <xf numFmtId="169" fontId="0" fillId="4" borderId="14" xfId="0" applyNumberFormat="1" applyFill="1" applyBorder="1" applyAlignment="1">
      <alignment horizontal="center"/>
    </xf>
    <xf numFmtId="169" fontId="0" fillId="4" borderId="15" xfId="0" applyNumberFormat="1" applyFill="1" applyBorder="1" applyAlignment="1">
      <alignment horizontal="center"/>
    </xf>
    <xf numFmtId="165" fontId="1" fillId="2" borderId="5" xfId="0" applyNumberFormat="1" applyFont="1" applyFill="1" applyBorder="1" applyAlignment="1">
      <alignment horizontal="center"/>
    </xf>
    <xf numFmtId="0" fontId="8" fillId="0" borderId="0" xfId="0" applyFont="1" applyAlignment="1">
      <alignment horizontal="left"/>
    </xf>
    <xf numFmtId="40" fontId="0" fillId="4" borderId="13" xfId="0" applyNumberFormat="1" applyFill="1" applyBorder="1" applyAlignment="1">
      <alignment horizontal="center"/>
    </xf>
    <xf numFmtId="40" fontId="0" fillId="4" borderId="15" xfId="0" applyNumberFormat="1" applyFill="1" applyBorder="1" applyAlignment="1">
      <alignment horizontal="center"/>
    </xf>
    <xf numFmtId="39" fontId="1" fillId="2" borderId="13" xfId="0" applyNumberFormat="1" applyFont="1" applyFill="1" applyBorder="1" applyAlignment="1">
      <alignment horizontal="center"/>
    </xf>
    <xf numFmtId="39" fontId="1" fillId="2" borderId="5" xfId="0" applyNumberFormat="1" applyFont="1" applyFill="1" applyBorder="1" applyAlignment="1">
      <alignment horizontal="center"/>
    </xf>
    <xf numFmtId="39" fontId="1" fillId="2" borderId="6" xfId="0" applyNumberFormat="1" applyFont="1" applyFill="1" applyBorder="1" applyAlignment="1">
      <alignment horizontal="center"/>
    </xf>
    <xf numFmtId="39" fontId="0" fillId="4" borderId="13" xfId="0" applyNumberFormat="1" applyFill="1" applyBorder="1" applyAlignment="1">
      <alignment horizontal="center"/>
    </xf>
    <xf numFmtId="39" fontId="0" fillId="4" borderId="5" xfId="0" applyNumberFormat="1" applyFill="1" applyBorder="1" applyAlignment="1">
      <alignment horizontal="center"/>
    </xf>
    <xf numFmtId="39" fontId="0" fillId="4" borderId="6" xfId="0" applyNumberFormat="1" applyFill="1" applyBorder="1" applyAlignment="1">
      <alignment horizontal="center"/>
    </xf>
    <xf numFmtId="39" fontId="0" fillId="4" borderId="15" xfId="0" applyNumberFormat="1" applyFill="1" applyBorder="1" applyAlignment="1">
      <alignment horizontal="center"/>
    </xf>
    <xf numFmtId="39" fontId="0" fillId="4" borderId="3" xfId="0" applyNumberFormat="1" applyFill="1" applyBorder="1" applyAlignment="1">
      <alignment horizontal="center"/>
    </xf>
    <xf numFmtId="39" fontId="0" fillId="4" borderId="10" xfId="0" applyNumberFormat="1" applyFill="1" applyBorder="1" applyAlignment="1">
      <alignment horizontal="center"/>
    </xf>
    <xf numFmtId="40" fontId="8" fillId="4" borderId="0" xfId="1" applyNumberFormat="1" applyFont="1" applyFill="1" applyBorder="1" applyAlignment="1">
      <alignment horizontal="center"/>
    </xf>
    <xf numFmtId="40" fontId="8" fillId="4" borderId="5" xfId="1" applyNumberFormat="1" applyFont="1" applyFill="1" applyBorder="1" applyAlignment="1">
      <alignment horizontal="center"/>
    </xf>
    <xf numFmtId="40" fontId="8" fillId="4" borderId="6" xfId="1" applyNumberFormat="1" applyFont="1" applyFill="1" applyBorder="1" applyAlignment="1">
      <alignment horizontal="center"/>
    </xf>
    <xf numFmtId="40" fontId="8" fillId="4" borderId="8" xfId="1" applyNumberFormat="1" applyFont="1" applyFill="1" applyBorder="1" applyAlignment="1">
      <alignment horizontal="center"/>
    </xf>
    <xf numFmtId="40" fontId="8" fillId="4" borderId="3" xfId="1" applyNumberFormat="1" applyFont="1" applyFill="1" applyBorder="1" applyAlignment="1">
      <alignment horizontal="center"/>
    </xf>
    <xf numFmtId="40" fontId="8" fillId="4" borderId="10" xfId="1" applyNumberFormat="1" applyFont="1" applyFill="1" applyBorder="1" applyAlignment="1">
      <alignment horizontal="center"/>
    </xf>
    <xf numFmtId="168" fontId="0" fillId="4" borderId="0" xfId="3" applyNumberFormat="1" applyFont="1" applyFill="1" applyBorder="1" applyAlignment="1">
      <alignment horizontal="center"/>
    </xf>
    <xf numFmtId="40" fontId="2" fillId="4" borderId="2" xfId="0" applyNumberFormat="1" applyFont="1" applyFill="1" applyBorder="1" applyAlignment="1">
      <alignment horizontal="center"/>
    </xf>
    <xf numFmtId="40" fontId="2" fillId="4" borderId="12" xfId="0" applyNumberFormat="1" applyFont="1" applyFill="1" applyBorder="1" applyAlignment="1">
      <alignment horizontal="center"/>
    </xf>
    <xf numFmtId="40" fontId="2" fillId="4" borderId="11" xfId="0" applyNumberFormat="1"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40" fontId="2" fillId="0" borderId="12" xfId="0" applyNumberFormat="1" applyFont="1" applyBorder="1" applyAlignment="1">
      <alignment horizontal="center"/>
    </xf>
    <xf numFmtId="170" fontId="0" fillId="4" borderId="4" xfId="1" applyNumberFormat="1" applyFont="1" applyFill="1" applyBorder="1" applyAlignment="1">
      <alignment horizontal="center"/>
    </xf>
    <xf numFmtId="170" fontId="0" fillId="4" borderId="13" xfId="1" applyNumberFormat="1" applyFont="1" applyFill="1" applyBorder="1" applyAlignment="1">
      <alignment horizontal="center"/>
    </xf>
    <xf numFmtId="170" fontId="0" fillId="4" borderId="5" xfId="1" applyNumberFormat="1" applyFont="1" applyFill="1" applyBorder="1" applyAlignment="1">
      <alignment horizontal="center"/>
    </xf>
    <xf numFmtId="170" fontId="0" fillId="4" borderId="7" xfId="1" applyNumberFormat="1" applyFont="1" applyFill="1" applyBorder="1" applyAlignment="1">
      <alignment horizontal="center"/>
    </xf>
    <xf numFmtId="170" fontId="0" fillId="4" borderId="14" xfId="1" applyNumberFormat="1" applyFont="1" applyFill="1" applyBorder="1" applyAlignment="1">
      <alignment horizontal="center"/>
    </xf>
    <xf numFmtId="170" fontId="0" fillId="4" borderId="0" xfId="1" applyNumberFormat="1" applyFont="1" applyFill="1" applyBorder="1" applyAlignment="1">
      <alignment horizontal="center"/>
    </xf>
    <xf numFmtId="170" fontId="0" fillId="4" borderId="9" xfId="1" applyNumberFormat="1" applyFont="1" applyFill="1" applyBorder="1" applyAlignment="1">
      <alignment horizontal="center"/>
    </xf>
    <xf numFmtId="170" fontId="0" fillId="4" borderId="15" xfId="1" applyNumberFormat="1" applyFont="1" applyFill="1" applyBorder="1" applyAlignment="1">
      <alignment horizontal="center"/>
    </xf>
    <xf numFmtId="170" fontId="0" fillId="4" borderId="3" xfId="1" applyNumberFormat="1" applyFont="1" applyFill="1" applyBorder="1" applyAlignment="1">
      <alignment horizontal="center"/>
    </xf>
    <xf numFmtId="0" fontId="21" fillId="0" borderId="0" xfId="8"/>
    <xf numFmtId="0" fontId="16" fillId="3" borderId="16" xfId="0" applyFont="1" applyFill="1" applyBorder="1" applyAlignment="1">
      <alignment horizontal="center"/>
    </xf>
    <xf numFmtId="0" fontId="16" fillId="3" borderId="17" xfId="0" applyFont="1" applyFill="1" applyBorder="1" applyAlignment="1">
      <alignment horizontal="center"/>
    </xf>
    <xf numFmtId="0" fontId="0" fillId="4" borderId="18" xfId="0" applyFill="1" applyBorder="1" applyAlignment="1">
      <alignment horizontal="center"/>
    </xf>
    <xf numFmtId="171" fontId="0" fillId="4" borderId="13" xfId="3" applyNumberFormat="1" applyFont="1" applyFill="1" applyBorder="1" applyAlignment="1">
      <alignment horizontal="center"/>
    </xf>
    <xf numFmtId="171" fontId="0" fillId="4" borderId="14" xfId="3" applyNumberFormat="1" applyFont="1" applyFill="1" applyBorder="1" applyAlignment="1">
      <alignment horizontal="center"/>
    </xf>
    <xf numFmtId="171" fontId="0" fillId="4" borderId="15" xfId="3" applyNumberFormat="1" applyFont="1" applyFill="1" applyBorder="1" applyAlignment="1">
      <alignment horizontal="center"/>
    </xf>
    <xf numFmtId="171" fontId="1" fillId="2" borderId="13" xfId="3" applyNumberFormat="1" applyFont="1" applyFill="1" applyBorder="1" applyAlignment="1">
      <alignment horizontal="center"/>
    </xf>
    <xf numFmtId="171" fontId="1" fillId="2" borderId="12" xfId="3" applyNumberFormat="1" applyFont="1" applyFill="1" applyBorder="1" applyAlignment="1">
      <alignment horizontal="center"/>
    </xf>
    <xf numFmtId="37" fontId="1" fillId="2" borderId="12" xfId="0" applyNumberFormat="1" applyFont="1" applyFill="1" applyBorder="1" applyAlignment="1">
      <alignment horizontal="right"/>
    </xf>
    <xf numFmtId="37" fontId="0" fillId="4" borderId="13" xfId="0" applyNumberFormat="1" applyFill="1" applyBorder="1" applyAlignment="1">
      <alignment horizontal="right"/>
    </xf>
    <xf numFmtId="37" fontId="0" fillId="4" borderId="14" xfId="0" applyNumberFormat="1" applyFill="1" applyBorder="1" applyAlignment="1">
      <alignment horizontal="right"/>
    </xf>
    <xf numFmtId="37" fontId="0" fillId="4" borderId="15" xfId="0" applyNumberFormat="1" applyFill="1" applyBorder="1" applyAlignment="1">
      <alignment horizontal="right"/>
    </xf>
    <xf numFmtId="0" fontId="0" fillId="0" borderId="0" xfId="0" applyAlignment="1">
      <alignment horizontal="center"/>
    </xf>
    <xf numFmtId="0" fontId="0" fillId="0" borderId="14" xfId="0" applyBorder="1" applyAlignment="1">
      <alignment horizontal="center"/>
    </xf>
    <xf numFmtId="172" fontId="0" fillId="0" borderId="0" xfId="0" applyNumberFormat="1" applyAlignment="1">
      <alignment horizontal="center"/>
    </xf>
    <xf numFmtId="3" fontId="0" fillId="0" borderId="14" xfId="0" applyNumberFormat="1" applyBorder="1" applyAlignment="1">
      <alignment horizontal="center"/>
    </xf>
    <xf numFmtId="3" fontId="0" fillId="4" borderId="14" xfId="0" applyNumberFormat="1" applyFill="1" applyBorder="1" applyAlignment="1">
      <alignment horizontal="center"/>
    </xf>
    <xf numFmtId="3" fontId="0" fillId="4" borderId="0" xfId="0" applyNumberFormat="1" applyFill="1" applyAlignment="1">
      <alignment horizontal="center"/>
    </xf>
    <xf numFmtId="3" fontId="0" fillId="0" borderId="0" xfId="0" applyNumberFormat="1" applyAlignment="1">
      <alignment horizontal="center"/>
    </xf>
    <xf numFmtId="3" fontId="1" fillId="2" borderId="12" xfId="0" applyNumberFormat="1" applyFont="1" applyFill="1" applyBorder="1" applyAlignment="1">
      <alignment horizontal="center"/>
    </xf>
    <xf numFmtId="3" fontId="1" fillId="2" borderId="2" xfId="0" applyNumberFormat="1" applyFont="1" applyFill="1" applyBorder="1" applyAlignment="1">
      <alignment horizontal="center"/>
    </xf>
    <xf numFmtId="3" fontId="0" fillId="0" borderId="15" xfId="0" applyNumberFormat="1" applyBorder="1" applyAlignment="1">
      <alignment horizontal="center"/>
    </xf>
    <xf numFmtId="3" fontId="0" fillId="0" borderId="3" xfId="0" applyNumberFormat="1" applyBorder="1" applyAlignment="1">
      <alignment horizontal="center"/>
    </xf>
    <xf numFmtId="3" fontId="0" fillId="4" borderId="13" xfId="0" applyNumberFormat="1" applyFill="1" applyBorder="1" applyAlignment="1">
      <alignment horizontal="center"/>
    </xf>
    <xf numFmtId="3" fontId="0" fillId="0" borderId="13" xfId="0" applyNumberFormat="1" applyBorder="1" applyAlignment="1">
      <alignment horizontal="center"/>
    </xf>
    <xf numFmtId="3" fontId="0" fillId="4" borderId="4" xfId="0" applyNumberFormat="1" applyFill="1" applyBorder="1" applyAlignment="1">
      <alignment horizontal="center"/>
    </xf>
    <xf numFmtId="3" fontId="1" fillId="2" borderId="13" xfId="0" applyNumberFormat="1" applyFont="1" applyFill="1" applyBorder="1" applyAlignment="1">
      <alignment horizontal="center"/>
    </xf>
    <xf numFmtId="3" fontId="0" fillId="4" borderId="7" xfId="0" applyNumberFormat="1" applyFill="1" applyBorder="1" applyAlignment="1">
      <alignment horizontal="center"/>
    </xf>
    <xf numFmtId="3" fontId="0" fillId="0" borderId="7" xfId="0" applyNumberFormat="1" applyBorder="1" applyAlignment="1">
      <alignment horizontal="center"/>
    </xf>
    <xf numFmtId="3" fontId="0" fillId="4" borderId="15" xfId="0" applyNumberFormat="1" applyFill="1" applyBorder="1" applyAlignment="1">
      <alignment horizontal="center"/>
    </xf>
    <xf numFmtId="3" fontId="1" fillId="2" borderId="15" xfId="0" applyNumberFormat="1" applyFont="1" applyFill="1" applyBorder="1" applyAlignment="1">
      <alignment horizontal="center"/>
    </xf>
    <xf numFmtId="3" fontId="0" fillId="0" borderId="4" xfId="0" applyNumberFormat="1" applyBorder="1" applyAlignment="1">
      <alignment horizontal="center"/>
    </xf>
    <xf numFmtId="3" fontId="0" fillId="0" borderId="9" xfId="0" applyNumberFormat="1" applyBorder="1" applyAlignment="1">
      <alignment horizontal="center"/>
    </xf>
    <xf numFmtId="3" fontId="0" fillId="0" borderId="5" xfId="0" applyNumberFormat="1" applyBorder="1" applyAlignment="1">
      <alignment horizontal="center"/>
    </xf>
    <xf numFmtId="3" fontId="1" fillId="2" borderId="12" xfId="0" applyNumberFormat="1" applyFont="1" applyFill="1" applyBorder="1" applyAlignment="1">
      <alignment horizontal="right"/>
    </xf>
    <xf numFmtId="3" fontId="0" fillId="4" borderId="13" xfId="0" applyNumberFormat="1" applyFill="1" applyBorder="1" applyAlignment="1">
      <alignment horizontal="right"/>
    </xf>
    <xf numFmtId="3" fontId="0" fillId="4" borderId="14" xfId="0" applyNumberFormat="1" applyFill="1" applyBorder="1" applyAlignment="1">
      <alignment horizontal="right"/>
    </xf>
    <xf numFmtId="3" fontId="0" fillId="4" borderId="15" xfId="0" applyNumberFormat="1" applyFill="1" applyBorder="1" applyAlignment="1">
      <alignment horizontal="right"/>
    </xf>
    <xf numFmtId="3" fontId="0" fillId="5" borderId="0" xfId="0" applyNumberFormat="1" applyFill="1"/>
    <xf numFmtId="3" fontId="0" fillId="5" borderId="0" xfId="0" applyNumberFormat="1" applyFill="1" applyAlignment="1">
      <alignment horizontal="right"/>
    </xf>
    <xf numFmtId="3" fontId="0" fillId="0" borderId="19" xfId="9" applyNumberFormat="1" applyFont="1" applyBorder="1"/>
    <xf numFmtId="17" fontId="0" fillId="0" borderId="0" xfId="0" applyNumberFormat="1"/>
    <xf numFmtId="3" fontId="0" fillId="0" borderId="0" xfId="0" applyNumberFormat="1"/>
    <xf numFmtId="0" fontId="25" fillId="0" borderId="0" xfId="0" applyFont="1" applyAlignment="1">
      <alignment horizontal="center" vertical="center"/>
    </xf>
    <xf numFmtId="0" fontId="0" fillId="0" borderId="7" xfId="0" applyBorder="1" applyAlignment="1">
      <alignment horizontal="left"/>
    </xf>
    <xf numFmtId="0" fontId="0" fillId="0" borderId="8" xfId="0"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0" fillId="0" borderId="0" xfId="0" applyAlignment="1">
      <alignment horizontal="center" vertical="center" wrapText="1"/>
    </xf>
    <xf numFmtId="0" fontId="8" fillId="0" borderId="0" xfId="0" applyFont="1" applyAlignment="1">
      <alignment horizontal="right"/>
    </xf>
    <xf numFmtId="0" fontId="2" fillId="0" borderId="0" xfId="0" applyFont="1" applyAlignment="1">
      <alignment horizontal="center" vertical="center"/>
    </xf>
    <xf numFmtId="0" fontId="1" fillId="2" borderId="1" xfId="0" applyFont="1" applyFill="1" applyBorder="1" applyAlignment="1">
      <alignment horizontal="left"/>
    </xf>
    <xf numFmtId="0" fontId="1" fillId="2" borderId="11" xfId="0" applyFont="1" applyFill="1" applyBorder="1" applyAlignment="1">
      <alignment horizontal="left"/>
    </xf>
    <xf numFmtId="0" fontId="0" fillId="4" borderId="4" xfId="0" applyFill="1" applyBorder="1" applyAlignment="1">
      <alignment horizontal="left"/>
    </xf>
    <xf numFmtId="0" fontId="0" fillId="4" borderId="6" xfId="0" applyFill="1" applyBorder="1" applyAlignment="1">
      <alignment horizontal="left"/>
    </xf>
    <xf numFmtId="0" fontId="16" fillId="3" borderId="1" xfId="0"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0" fontId="0" fillId="0" borderId="0" xfId="0" applyAlignment="1">
      <alignment horizontal="left"/>
    </xf>
    <xf numFmtId="0" fontId="0" fillId="4" borderId="0" xfId="0" applyFill="1" applyAlignment="1">
      <alignment horizontal="left"/>
    </xf>
    <xf numFmtId="0" fontId="1" fillId="2" borderId="2" xfId="0" applyFont="1" applyFill="1" applyBorder="1" applyAlignment="1">
      <alignment horizontal="left"/>
    </xf>
    <xf numFmtId="0" fontId="0" fillId="4" borderId="5" xfId="0" applyFill="1"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0" fillId="0" borderId="0" xfId="0" applyAlignment="1">
      <alignment horizontal="center"/>
    </xf>
    <xf numFmtId="0" fontId="11" fillId="4" borderId="1" xfId="0" applyFont="1" applyFill="1" applyBorder="1" applyAlignment="1">
      <alignment horizontal="left"/>
    </xf>
    <xf numFmtId="0" fontId="11" fillId="4" borderId="11" xfId="0" applyFont="1" applyFill="1" applyBorder="1" applyAlignment="1">
      <alignment horizontal="left"/>
    </xf>
    <xf numFmtId="0" fontId="7" fillId="0" borderId="0" xfId="0" applyFont="1" applyAlignment="1">
      <alignment horizontal="left" wrapText="1"/>
    </xf>
    <xf numFmtId="0" fontId="18" fillId="0" borderId="3" xfId="0" applyFont="1" applyBorder="1" applyAlignment="1">
      <alignment horizontal="left" vertical="center"/>
    </xf>
    <xf numFmtId="0" fontId="3" fillId="4" borderId="7" xfId="0" applyFont="1" applyFill="1" applyBorder="1" applyAlignment="1">
      <alignment horizontal="left"/>
    </xf>
    <xf numFmtId="0" fontId="3" fillId="4" borderId="0" xfId="0" applyFont="1" applyFill="1" applyAlignment="1">
      <alignment horizontal="left"/>
    </xf>
    <xf numFmtId="0" fontId="3" fillId="0" borderId="7" xfId="0" applyFont="1" applyBorder="1" applyAlignment="1">
      <alignment horizontal="left"/>
    </xf>
    <xf numFmtId="0" fontId="3" fillId="0" borderId="0" xfId="0" applyFont="1" applyAlignment="1">
      <alignment horizontal="left"/>
    </xf>
    <xf numFmtId="0" fontId="3" fillId="0" borderId="9" xfId="0" applyFont="1" applyBorder="1" applyAlignment="1">
      <alignment horizontal="left"/>
    </xf>
    <xf numFmtId="0" fontId="3" fillId="0" borderId="3"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8" fillId="0" borderId="5" xfId="0" applyFont="1" applyBorder="1" applyAlignment="1">
      <alignment horizontal="left"/>
    </xf>
    <xf numFmtId="0" fontId="18" fillId="0" borderId="0" xfId="0" applyFont="1" applyAlignment="1">
      <alignment horizontal="left" vertical="center" wrapText="1"/>
    </xf>
    <xf numFmtId="0" fontId="19" fillId="0" borderId="3" xfId="0" applyFont="1" applyBorder="1" applyAlignment="1">
      <alignment horizontal="center"/>
    </xf>
    <xf numFmtId="0" fontId="0" fillId="0" borderId="3" xfId="0" applyBorder="1" applyAlignment="1">
      <alignment horizontal="left"/>
    </xf>
    <xf numFmtId="0" fontId="4" fillId="0" borderId="0" xfId="0" applyFont="1" applyAlignment="1">
      <alignment horizontal="center" vertical="center"/>
    </xf>
    <xf numFmtId="0" fontId="7" fillId="0" borderId="9" xfId="0" applyFont="1" applyBorder="1" applyAlignment="1">
      <alignment horizontal="left"/>
    </xf>
    <xf numFmtId="0" fontId="7" fillId="0" borderId="3" xfId="0" applyFont="1" applyBorder="1" applyAlignment="1">
      <alignment horizontal="left"/>
    </xf>
    <xf numFmtId="0" fontId="7" fillId="4" borderId="7" xfId="0" applyFont="1" applyFill="1" applyBorder="1" applyAlignment="1">
      <alignment horizontal="left"/>
    </xf>
    <xf numFmtId="0" fontId="7" fillId="4" borderId="0" xfId="0" applyFont="1" applyFill="1" applyAlignment="1">
      <alignment horizontal="left"/>
    </xf>
    <xf numFmtId="0" fontId="7" fillId="0" borderId="7" xfId="0" applyFont="1" applyBorder="1" applyAlignment="1">
      <alignment horizontal="left"/>
    </xf>
    <xf numFmtId="0" fontId="7" fillId="0" borderId="0" xfId="0" applyFont="1" applyAlignment="1">
      <alignment horizontal="left"/>
    </xf>
    <xf numFmtId="0" fontId="22" fillId="2" borderId="1" xfId="0" applyFont="1" applyFill="1" applyBorder="1" applyAlignment="1">
      <alignment horizontal="left"/>
    </xf>
    <xf numFmtId="0" fontId="22" fillId="2" borderId="2" xfId="0" applyFont="1" applyFill="1" applyBorder="1" applyAlignment="1">
      <alignment horizontal="left"/>
    </xf>
    <xf numFmtId="0" fontId="8" fillId="0" borderId="0" xfId="0" applyFont="1" applyAlignment="1">
      <alignment horizontal="center" vertical="center" wrapText="1"/>
    </xf>
    <xf numFmtId="17" fontId="0" fillId="0" borderId="20" xfId="0" applyNumberFormat="1" applyBorder="1"/>
    <xf numFmtId="0" fontId="0" fillId="0" borderId="20" xfId="0" applyBorder="1"/>
    <xf numFmtId="3" fontId="0" fillId="0" borderId="20" xfId="0" applyNumberFormat="1" applyBorder="1"/>
    <xf numFmtId="0" fontId="0" fillId="0" borderId="21" xfId="0" applyBorder="1" applyAlignment="1">
      <alignment horizontal="center"/>
    </xf>
  </cellXfs>
  <cellStyles count="10">
    <cellStyle name="Hipervínculo" xfId="8" builtinId="8"/>
    <cellStyle name="Hipervínculo 2" xfId="4" xr:uid="{00000000-0005-0000-0000-000001000000}"/>
    <cellStyle name="Millares" xfId="1" builtinId="3"/>
    <cellStyle name="Millares [0]" xfId="9" builtinId="6"/>
    <cellStyle name="Millares 2" xfId="5" xr:uid="{00000000-0005-0000-0000-000004000000}"/>
    <cellStyle name="Normal" xfId="0" builtinId="0"/>
    <cellStyle name="Normal 2" xfId="2" xr:uid="{00000000-0005-0000-0000-000006000000}"/>
    <cellStyle name="Normal 3" xfId="6" xr:uid="{00000000-0005-0000-0000-000007000000}"/>
    <cellStyle name="Porcentaje" xfId="3" builtinId="5"/>
    <cellStyle name="Porcentual 2" xfId="7" xr:uid="{00000000-0005-0000-0000-000009000000}"/>
  </cellStyles>
  <dxfs count="0"/>
  <tableStyles count="0" defaultTableStyle="TableStyleMedium2" defaultPivotStyle="PivotStyleLight16"/>
  <colors>
    <mruColors>
      <color rgb="FF083E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4E45B8-A9CA-434D-B7DE-5A183B40BEE7}" type="doc">
      <dgm:prSet loTypeId="urn:microsoft.com/office/officeart/2008/layout/LinedList" loCatId="list" qsTypeId="urn:microsoft.com/office/officeart/2005/8/quickstyle/simple1" qsCatId="simple" csTypeId="urn:microsoft.com/office/officeart/2005/8/colors/accent1_2" csCatId="accent1" phldr="1"/>
      <dgm:spPr/>
      <dgm:t>
        <a:bodyPr/>
        <a:lstStyle/>
        <a:p>
          <a:endParaRPr lang="es-CO"/>
        </a:p>
      </dgm:t>
    </dgm:pt>
    <dgm:pt modelId="{75AE8851-D98B-40F2-87A1-D48787BF5C4E}">
      <dgm:prSet phldrT="[Texto]" custT="1"/>
      <dgm:spPr/>
      <dgm:t>
        <a:bodyPr/>
        <a:lstStyle/>
        <a:p>
          <a:r>
            <a:rPr lang="es-CO" sz="2000" b="1"/>
            <a:t>Economía: </a:t>
          </a:r>
          <a:r>
            <a:rPr lang="es-CO" sz="2000"/>
            <a:t>Colombia</a:t>
          </a:r>
        </a:p>
        <a:p>
          <a:r>
            <a:rPr lang="es-CO" sz="2000" b="1"/>
            <a:t>Socio: </a:t>
          </a:r>
          <a:r>
            <a:rPr lang="es-CO" sz="2000" b="0"/>
            <a:t>Portugal</a:t>
          </a:r>
        </a:p>
        <a:p>
          <a:endParaRPr lang="es-CO" sz="2000" b="0"/>
        </a:p>
        <a:p>
          <a:r>
            <a:rPr lang="es-CO" sz="2000" b="1"/>
            <a:t>Fuente: </a:t>
          </a:r>
          <a:r>
            <a:rPr lang="es-CO" sz="2000" b="0"/>
            <a:t>UNCTAD STAT </a:t>
          </a:r>
        </a:p>
        <a:p>
          <a:r>
            <a:rPr lang="es-CO" sz="2000" b="0"/>
            <a:t>http://unctadstat.unctad.org/</a:t>
          </a:r>
        </a:p>
        <a:p>
          <a:endParaRPr lang="es-CO" sz="2000" b="0"/>
        </a:p>
        <a:p>
          <a:endParaRPr lang="es-CO" sz="900" b="0"/>
        </a:p>
      </dgm:t>
    </dgm:pt>
    <dgm:pt modelId="{14D81C88-A293-4122-918E-5FEE634407C2}" type="parTrans" cxnId="{50F5EA15-8342-48DF-A721-077FB1F333E7}">
      <dgm:prSet/>
      <dgm:spPr/>
      <dgm:t>
        <a:bodyPr/>
        <a:lstStyle/>
        <a:p>
          <a:endParaRPr lang="es-CO"/>
        </a:p>
      </dgm:t>
    </dgm:pt>
    <dgm:pt modelId="{DEEB92CA-35FA-462C-B402-3E645890FBC6}" type="sibTrans" cxnId="{50F5EA15-8342-48DF-A721-077FB1F333E7}">
      <dgm:prSet/>
      <dgm:spPr/>
      <dgm:t>
        <a:bodyPr/>
        <a:lstStyle/>
        <a:p>
          <a:endParaRPr lang="es-CO"/>
        </a:p>
      </dgm:t>
    </dgm:pt>
    <dgm:pt modelId="{05B20D2F-0F71-48BB-A348-C21F0C51FF0B}">
      <dgm:prSet phldrT="[Texto]"/>
      <dgm:spPr/>
      <dgm:t>
        <a:bodyPr/>
        <a:lstStyle/>
        <a:p>
          <a:r>
            <a:rPr lang="es-CO" b="1"/>
            <a:t>Exportaciones Colombia a Portugal:  International trade in goods and services- trade structure by partner, product or service- </a:t>
          </a:r>
          <a:r>
            <a:rPr lang="es-CO"/>
            <a:t>Merchandise trade matrix – product groups, exports in thousands of dollars, annual, 1995-2021.</a:t>
          </a:r>
        </a:p>
      </dgm:t>
    </dgm:pt>
    <dgm:pt modelId="{A3681196-82A8-4360-9214-E21AD21F0636}" type="parTrans" cxnId="{E027C28F-76E7-4DA6-8F97-A13568BA5260}">
      <dgm:prSet/>
      <dgm:spPr/>
      <dgm:t>
        <a:bodyPr/>
        <a:lstStyle/>
        <a:p>
          <a:endParaRPr lang="es-CO"/>
        </a:p>
      </dgm:t>
    </dgm:pt>
    <dgm:pt modelId="{5FC66C5E-A665-48AE-93F6-665615581DC3}" type="sibTrans" cxnId="{E027C28F-76E7-4DA6-8F97-A13568BA5260}">
      <dgm:prSet/>
      <dgm:spPr/>
      <dgm:t>
        <a:bodyPr/>
        <a:lstStyle/>
        <a:p>
          <a:endParaRPr lang="es-CO"/>
        </a:p>
      </dgm:t>
    </dgm:pt>
    <dgm:pt modelId="{13F1D19C-FDCB-4D16-8A04-176C3EAC0D59}">
      <dgm:prSet phldrT="[Texto]"/>
      <dgm:spPr/>
      <dgm:t>
        <a:bodyPr/>
        <a:lstStyle/>
        <a:p>
          <a:r>
            <a:rPr lang="es-CO" b="1"/>
            <a:t>Importaciones Colombia provenientes de Portugal International trade in goods and services- trade structure by partner, product or service- </a:t>
          </a:r>
          <a:r>
            <a:rPr lang="es-CO" b="0"/>
            <a:t>Merchandise trade matrix – product groups, imports in thousands of dollars, annual, 1995-2021.</a:t>
          </a:r>
        </a:p>
      </dgm:t>
    </dgm:pt>
    <dgm:pt modelId="{6FF9BF44-093A-421A-8AAD-C117BC85BBD0}" type="parTrans" cxnId="{4E010581-8C98-4A32-9D6D-F0943CAF95A0}">
      <dgm:prSet/>
      <dgm:spPr/>
      <dgm:t>
        <a:bodyPr/>
        <a:lstStyle/>
        <a:p>
          <a:endParaRPr lang="es-CO"/>
        </a:p>
      </dgm:t>
    </dgm:pt>
    <dgm:pt modelId="{7088F97B-9A6D-4050-8221-A188394EEAF6}" type="sibTrans" cxnId="{4E010581-8C98-4A32-9D6D-F0943CAF95A0}">
      <dgm:prSet/>
      <dgm:spPr/>
      <dgm:t>
        <a:bodyPr/>
        <a:lstStyle/>
        <a:p>
          <a:endParaRPr lang="es-CO"/>
        </a:p>
      </dgm:t>
    </dgm:pt>
    <dgm:pt modelId="{329DE588-83D7-4C8B-9703-4FAE4F93E892}">
      <dgm:prSet phldrT="[Texto]"/>
      <dgm:spPr/>
      <dgm:t>
        <a:bodyPr/>
        <a:lstStyle/>
        <a:p>
          <a:r>
            <a:rPr lang="es-CO" b="1"/>
            <a:t>Exportaciones del Mundo: </a:t>
          </a:r>
          <a:r>
            <a:rPr lang="es-CO"/>
            <a:t>Merchandise trade matrix – product groups, exports in thousands of dollars, annual, 1995-2021 para todos los países. </a:t>
          </a:r>
          <a:endParaRPr lang="es-CO" b="1"/>
        </a:p>
      </dgm:t>
    </dgm:pt>
    <dgm:pt modelId="{56B4A3BA-88EA-48DB-9A3B-AE97D58F33F6}" type="parTrans" cxnId="{5023AD1D-B681-4ABE-94E8-B958FB01C9FB}">
      <dgm:prSet/>
      <dgm:spPr/>
      <dgm:t>
        <a:bodyPr/>
        <a:lstStyle/>
        <a:p>
          <a:endParaRPr lang="es-CO"/>
        </a:p>
      </dgm:t>
    </dgm:pt>
    <dgm:pt modelId="{DB93EA81-B07C-4D52-80A2-C7F8481D7448}" type="sibTrans" cxnId="{5023AD1D-B681-4ABE-94E8-B958FB01C9FB}">
      <dgm:prSet/>
      <dgm:spPr/>
      <dgm:t>
        <a:bodyPr/>
        <a:lstStyle/>
        <a:p>
          <a:endParaRPr lang="es-CO"/>
        </a:p>
      </dgm:t>
    </dgm:pt>
    <dgm:pt modelId="{911EA2CF-F78A-47E1-BE8B-1CC396F75D73}">
      <dgm:prSet/>
      <dgm:spPr/>
      <dgm:t>
        <a:bodyPr/>
        <a:lstStyle/>
        <a:p>
          <a:r>
            <a:rPr lang="es-CO" b="1"/>
            <a:t>Importaciones Colombia provenientes del Mundo: </a:t>
          </a:r>
          <a:r>
            <a:rPr lang="es-CO" b="0"/>
            <a:t>Merchandise trade matrix – product groups, imports in thousands of dollars, annual, 1995-2021 para todos los países. </a:t>
          </a:r>
          <a:endParaRPr lang="es-CO"/>
        </a:p>
      </dgm:t>
    </dgm:pt>
    <dgm:pt modelId="{82DCB12F-1FD3-45AC-A4B4-08E182265ABC}" type="parTrans" cxnId="{4F39B149-3651-49B7-998C-1AAC497D82A7}">
      <dgm:prSet/>
      <dgm:spPr/>
      <dgm:t>
        <a:bodyPr/>
        <a:lstStyle/>
        <a:p>
          <a:endParaRPr lang="es-CO"/>
        </a:p>
      </dgm:t>
    </dgm:pt>
    <dgm:pt modelId="{BF27A3A6-D31A-43F4-864E-438BE9E10EA4}" type="sibTrans" cxnId="{4F39B149-3651-49B7-998C-1AAC497D82A7}">
      <dgm:prSet/>
      <dgm:spPr/>
      <dgm:t>
        <a:bodyPr/>
        <a:lstStyle/>
        <a:p>
          <a:endParaRPr lang="es-CO"/>
        </a:p>
      </dgm:t>
    </dgm:pt>
    <dgm:pt modelId="{88354DC6-3ED8-4181-95CF-BFAE03524C6C}">
      <dgm:prSet/>
      <dgm:spPr/>
      <dgm:t>
        <a:bodyPr/>
        <a:lstStyle/>
        <a:p>
          <a:r>
            <a:rPr lang="es-CO" b="1"/>
            <a:t>Exportaciones Colombia al Mundo: </a:t>
          </a:r>
          <a:r>
            <a:rPr lang="es-CO"/>
            <a:t>Merchandise trade matrix – product groups, exports in thousands of dollars, annual, 1995-2021 para todos los paises.</a:t>
          </a:r>
        </a:p>
      </dgm:t>
    </dgm:pt>
    <dgm:pt modelId="{A3241D35-D5D4-4ACB-B8A6-F1A9CBDDF52C}" type="parTrans" cxnId="{37E3B582-B551-4326-BC7D-25A00AF04F68}">
      <dgm:prSet/>
      <dgm:spPr/>
      <dgm:t>
        <a:bodyPr/>
        <a:lstStyle/>
        <a:p>
          <a:endParaRPr lang="es-CO"/>
        </a:p>
      </dgm:t>
    </dgm:pt>
    <dgm:pt modelId="{97E22285-1CC0-476E-AF34-55A009435A45}" type="sibTrans" cxnId="{37E3B582-B551-4326-BC7D-25A00AF04F68}">
      <dgm:prSet/>
      <dgm:spPr/>
      <dgm:t>
        <a:bodyPr/>
        <a:lstStyle/>
        <a:p>
          <a:endParaRPr lang="es-CO"/>
        </a:p>
      </dgm:t>
    </dgm:pt>
    <dgm:pt modelId="{C5D1D179-373C-4846-8C69-9A56D110B69F}">
      <dgm:prSet/>
      <dgm:spPr/>
      <dgm:t>
        <a:bodyPr/>
        <a:lstStyle/>
        <a:p>
          <a:r>
            <a:rPr lang="es-CO" b="1"/>
            <a:t>Población de Colombia y de Portugal para cada año en cuestión</a:t>
          </a:r>
          <a:r>
            <a:rPr lang="es-CO"/>
            <a:t>.</a:t>
          </a:r>
        </a:p>
      </dgm:t>
    </dgm:pt>
    <dgm:pt modelId="{7D7E98F0-18CF-47D5-BE3F-2FB324720E6E}" type="parTrans" cxnId="{34AA5FBD-634B-4DBC-A655-74A425C739B7}">
      <dgm:prSet/>
      <dgm:spPr/>
      <dgm:t>
        <a:bodyPr/>
        <a:lstStyle/>
        <a:p>
          <a:endParaRPr lang="es-CO"/>
        </a:p>
      </dgm:t>
    </dgm:pt>
    <dgm:pt modelId="{FD954271-D9CC-4170-A278-2503842DCB63}" type="sibTrans" cxnId="{34AA5FBD-634B-4DBC-A655-74A425C739B7}">
      <dgm:prSet/>
      <dgm:spPr/>
      <dgm:t>
        <a:bodyPr/>
        <a:lstStyle/>
        <a:p>
          <a:endParaRPr lang="es-CO"/>
        </a:p>
      </dgm:t>
    </dgm:pt>
    <dgm:pt modelId="{E24BB8E5-9D9C-4586-8B23-F3004B4AF23B}">
      <dgm:prSet/>
      <dgm:spPr/>
      <dgm:t>
        <a:bodyPr/>
        <a:lstStyle/>
        <a:p>
          <a:r>
            <a:rPr lang="es-CO" b="1"/>
            <a:t>Producto Interno Bruto de Colombia y de Portugal </a:t>
          </a:r>
        </a:p>
      </dgm:t>
    </dgm:pt>
    <dgm:pt modelId="{DE392B3B-BCB5-45F2-86E8-4B86E6FF97F1}" type="parTrans" cxnId="{485B92FD-7C28-4083-B54E-CD3F26B51A31}">
      <dgm:prSet/>
      <dgm:spPr/>
      <dgm:t>
        <a:bodyPr/>
        <a:lstStyle/>
        <a:p>
          <a:endParaRPr lang="es-CO"/>
        </a:p>
      </dgm:t>
    </dgm:pt>
    <dgm:pt modelId="{7C6BEF38-D1C8-49D7-8760-10F09A3AB129}" type="sibTrans" cxnId="{485B92FD-7C28-4083-B54E-CD3F26B51A31}">
      <dgm:prSet/>
      <dgm:spPr/>
      <dgm:t>
        <a:bodyPr/>
        <a:lstStyle/>
        <a:p>
          <a:endParaRPr lang="es-CO"/>
        </a:p>
      </dgm:t>
    </dgm:pt>
    <dgm:pt modelId="{3BF0026D-C98D-4F76-8873-C4EDAF428B60}" type="pres">
      <dgm:prSet presAssocID="{6B4E45B8-A9CA-434D-B7DE-5A183B40BEE7}" presName="vert0" presStyleCnt="0">
        <dgm:presLayoutVars>
          <dgm:dir/>
          <dgm:animOne val="branch"/>
          <dgm:animLvl val="lvl"/>
        </dgm:presLayoutVars>
      </dgm:prSet>
      <dgm:spPr/>
    </dgm:pt>
    <dgm:pt modelId="{7FDFDCBD-7622-4712-A07E-665AB4C3C8B1}" type="pres">
      <dgm:prSet presAssocID="{75AE8851-D98B-40F2-87A1-D48787BF5C4E}" presName="thickLine" presStyleLbl="alignNode1" presStyleIdx="0" presStyleCnt="1"/>
      <dgm:spPr/>
    </dgm:pt>
    <dgm:pt modelId="{7C6845F8-8990-4624-9C34-DA917AE0F4E9}" type="pres">
      <dgm:prSet presAssocID="{75AE8851-D98B-40F2-87A1-D48787BF5C4E}" presName="horz1" presStyleCnt="0"/>
      <dgm:spPr/>
    </dgm:pt>
    <dgm:pt modelId="{CF43BB96-6945-4852-A039-9094942C932C}" type="pres">
      <dgm:prSet presAssocID="{75AE8851-D98B-40F2-87A1-D48787BF5C4E}" presName="tx1" presStyleLbl="revTx" presStyleIdx="0" presStyleCnt="8"/>
      <dgm:spPr/>
    </dgm:pt>
    <dgm:pt modelId="{9941CCC4-5979-4151-96A6-E3AAE50E2EF3}" type="pres">
      <dgm:prSet presAssocID="{75AE8851-D98B-40F2-87A1-D48787BF5C4E}" presName="vert1" presStyleCnt="0"/>
      <dgm:spPr/>
    </dgm:pt>
    <dgm:pt modelId="{3A468B03-93EA-4308-A57C-A9A149F99E7A}" type="pres">
      <dgm:prSet presAssocID="{05B20D2F-0F71-48BB-A348-C21F0C51FF0B}" presName="vertSpace2a" presStyleCnt="0"/>
      <dgm:spPr/>
    </dgm:pt>
    <dgm:pt modelId="{72BD831D-8A43-43AC-B9B0-C7D8DFBC7AB3}" type="pres">
      <dgm:prSet presAssocID="{05B20D2F-0F71-48BB-A348-C21F0C51FF0B}" presName="horz2" presStyleCnt="0"/>
      <dgm:spPr/>
    </dgm:pt>
    <dgm:pt modelId="{F64B8400-57E0-4CF2-861C-97E0AD6E4DF9}" type="pres">
      <dgm:prSet presAssocID="{05B20D2F-0F71-48BB-A348-C21F0C51FF0B}" presName="horzSpace2" presStyleCnt="0"/>
      <dgm:spPr/>
    </dgm:pt>
    <dgm:pt modelId="{E6E477ED-800F-4FDD-8D4D-EE9E659545C2}" type="pres">
      <dgm:prSet presAssocID="{05B20D2F-0F71-48BB-A348-C21F0C51FF0B}" presName="tx2" presStyleLbl="revTx" presStyleIdx="1" presStyleCnt="8"/>
      <dgm:spPr/>
    </dgm:pt>
    <dgm:pt modelId="{D2D3D86B-DE07-41E8-A2E3-7CC31F16310C}" type="pres">
      <dgm:prSet presAssocID="{05B20D2F-0F71-48BB-A348-C21F0C51FF0B}" presName="vert2" presStyleCnt="0"/>
      <dgm:spPr/>
    </dgm:pt>
    <dgm:pt modelId="{FEB9683F-983F-4FAE-8A4D-E48613D83443}" type="pres">
      <dgm:prSet presAssocID="{05B20D2F-0F71-48BB-A348-C21F0C51FF0B}" presName="thinLine2b" presStyleLbl="callout" presStyleIdx="0" presStyleCnt="7"/>
      <dgm:spPr/>
    </dgm:pt>
    <dgm:pt modelId="{EE027313-9DAB-43BF-BC69-01F792ADAA89}" type="pres">
      <dgm:prSet presAssocID="{05B20D2F-0F71-48BB-A348-C21F0C51FF0B}" presName="vertSpace2b" presStyleCnt="0"/>
      <dgm:spPr/>
    </dgm:pt>
    <dgm:pt modelId="{116534F2-9FF0-4270-A869-A0EA6B97E282}" type="pres">
      <dgm:prSet presAssocID="{13F1D19C-FDCB-4D16-8A04-176C3EAC0D59}" presName="horz2" presStyleCnt="0"/>
      <dgm:spPr/>
    </dgm:pt>
    <dgm:pt modelId="{9EA3CB60-EA22-47EB-B8DF-E406BFD59A78}" type="pres">
      <dgm:prSet presAssocID="{13F1D19C-FDCB-4D16-8A04-176C3EAC0D59}" presName="horzSpace2" presStyleCnt="0"/>
      <dgm:spPr/>
    </dgm:pt>
    <dgm:pt modelId="{C242A0CE-0314-40B6-96D2-E5F8E53723BB}" type="pres">
      <dgm:prSet presAssocID="{13F1D19C-FDCB-4D16-8A04-176C3EAC0D59}" presName="tx2" presStyleLbl="revTx" presStyleIdx="2" presStyleCnt="8"/>
      <dgm:spPr/>
    </dgm:pt>
    <dgm:pt modelId="{46966721-2198-4A71-86C4-0936CEDABD1D}" type="pres">
      <dgm:prSet presAssocID="{13F1D19C-FDCB-4D16-8A04-176C3EAC0D59}" presName="vert2" presStyleCnt="0"/>
      <dgm:spPr/>
    </dgm:pt>
    <dgm:pt modelId="{7296F6A3-BED4-45B6-9493-1798AC405508}" type="pres">
      <dgm:prSet presAssocID="{13F1D19C-FDCB-4D16-8A04-176C3EAC0D59}" presName="thinLine2b" presStyleLbl="callout" presStyleIdx="1" presStyleCnt="7"/>
      <dgm:spPr/>
    </dgm:pt>
    <dgm:pt modelId="{86B16C2E-E790-45F8-8B74-A1DB0499E26E}" type="pres">
      <dgm:prSet presAssocID="{13F1D19C-FDCB-4D16-8A04-176C3EAC0D59}" presName="vertSpace2b" presStyleCnt="0"/>
      <dgm:spPr/>
    </dgm:pt>
    <dgm:pt modelId="{CE649831-BF70-471A-89FA-D6DA105491BE}" type="pres">
      <dgm:prSet presAssocID="{329DE588-83D7-4C8B-9703-4FAE4F93E892}" presName="horz2" presStyleCnt="0"/>
      <dgm:spPr/>
    </dgm:pt>
    <dgm:pt modelId="{53B4C9CC-65F6-4D74-9CAB-E91B98A40E65}" type="pres">
      <dgm:prSet presAssocID="{329DE588-83D7-4C8B-9703-4FAE4F93E892}" presName="horzSpace2" presStyleCnt="0"/>
      <dgm:spPr/>
    </dgm:pt>
    <dgm:pt modelId="{B18EF7C1-D7F1-4355-9828-02722C95A76D}" type="pres">
      <dgm:prSet presAssocID="{329DE588-83D7-4C8B-9703-4FAE4F93E892}" presName="tx2" presStyleLbl="revTx" presStyleIdx="3" presStyleCnt="8" custScaleY="56928"/>
      <dgm:spPr/>
    </dgm:pt>
    <dgm:pt modelId="{03561B30-DBC1-4149-AC7F-65AE9C71B318}" type="pres">
      <dgm:prSet presAssocID="{329DE588-83D7-4C8B-9703-4FAE4F93E892}" presName="vert2" presStyleCnt="0"/>
      <dgm:spPr/>
    </dgm:pt>
    <dgm:pt modelId="{EE5A2359-C2F2-4604-B9E0-BAD32608715E}" type="pres">
      <dgm:prSet presAssocID="{329DE588-83D7-4C8B-9703-4FAE4F93E892}" presName="thinLine2b" presStyleLbl="callout" presStyleIdx="2" presStyleCnt="7"/>
      <dgm:spPr/>
    </dgm:pt>
    <dgm:pt modelId="{DA86366D-7AEE-4D0B-9587-2D31F8CDDF22}" type="pres">
      <dgm:prSet presAssocID="{329DE588-83D7-4C8B-9703-4FAE4F93E892}" presName="vertSpace2b" presStyleCnt="0"/>
      <dgm:spPr/>
    </dgm:pt>
    <dgm:pt modelId="{37FC6224-0697-44D3-8757-121AF16E464E}" type="pres">
      <dgm:prSet presAssocID="{911EA2CF-F78A-47E1-BE8B-1CC396F75D73}" presName="horz2" presStyleCnt="0"/>
      <dgm:spPr/>
    </dgm:pt>
    <dgm:pt modelId="{772F4913-B8E2-4CBE-A58C-C451A3098B23}" type="pres">
      <dgm:prSet presAssocID="{911EA2CF-F78A-47E1-BE8B-1CC396F75D73}" presName="horzSpace2" presStyleCnt="0"/>
      <dgm:spPr/>
    </dgm:pt>
    <dgm:pt modelId="{8B931F34-35FA-491B-9D8A-A05BF99B3BF8}" type="pres">
      <dgm:prSet presAssocID="{911EA2CF-F78A-47E1-BE8B-1CC396F75D73}" presName="tx2" presStyleLbl="revTx" presStyleIdx="4" presStyleCnt="8" custScaleY="55454"/>
      <dgm:spPr/>
    </dgm:pt>
    <dgm:pt modelId="{1F3FAE08-F103-48EF-A21F-FE579D7D76B9}" type="pres">
      <dgm:prSet presAssocID="{911EA2CF-F78A-47E1-BE8B-1CC396F75D73}" presName="vert2" presStyleCnt="0"/>
      <dgm:spPr/>
    </dgm:pt>
    <dgm:pt modelId="{238D5868-9818-448F-B3D3-7B38A03E9BBE}" type="pres">
      <dgm:prSet presAssocID="{911EA2CF-F78A-47E1-BE8B-1CC396F75D73}" presName="thinLine2b" presStyleLbl="callout" presStyleIdx="3" presStyleCnt="7"/>
      <dgm:spPr/>
    </dgm:pt>
    <dgm:pt modelId="{FA278C22-1FAF-4C89-B53A-2C47D476AB39}" type="pres">
      <dgm:prSet presAssocID="{911EA2CF-F78A-47E1-BE8B-1CC396F75D73}" presName="vertSpace2b" presStyleCnt="0"/>
      <dgm:spPr/>
    </dgm:pt>
    <dgm:pt modelId="{8EB5D88E-2B0C-403E-93CB-1D4B0D883851}" type="pres">
      <dgm:prSet presAssocID="{88354DC6-3ED8-4181-95CF-BFAE03524C6C}" presName="horz2" presStyleCnt="0"/>
      <dgm:spPr/>
    </dgm:pt>
    <dgm:pt modelId="{946B56B8-6F42-4CA0-97CF-BEA24CC375ED}" type="pres">
      <dgm:prSet presAssocID="{88354DC6-3ED8-4181-95CF-BFAE03524C6C}" presName="horzSpace2" presStyleCnt="0"/>
      <dgm:spPr/>
    </dgm:pt>
    <dgm:pt modelId="{5B5F7D30-BEE3-4E39-B0A0-91B16C71A468}" type="pres">
      <dgm:prSet presAssocID="{88354DC6-3ED8-4181-95CF-BFAE03524C6C}" presName="tx2" presStyleLbl="revTx" presStyleIdx="5" presStyleCnt="8" custScaleY="58657"/>
      <dgm:spPr/>
    </dgm:pt>
    <dgm:pt modelId="{C7380EDE-683D-444D-A92A-37D504CA58DA}" type="pres">
      <dgm:prSet presAssocID="{88354DC6-3ED8-4181-95CF-BFAE03524C6C}" presName="vert2" presStyleCnt="0"/>
      <dgm:spPr/>
    </dgm:pt>
    <dgm:pt modelId="{4472BFF0-5788-43A9-A59F-58ACC1158DA0}" type="pres">
      <dgm:prSet presAssocID="{88354DC6-3ED8-4181-95CF-BFAE03524C6C}" presName="thinLine2b" presStyleLbl="callout" presStyleIdx="4" presStyleCnt="7"/>
      <dgm:spPr/>
    </dgm:pt>
    <dgm:pt modelId="{5223D96B-70EC-429C-87C4-A1291B88CC38}" type="pres">
      <dgm:prSet presAssocID="{88354DC6-3ED8-4181-95CF-BFAE03524C6C}" presName="vertSpace2b" presStyleCnt="0"/>
      <dgm:spPr/>
    </dgm:pt>
    <dgm:pt modelId="{E4EADB2E-EFDC-469B-A9B6-FAFB438B17AE}" type="pres">
      <dgm:prSet presAssocID="{E24BB8E5-9D9C-4586-8B23-F3004B4AF23B}" presName="horz2" presStyleCnt="0"/>
      <dgm:spPr/>
    </dgm:pt>
    <dgm:pt modelId="{30283492-E2C0-4115-9EB7-30062FF70392}" type="pres">
      <dgm:prSet presAssocID="{E24BB8E5-9D9C-4586-8B23-F3004B4AF23B}" presName="horzSpace2" presStyleCnt="0"/>
      <dgm:spPr/>
    </dgm:pt>
    <dgm:pt modelId="{A0069767-6774-402D-B7C7-58AC7634278C}" type="pres">
      <dgm:prSet presAssocID="{E24BB8E5-9D9C-4586-8B23-F3004B4AF23B}" presName="tx2" presStyleLbl="revTx" presStyleIdx="6" presStyleCnt="8" custScaleY="40494"/>
      <dgm:spPr/>
    </dgm:pt>
    <dgm:pt modelId="{C5FC0E6B-D257-4369-8BB0-018241D43FDB}" type="pres">
      <dgm:prSet presAssocID="{E24BB8E5-9D9C-4586-8B23-F3004B4AF23B}" presName="vert2" presStyleCnt="0"/>
      <dgm:spPr/>
    </dgm:pt>
    <dgm:pt modelId="{1F0A6A32-AB9E-41A0-A7A1-62AFCD11E4E3}" type="pres">
      <dgm:prSet presAssocID="{E24BB8E5-9D9C-4586-8B23-F3004B4AF23B}" presName="thinLine2b" presStyleLbl="callout" presStyleIdx="5" presStyleCnt="7"/>
      <dgm:spPr/>
    </dgm:pt>
    <dgm:pt modelId="{BBEDCD29-3091-4235-A84A-4DA46FCCD2DB}" type="pres">
      <dgm:prSet presAssocID="{E24BB8E5-9D9C-4586-8B23-F3004B4AF23B}" presName="vertSpace2b" presStyleCnt="0"/>
      <dgm:spPr/>
    </dgm:pt>
    <dgm:pt modelId="{D724FD79-5E71-4DCE-9E21-BBBE95CF6750}" type="pres">
      <dgm:prSet presAssocID="{C5D1D179-373C-4846-8C69-9A56D110B69F}" presName="horz2" presStyleCnt="0"/>
      <dgm:spPr/>
    </dgm:pt>
    <dgm:pt modelId="{F762C77F-FDDD-4BD7-995F-4CCF6E30A2D0}" type="pres">
      <dgm:prSet presAssocID="{C5D1D179-373C-4846-8C69-9A56D110B69F}" presName="horzSpace2" presStyleCnt="0"/>
      <dgm:spPr/>
    </dgm:pt>
    <dgm:pt modelId="{E923A0C2-4E15-4BAD-B692-51B4A81EF3DC}" type="pres">
      <dgm:prSet presAssocID="{C5D1D179-373C-4846-8C69-9A56D110B69F}" presName="tx2" presStyleLbl="revTx" presStyleIdx="7" presStyleCnt="8" custScaleY="37165"/>
      <dgm:spPr/>
    </dgm:pt>
    <dgm:pt modelId="{8F9B3DD0-E211-49FA-80BF-A94CA732FCFA}" type="pres">
      <dgm:prSet presAssocID="{C5D1D179-373C-4846-8C69-9A56D110B69F}" presName="vert2" presStyleCnt="0"/>
      <dgm:spPr/>
    </dgm:pt>
    <dgm:pt modelId="{818481AF-22B3-4E42-8495-D443CCA6EC8B}" type="pres">
      <dgm:prSet presAssocID="{C5D1D179-373C-4846-8C69-9A56D110B69F}" presName="thinLine2b" presStyleLbl="callout" presStyleIdx="6" presStyleCnt="7"/>
      <dgm:spPr/>
    </dgm:pt>
    <dgm:pt modelId="{6345A812-EF95-49C0-A0CA-A5937733D8AD}" type="pres">
      <dgm:prSet presAssocID="{C5D1D179-373C-4846-8C69-9A56D110B69F}" presName="vertSpace2b" presStyleCnt="0"/>
      <dgm:spPr/>
    </dgm:pt>
  </dgm:ptLst>
  <dgm:cxnLst>
    <dgm:cxn modelId="{50F5EA15-8342-48DF-A721-077FB1F333E7}" srcId="{6B4E45B8-A9CA-434D-B7DE-5A183B40BEE7}" destId="{75AE8851-D98B-40F2-87A1-D48787BF5C4E}" srcOrd="0" destOrd="0" parTransId="{14D81C88-A293-4122-918E-5FEE634407C2}" sibTransId="{DEEB92CA-35FA-462C-B402-3E645890FBC6}"/>
    <dgm:cxn modelId="{5023AD1D-B681-4ABE-94E8-B958FB01C9FB}" srcId="{75AE8851-D98B-40F2-87A1-D48787BF5C4E}" destId="{329DE588-83D7-4C8B-9703-4FAE4F93E892}" srcOrd="2" destOrd="0" parTransId="{56B4A3BA-88EA-48DB-9A3B-AE97D58F33F6}" sibTransId="{DB93EA81-B07C-4D52-80A2-C7F8481D7448}"/>
    <dgm:cxn modelId="{0D7F5142-EBCB-4E17-9A44-C33F6211581C}" type="presOf" srcId="{C5D1D179-373C-4846-8C69-9A56D110B69F}" destId="{E923A0C2-4E15-4BAD-B692-51B4A81EF3DC}" srcOrd="0" destOrd="0" presId="urn:microsoft.com/office/officeart/2008/layout/LinedList"/>
    <dgm:cxn modelId="{81998947-4FB5-4B8F-A142-49BAEB415243}" type="presOf" srcId="{911EA2CF-F78A-47E1-BE8B-1CC396F75D73}" destId="{8B931F34-35FA-491B-9D8A-A05BF99B3BF8}" srcOrd="0" destOrd="0" presId="urn:microsoft.com/office/officeart/2008/layout/LinedList"/>
    <dgm:cxn modelId="{4F39B149-3651-49B7-998C-1AAC497D82A7}" srcId="{75AE8851-D98B-40F2-87A1-D48787BF5C4E}" destId="{911EA2CF-F78A-47E1-BE8B-1CC396F75D73}" srcOrd="3" destOrd="0" parTransId="{82DCB12F-1FD3-45AC-A4B4-08E182265ABC}" sibTransId="{BF27A3A6-D31A-43F4-864E-438BE9E10EA4}"/>
    <dgm:cxn modelId="{06F1BE77-543C-4E62-B625-B61281AFA703}" type="presOf" srcId="{E24BB8E5-9D9C-4586-8B23-F3004B4AF23B}" destId="{A0069767-6774-402D-B7C7-58AC7634278C}" srcOrd="0" destOrd="0" presId="urn:microsoft.com/office/officeart/2008/layout/LinedList"/>
    <dgm:cxn modelId="{2924EA7D-2BD1-48F4-9B78-127D82128CB1}" type="presOf" srcId="{6B4E45B8-A9CA-434D-B7DE-5A183B40BEE7}" destId="{3BF0026D-C98D-4F76-8873-C4EDAF428B60}" srcOrd="0" destOrd="0" presId="urn:microsoft.com/office/officeart/2008/layout/LinedList"/>
    <dgm:cxn modelId="{4E010581-8C98-4A32-9D6D-F0943CAF95A0}" srcId="{75AE8851-D98B-40F2-87A1-D48787BF5C4E}" destId="{13F1D19C-FDCB-4D16-8A04-176C3EAC0D59}" srcOrd="1" destOrd="0" parTransId="{6FF9BF44-093A-421A-8AAD-C117BC85BBD0}" sibTransId="{7088F97B-9A6D-4050-8221-A188394EEAF6}"/>
    <dgm:cxn modelId="{37E3B582-B551-4326-BC7D-25A00AF04F68}" srcId="{75AE8851-D98B-40F2-87A1-D48787BF5C4E}" destId="{88354DC6-3ED8-4181-95CF-BFAE03524C6C}" srcOrd="4" destOrd="0" parTransId="{A3241D35-D5D4-4ACB-B8A6-F1A9CBDDF52C}" sibTransId="{97E22285-1CC0-476E-AF34-55A009435A45}"/>
    <dgm:cxn modelId="{E027C28F-76E7-4DA6-8F97-A13568BA5260}" srcId="{75AE8851-D98B-40F2-87A1-D48787BF5C4E}" destId="{05B20D2F-0F71-48BB-A348-C21F0C51FF0B}" srcOrd="0" destOrd="0" parTransId="{A3681196-82A8-4360-9214-E21AD21F0636}" sibTransId="{5FC66C5E-A665-48AE-93F6-665615581DC3}"/>
    <dgm:cxn modelId="{B4DD30AD-5FF4-4DD1-BD87-46ADC147B816}" type="presOf" srcId="{329DE588-83D7-4C8B-9703-4FAE4F93E892}" destId="{B18EF7C1-D7F1-4355-9828-02722C95A76D}" srcOrd="0" destOrd="0" presId="urn:microsoft.com/office/officeart/2008/layout/LinedList"/>
    <dgm:cxn modelId="{DE3D4FB0-8863-47BC-BB10-220AFCABB788}" type="presOf" srcId="{88354DC6-3ED8-4181-95CF-BFAE03524C6C}" destId="{5B5F7D30-BEE3-4E39-B0A0-91B16C71A468}" srcOrd="0" destOrd="0" presId="urn:microsoft.com/office/officeart/2008/layout/LinedList"/>
    <dgm:cxn modelId="{9D20B9B8-33A2-4397-845B-4C6AF0D0B1BB}" type="presOf" srcId="{13F1D19C-FDCB-4D16-8A04-176C3EAC0D59}" destId="{C242A0CE-0314-40B6-96D2-E5F8E53723BB}" srcOrd="0" destOrd="0" presId="urn:microsoft.com/office/officeart/2008/layout/LinedList"/>
    <dgm:cxn modelId="{34AA5FBD-634B-4DBC-A655-74A425C739B7}" srcId="{75AE8851-D98B-40F2-87A1-D48787BF5C4E}" destId="{C5D1D179-373C-4846-8C69-9A56D110B69F}" srcOrd="6" destOrd="0" parTransId="{7D7E98F0-18CF-47D5-BE3F-2FB324720E6E}" sibTransId="{FD954271-D9CC-4170-A278-2503842DCB63}"/>
    <dgm:cxn modelId="{712725C1-ADD0-4DAA-A69A-108A5AC23C7F}" type="presOf" srcId="{75AE8851-D98B-40F2-87A1-D48787BF5C4E}" destId="{CF43BB96-6945-4852-A039-9094942C932C}" srcOrd="0" destOrd="0" presId="urn:microsoft.com/office/officeart/2008/layout/LinedList"/>
    <dgm:cxn modelId="{93DE19D0-5B4A-4684-A75F-A54B592A44AE}" type="presOf" srcId="{05B20D2F-0F71-48BB-A348-C21F0C51FF0B}" destId="{E6E477ED-800F-4FDD-8D4D-EE9E659545C2}" srcOrd="0" destOrd="0" presId="urn:microsoft.com/office/officeart/2008/layout/LinedList"/>
    <dgm:cxn modelId="{485B92FD-7C28-4083-B54E-CD3F26B51A31}" srcId="{75AE8851-D98B-40F2-87A1-D48787BF5C4E}" destId="{E24BB8E5-9D9C-4586-8B23-F3004B4AF23B}" srcOrd="5" destOrd="0" parTransId="{DE392B3B-BCB5-45F2-86E8-4B86E6FF97F1}" sibTransId="{7C6BEF38-D1C8-49D7-8760-10F09A3AB129}"/>
    <dgm:cxn modelId="{BFF44B5D-CA16-47A9-BBA2-0B6BEEC850DA}" type="presParOf" srcId="{3BF0026D-C98D-4F76-8873-C4EDAF428B60}" destId="{7FDFDCBD-7622-4712-A07E-665AB4C3C8B1}" srcOrd="0" destOrd="0" presId="urn:microsoft.com/office/officeart/2008/layout/LinedList"/>
    <dgm:cxn modelId="{47D79E9F-3B1C-4F8B-9E41-1D0CFB05E05F}" type="presParOf" srcId="{3BF0026D-C98D-4F76-8873-C4EDAF428B60}" destId="{7C6845F8-8990-4624-9C34-DA917AE0F4E9}" srcOrd="1" destOrd="0" presId="urn:microsoft.com/office/officeart/2008/layout/LinedList"/>
    <dgm:cxn modelId="{C50B6A5B-FB5D-447C-95FA-DC45EBB89F53}" type="presParOf" srcId="{7C6845F8-8990-4624-9C34-DA917AE0F4E9}" destId="{CF43BB96-6945-4852-A039-9094942C932C}" srcOrd="0" destOrd="0" presId="urn:microsoft.com/office/officeart/2008/layout/LinedList"/>
    <dgm:cxn modelId="{7F237DBB-6E82-407E-AC93-1A30662F6F53}" type="presParOf" srcId="{7C6845F8-8990-4624-9C34-DA917AE0F4E9}" destId="{9941CCC4-5979-4151-96A6-E3AAE50E2EF3}" srcOrd="1" destOrd="0" presId="urn:microsoft.com/office/officeart/2008/layout/LinedList"/>
    <dgm:cxn modelId="{9D9D3334-0A05-4DCB-93AE-281332FA6976}" type="presParOf" srcId="{9941CCC4-5979-4151-96A6-E3AAE50E2EF3}" destId="{3A468B03-93EA-4308-A57C-A9A149F99E7A}" srcOrd="0" destOrd="0" presId="urn:microsoft.com/office/officeart/2008/layout/LinedList"/>
    <dgm:cxn modelId="{94541526-676C-4D8B-997C-A12CAF97008D}" type="presParOf" srcId="{9941CCC4-5979-4151-96A6-E3AAE50E2EF3}" destId="{72BD831D-8A43-43AC-B9B0-C7D8DFBC7AB3}" srcOrd="1" destOrd="0" presId="urn:microsoft.com/office/officeart/2008/layout/LinedList"/>
    <dgm:cxn modelId="{01DB0242-EEBC-4F09-8D63-42CEBD4AD53D}" type="presParOf" srcId="{72BD831D-8A43-43AC-B9B0-C7D8DFBC7AB3}" destId="{F64B8400-57E0-4CF2-861C-97E0AD6E4DF9}" srcOrd="0" destOrd="0" presId="urn:microsoft.com/office/officeart/2008/layout/LinedList"/>
    <dgm:cxn modelId="{56CDFD2A-C143-4BFB-B126-92294E103E97}" type="presParOf" srcId="{72BD831D-8A43-43AC-B9B0-C7D8DFBC7AB3}" destId="{E6E477ED-800F-4FDD-8D4D-EE9E659545C2}" srcOrd="1" destOrd="0" presId="urn:microsoft.com/office/officeart/2008/layout/LinedList"/>
    <dgm:cxn modelId="{00D57299-1C38-4D3C-9EE2-5438CD943D2F}" type="presParOf" srcId="{72BD831D-8A43-43AC-B9B0-C7D8DFBC7AB3}" destId="{D2D3D86B-DE07-41E8-A2E3-7CC31F16310C}" srcOrd="2" destOrd="0" presId="urn:microsoft.com/office/officeart/2008/layout/LinedList"/>
    <dgm:cxn modelId="{7653E535-3A74-45FE-AF92-75BCD71493EF}" type="presParOf" srcId="{9941CCC4-5979-4151-96A6-E3AAE50E2EF3}" destId="{FEB9683F-983F-4FAE-8A4D-E48613D83443}" srcOrd="2" destOrd="0" presId="urn:microsoft.com/office/officeart/2008/layout/LinedList"/>
    <dgm:cxn modelId="{5E5AA9AC-E7E3-45AB-9135-F3A81109B68A}" type="presParOf" srcId="{9941CCC4-5979-4151-96A6-E3AAE50E2EF3}" destId="{EE027313-9DAB-43BF-BC69-01F792ADAA89}" srcOrd="3" destOrd="0" presId="urn:microsoft.com/office/officeart/2008/layout/LinedList"/>
    <dgm:cxn modelId="{E0C74DBA-ADBF-4851-8FE6-A59749A10A4F}" type="presParOf" srcId="{9941CCC4-5979-4151-96A6-E3AAE50E2EF3}" destId="{116534F2-9FF0-4270-A869-A0EA6B97E282}" srcOrd="4" destOrd="0" presId="urn:microsoft.com/office/officeart/2008/layout/LinedList"/>
    <dgm:cxn modelId="{D882A661-7BA9-461C-B3F6-8C75A5BE9B25}" type="presParOf" srcId="{116534F2-9FF0-4270-A869-A0EA6B97E282}" destId="{9EA3CB60-EA22-47EB-B8DF-E406BFD59A78}" srcOrd="0" destOrd="0" presId="urn:microsoft.com/office/officeart/2008/layout/LinedList"/>
    <dgm:cxn modelId="{936AF935-9C00-4C8C-BCFD-E21CB03CB5F6}" type="presParOf" srcId="{116534F2-9FF0-4270-A869-A0EA6B97E282}" destId="{C242A0CE-0314-40B6-96D2-E5F8E53723BB}" srcOrd="1" destOrd="0" presId="urn:microsoft.com/office/officeart/2008/layout/LinedList"/>
    <dgm:cxn modelId="{F6A4662A-ADDD-4A63-B858-81D52C4BB85E}" type="presParOf" srcId="{116534F2-9FF0-4270-A869-A0EA6B97E282}" destId="{46966721-2198-4A71-86C4-0936CEDABD1D}" srcOrd="2" destOrd="0" presId="urn:microsoft.com/office/officeart/2008/layout/LinedList"/>
    <dgm:cxn modelId="{A1BC71BC-370C-4F33-AA90-CF0E4763F868}" type="presParOf" srcId="{9941CCC4-5979-4151-96A6-E3AAE50E2EF3}" destId="{7296F6A3-BED4-45B6-9493-1798AC405508}" srcOrd="5" destOrd="0" presId="urn:microsoft.com/office/officeart/2008/layout/LinedList"/>
    <dgm:cxn modelId="{E7D30772-9D15-4A4E-AD8F-EE01D5CE5DC6}" type="presParOf" srcId="{9941CCC4-5979-4151-96A6-E3AAE50E2EF3}" destId="{86B16C2E-E790-45F8-8B74-A1DB0499E26E}" srcOrd="6" destOrd="0" presId="urn:microsoft.com/office/officeart/2008/layout/LinedList"/>
    <dgm:cxn modelId="{5CA3DD23-D4E2-4597-8FE5-2C22029E0427}" type="presParOf" srcId="{9941CCC4-5979-4151-96A6-E3AAE50E2EF3}" destId="{CE649831-BF70-471A-89FA-D6DA105491BE}" srcOrd="7" destOrd="0" presId="urn:microsoft.com/office/officeart/2008/layout/LinedList"/>
    <dgm:cxn modelId="{82B58A04-FD76-4B28-9D66-854C9C885DB9}" type="presParOf" srcId="{CE649831-BF70-471A-89FA-D6DA105491BE}" destId="{53B4C9CC-65F6-4D74-9CAB-E91B98A40E65}" srcOrd="0" destOrd="0" presId="urn:microsoft.com/office/officeart/2008/layout/LinedList"/>
    <dgm:cxn modelId="{50280B28-EE73-434F-82FB-D6755B19AF62}" type="presParOf" srcId="{CE649831-BF70-471A-89FA-D6DA105491BE}" destId="{B18EF7C1-D7F1-4355-9828-02722C95A76D}" srcOrd="1" destOrd="0" presId="urn:microsoft.com/office/officeart/2008/layout/LinedList"/>
    <dgm:cxn modelId="{96257956-8B63-464A-9A87-DC3BF9892718}" type="presParOf" srcId="{CE649831-BF70-471A-89FA-D6DA105491BE}" destId="{03561B30-DBC1-4149-AC7F-65AE9C71B318}" srcOrd="2" destOrd="0" presId="urn:microsoft.com/office/officeart/2008/layout/LinedList"/>
    <dgm:cxn modelId="{5AD38FD9-50E8-4F86-815E-0AACE6A8C345}" type="presParOf" srcId="{9941CCC4-5979-4151-96A6-E3AAE50E2EF3}" destId="{EE5A2359-C2F2-4604-B9E0-BAD32608715E}" srcOrd="8" destOrd="0" presId="urn:microsoft.com/office/officeart/2008/layout/LinedList"/>
    <dgm:cxn modelId="{D8823639-1F19-44EE-9075-2CD6F86B5ADC}" type="presParOf" srcId="{9941CCC4-5979-4151-96A6-E3AAE50E2EF3}" destId="{DA86366D-7AEE-4D0B-9587-2D31F8CDDF22}" srcOrd="9" destOrd="0" presId="urn:microsoft.com/office/officeart/2008/layout/LinedList"/>
    <dgm:cxn modelId="{294F1AA9-3169-42AC-9A80-0E0F7B136C5D}" type="presParOf" srcId="{9941CCC4-5979-4151-96A6-E3AAE50E2EF3}" destId="{37FC6224-0697-44D3-8757-121AF16E464E}" srcOrd="10" destOrd="0" presId="urn:microsoft.com/office/officeart/2008/layout/LinedList"/>
    <dgm:cxn modelId="{FB313CAC-C790-4A5D-B310-1F084F6CCB67}" type="presParOf" srcId="{37FC6224-0697-44D3-8757-121AF16E464E}" destId="{772F4913-B8E2-4CBE-A58C-C451A3098B23}" srcOrd="0" destOrd="0" presId="urn:microsoft.com/office/officeart/2008/layout/LinedList"/>
    <dgm:cxn modelId="{1944600F-BE85-4FAE-98D4-0737E3E2C50A}" type="presParOf" srcId="{37FC6224-0697-44D3-8757-121AF16E464E}" destId="{8B931F34-35FA-491B-9D8A-A05BF99B3BF8}" srcOrd="1" destOrd="0" presId="urn:microsoft.com/office/officeart/2008/layout/LinedList"/>
    <dgm:cxn modelId="{CF371561-7A0F-4932-B65C-36288316DE4E}" type="presParOf" srcId="{37FC6224-0697-44D3-8757-121AF16E464E}" destId="{1F3FAE08-F103-48EF-A21F-FE579D7D76B9}" srcOrd="2" destOrd="0" presId="urn:microsoft.com/office/officeart/2008/layout/LinedList"/>
    <dgm:cxn modelId="{B2145DC1-62C7-4622-90CE-71F2D65A69EB}" type="presParOf" srcId="{9941CCC4-5979-4151-96A6-E3AAE50E2EF3}" destId="{238D5868-9818-448F-B3D3-7B38A03E9BBE}" srcOrd="11" destOrd="0" presId="urn:microsoft.com/office/officeart/2008/layout/LinedList"/>
    <dgm:cxn modelId="{5F438755-454A-4153-9339-E7CCBAB9981D}" type="presParOf" srcId="{9941CCC4-5979-4151-96A6-E3AAE50E2EF3}" destId="{FA278C22-1FAF-4C89-B53A-2C47D476AB39}" srcOrd="12" destOrd="0" presId="urn:microsoft.com/office/officeart/2008/layout/LinedList"/>
    <dgm:cxn modelId="{515C2FA0-B082-4C24-936E-891D3A8781CE}" type="presParOf" srcId="{9941CCC4-5979-4151-96A6-E3AAE50E2EF3}" destId="{8EB5D88E-2B0C-403E-93CB-1D4B0D883851}" srcOrd="13" destOrd="0" presId="urn:microsoft.com/office/officeart/2008/layout/LinedList"/>
    <dgm:cxn modelId="{A13FBD7D-19AC-40C1-B854-A56D6F1F22AB}" type="presParOf" srcId="{8EB5D88E-2B0C-403E-93CB-1D4B0D883851}" destId="{946B56B8-6F42-4CA0-97CF-BEA24CC375ED}" srcOrd="0" destOrd="0" presId="urn:microsoft.com/office/officeart/2008/layout/LinedList"/>
    <dgm:cxn modelId="{436C415B-37BC-4F0A-8184-1888BCDF2A5E}" type="presParOf" srcId="{8EB5D88E-2B0C-403E-93CB-1D4B0D883851}" destId="{5B5F7D30-BEE3-4E39-B0A0-91B16C71A468}" srcOrd="1" destOrd="0" presId="urn:microsoft.com/office/officeart/2008/layout/LinedList"/>
    <dgm:cxn modelId="{62AF8050-F438-4506-ADD4-232AB7710605}" type="presParOf" srcId="{8EB5D88E-2B0C-403E-93CB-1D4B0D883851}" destId="{C7380EDE-683D-444D-A92A-37D504CA58DA}" srcOrd="2" destOrd="0" presId="urn:microsoft.com/office/officeart/2008/layout/LinedList"/>
    <dgm:cxn modelId="{B796805F-610E-4050-B0CA-B39358BAA437}" type="presParOf" srcId="{9941CCC4-5979-4151-96A6-E3AAE50E2EF3}" destId="{4472BFF0-5788-43A9-A59F-58ACC1158DA0}" srcOrd="14" destOrd="0" presId="urn:microsoft.com/office/officeart/2008/layout/LinedList"/>
    <dgm:cxn modelId="{C96BFAA6-1328-4819-BB12-F6E5B0F2353B}" type="presParOf" srcId="{9941CCC4-5979-4151-96A6-E3AAE50E2EF3}" destId="{5223D96B-70EC-429C-87C4-A1291B88CC38}" srcOrd="15" destOrd="0" presId="urn:microsoft.com/office/officeart/2008/layout/LinedList"/>
    <dgm:cxn modelId="{0D677371-CE85-411F-80D2-F94404D3D836}" type="presParOf" srcId="{9941CCC4-5979-4151-96A6-E3AAE50E2EF3}" destId="{E4EADB2E-EFDC-469B-A9B6-FAFB438B17AE}" srcOrd="16" destOrd="0" presId="urn:microsoft.com/office/officeart/2008/layout/LinedList"/>
    <dgm:cxn modelId="{AA1FAD56-5B54-4BE4-894D-EC49178AFB2C}" type="presParOf" srcId="{E4EADB2E-EFDC-469B-A9B6-FAFB438B17AE}" destId="{30283492-E2C0-4115-9EB7-30062FF70392}" srcOrd="0" destOrd="0" presId="urn:microsoft.com/office/officeart/2008/layout/LinedList"/>
    <dgm:cxn modelId="{F9437043-1FAC-4C6F-B2FC-8C39BB852399}" type="presParOf" srcId="{E4EADB2E-EFDC-469B-A9B6-FAFB438B17AE}" destId="{A0069767-6774-402D-B7C7-58AC7634278C}" srcOrd="1" destOrd="0" presId="urn:microsoft.com/office/officeart/2008/layout/LinedList"/>
    <dgm:cxn modelId="{FFEC6F09-F46E-4DC4-BE54-F8C2358AA26E}" type="presParOf" srcId="{E4EADB2E-EFDC-469B-A9B6-FAFB438B17AE}" destId="{C5FC0E6B-D257-4369-8BB0-018241D43FDB}" srcOrd="2" destOrd="0" presId="urn:microsoft.com/office/officeart/2008/layout/LinedList"/>
    <dgm:cxn modelId="{1E0D25DE-7E5F-45B0-9539-54365E820DB0}" type="presParOf" srcId="{9941CCC4-5979-4151-96A6-E3AAE50E2EF3}" destId="{1F0A6A32-AB9E-41A0-A7A1-62AFCD11E4E3}" srcOrd="17" destOrd="0" presId="urn:microsoft.com/office/officeart/2008/layout/LinedList"/>
    <dgm:cxn modelId="{A076B70B-94CD-4A77-A957-CB3E2B8A7744}" type="presParOf" srcId="{9941CCC4-5979-4151-96A6-E3AAE50E2EF3}" destId="{BBEDCD29-3091-4235-A84A-4DA46FCCD2DB}" srcOrd="18" destOrd="0" presId="urn:microsoft.com/office/officeart/2008/layout/LinedList"/>
    <dgm:cxn modelId="{331461BB-C1BB-44DA-AEC6-C48143F8EED6}" type="presParOf" srcId="{9941CCC4-5979-4151-96A6-E3AAE50E2EF3}" destId="{D724FD79-5E71-4DCE-9E21-BBBE95CF6750}" srcOrd="19" destOrd="0" presId="urn:microsoft.com/office/officeart/2008/layout/LinedList"/>
    <dgm:cxn modelId="{37BE9F3B-D702-49C2-B413-B592724CBD2B}" type="presParOf" srcId="{D724FD79-5E71-4DCE-9E21-BBBE95CF6750}" destId="{F762C77F-FDDD-4BD7-995F-4CCF6E30A2D0}" srcOrd="0" destOrd="0" presId="urn:microsoft.com/office/officeart/2008/layout/LinedList"/>
    <dgm:cxn modelId="{BDA5AB67-1E38-4769-8339-256DF72EC075}" type="presParOf" srcId="{D724FD79-5E71-4DCE-9E21-BBBE95CF6750}" destId="{E923A0C2-4E15-4BAD-B692-51B4A81EF3DC}" srcOrd="1" destOrd="0" presId="urn:microsoft.com/office/officeart/2008/layout/LinedList"/>
    <dgm:cxn modelId="{0CB4A070-68AB-4DCD-BFC9-2437C7E0D040}" type="presParOf" srcId="{D724FD79-5E71-4DCE-9E21-BBBE95CF6750}" destId="{8F9B3DD0-E211-49FA-80BF-A94CA732FCFA}" srcOrd="2" destOrd="0" presId="urn:microsoft.com/office/officeart/2008/layout/LinedList"/>
    <dgm:cxn modelId="{BBB0E485-6962-4C1C-B6B7-44092123C325}" type="presParOf" srcId="{9941CCC4-5979-4151-96A6-E3AAE50E2EF3}" destId="{818481AF-22B3-4E42-8495-D443CCA6EC8B}" srcOrd="20" destOrd="0" presId="urn:microsoft.com/office/officeart/2008/layout/LinedList"/>
    <dgm:cxn modelId="{9FF83BA7-11F7-4B1A-8B72-58087D65C89E}" type="presParOf" srcId="{9941CCC4-5979-4151-96A6-E3AAE50E2EF3}" destId="{6345A812-EF95-49C0-A0CA-A5937733D8AD}" srcOrd="2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FDFDCBD-7622-4712-A07E-665AB4C3C8B1}">
      <dsp:nvSpPr>
        <dsp:cNvPr id="0" name=""/>
        <dsp:cNvSpPr/>
      </dsp:nvSpPr>
      <dsp:spPr>
        <a:xfrm>
          <a:off x="0" y="2351"/>
          <a:ext cx="8658226" cy="0"/>
        </a:xfrm>
        <a:prstGeom prst="lin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F43BB96-6945-4852-A039-9094942C932C}">
      <dsp:nvSpPr>
        <dsp:cNvPr id="0" name=""/>
        <dsp:cNvSpPr/>
      </dsp:nvSpPr>
      <dsp:spPr>
        <a:xfrm>
          <a:off x="0" y="2351"/>
          <a:ext cx="1731645" cy="48101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0" tIns="76200" rIns="76200" bIns="76200" numCol="1" spcCol="1270" anchor="t" anchorCtr="0">
          <a:noAutofit/>
        </a:bodyPr>
        <a:lstStyle/>
        <a:p>
          <a:pPr marL="0" lvl="0" indent="0" algn="l" defTabSz="889000">
            <a:lnSpc>
              <a:spcPct val="90000"/>
            </a:lnSpc>
            <a:spcBef>
              <a:spcPct val="0"/>
            </a:spcBef>
            <a:spcAft>
              <a:spcPct val="35000"/>
            </a:spcAft>
            <a:buNone/>
          </a:pPr>
          <a:r>
            <a:rPr lang="es-CO" sz="2000" b="1" kern="1200"/>
            <a:t>Economía: </a:t>
          </a:r>
          <a:r>
            <a:rPr lang="es-CO" sz="2000" kern="1200"/>
            <a:t>Colombia</a:t>
          </a:r>
        </a:p>
        <a:p>
          <a:pPr marL="0" lvl="0" indent="0" algn="l" defTabSz="889000">
            <a:lnSpc>
              <a:spcPct val="90000"/>
            </a:lnSpc>
            <a:spcBef>
              <a:spcPct val="0"/>
            </a:spcBef>
            <a:spcAft>
              <a:spcPct val="35000"/>
            </a:spcAft>
            <a:buNone/>
          </a:pPr>
          <a:r>
            <a:rPr lang="es-CO" sz="2000" b="1" kern="1200"/>
            <a:t>Socio: </a:t>
          </a:r>
          <a:r>
            <a:rPr lang="es-CO" sz="2000" b="0" kern="1200"/>
            <a:t>Portugal</a:t>
          </a:r>
        </a:p>
        <a:p>
          <a:pPr marL="0" lvl="0" indent="0" algn="l" defTabSz="889000">
            <a:lnSpc>
              <a:spcPct val="90000"/>
            </a:lnSpc>
            <a:spcBef>
              <a:spcPct val="0"/>
            </a:spcBef>
            <a:spcAft>
              <a:spcPct val="35000"/>
            </a:spcAft>
            <a:buNone/>
          </a:pPr>
          <a:endParaRPr lang="es-CO" sz="2000" b="0" kern="1200"/>
        </a:p>
        <a:p>
          <a:pPr marL="0" lvl="0" indent="0" algn="l" defTabSz="889000">
            <a:lnSpc>
              <a:spcPct val="90000"/>
            </a:lnSpc>
            <a:spcBef>
              <a:spcPct val="0"/>
            </a:spcBef>
            <a:spcAft>
              <a:spcPct val="35000"/>
            </a:spcAft>
            <a:buNone/>
          </a:pPr>
          <a:r>
            <a:rPr lang="es-CO" sz="2000" b="1" kern="1200"/>
            <a:t>Fuente: </a:t>
          </a:r>
          <a:r>
            <a:rPr lang="es-CO" sz="2000" b="0" kern="1200"/>
            <a:t>UNCTAD STAT </a:t>
          </a:r>
        </a:p>
        <a:p>
          <a:pPr marL="0" lvl="0" indent="0" algn="l" defTabSz="889000">
            <a:lnSpc>
              <a:spcPct val="90000"/>
            </a:lnSpc>
            <a:spcBef>
              <a:spcPct val="0"/>
            </a:spcBef>
            <a:spcAft>
              <a:spcPct val="35000"/>
            </a:spcAft>
            <a:buNone/>
          </a:pPr>
          <a:r>
            <a:rPr lang="es-CO" sz="2000" b="0" kern="1200"/>
            <a:t>http://unctadstat.unctad.org/</a:t>
          </a:r>
        </a:p>
        <a:p>
          <a:pPr marL="0" lvl="0" indent="0" algn="l" defTabSz="889000">
            <a:lnSpc>
              <a:spcPct val="90000"/>
            </a:lnSpc>
            <a:spcBef>
              <a:spcPct val="0"/>
            </a:spcBef>
            <a:spcAft>
              <a:spcPct val="35000"/>
            </a:spcAft>
            <a:buNone/>
          </a:pPr>
          <a:endParaRPr lang="es-CO" sz="2000" b="0" kern="1200"/>
        </a:p>
        <a:p>
          <a:pPr marL="0" lvl="0" indent="0" algn="l" defTabSz="889000">
            <a:lnSpc>
              <a:spcPct val="90000"/>
            </a:lnSpc>
            <a:spcBef>
              <a:spcPct val="0"/>
            </a:spcBef>
            <a:spcAft>
              <a:spcPct val="35000"/>
            </a:spcAft>
            <a:buNone/>
          </a:pPr>
          <a:endParaRPr lang="es-CO" sz="900" b="0" kern="1200"/>
        </a:p>
      </dsp:txBody>
      <dsp:txXfrm>
        <a:off x="0" y="2351"/>
        <a:ext cx="1731645" cy="4810186"/>
      </dsp:txXfrm>
    </dsp:sp>
    <dsp:sp modelId="{E6E477ED-800F-4FDD-8D4D-EE9E659545C2}">
      <dsp:nvSpPr>
        <dsp:cNvPr id="0" name=""/>
        <dsp:cNvSpPr/>
      </dsp:nvSpPr>
      <dsp:spPr>
        <a:xfrm>
          <a:off x="1861518" y="51556"/>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Exportaciones Colombia a Portugal:  International trade in goods and services- trade structure by partner, product or service- </a:t>
          </a:r>
          <a:r>
            <a:rPr lang="es-CO" sz="1400" kern="1200"/>
            <a:t>Merchandise trade matrix – product groups, exports in thousands of dollars, annual, 1995-2021.</a:t>
          </a:r>
        </a:p>
      </dsp:txBody>
      <dsp:txXfrm>
        <a:off x="1861518" y="51556"/>
        <a:ext cx="6796707" cy="984115"/>
      </dsp:txXfrm>
    </dsp:sp>
    <dsp:sp modelId="{FEB9683F-983F-4FAE-8A4D-E48613D83443}">
      <dsp:nvSpPr>
        <dsp:cNvPr id="0" name=""/>
        <dsp:cNvSpPr/>
      </dsp:nvSpPr>
      <dsp:spPr>
        <a:xfrm>
          <a:off x="1731645" y="1035672"/>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242A0CE-0314-40B6-96D2-E5F8E53723BB}">
      <dsp:nvSpPr>
        <dsp:cNvPr id="0" name=""/>
        <dsp:cNvSpPr/>
      </dsp:nvSpPr>
      <dsp:spPr>
        <a:xfrm>
          <a:off x="1861518" y="1084877"/>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Importaciones Colombia provenientes de Portugal International trade in goods and services- trade structure by partner, product or service- </a:t>
          </a:r>
          <a:r>
            <a:rPr lang="es-CO" sz="1400" b="0" kern="1200"/>
            <a:t>Merchandise trade matrix – product groups, imports in thousands of dollars, annual, 1995-2021.</a:t>
          </a:r>
        </a:p>
      </dsp:txBody>
      <dsp:txXfrm>
        <a:off x="1861518" y="1084877"/>
        <a:ext cx="6796707" cy="984115"/>
      </dsp:txXfrm>
    </dsp:sp>
    <dsp:sp modelId="{7296F6A3-BED4-45B6-9493-1798AC405508}">
      <dsp:nvSpPr>
        <dsp:cNvPr id="0" name=""/>
        <dsp:cNvSpPr/>
      </dsp:nvSpPr>
      <dsp:spPr>
        <a:xfrm>
          <a:off x="1731645" y="206899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18EF7C1-D7F1-4355-9828-02722C95A76D}">
      <dsp:nvSpPr>
        <dsp:cNvPr id="0" name=""/>
        <dsp:cNvSpPr/>
      </dsp:nvSpPr>
      <dsp:spPr>
        <a:xfrm>
          <a:off x="1861518" y="2118199"/>
          <a:ext cx="6796707" cy="56023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Exportaciones del Mundo: </a:t>
          </a:r>
          <a:r>
            <a:rPr lang="es-CO" sz="1400" kern="1200"/>
            <a:t>Merchandise trade matrix – product groups, exports in thousands of dollars, annual, 1995-2021 para todos los países. </a:t>
          </a:r>
          <a:endParaRPr lang="es-CO" sz="1400" b="1" kern="1200"/>
        </a:p>
      </dsp:txBody>
      <dsp:txXfrm>
        <a:off x="1861518" y="2118199"/>
        <a:ext cx="6796707" cy="560237"/>
      </dsp:txXfrm>
    </dsp:sp>
    <dsp:sp modelId="{EE5A2359-C2F2-4604-B9E0-BAD32608715E}">
      <dsp:nvSpPr>
        <dsp:cNvPr id="0" name=""/>
        <dsp:cNvSpPr/>
      </dsp:nvSpPr>
      <dsp:spPr>
        <a:xfrm>
          <a:off x="1731645" y="2678436"/>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B931F34-35FA-491B-9D8A-A05BF99B3BF8}">
      <dsp:nvSpPr>
        <dsp:cNvPr id="0" name=""/>
        <dsp:cNvSpPr/>
      </dsp:nvSpPr>
      <dsp:spPr>
        <a:xfrm>
          <a:off x="1861518" y="2727642"/>
          <a:ext cx="6796707" cy="5457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Importaciones Colombia provenientes del Mundo: </a:t>
          </a:r>
          <a:r>
            <a:rPr lang="es-CO" sz="1400" b="0" kern="1200"/>
            <a:t>Merchandise trade matrix – product groups, imports in thousands of dollars, annual, 1995-2021 para todos los países. </a:t>
          </a:r>
          <a:endParaRPr lang="es-CO" sz="1400" kern="1200"/>
        </a:p>
      </dsp:txBody>
      <dsp:txXfrm>
        <a:off x="1861518" y="2727642"/>
        <a:ext cx="6796707" cy="545731"/>
      </dsp:txXfrm>
    </dsp:sp>
    <dsp:sp modelId="{238D5868-9818-448F-B3D3-7B38A03E9BBE}">
      <dsp:nvSpPr>
        <dsp:cNvPr id="0" name=""/>
        <dsp:cNvSpPr/>
      </dsp:nvSpPr>
      <dsp:spPr>
        <a:xfrm>
          <a:off x="1731645" y="327337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B5F7D30-BEE3-4E39-B0A0-91B16C71A468}">
      <dsp:nvSpPr>
        <dsp:cNvPr id="0" name=""/>
        <dsp:cNvSpPr/>
      </dsp:nvSpPr>
      <dsp:spPr>
        <a:xfrm>
          <a:off x="1861518" y="3322579"/>
          <a:ext cx="6796707" cy="57725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Exportaciones Colombia al Mundo: </a:t>
          </a:r>
          <a:r>
            <a:rPr lang="es-CO" sz="1400" kern="1200"/>
            <a:t>Merchandise trade matrix – product groups, exports in thousands of dollars, annual, 1995-2021 para todos los paises.</a:t>
          </a:r>
        </a:p>
      </dsp:txBody>
      <dsp:txXfrm>
        <a:off x="1861518" y="3322579"/>
        <a:ext cx="6796707" cy="577252"/>
      </dsp:txXfrm>
    </dsp:sp>
    <dsp:sp modelId="{4472BFF0-5788-43A9-A59F-58ACC1158DA0}">
      <dsp:nvSpPr>
        <dsp:cNvPr id="0" name=""/>
        <dsp:cNvSpPr/>
      </dsp:nvSpPr>
      <dsp:spPr>
        <a:xfrm>
          <a:off x="1731645" y="3899831"/>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A0069767-6774-402D-B7C7-58AC7634278C}">
      <dsp:nvSpPr>
        <dsp:cNvPr id="0" name=""/>
        <dsp:cNvSpPr/>
      </dsp:nvSpPr>
      <dsp:spPr>
        <a:xfrm>
          <a:off x="1861518" y="3949037"/>
          <a:ext cx="6796707" cy="39850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Producto Interno Bruto de Colombia y de Portugal </a:t>
          </a:r>
        </a:p>
      </dsp:txBody>
      <dsp:txXfrm>
        <a:off x="1861518" y="3949037"/>
        <a:ext cx="6796707" cy="398507"/>
      </dsp:txXfrm>
    </dsp:sp>
    <dsp:sp modelId="{1F0A6A32-AB9E-41A0-A7A1-62AFCD11E4E3}">
      <dsp:nvSpPr>
        <dsp:cNvPr id="0" name=""/>
        <dsp:cNvSpPr/>
      </dsp:nvSpPr>
      <dsp:spPr>
        <a:xfrm>
          <a:off x="1731645" y="4347545"/>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923A0C2-4E15-4BAD-B692-51B4A81EF3DC}">
      <dsp:nvSpPr>
        <dsp:cNvPr id="0" name=""/>
        <dsp:cNvSpPr/>
      </dsp:nvSpPr>
      <dsp:spPr>
        <a:xfrm>
          <a:off x="1861518" y="4396751"/>
          <a:ext cx="6796707" cy="36574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Población de Colombia y de Portugal para cada año en cuestión</a:t>
          </a:r>
          <a:r>
            <a:rPr lang="es-CO" sz="1400" kern="1200"/>
            <a:t>.</a:t>
          </a:r>
        </a:p>
      </dsp:txBody>
      <dsp:txXfrm>
        <a:off x="1861518" y="4396751"/>
        <a:ext cx="6796707" cy="365746"/>
      </dsp:txXfrm>
    </dsp:sp>
    <dsp:sp modelId="{818481AF-22B3-4E42-8495-D443CCA6EC8B}">
      <dsp:nvSpPr>
        <dsp:cNvPr id="0" name=""/>
        <dsp:cNvSpPr/>
      </dsp:nvSpPr>
      <dsp:spPr>
        <a:xfrm>
          <a:off x="1731645" y="4762497"/>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ADORES!A1"/><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H!A68"/><Relationship Id="rId7" Type="http://schemas.openxmlformats.org/officeDocument/2006/relationships/image" Target="../media/image15.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hyperlink" Target="#I!A68"/><Relationship Id="rId7" Type="http://schemas.openxmlformats.org/officeDocument/2006/relationships/image" Target="../media/image16.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hyperlink" Target="#J!A68"/><Relationship Id="rId7" Type="http://schemas.openxmlformats.org/officeDocument/2006/relationships/image" Target="../media/image17.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hyperlink" Target="#'F'!A1"/><Relationship Id="rId13" Type="http://schemas.openxmlformats.org/officeDocument/2006/relationships/image" Target="../media/image7.png"/><Relationship Id="rId3" Type="http://schemas.openxmlformats.org/officeDocument/2006/relationships/hyperlink" Target="#A!A1"/><Relationship Id="rId7" Type="http://schemas.openxmlformats.org/officeDocument/2006/relationships/hyperlink" Target="#E!A1"/><Relationship Id="rId12"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g"/><Relationship Id="rId6" Type="http://schemas.openxmlformats.org/officeDocument/2006/relationships/hyperlink" Target="#D!A1"/><Relationship Id="rId11" Type="http://schemas.openxmlformats.org/officeDocument/2006/relationships/hyperlink" Target="#H!A1"/><Relationship Id="rId5" Type="http://schemas.openxmlformats.org/officeDocument/2006/relationships/hyperlink" Target="#'C'!A1"/><Relationship Id="rId10" Type="http://schemas.openxmlformats.org/officeDocument/2006/relationships/hyperlink" Target="#J!A1"/><Relationship Id="rId4" Type="http://schemas.openxmlformats.org/officeDocument/2006/relationships/hyperlink" Target="#B!A1"/><Relationship Id="rId9" Type="http://schemas.openxmlformats.org/officeDocument/2006/relationships/hyperlink" Target="#I!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hyperlink" Target="#A!A66"/><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B!A66"/><Relationship Id="rId7" Type="http://schemas.openxmlformats.org/officeDocument/2006/relationships/hyperlink" Target="#B!A1"/><Relationship Id="rId2" Type="http://schemas.openxmlformats.org/officeDocument/2006/relationships/image" Target="../media/image11.png"/><Relationship Id="rId1" Type="http://schemas.openxmlformats.org/officeDocument/2006/relationships/image" Target="../media/image8.png"/><Relationship Id="rId6" Type="http://schemas.openxmlformats.org/officeDocument/2006/relationships/hyperlink" Target="#'C'!A1"/><Relationship Id="rId5" Type="http://schemas.openxmlformats.org/officeDocument/2006/relationships/hyperlink" Target="#INDICADORES!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hyperlink" Target="#'C'!A66"/><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hyperlink" Target="#D!A66"/><Relationship Id="rId7"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hyperlink" Target="#E!A67"/><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F'!A67"/><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32845</xdr:colOff>
      <xdr:row>0</xdr:row>
      <xdr:rowOff>21897</xdr:rowOff>
    </xdr:from>
    <xdr:to>
      <xdr:col>19</xdr:col>
      <xdr:colOff>142328</xdr:colOff>
      <xdr:row>46</xdr:row>
      <xdr:rowOff>98535</xdr:rowOff>
    </xdr:to>
    <xdr:pic>
      <xdr:nvPicPr>
        <xdr:cNvPr id="12" name="11 Imagen">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845" y="21897"/>
          <a:ext cx="14670690" cy="8638190"/>
        </a:xfrm>
        <a:prstGeom prst="rect">
          <a:avLst/>
        </a:prstGeom>
      </xdr:spPr>
    </xdr:pic>
    <xdr:clientData/>
  </xdr:twoCellAnchor>
  <xdr:oneCellAnchor>
    <xdr:from>
      <xdr:col>1</xdr:col>
      <xdr:colOff>98536</xdr:colOff>
      <xdr:row>0</xdr:row>
      <xdr:rowOff>0</xdr:rowOff>
    </xdr:from>
    <xdr:ext cx="11456149" cy="937629"/>
    <xdr:sp macro="" textlink="">
      <xdr:nvSpPr>
        <xdr:cNvPr id="13" name="12 Rectángulo">
          <a:extLst>
            <a:ext uri="{FF2B5EF4-FFF2-40B4-BE49-F238E27FC236}">
              <a16:creationId xmlns:a16="http://schemas.microsoft.com/office/drawing/2014/main" id="{00000000-0008-0000-0000-00000D000000}"/>
            </a:ext>
          </a:extLst>
        </xdr:cNvPr>
        <xdr:cNvSpPr/>
      </xdr:nvSpPr>
      <xdr:spPr>
        <a:xfrm>
          <a:off x="864915" y="0"/>
          <a:ext cx="11456149" cy="937629"/>
        </a:xfrm>
        <a:prstGeom prst="rect">
          <a:avLst/>
        </a:prstGeom>
        <a:noFill/>
        <a:effectLst>
          <a:outerShdw blurRad="50800" dist="38100" dir="5400000" algn="t" rotWithShape="0">
            <a:prstClr val="black">
              <a:alpha val="40000"/>
            </a:prstClr>
          </a:outerShdw>
        </a:effectLst>
      </xdr:spPr>
      <xdr:txBody>
        <a:bodyPr wrap="none" lIns="91440" tIns="45720" rIns="91440" bIns="45720">
          <a:spAutoFit/>
        </a:bodyPr>
        <a:lstStyle/>
        <a:p>
          <a:pPr algn="ctr"/>
          <a:r>
            <a:rPr lang="es-ES" sz="5400" b="1" cap="none" spc="0">
              <a:ln w="10541" cmpd="sng">
                <a:solidFill>
                  <a:schemeClr val="tx1">
                    <a:lumMod val="75000"/>
                    <a:lumOff val="25000"/>
                  </a:schemeClr>
                </a:solidFill>
                <a:prstDash val="solid"/>
              </a:ln>
              <a:solidFill>
                <a:schemeClr val="tx1">
                  <a:lumMod val="75000"/>
                  <a:lumOff val="25000"/>
                </a:schemeClr>
              </a:solidFill>
              <a:effectLst/>
            </a:rPr>
            <a:t>INDICADORES DE COMERCIO EXTERIOR</a:t>
          </a:r>
        </a:p>
      </xdr:txBody>
    </xdr:sp>
    <xdr:clientData/>
  </xdr:oneCellAnchor>
  <xdr:twoCellAnchor>
    <xdr:from>
      <xdr:col>5</xdr:col>
      <xdr:colOff>611127</xdr:colOff>
      <xdr:row>5</xdr:row>
      <xdr:rowOff>109483</xdr:rowOff>
    </xdr:from>
    <xdr:to>
      <xdr:col>7</xdr:col>
      <xdr:colOff>238886</xdr:colOff>
      <xdr:row>8</xdr:row>
      <xdr:rowOff>32844</xdr:rowOff>
    </xdr:to>
    <xdr:sp macro="" textlink="">
      <xdr:nvSpPr>
        <xdr:cNvPr id="14" name="13 Proceso alternativo">
          <a:hlinkClick xmlns:r="http://schemas.openxmlformats.org/officeDocument/2006/relationships" r:id="rId2"/>
          <a:extLst>
            <a:ext uri="{FF2B5EF4-FFF2-40B4-BE49-F238E27FC236}">
              <a16:creationId xmlns:a16="http://schemas.microsoft.com/office/drawing/2014/main" id="{00000000-0008-0000-0000-00000E000000}"/>
            </a:ext>
          </a:extLst>
        </xdr:cNvPr>
        <xdr:cNvSpPr/>
      </xdr:nvSpPr>
      <xdr:spPr>
        <a:xfrm>
          <a:off x="4443024" y="1040086"/>
          <a:ext cx="1160517" cy="481724"/>
        </a:xfrm>
        <a:prstGeom prst="flowChartAlternateProcess">
          <a:avLst/>
        </a:prstGeom>
        <a:solidFill>
          <a:srgbClr val="C00000"/>
        </a:solidFill>
        <a:ln>
          <a:solidFill>
            <a:srgbClr val="C0000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i="0">
              <a:solidFill>
                <a:schemeClr val="bg1"/>
              </a:solidFill>
            </a:rPr>
            <a:t>DAR CLIC  AQUÍ PARA INICIAR</a:t>
          </a:r>
        </a:p>
      </xdr:txBody>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1025" name="AutoShape 1" descr="Resultado de imagen para bandera de colombia png">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13</xdr:row>
      <xdr:rowOff>98536</xdr:rowOff>
    </xdr:from>
    <xdr:to>
      <xdr:col>2</xdr:col>
      <xdr:colOff>164224</xdr:colOff>
      <xdr:row>18</xdr:row>
      <xdr:rowOff>84710</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262759" y="2518105"/>
          <a:ext cx="1434224" cy="916777"/>
        </a:xfrm>
        <a:prstGeom prst="rect">
          <a:avLst/>
        </a:prstGeom>
      </xdr:spPr>
    </xdr:pic>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4" name="AutoShape 1" descr="Resultado de imagen para chile">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3" name="AutoShape 1" descr="Resultado de imagen para bandera mexico">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5" name="AutoShape 1" descr="Resultado de imagen para CUBA BANDERA">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6" name="AutoShape 1" descr="Resultado de imagen para bandera argentina">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283687</xdr:colOff>
      <xdr:row>21</xdr:row>
      <xdr:rowOff>21900</xdr:rowOff>
    </xdr:from>
    <xdr:to>
      <xdr:col>2</xdr:col>
      <xdr:colOff>197068</xdr:colOff>
      <xdr:row>26</xdr:row>
      <xdr:rowOff>2</xdr:rowOff>
    </xdr:to>
    <xdr:pic>
      <xdr:nvPicPr>
        <xdr:cNvPr id="7" name="Imagen 6">
          <a:extLst>
            <a:ext uri="{FF2B5EF4-FFF2-40B4-BE49-F238E27FC236}">
              <a16:creationId xmlns:a16="http://schemas.microsoft.com/office/drawing/2014/main" id="{551A9265-F8C9-8BFA-A550-675B985FD470}"/>
            </a:ext>
          </a:extLst>
        </xdr:cNvPr>
        <xdr:cNvPicPr>
          <a:picLocks noChangeAspect="1"/>
        </xdr:cNvPicPr>
      </xdr:nvPicPr>
      <xdr:blipFill>
        <a:blip xmlns:r="http://schemas.openxmlformats.org/officeDocument/2006/relationships" r:embed="rId4"/>
        <a:stretch>
          <a:fillRect/>
        </a:stretch>
      </xdr:blipFill>
      <xdr:spPr>
        <a:xfrm>
          <a:off x="283687" y="3930434"/>
          <a:ext cx="1446140" cy="9087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495300</xdr:colOff>
      <xdr:row>4</xdr:row>
      <xdr:rowOff>104773</xdr:rowOff>
    </xdr:from>
    <xdr:to>
      <xdr:col>9</xdr:col>
      <xdr:colOff>571500</xdr:colOff>
      <xdr:row>16</xdr:row>
      <xdr:rowOff>66673</xdr:rowOff>
    </xdr:to>
    <xdr:sp macro="" textlink="">
      <xdr:nvSpPr>
        <xdr:cNvPr id="5" name="4 Rectángulo">
          <a:extLst>
            <a:ext uri="{FF2B5EF4-FFF2-40B4-BE49-F238E27FC236}">
              <a16:creationId xmlns:a16="http://schemas.microsoft.com/office/drawing/2014/main" id="{00000000-0008-0000-0900-000005000000}"/>
            </a:ext>
          </a:extLst>
        </xdr:cNvPr>
        <xdr:cNvSpPr/>
      </xdr:nvSpPr>
      <xdr:spPr>
        <a:xfrm>
          <a:off x="4000500" y="1009648"/>
          <a:ext cx="41529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1164749</xdr:colOff>
      <xdr:row>4</xdr:row>
      <xdr:rowOff>104775</xdr:rowOff>
    </xdr:to>
    <xdr:pic>
      <xdr:nvPicPr>
        <xdr:cNvPr id="6" name="5 Imagen" descr="Resultado de imagen para LISTA ">
          <a:extLst>
            <a:ext uri="{FF2B5EF4-FFF2-40B4-BE49-F238E27FC236}">
              <a16:creationId xmlns:a16="http://schemas.microsoft.com/office/drawing/2014/main" id="{00000000-0008-0000-09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0</xdr:row>
      <xdr:rowOff>9524</xdr:rowOff>
    </xdr:from>
    <xdr:to>
      <xdr:col>9</xdr:col>
      <xdr:colOff>257175</xdr:colOff>
      <xdr:row>4</xdr:row>
      <xdr:rowOff>28574</xdr:rowOff>
    </xdr:to>
    <xdr:pic>
      <xdr:nvPicPr>
        <xdr:cNvPr id="7" name="6 Imagen" descr="Resultado de imagen para LISTA ">
          <a:extLst>
            <a:ext uri="{FF2B5EF4-FFF2-40B4-BE49-F238E27FC236}">
              <a16:creationId xmlns:a16="http://schemas.microsoft.com/office/drawing/2014/main" id="{00000000-0008-0000-09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195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695325</xdr:colOff>
      <xdr:row>0</xdr:row>
      <xdr:rowOff>0</xdr:rowOff>
    </xdr:from>
    <xdr:to>
      <xdr:col>14</xdr:col>
      <xdr:colOff>95250</xdr:colOff>
      <xdr:row>4</xdr:row>
      <xdr:rowOff>93139</xdr:rowOff>
    </xdr:to>
    <xdr:pic>
      <xdr:nvPicPr>
        <xdr:cNvPr id="8" name="7 Imagen" descr="Resultado de imagen para LISTA ">
          <a:extLst>
            <a:ext uri="{FF2B5EF4-FFF2-40B4-BE49-F238E27FC236}">
              <a16:creationId xmlns:a16="http://schemas.microsoft.com/office/drawing/2014/main" id="{00000000-0008-0000-0900-000008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7722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466725</xdr:colOff>
      <xdr:row>2</xdr:row>
      <xdr:rowOff>171450</xdr:rowOff>
    </xdr:to>
    <xdr:sp macro="" textlink="">
      <xdr:nvSpPr>
        <xdr:cNvPr id="9" name="8 CuadroTexto">
          <a:extLst>
            <a:ext uri="{FF2B5EF4-FFF2-40B4-BE49-F238E27FC236}">
              <a16:creationId xmlns:a16="http://schemas.microsoft.com/office/drawing/2014/main" id="{00000000-0008-0000-0900-000009000000}"/>
            </a:ext>
          </a:extLst>
        </xdr:cNvPr>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381000</xdr:colOff>
      <xdr:row>1</xdr:row>
      <xdr:rowOff>28575</xdr:rowOff>
    </xdr:from>
    <xdr:to>
      <xdr:col>9</xdr:col>
      <xdr:colOff>9525</xdr:colOff>
      <xdr:row>2</xdr:row>
      <xdr:rowOff>190500</xdr:rowOff>
    </xdr:to>
    <xdr:sp macro="" textlink="">
      <xdr:nvSpPr>
        <xdr:cNvPr id="10" name="9 CuadroTexto">
          <a:extLst>
            <a:ext uri="{FF2B5EF4-FFF2-40B4-BE49-F238E27FC236}">
              <a16:creationId xmlns:a16="http://schemas.microsoft.com/office/drawing/2014/main" id="{00000000-0008-0000-0900-00000A000000}"/>
            </a:ext>
          </a:extLst>
        </xdr:cNvPr>
        <xdr:cNvSpPr txBox="1"/>
      </xdr:nvSpPr>
      <xdr:spPr>
        <a:xfrm>
          <a:off x="50482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190500</xdr:colOff>
      <xdr:row>1</xdr:row>
      <xdr:rowOff>38100</xdr:rowOff>
    </xdr:from>
    <xdr:to>
      <xdr:col>14</xdr:col>
      <xdr:colOff>447675</xdr:colOff>
      <xdr:row>2</xdr:row>
      <xdr:rowOff>200025</xdr:rowOff>
    </xdr:to>
    <xdr:sp macro="" textlink="">
      <xdr:nvSpPr>
        <xdr:cNvPr id="11" name="10 CuadroTexto">
          <a:extLst>
            <a:ext uri="{FF2B5EF4-FFF2-40B4-BE49-F238E27FC236}">
              <a16:creationId xmlns:a16="http://schemas.microsoft.com/office/drawing/2014/main" id="{00000000-0008-0000-0900-00000B000000}"/>
            </a:ext>
          </a:extLst>
        </xdr:cNvPr>
        <xdr:cNvSpPr txBox="1"/>
      </xdr:nvSpPr>
      <xdr:spPr>
        <a:xfrm>
          <a:off x="929640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419100</xdr:colOff>
      <xdr:row>4</xdr:row>
      <xdr:rowOff>95250</xdr:rowOff>
    </xdr:from>
    <xdr:to>
      <xdr:col>15</xdr:col>
      <xdr:colOff>95250</xdr:colOff>
      <xdr:row>16</xdr:row>
      <xdr:rowOff>57150</xdr:rowOff>
    </xdr:to>
    <xdr:sp macro="" textlink="">
      <xdr:nvSpPr>
        <xdr:cNvPr id="12" name="11 Rectángulo">
          <a:extLst>
            <a:ext uri="{FF2B5EF4-FFF2-40B4-BE49-F238E27FC236}">
              <a16:creationId xmlns:a16="http://schemas.microsoft.com/office/drawing/2014/main" id="{00000000-0008-0000-0900-00000C000000}"/>
            </a:ext>
          </a:extLst>
        </xdr:cNvPr>
        <xdr:cNvSpPr/>
      </xdr:nvSpPr>
      <xdr:spPr>
        <a:xfrm>
          <a:off x="87630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419100</xdr:colOff>
      <xdr:row>4</xdr:row>
      <xdr:rowOff>95250</xdr:rowOff>
    </xdr:from>
    <xdr:to>
      <xdr:col>5</xdr:col>
      <xdr:colOff>276225</xdr:colOff>
      <xdr:row>16</xdr:row>
      <xdr:rowOff>57150</xdr:rowOff>
    </xdr:to>
    <xdr:sp macro="" textlink="">
      <xdr:nvSpPr>
        <xdr:cNvPr id="13" name="12 Rectángulo">
          <a:extLst>
            <a:ext uri="{FF2B5EF4-FFF2-40B4-BE49-F238E27FC236}">
              <a16:creationId xmlns:a16="http://schemas.microsoft.com/office/drawing/2014/main" id="{00000000-0008-0000-0900-00000D000000}"/>
            </a:ext>
          </a:extLst>
        </xdr:cNvPr>
        <xdr:cNvSpPr/>
      </xdr:nvSpPr>
      <xdr:spPr>
        <a:xfrm>
          <a:off x="419100"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695325</xdr:colOff>
      <xdr:row>17</xdr:row>
      <xdr:rowOff>176211</xdr:rowOff>
    </xdr:from>
    <xdr:to>
      <xdr:col>7</xdr:col>
      <xdr:colOff>561975</xdr:colOff>
      <xdr:row>22</xdr:row>
      <xdr:rowOff>9524</xdr:rowOff>
    </xdr:to>
    <xdr:pic>
      <xdr:nvPicPr>
        <xdr:cNvPr id="14" name="13 Imagen" descr="Resultado de imagen para estadisticas icono png">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49746</xdr:colOff>
      <xdr:row>18</xdr:row>
      <xdr:rowOff>94017</xdr:rowOff>
    </xdr:from>
    <xdr:to>
      <xdr:col>6</xdr:col>
      <xdr:colOff>790576</xdr:colOff>
      <xdr:row>24</xdr:row>
      <xdr:rowOff>104775</xdr:rowOff>
    </xdr:to>
    <xdr:pic>
      <xdr:nvPicPr>
        <xdr:cNvPr id="15" name="14 Imagen" descr="Resultado de imagen para HAZ clic aqui PNG">
          <a:hlinkClick xmlns:r="http://schemas.openxmlformats.org/officeDocument/2006/relationships" r:id="rId3"/>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21</xdr:row>
      <xdr:rowOff>142875</xdr:rowOff>
    </xdr:from>
    <xdr:to>
      <xdr:col>0</xdr:col>
      <xdr:colOff>428625</xdr:colOff>
      <xdr:row>23</xdr:row>
      <xdr:rowOff>28575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900-000010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21</xdr:row>
      <xdr:rowOff>142875</xdr:rowOff>
    </xdr:from>
    <xdr:to>
      <xdr:col>1</xdr:col>
      <xdr:colOff>19050</xdr:colOff>
      <xdr:row>23</xdr:row>
      <xdr:rowOff>38100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900-000011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483563</xdr:colOff>
      <xdr:row>18</xdr:row>
      <xdr:rowOff>31248</xdr:rowOff>
    </xdr:from>
    <xdr:ext cx="3261983" cy="593304"/>
    <xdr:sp macro="" textlink="">
      <xdr:nvSpPr>
        <xdr:cNvPr id="18" name="17 Rectángulo">
          <a:extLst>
            <a:ext uri="{FF2B5EF4-FFF2-40B4-BE49-F238E27FC236}">
              <a16:creationId xmlns:a16="http://schemas.microsoft.com/office/drawing/2014/main" id="{00000000-0008-0000-0900-000012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40</xdr:row>
      <xdr:rowOff>85725</xdr:rowOff>
    </xdr:from>
    <xdr:to>
      <xdr:col>0</xdr:col>
      <xdr:colOff>409575</xdr:colOff>
      <xdr:row>41</xdr:row>
      <xdr:rowOff>161925</xdr:rowOff>
    </xdr:to>
    <xdr:sp macro="" textlink="">
      <xdr:nvSpPr>
        <xdr:cNvPr id="19" name="18 Flecha izquierda">
          <a:hlinkClick xmlns:r="http://schemas.openxmlformats.org/officeDocument/2006/relationships" r:id="rId5"/>
          <a:extLst>
            <a:ext uri="{FF2B5EF4-FFF2-40B4-BE49-F238E27FC236}">
              <a16:creationId xmlns:a16="http://schemas.microsoft.com/office/drawing/2014/main" id="{00000000-0008-0000-0900-000013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40</xdr:row>
      <xdr:rowOff>85725</xdr:rowOff>
    </xdr:from>
    <xdr:to>
      <xdr:col>0</xdr:col>
      <xdr:colOff>695325</xdr:colOff>
      <xdr:row>41</xdr:row>
      <xdr:rowOff>171450</xdr:rowOff>
    </xdr:to>
    <xdr:sp macro="" textlink="">
      <xdr:nvSpPr>
        <xdr:cNvPr id="20" name="19 Flecha derecha">
          <a:hlinkClick xmlns:r="http://schemas.openxmlformats.org/officeDocument/2006/relationships" r:id="rId6"/>
          <a:extLst>
            <a:ext uri="{FF2B5EF4-FFF2-40B4-BE49-F238E27FC236}">
              <a16:creationId xmlns:a16="http://schemas.microsoft.com/office/drawing/2014/main" id="{00000000-0008-0000-0900-000014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525272</xdr:colOff>
      <xdr:row>5</xdr:row>
      <xdr:rowOff>114300</xdr:rowOff>
    </xdr:from>
    <xdr:to>
      <xdr:col>9</xdr:col>
      <xdr:colOff>142162</xdr:colOff>
      <xdr:row>14</xdr:row>
      <xdr:rowOff>190499</xdr:rowOff>
    </xdr:to>
    <xdr:pic>
      <xdr:nvPicPr>
        <xdr:cNvPr id="21" name="20 Imagen">
          <a:extLst>
            <a:ext uri="{FF2B5EF4-FFF2-40B4-BE49-F238E27FC236}">
              <a16:creationId xmlns:a16="http://schemas.microsoft.com/office/drawing/2014/main" id="{00000000-0008-0000-0900-000015000000}"/>
            </a:ext>
          </a:extLst>
        </xdr:cNvPr>
        <xdr:cNvPicPr>
          <a:picLocks noChangeAspect="1"/>
        </xdr:cNvPicPr>
      </xdr:nvPicPr>
      <xdr:blipFill rotWithShape="1">
        <a:blip xmlns:r="http://schemas.openxmlformats.org/officeDocument/2006/relationships" r:embed="rId7"/>
        <a:srcRect l="11714" t="21487" r="13093" b="25772"/>
        <a:stretch/>
      </xdr:blipFill>
      <xdr:spPr>
        <a:xfrm>
          <a:off x="4030472" y="1209675"/>
          <a:ext cx="4055540" cy="1790699"/>
        </a:xfrm>
        <a:prstGeom prst="rect">
          <a:avLst/>
        </a:prstGeom>
      </xdr:spPr>
    </xdr:pic>
    <xdr:clientData/>
  </xdr:twoCellAnchor>
  <xdr:oneCellAnchor>
    <xdr:from>
      <xdr:col>0</xdr:col>
      <xdr:colOff>0</xdr:colOff>
      <xdr:row>42</xdr:row>
      <xdr:rowOff>190500</xdr:rowOff>
    </xdr:from>
    <xdr:ext cx="1952625" cy="1595052"/>
    <xdr:sp macro="" textlink="">
      <xdr:nvSpPr>
        <xdr:cNvPr id="23" name="22 Rectángulo">
          <a:extLst>
            <a:ext uri="{FF2B5EF4-FFF2-40B4-BE49-F238E27FC236}">
              <a16:creationId xmlns:a16="http://schemas.microsoft.com/office/drawing/2014/main" id="{00000000-0008-0000-0900-000017000000}"/>
            </a:ext>
          </a:extLst>
        </xdr:cNvPr>
        <xdr:cNvSpPr/>
      </xdr:nvSpPr>
      <xdr:spPr>
        <a:xfrm>
          <a:off x="0" y="8391525"/>
          <a:ext cx="1952625" cy="159505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Ventajas Comparativas Reveladas</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0</xdr:colOff>
      <xdr:row>57</xdr:row>
      <xdr:rowOff>123825</xdr:rowOff>
    </xdr:from>
    <xdr:ext cx="1952625" cy="1344727"/>
    <xdr:sp macro="" textlink="">
      <xdr:nvSpPr>
        <xdr:cNvPr id="24" name="23 Rectángulo">
          <a:extLst>
            <a:ext uri="{FF2B5EF4-FFF2-40B4-BE49-F238E27FC236}">
              <a16:creationId xmlns:a16="http://schemas.microsoft.com/office/drawing/2014/main" id="{00000000-0008-0000-0900-000018000000}"/>
            </a:ext>
          </a:extLst>
        </xdr:cNvPr>
        <xdr:cNvSpPr/>
      </xdr:nvSpPr>
      <xdr:spPr>
        <a:xfrm>
          <a:off x="0" y="11229975"/>
          <a:ext cx="1952625" cy="1344727"/>
        </a:xfrm>
        <a:prstGeom prst="rect">
          <a:avLst/>
        </a:prstGeom>
        <a:noFill/>
      </xdr:spPr>
      <xdr:txBody>
        <a:bodyPr wrap="square" lIns="91440" tIns="45720" rIns="91440" bIns="45720">
          <a:spAutoFit/>
        </a:bodyPr>
        <a:lstStyle/>
        <a:p>
          <a:pPr algn="ctr"/>
          <a:r>
            <a:rPr lang="es-E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 Colombia provenientes del mundo</a:t>
          </a:r>
        </a:p>
      </xdr:txBody>
    </xdr:sp>
    <xdr:clientData/>
  </xdr:oneCellAnchor>
  <xdr:oneCellAnchor>
    <xdr:from>
      <xdr:col>5</xdr:col>
      <xdr:colOff>847725</xdr:colOff>
      <xdr:row>21</xdr:row>
      <xdr:rowOff>95250</xdr:rowOff>
    </xdr:from>
    <xdr:ext cx="384272" cy="264560"/>
    <xdr:sp macro="" textlink="">
      <xdr:nvSpPr>
        <xdr:cNvPr id="22" name="21 CuadroTexto">
          <a:extLst>
            <a:ext uri="{FF2B5EF4-FFF2-40B4-BE49-F238E27FC236}">
              <a16:creationId xmlns:a16="http://schemas.microsoft.com/office/drawing/2014/main" id="{00000000-0008-0000-0900-000016000000}"/>
            </a:ext>
          </a:extLst>
        </xdr:cNvPr>
        <xdr:cNvSpPr txBox="1"/>
      </xdr:nvSpPr>
      <xdr:spPr>
        <a:xfrm>
          <a:off x="5391150" y="428625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342900</xdr:colOff>
      <xdr:row>4</xdr:row>
      <xdr:rowOff>114300</xdr:rowOff>
    </xdr:from>
    <xdr:to>
      <xdr:col>10</xdr:col>
      <xdr:colOff>2209800</xdr:colOff>
      <xdr:row>17</xdr:row>
      <xdr:rowOff>76200</xdr:rowOff>
    </xdr:to>
    <xdr:sp macro="" textlink="">
      <xdr:nvSpPr>
        <xdr:cNvPr id="2" name="1 Rectángulo">
          <a:extLst>
            <a:ext uri="{FF2B5EF4-FFF2-40B4-BE49-F238E27FC236}">
              <a16:creationId xmlns:a16="http://schemas.microsoft.com/office/drawing/2014/main" id="{00000000-0008-0000-0A00-000002000000}"/>
            </a:ext>
          </a:extLst>
        </xdr:cNvPr>
        <xdr:cNvSpPr/>
      </xdr:nvSpPr>
      <xdr:spPr>
        <a:xfrm>
          <a:off x="4152900" y="876300"/>
          <a:ext cx="5676900" cy="24384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4</xdr:col>
      <xdr:colOff>1040924</xdr:colOff>
      <xdr:row>5</xdr:row>
      <xdr:rowOff>57150</xdr:rowOff>
    </xdr:to>
    <xdr:pic>
      <xdr:nvPicPr>
        <xdr:cNvPr id="3" name="2 Imagen" descr="Resultado de imagen para LISTA ">
          <a:extLst>
            <a:ext uri="{FF2B5EF4-FFF2-40B4-BE49-F238E27FC236}">
              <a16:creationId xmlns:a16="http://schemas.microsoft.com/office/drawing/2014/main" id="{00000000-0008-0000-0A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0</xdr:rowOff>
    </xdr:from>
    <xdr:to>
      <xdr:col>9</xdr:col>
      <xdr:colOff>647700</xdr:colOff>
      <xdr:row>4</xdr:row>
      <xdr:rowOff>161925</xdr:rowOff>
    </xdr:to>
    <xdr:pic>
      <xdr:nvPicPr>
        <xdr:cNvPr id="4" name="3 Imagen" descr="Resultado de imagen para LISTA ">
          <a:extLst>
            <a:ext uri="{FF2B5EF4-FFF2-40B4-BE49-F238E27FC236}">
              <a16:creationId xmlns:a16="http://schemas.microsoft.com/office/drawing/2014/main" id="{00000000-0008-0000-0A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6101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1933575</xdr:colOff>
      <xdr:row>0</xdr:row>
      <xdr:rowOff>0</xdr:rowOff>
    </xdr:from>
    <xdr:to>
      <xdr:col>14</xdr:col>
      <xdr:colOff>542925</xdr:colOff>
      <xdr:row>5</xdr:row>
      <xdr:rowOff>45514</xdr:rowOff>
    </xdr:to>
    <xdr:pic>
      <xdr:nvPicPr>
        <xdr:cNvPr id="5" name="4 Imagen" descr="Resultado de imagen para LISTA ">
          <a:extLst>
            <a:ext uri="{FF2B5EF4-FFF2-40B4-BE49-F238E27FC236}">
              <a16:creationId xmlns:a16="http://schemas.microsoft.com/office/drawing/2014/main" id="{00000000-0008-0000-0A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9553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a:extLst>
            <a:ext uri="{FF2B5EF4-FFF2-40B4-BE49-F238E27FC236}">
              <a16:creationId xmlns:a16="http://schemas.microsoft.com/office/drawing/2014/main" id="{00000000-0008-0000-0A00-000006000000}"/>
            </a:ext>
          </a:extLst>
        </xdr:cNvPr>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7</xdr:col>
      <xdr:colOff>304800</xdr:colOff>
      <xdr:row>1</xdr:row>
      <xdr:rowOff>19051</xdr:rowOff>
    </xdr:from>
    <xdr:to>
      <xdr:col>10</xdr:col>
      <xdr:colOff>561975</xdr:colOff>
      <xdr:row>2</xdr:row>
      <xdr:rowOff>180976</xdr:rowOff>
    </xdr:to>
    <xdr:sp macro="" textlink="">
      <xdr:nvSpPr>
        <xdr:cNvPr id="7" name="6 CuadroTexto">
          <a:extLst>
            <a:ext uri="{FF2B5EF4-FFF2-40B4-BE49-F238E27FC236}">
              <a16:creationId xmlns:a16="http://schemas.microsoft.com/office/drawing/2014/main" id="{00000000-0008-0000-0A00-000007000000}"/>
            </a:ext>
          </a:extLst>
        </xdr:cNvPr>
        <xdr:cNvSpPr txBox="1"/>
      </xdr:nvSpPr>
      <xdr:spPr>
        <a:xfrm>
          <a:off x="56388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742950</xdr:colOff>
      <xdr:row>1</xdr:row>
      <xdr:rowOff>76200</xdr:rowOff>
    </xdr:from>
    <xdr:to>
      <xdr:col>15</xdr:col>
      <xdr:colOff>238125</xdr:colOff>
      <xdr:row>3</xdr:row>
      <xdr:rowOff>47625</xdr:rowOff>
    </xdr:to>
    <xdr:sp macro="" textlink="">
      <xdr:nvSpPr>
        <xdr:cNvPr id="8" name="7 CuadroTexto">
          <a:extLst>
            <a:ext uri="{FF2B5EF4-FFF2-40B4-BE49-F238E27FC236}">
              <a16:creationId xmlns:a16="http://schemas.microsoft.com/office/drawing/2014/main" id="{00000000-0008-0000-0A00-000008000000}"/>
            </a:ext>
          </a:extLst>
        </xdr:cNvPr>
        <xdr:cNvSpPr txBox="1"/>
      </xdr:nvSpPr>
      <xdr:spPr>
        <a:xfrm>
          <a:off x="10601325" y="2667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200024</xdr:colOff>
      <xdr:row>4</xdr:row>
      <xdr:rowOff>133350</xdr:rowOff>
    </xdr:from>
    <xdr:to>
      <xdr:col>17</xdr:col>
      <xdr:colOff>171449</xdr:colOff>
      <xdr:row>17</xdr:row>
      <xdr:rowOff>76200</xdr:rowOff>
    </xdr:to>
    <xdr:sp macro="" textlink="">
      <xdr:nvSpPr>
        <xdr:cNvPr id="9" name="8 Rectángulo">
          <a:extLst>
            <a:ext uri="{FF2B5EF4-FFF2-40B4-BE49-F238E27FC236}">
              <a16:creationId xmlns:a16="http://schemas.microsoft.com/office/drawing/2014/main" id="{00000000-0008-0000-0A00-000009000000}"/>
            </a:ext>
          </a:extLst>
        </xdr:cNvPr>
        <xdr:cNvSpPr/>
      </xdr:nvSpPr>
      <xdr:spPr>
        <a:xfrm>
          <a:off x="10058399" y="895350"/>
          <a:ext cx="45434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600075</xdr:colOff>
      <xdr:row>4</xdr:row>
      <xdr:rowOff>123826</xdr:rowOff>
    </xdr:from>
    <xdr:to>
      <xdr:col>5</xdr:col>
      <xdr:colOff>152400</xdr:colOff>
      <xdr:row>17</xdr:row>
      <xdr:rowOff>66676</xdr:rowOff>
    </xdr:to>
    <xdr:sp macro="" textlink="">
      <xdr:nvSpPr>
        <xdr:cNvPr id="10" name="9 Rectángulo">
          <a:extLst>
            <a:ext uri="{FF2B5EF4-FFF2-40B4-BE49-F238E27FC236}">
              <a16:creationId xmlns:a16="http://schemas.microsoft.com/office/drawing/2014/main" id="{00000000-0008-0000-0A00-00000A000000}"/>
            </a:ext>
          </a:extLst>
        </xdr:cNvPr>
        <xdr:cNvSpPr/>
      </xdr:nvSpPr>
      <xdr:spPr>
        <a:xfrm>
          <a:off x="600075" y="885826"/>
          <a:ext cx="33623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95250</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A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466726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A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A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A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A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A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A00-000011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590548</xdr:colOff>
      <xdr:row>4</xdr:row>
      <xdr:rowOff>180976</xdr:rowOff>
    </xdr:from>
    <xdr:to>
      <xdr:col>8</xdr:col>
      <xdr:colOff>962023</xdr:colOff>
      <xdr:row>14</xdr:row>
      <xdr:rowOff>28576</xdr:rowOff>
    </xdr:to>
    <xdr:pic>
      <xdr:nvPicPr>
        <xdr:cNvPr id="18" name="17 Imagen">
          <a:extLst>
            <a:ext uri="{FF2B5EF4-FFF2-40B4-BE49-F238E27FC236}">
              <a16:creationId xmlns:a16="http://schemas.microsoft.com/office/drawing/2014/main" id="{00000000-0008-0000-0A00-000012000000}"/>
            </a:ext>
          </a:extLst>
        </xdr:cNvPr>
        <xdr:cNvPicPr>
          <a:picLocks noChangeAspect="1"/>
        </xdr:cNvPicPr>
      </xdr:nvPicPr>
      <xdr:blipFill rotWithShape="1">
        <a:blip xmlns:r="http://schemas.openxmlformats.org/officeDocument/2006/relationships" r:embed="rId7"/>
        <a:srcRect l="11597" t="8413" r="26907" b="37506"/>
        <a:stretch/>
      </xdr:blipFill>
      <xdr:spPr>
        <a:xfrm>
          <a:off x="5019673" y="942976"/>
          <a:ext cx="3943350" cy="1752600"/>
        </a:xfrm>
        <a:prstGeom prst="rect">
          <a:avLst/>
        </a:prstGeom>
      </xdr:spPr>
    </xdr:pic>
    <xdr:clientData/>
  </xdr:twoCellAnchor>
  <xdr:twoCellAnchor editAs="oneCell">
    <xdr:from>
      <xdr:col>11</xdr:col>
      <xdr:colOff>323849</xdr:colOff>
      <xdr:row>6</xdr:row>
      <xdr:rowOff>66675</xdr:rowOff>
    </xdr:from>
    <xdr:to>
      <xdr:col>14</xdr:col>
      <xdr:colOff>1079789</xdr:colOff>
      <xdr:row>10</xdr:row>
      <xdr:rowOff>152400</xdr:rowOff>
    </xdr:to>
    <xdr:pic>
      <xdr:nvPicPr>
        <xdr:cNvPr id="19" name="18 Imagen">
          <a:extLst>
            <a:ext uri="{FF2B5EF4-FFF2-40B4-BE49-F238E27FC236}">
              <a16:creationId xmlns:a16="http://schemas.microsoft.com/office/drawing/2014/main" id="{00000000-0008-0000-0A00-000013000000}"/>
            </a:ext>
          </a:extLst>
        </xdr:cNvPr>
        <xdr:cNvPicPr>
          <a:picLocks noChangeAspect="1"/>
        </xdr:cNvPicPr>
      </xdr:nvPicPr>
      <xdr:blipFill rotWithShape="1">
        <a:blip xmlns:r="http://schemas.openxmlformats.org/officeDocument/2006/relationships" r:embed="rId7"/>
        <a:srcRect l="17815" t="60516" r="18242" b="14701"/>
        <a:stretch/>
      </xdr:blipFill>
      <xdr:spPr>
        <a:xfrm>
          <a:off x="10182224" y="1209675"/>
          <a:ext cx="4327815" cy="847725"/>
        </a:xfrm>
        <a:prstGeom prst="rect">
          <a:avLst/>
        </a:prstGeom>
      </xdr:spPr>
    </xdr:pic>
    <xdr:clientData/>
  </xdr:twoCellAnchor>
  <xdr:oneCellAnchor>
    <xdr:from>
      <xdr:col>0</xdr:col>
      <xdr:colOff>0</xdr:colOff>
      <xdr:row>76</xdr:row>
      <xdr:rowOff>40773</xdr:rowOff>
    </xdr:from>
    <xdr:ext cx="2257424" cy="1219373"/>
    <xdr:sp macro="" textlink="">
      <xdr:nvSpPr>
        <xdr:cNvPr id="21" name="20 Rectángulo">
          <a:extLst>
            <a:ext uri="{FF2B5EF4-FFF2-40B4-BE49-F238E27FC236}">
              <a16:creationId xmlns:a16="http://schemas.microsoft.com/office/drawing/2014/main" id="{00000000-0008-0000-0A00-000015000000}"/>
            </a:ext>
          </a:extLst>
        </xdr:cNvPr>
        <xdr:cNvSpPr/>
      </xdr:nvSpPr>
      <xdr:spPr>
        <a:xfrm>
          <a:off x="0" y="11727948"/>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 Colombia</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al mundo</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xdr:colOff>
      <xdr:row>47</xdr:row>
      <xdr:rowOff>85725</xdr:rowOff>
    </xdr:from>
    <xdr:ext cx="2257424" cy="843693"/>
    <xdr:sp macro="" textlink="">
      <xdr:nvSpPr>
        <xdr:cNvPr id="22" name="21 Rectángulo">
          <a:extLst>
            <a:ext uri="{FF2B5EF4-FFF2-40B4-BE49-F238E27FC236}">
              <a16:creationId xmlns:a16="http://schemas.microsoft.com/office/drawing/2014/main" id="{00000000-0008-0000-0A00-000016000000}"/>
            </a:ext>
          </a:extLst>
        </xdr:cNvPr>
        <xdr:cNvSpPr/>
      </xdr:nvSpPr>
      <xdr:spPr>
        <a:xfrm>
          <a:off x="9525" y="9067800"/>
          <a:ext cx="2257424"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95250</xdr:colOff>
      <xdr:row>61</xdr:row>
      <xdr:rowOff>28575</xdr:rowOff>
    </xdr:from>
    <xdr:ext cx="2257424" cy="1219373"/>
    <xdr:sp macro="" textlink="">
      <xdr:nvSpPr>
        <xdr:cNvPr id="23" name="22 Rectángulo">
          <a:extLst>
            <a:ext uri="{FF2B5EF4-FFF2-40B4-BE49-F238E27FC236}">
              <a16:creationId xmlns:a16="http://schemas.microsoft.com/office/drawing/2014/main" id="{00000000-0008-0000-0A00-000017000000}"/>
            </a:ext>
          </a:extLst>
        </xdr:cNvPr>
        <xdr:cNvSpPr/>
      </xdr:nvSpPr>
      <xdr:spPr>
        <a:xfrm>
          <a:off x="95250" y="11525250"/>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del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4</xdr:col>
      <xdr:colOff>1323975</xdr:colOff>
      <xdr:row>22</xdr:row>
      <xdr:rowOff>76200</xdr:rowOff>
    </xdr:from>
    <xdr:ext cx="384272" cy="264560"/>
    <xdr:sp macro="" textlink="">
      <xdr:nvSpPr>
        <xdr:cNvPr id="24" name="23 CuadroTexto">
          <a:extLst>
            <a:ext uri="{FF2B5EF4-FFF2-40B4-BE49-F238E27FC236}">
              <a16:creationId xmlns:a16="http://schemas.microsoft.com/office/drawing/2014/main" id="{00000000-0008-0000-0A00-000018000000}"/>
            </a:ext>
          </a:extLst>
        </xdr:cNvPr>
        <xdr:cNvSpPr txBox="1"/>
      </xdr:nvSpPr>
      <xdr:spPr>
        <a:xfrm>
          <a:off x="437197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1657350</xdr:colOff>
      <xdr:row>5</xdr:row>
      <xdr:rowOff>57148</xdr:rowOff>
    </xdr:from>
    <xdr:to>
      <xdr:col>7</xdr:col>
      <xdr:colOff>1809750</xdr:colOff>
      <xdr:row>17</xdr:row>
      <xdr:rowOff>66673</xdr:rowOff>
    </xdr:to>
    <xdr:sp macro="" textlink="">
      <xdr:nvSpPr>
        <xdr:cNvPr id="2" name="1 Rectángulo">
          <a:extLst>
            <a:ext uri="{FF2B5EF4-FFF2-40B4-BE49-F238E27FC236}">
              <a16:creationId xmlns:a16="http://schemas.microsoft.com/office/drawing/2014/main" id="{00000000-0008-0000-0B00-000002000000}"/>
            </a:ext>
          </a:extLst>
        </xdr:cNvPr>
        <xdr:cNvSpPr/>
      </xdr:nvSpPr>
      <xdr:spPr>
        <a:xfrm>
          <a:off x="6048375" y="1009648"/>
          <a:ext cx="384810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180975</xdr:colOff>
      <xdr:row>0</xdr:row>
      <xdr:rowOff>19050</xdr:rowOff>
    </xdr:from>
    <xdr:to>
      <xdr:col>5</xdr:col>
      <xdr:colOff>936149</xdr:colOff>
      <xdr:row>5</xdr:row>
      <xdr:rowOff>66675</xdr:rowOff>
    </xdr:to>
    <xdr:pic>
      <xdr:nvPicPr>
        <xdr:cNvPr id="3" name="2 Imagen" descr="Resultado de imagen para LISTA ">
          <a:extLst>
            <a:ext uri="{FF2B5EF4-FFF2-40B4-BE49-F238E27FC236}">
              <a16:creationId xmlns:a16="http://schemas.microsoft.com/office/drawing/2014/main" id="{00000000-0008-0000-0B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704975" y="19050"/>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1438275</xdr:colOff>
      <xdr:row>0</xdr:row>
      <xdr:rowOff>0</xdr:rowOff>
    </xdr:from>
    <xdr:to>
      <xdr:col>8</xdr:col>
      <xdr:colOff>76200</xdr:colOff>
      <xdr:row>4</xdr:row>
      <xdr:rowOff>161925</xdr:rowOff>
    </xdr:to>
    <xdr:pic>
      <xdr:nvPicPr>
        <xdr:cNvPr id="4" name="3 Imagen" descr="Resultado de imagen para LISTA ">
          <a:extLst>
            <a:ext uri="{FF2B5EF4-FFF2-40B4-BE49-F238E27FC236}">
              <a16:creationId xmlns:a16="http://schemas.microsoft.com/office/drawing/2014/main" id="{00000000-0008-0000-0B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293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381000</xdr:colOff>
      <xdr:row>0</xdr:row>
      <xdr:rowOff>0</xdr:rowOff>
    </xdr:from>
    <xdr:to>
      <xdr:col>10</xdr:col>
      <xdr:colOff>800100</xdr:colOff>
      <xdr:row>5</xdr:row>
      <xdr:rowOff>45514</xdr:rowOff>
    </xdr:to>
    <xdr:pic>
      <xdr:nvPicPr>
        <xdr:cNvPr id="5" name="4 Imagen" descr="Resultado de imagen para LISTA ">
          <a:extLst>
            <a:ext uri="{FF2B5EF4-FFF2-40B4-BE49-F238E27FC236}">
              <a16:creationId xmlns:a16="http://schemas.microsoft.com/office/drawing/2014/main" id="{00000000-0008-0000-0B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315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xdr:row>
      <xdr:rowOff>19050</xdr:rowOff>
    </xdr:from>
    <xdr:to>
      <xdr:col>5</xdr:col>
      <xdr:colOff>523875</xdr:colOff>
      <xdr:row>2</xdr:row>
      <xdr:rowOff>180975</xdr:rowOff>
    </xdr:to>
    <xdr:sp macro="" textlink="">
      <xdr:nvSpPr>
        <xdr:cNvPr id="6" name="5 CuadroTexto">
          <a:extLst>
            <a:ext uri="{FF2B5EF4-FFF2-40B4-BE49-F238E27FC236}">
              <a16:creationId xmlns:a16="http://schemas.microsoft.com/office/drawing/2014/main" id="{00000000-0008-0000-0B00-000006000000}"/>
            </a:ext>
          </a:extLst>
        </xdr:cNvPr>
        <xdr:cNvSpPr txBox="1"/>
      </xdr:nvSpPr>
      <xdr:spPr>
        <a:xfrm>
          <a:off x="2371725" y="20955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5</xdr:col>
      <xdr:colOff>1371600</xdr:colOff>
      <xdr:row>1</xdr:row>
      <xdr:rowOff>28576</xdr:rowOff>
    </xdr:from>
    <xdr:to>
      <xdr:col>8</xdr:col>
      <xdr:colOff>1628775</xdr:colOff>
      <xdr:row>3</xdr:row>
      <xdr:rowOff>1</xdr:rowOff>
    </xdr:to>
    <xdr:sp macro="" textlink="">
      <xdr:nvSpPr>
        <xdr:cNvPr id="7" name="6 CuadroTexto">
          <a:extLst>
            <a:ext uri="{FF2B5EF4-FFF2-40B4-BE49-F238E27FC236}">
              <a16:creationId xmlns:a16="http://schemas.microsoft.com/office/drawing/2014/main" id="{00000000-0008-0000-0B00-000007000000}"/>
            </a:ext>
          </a:extLst>
        </xdr:cNvPr>
        <xdr:cNvSpPr txBox="1"/>
      </xdr:nvSpPr>
      <xdr:spPr>
        <a:xfrm>
          <a:off x="5762625" y="219076"/>
          <a:ext cx="58007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7</xdr:col>
      <xdr:colOff>1362075</xdr:colOff>
      <xdr:row>1</xdr:row>
      <xdr:rowOff>38100</xdr:rowOff>
    </xdr:from>
    <xdr:to>
      <xdr:col>11</xdr:col>
      <xdr:colOff>857250</xdr:colOff>
      <xdr:row>3</xdr:row>
      <xdr:rowOff>9525</xdr:rowOff>
    </xdr:to>
    <xdr:sp macro="" textlink="">
      <xdr:nvSpPr>
        <xdr:cNvPr id="8" name="7 CuadroTexto">
          <a:extLst>
            <a:ext uri="{FF2B5EF4-FFF2-40B4-BE49-F238E27FC236}">
              <a16:creationId xmlns:a16="http://schemas.microsoft.com/office/drawing/2014/main" id="{00000000-0008-0000-0B00-000008000000}"/>
            </a:ext>
          </a:extLst>
        </xdr:cNvPr>
        <xdr:cNvSpPr txBox="1"/>
      </xdr:nvSpPr>
      <xdr:spPr>
        <a:xfrm>
          <a:off x="9448800" y="228600"/>
          <a:ext cx="6886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76199</xdr:colOff>
      <xdr:row>5</xdr:row>
      <xdr:rowOff>47625</xdr:rowOff>
    </xdr:from>
    <xdr:to>
      <xdr:col>11</xdr:col>
      <xdr:colOff>95250</xdr:colOff>
      <xdr:row>17</xdr:row>
      <xdr:rowOff>57150</xdr:rowOff>
    </xdr:to>
    <xdr:sp macro="" textlink="">
      <xdr:nvSpPr>
        <xdr:cNvPr id="9" name="8 Rectángulo">
          <a:extLst>
            <a:ext uri="{FF2B5EF4-FFF2-40B4-BE49-F238E27FC236}">
              <a16:creationId xmlns:a16="http://schemas.microsoft.com/office/drawing/2014/main" id="{00000000-0008-0000-0B00-000009000000}"/>
            </a:ext>
          </a:extLst>
        </xdr:cNvPr>
        <xdr:cNvSpPr/>
      </xdr:nvSpPr>
      <xdr:spPr>
        <a:xfrm>
          <a:off x="10010774" y="1000125"/>
          <a:ext cx="5562601"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133350</xdr:colOff>
      <xdr:row>5</xdr:row>
      <xdr:rowOff>47625</xdr:rowOff>
    </xdr:from>
    <xdr:to>
      <xdr:col>5</xdr:col>
      <xdr:colOff>1209675</xdr:colOff>
      <xdr:row>17</xdr:row>
      <xdr:rowOff>57150</xdr:rowOff>
    </xdr:to>
    <xdr:sp macro="" textlink="">
      <xdr:nvSpPr>
        <xdr:cNvPr id="10" name="9 Rectángulo">
          <a:extLst>
            <a:ext uri="{FF2B5EF4-FFF2-40B4-BE49-F238E27FC236}">
              <a16:creationId xmlns:a16="http://schemas.microsoft.com/office/drawing/2014/main" id="{00000000-0008-0000-0B00-00000A000000}"/>
            </a:ext>
          </a:extLst>
        </xdr:cNvPr>
        <xdr:cNvSpPr/>
      </xdr:nvSpPr>
      <xdr:spPr>
        <a:xfrm>
          <a:off x="1657350" y="1000125"/>
          <a:ext cx="394335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1095375</xdr:colOff>
      <xdr:row>18</xdr:row>
      <xdr:rowOff>128586</xdr:rowOff>
    </xdr:from>
    <xdr:to>
      <xdr:col>6</xdr:col>
      <xdr:colOff>504825</xdr:colOff>
      <xdr:row>22</xdr:row>
      <xdr:rowOff>152399</xdr:rowOff>
    </xdr:to>
    <xdr:pic>
      <xdr:nvPicPr>
        <xdr:cNvPr id="11" name="10 Imagen" descr="Resultado de imagen para estadisticas icono png">
          <a:extLst>
            <a:ext uri="{FF2B5EF4-FFF2-40B4-BE49-F238E27FC236}">
              <a16:creationId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358616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781051</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B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B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B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731213</xdr:colOff>
      <xdr:row>19</xdr:row>
      <xdr:rowOff>59823</xdr:rowOff>
    </xdr:from>
    <xdr:ext cx="3261983" cy="593304"/>
    <xdr:sp macro="" textlink="">
      <xdr:nvSpPr>
        <xdr:cNvPr id="15" name="14 Rectángulo">
          <a:extLst>
            <a:ext uri="{FF2B5EF4-FFF2-40B4-BE49-F238E27FC236}">
              <a16:creationId xmlns:a16="http://schemas.microsoft.com/office/drawing/2014/main" id="{00000000-0008-0000-0B00-00000F000000}"/>
            </a:ext>
          </a:extLst>
        </xdr:cNvPr>
        <xdr:cNvSpPr/>
      </xdr:nvSpPr>
      <xdr:spPr>
        <a:xfrm>
          <a:off x="6970088" y="370789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B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B00-000011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561975</xdr:colOff>
      <xdr:row>45</xdr:row>
      <xdr:rowOff>0</xdr:rowOff>
    </xdr:from>
    <xdr:ext cx="1609725" cy="1219373"/>
    <xdr:sp macro="" textlink="">
      <xdr:nvSpPr>
        <xdr:cNvPr id="20" name="19 Rectángulo">
          <a:extLst>
            <a:ext uri="{FF2B5EF4-FFF2-40B4-BE49-F238E27FC236}">
              <a16:creationId xmlns:a16="http://schemas.microsoft.com/office/drawing/2014/main" id="{00000000-0008-0000-0B00-000014000000}"/>
            </a:ext>
          </a:extLst>
        </xdr:cNvPr>
        <xdr:cNvSpPr/>
      </xdr:nvSpPr>
      <xdr:spPr>
        <a:xfrm>
          <a:off x="561975" y="8820150"/>
          <a:ext cx="16097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twoCellAnchor editAs="oneCell">
    <xdr:from>
      <xdr:col>6</xdr:col>
      <xdr:colOff>371475</xdr:colOff>
      <xdr:row>5</xdr:row>
      <xdr:rowOff>161926</xdr:rowOff>
    </xdr:from>
    <xdr:to>
      <xdr:col>7</xdr:col>
      <xdr:colOff>668488</xdr:colOff>
      <xdr:row>14</xdr:row>
      <xdr:rowOff>28575</xdr:rowOff>
    </xdr:to>
    <xdr:pic>
      <xdr:nvPicPr>
        <xdr:cNvPr id="21" name="20 Imagen">
          <a:extLst>
            <a:ext uri="{FF2B5EF4-FFF2-40B4-BE49-F238E27FC236}">
              <a16:creationId xmlns:a16="http://schemas.microsoft.com/office/drawing/2014/main" id="{00000000-0008-0000-0B00-000015000000}"/>
            </a:ext>
          </a:extLst>
        </xdr:cNvPr>
        <xdr:cNvPicPr>
          <a:picLocks noChangeAspect="1"/>
        </xdr:cNvPicPr>
      </xdr:nvPicPr>
      <xdr:blipFill rotWithShape="1">
        <a:blip xmlns:r="http://schemas.openxmlformats.org/officeDocument/2006/relationships" r:embed="rId7"/>
        <a:srcRect l="22990" t="36464" r="54167" b="33585"/>
        <a:stretch/>
      </xdr:blipFill>
      <xdr:spPr>
        <a:xfrm>
          <a:off x="6610350" y="1114426"/>
          <a:ext cx="2144863" cy="1581149"/>
        </a:xfrm>
        <a:prstGeom prst="rect">
          <a:avLst/>
        </a:prstGeom>
      </xdr:spPr>
    </xdr:pic>
    <xdr:clientData/>
  </xdr:twoCellAnchor>
  <xdr:oneCellAnchor>
    <xdr:from>
      <xdr:col>0</xdr:col>
      <xdr:colOff>171450</xdr:colOff>
      <xdr:row>58</xdr:row>
      <xdr:rowOff>133350</xdr:rowOff>
    </xdr:from>
    <xdr:ext cx="2066925" cy="1219373"/>
    <xdr:sp macro="" textlink="">
      <xdr:nvSpPr>
        <xdr:cNvPr id="23" name="22 Rectángulo">
          <a:extLst>
            <a:ext uri="{FF2B5EF4-FFF2-40B4-BE49-F238E27FC236}">
              <a16:creationId xmlns:a16="http://schemas.microsoft.com/office/drawing/2014/main" id="{00000000-0008-0000-0B00-000017000000}"/>
            </a:ext>
          </a:extLst>
        </xdr:cNvPr>
        <xdr:cNvSpPr/>
      </xdr:nvSpPr>
      <xdr:spPr>
        <a:xfrm>
          <a:off x="171450" y="11058525"/>
          <a:ext cx="20669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 del 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oneCellAnchor>
    <xdr:from>
      <xdr:col>4</xdr:col>
      <xdr:colOff>1323975</xdr:colOff>
      <xdr:row>22</xdr:row>
      <xdr:rowOff>114300</xdr:rowOff>
    </xdr:from>
    <xdr:ext cx="384272" cy="264560"/>
    <xdr:sp macro="" textlink="">
      <xdr:nvSpPr>
        <xdr:cNvPr id="22" name="21 CuadroTexto">
          <a:extLst>
            <a:ext uri="{FF2B5EF4-FFF2-40B4-BE49-F238E27FC236}">
              <a16:creationId xmlns:a16="http://schemas.microsoft.com/office/drawing/2014/main" id="{00000000-0008-0000-0B00-000016000000}"/>
            </a:ext>
          </a:extLst>
        </xdr:cNvPr>
        <xdr:cNvSpPr txBox="1"/>
      </xdr:nvSpPr>
      <xdr:spPr>
        <a:xfrm>
          <a:off x="4371975" y="43338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342900</xdr:colOff>
      <xdr:row>16</xdr:row>
      <xdr:rowOff>38100</xdr:rowOff>
    </xdr:from>
    <xdr:to>
      <xdr:col>4</xdr:col>
      <xdr:colOff>295275</xdr:colOff>
      <xdr:row>19</xdr:row>
      <xdr:rowOff>76200</xdr:rowOff>
    </xdr:to>
    <xdr:sp macro="" textlink="">
      <xdr:nvSpPr>
        <xdr:cNvPr id="4" name="3 Rectángulo redondeado">
          <a:extLst>
            <a:ext uri="{FF2B5EF4-FFF2-40B4-BE49-F238E27FC236}">
              <a16:creationId xmlns:a16="http://schemas.microsoft.com/office/drawing/2014/main" id="{00000000-0008-0000-0100-000004000000}"/>
            </a:ext>
          </a:extLst>
        </xdr:cNvPr>
        <xdr:cNvSpPr/>
      </xdr:nvSpPr>
      <xdr:spPr>
        <a:xfrm>
          <a:off x="4914900" y="1943100"/>
          <a:ext cx="1476375" cy="6096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INDICADORES</a:t>
          </a:r>
        </a:p>
      </xdr:txBody>
    </xdr:sp>
    <xdr:clientData/>
  </xdr:twoCellAnchor>
  <xdr:twoCellAnchor>
    <xdr:from>
      <xdr:col>4</xdr:col>
      <xdr:colOff>361950</xdr:colOff>
      <xdr:row>12</xdr:row>
      <xdr:rowOff>133350</xdr:rowOff>
    </xdr:from>
    <xdr:to>
      <xdr:col>5</xdr:col>
      <xdr:colOff>752475</xdr:colOff>
      <xdr:row>17</xdr:row>
      <xdr:rowOff>142877</xdr:rowOff>
    </xdr:to>
    <xdr:cxnSp macro="">
      <xdr:nvCxnSpPr>
        <xdr:cNvPr id="6" name="5 Conector recto de flecha">
          <a:extLst>
            <a:ext uri="{FF2B5EF4-FFF2-40B4-BE49-F238E27FC236}">
              <a16:creationId xmlns:a16="http://schemas.microsoft.com/office/drawing/2014/main" id="{00000000-0008-0000-0100-000006000000}"/>
            </a:ext>
          </a:extLst>
        </xdr:cNvPr>
        <xdr:cNvCxnSpPr/>
      </xdr:nvCxnSpPr>
      <xdr:spPr>
        <a:xfrm flipV="1">
          <a:off x="6457950" y="2038350"/>
          <a:ext cx="1152525" cy="96202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17</xdr:row>
      <xdr:rowOff>152401</xdr:rowOff>
    </xdr:from>
    <xdr:to>
      <xdr:col>6</xdr:col>
      <xdr:colOff>47625</xdr:colOff>
      <xdr:row>27</xdr:row>
      <xdr:rowOff>57150</xdr:rowOff>
    </xdr:to>
    <xdr:cxnSp macro="">
      <xdr:nvCxnSpPr>
        <xdr:cNvPr id="7" name="6 Conector recto de flecha">
          <a:extLst>
            <a:ext uri="{FF2B5EF4-FFF2-40B4-BE49-F238E27FC236}">
              <a16:creationId xmlns:a16="http://schemas.microsoft.com/office/drawing/2014/main" id="{00000000-0008-0000-0100-000007000000}"/>
            </a:ext>
          </a:extLst>
        </xdr:cNvPr>
        <xdr:cNvCxnSpPr/>
      </xdr:nvCxnSpPr>
      <xdr:spPr>
        <a:xfrm>
          <a:off x="6438900" y="3009901"/>
          <a:ext cx="1228725" cy="1809749"/>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11</xdr:row>
      <xdr:rowOff>9525</xdr:rowOff>
    </xdr:from>
    <xdr:to>
      <xdr:col>8</xdr:col>
      <xdr:colOff>0</xdr:colOff>
      <xdr:row>14</xdr:row>
      <xdr:rowOff>47625</xdr:rowOff>
    </xdr:to>
    <xdr:sp macro="" textlink="">
      <xdr:nvSpPr>
        <xdr:cNvPr id="16" name="15 Rectángulo redondeado">
          <a:extLst>
            <a:ext uri="{FF2B5EF4-FFF2-40B4-BE49-F238E27FC236}">
              <a16:creationId xmlns:a16="http://schemas.microsoft.com/office/drawing/2014/main" id="{00000000-0008-0000-0100-000010000000}"/>
            </a:ext>
          </a:extLst>
        </xdr:cNvPr>
        <xdr:cNvSpPr/>
      </xdr:nvSpPr>
      <xdr:spPr>
        <a:xfrm>
          <a:off x="7667625" y="172402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BÁSICOS DE POSICIÓN COMERCIAL </a:t>
          </a:r>
        </a:p>
      </xdr:txBody>
    </xdr:sp>
    <xdr:clientData/>
  </xdr:twoCellAnchor>
  <xdr:twoCellAnchor>
    <xdr:from>
      <xdr:col>6</xdr:col>
      <xdr:colOff>66675</xdr:colOff>
      <xdr:row>25</xdr:row>
      <xdr:rowOff>104775</xdr:rowOff>
    </xdr:from>
    <xdr:to>
      <xdr:col>8</xdr:col>
      <xdr:colOff>19050</xdr:colOff>
      <xdr:row>28</xdr:row>
      <xdr:rowOff>142875</xdr:rowOff>
    </xdr:to>
    <xdr:sp macro="" textlink="">
      <xdr:nvSpPr>
        <xdr:cNvPr id="17" name="16 Rectángulo redondeado">
          <a:extLst>
            <a:ext uri="{FF2B5EF4-FFF2-40B4-BE49-F238E27FC236}">
              <a16:creationId xmlns:a16="http://schemas.microsoft.com/office/drawing/2014/main" id="{00000000-0008-0000-0100-000011000000}"/>
            </a:ext>
          </a:extLst>
        </xdr:cNvPr>
        <xdr:cNvSpPr/>
      </xdr:nvSpPr>
      <xdr:spPr>
        <a:xfrm>
          <a:off x="7686675" y="448627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DE DINAMISMO COMERCIAL </a:t>
          </a:r>
        </a:p>
      </xdr:txBody>
    </xdr:sp>
    <xdr:clientData/>
  </xdr:twoCellAnchor>
  <xdr:twoCellAnchor editAs="oneCell">
    <xdr:from>
      <xdr:col>15</xdr:col>
      <xdr:colOff>63095</xdr:colOff>
      <xdr:row>0</xdr:row>
      <xdr:rowOff>83955</xdr:rowOff>
    </xdr:from>
    <xdr:to>
      <xdr:col>17</xdr:col>
      <xdr:colOff>536945</xdr:colOff>
      <xdr:row>4</xdr:row>
      <xdr:rowOff>151062</xdr:rowOff>
    </xdr:to>
    <xdr:pic>
      <xdr:nvPicPr>
        <xdr:cNvPr id="18" name="17 Imagen">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22" y="83955"/>
          <a:ext cx="2002280" cy="820247"/>
        </a:xfrm>
        <a:prstGeom prst="rect">
          <a:avLst/>
        </a:prstGeom>
      </xdr:spPr>
    </xdr:pic>
    <xdr:clientData/>
  </xdr:twoCellAnchor>
  <xdr:twoCellAnchor editAs="oneCell">
    <xdr:from>
      <xdr:col>0</xdr:col>
      <xdr:colOff>500616</xdr:colOff>
      <xdr:row>0</xdr:row>
      <xdr:rowOff>66454</xdr:rowOff>
    </xdr:from>
    <xdr:to>
      <xdr:col>4</xdr:col>
      <xdr:colOff>433536</xdr:colOff>
      <xdr:row>5</xdr:row>
      <xdr:rowOff>36328</xdr:rowOff>
    </xdr:to>
    <xdr:pic>
      <xdr:nvPicPr>
        <xdr:cNvPr id="19" name="18 Imagen">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7476" y="66454"/>
          <a:ext cx="2989780" cy="911298"/>
        </a:xfrm>
        <a:prstGeom prst="rect">
          <a:avLst/>
        </a:prstGeom>
      </xdr:spPr>
    </xdr:pic>
    <xdr:clientData/>
  </xdr:twoCellAnchor>
  <xdr:twoCellAnchor>
    <xdr:from>
      <xdr:col>8</xdr:col>
      <xdr:colOff>66675</xdr:colOff>
      <xdr:row>5</xdr:row>
      <xdr:rowOff>95250</xdr:rowOff>
    </xdr:from>
    <xdr:to>
      <xdr:col>9</xdr:col>
      <xdr:colOff>523875</xdr:colOff>
      <xdr:row>12</xdr:row>
      <xdr:rowOff>114304</xdr:rowOff>
    </xdr:to>
    <xdr:cxnSp macro="">
      <xdr:nvCxnSpPr>
        <xdr:cNvPr id="20" name="19 Conector recto de flecha">
          <a:extLst>
            <a:ext uri="{FF2B5EF4-FFF2-40B4-BE49-F238E27FC236}">
              <a16:creationId xmlns:a16="http://schemas.microsoft.com/office/drawing/2014/main" id="{00000000-0008-0000-0100-000014000000}"/>
            </a:ext>
          </a:extLst>
        </xdr:cNvPr>
        <xdr:cNvCxnSpPr/>
      </xdr:nvCxnSpPr>
      <xdr:spPr>
        <a:xfrm flipV="1">
          <a:off x="9210675" y="666750"/>
          <a:ext cx="1219200" cy="1352554"/>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7</xdr:row>
      <xdr:rowOff>152400</xdr:rowOff>
    </xdr:from>
    <xdr:to>
      <xdr:col>9</xdr:col>
      <xdr:colOff>504825</xdr:colOff>
      <xdr:row>12</xdr:row>
      <xdr:rowOff>114307</xdr:rowOff>
    </xdr:to>
    <xdr:cxnSp macro="">
      <xdr:nvCxnSpPr>
        <xdr:cNvPr id="21" name="20 Conector recto de flecha">
          <a:extLst>
            <a:ext uri="{FF2B5EF4-FFF2-40B4-BE49-F238E27FC236}">
              <a16:creationId xmlns:a16="http://schemas.microsoft.com/office/drawing/2014/main" id="{00000000-0008-0000-0100-000015000000}"/>
            </a:ext>
          </a:extLst>
        </xdr:cNvPr>
        <xdr:cNvCxnSpPr/>
      </xdr:nvCxnSpPr>
      <xdr:spPr>
        <a:xfrm flipV="1">
          <a:off x="9210675" y="1104900"/>
          <a:ext cx="1200150" cy="91440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10</xdr:row>
      <xdr:rowOff>47625</xdr:rowOff>
    </xdr:from>
    <xdr:to>
      <xdr:col>9</xdr:col>
      <xdr:colOff>495300</xdr:colOff>
      <xdr:row>12</xdr:row>
      <xdr:rowOff>123828</xdr:rowOff>
    </xdr:to>
    <xdr:cxnSp macro="">
      <xdr:nvCxnSpPr>
        <xdr:cNvPr id="25" name="24 Conector recto de flecha">
          <a:extLst>
            <a:ext uri="{FF2B5EF4-FFF2-40B4-BE49-F238E27FC236}">
              <a16:creationId xmlns:a16="http://schemas.microsoft.com/office/drawing/2014/main" id="{00000000-0008-0000-0100-000019000000}"/>
            </a:ext>
          </a:extLst>
        </xdr:cNvPr>
        <xdr:cNvCxnSpPr/>
      </xdr:nvCxnSpPr>
      <xdr:spPr>
        <a:xfrm flipV="1">
          <a:off x="9210675" y="1571625"/>
          <a:ext cx="1190625" cy="45720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114300</xdr:rowOff>
    </xdr:from>
    <xdr:to>
      <xdr:col>9</xdr:col>
      <xdr:colOff>476250</xdr:colOff>
      <xdr:row>12</xdr:row>
      <xdr:rowOff>114302</xdr:rowOff>
    </xdr:to>
    <xdr:cxnSp macro="">
      <xdr:nvCxnSpPr>
        <xdr:cNvPr id="28" name="27 Conector recto de flecha">
          <a:extLst>
            <a:ext uri="{FF2B5EF4-FFF2-40B4-BE49-F238E27FC236}">
              <a16:creationId xmlns:a16="http://schemas.microsoft.com/office/drawing/2014/main" id="{00000000-0008-0000-0100-00001C000000}"/>
            </a:ext>
          </a:extLst>
        </xdr:cNvPr>
        <xdr:cNvCxnSpPr/>
      </xdr:nvCxnSpPr>
      <xdr:spPr>
        <a:xfrm flipV="1">
          <a:off x="9210675" y="2019300"/>
          <a:ext cx="1171575" cy="2"/>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12</xdr:row>
      <xdr:rowOff>114302</xdr:rowOff>
    </xdr:from>
    <xdr:to>
      <xdr:col>9</xdr:col>
      <xdr:colOff>476250</xdr:colOff>
      <xdr:row>14</xdr:row>
      <xdr:rowOff>180975</xdr:rowOff>
    </xdr:to>
    <xdr:cxnSp macro="">
      <xdr:nvCxnSpPr>
        <xdr:cNvPr id="30" name="29 Conector recto de flecha">
          <a:extLst>
            <a:ext uri="{FF2B5EF4-FFF2-40B4-BE49-F238E27FC236}">
              <a16:creationId xmlns:a16="http://schemas.microsoft.com/office/drawing/2014/main" id="{00000000-0008-0000-0100-00001E000000}"/>
            </a:ext>
          </a:extLst>
        </xdr:cNvPr>
        <xdr:cNvCxnSpPr/>
      </xdr:nvCxnSpPr>
      <xdr:spPr>
        <a:xfrm>
          <a:off x="9201150" y="2019302"/>
          <a:ext cx="1181100" cy="44767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123827</xdr:rowOff>
    </xdr:from>
    <xdr:to>
      <xdr:col>9</xdr:col>
      <xdr:colOff>495300</xdr:colOff>
      <xdr:row>17</xdr:row>
      <xdr:rowOff>133350</xdr:rowOff>
    </xdr:to>
    <xdr:cxnSp macro="">
      <xdr:nvCxnSpPr>
        <xdr:cNvPr id="32" name="31 Conector recto de flecha">
          <a:extLst>
            <a:ext uri="{FF2B5EF4-FFF2-40B4-BE49-F238E27FC236}">
              <a16:creationId xmlns:a16="http://schemas.microsoft.com/office/drawing/2014/main" id="{00000000-0008-0000-0100-000020000000}"/>
            </a:ext>
          </a:extLst>
        </xdr:cNvPr>
        <xdr:cNvCxnSpPr/>
      </xdr:nvCxnSpPr>
      <xdr:spPr>
        <a:xfrm>
          <a:off x="9210675" y="2028827"/>
          <a:ext cx="1190625" cy="96202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561974</xdr:colOff>
      <xdr:row>4</xdr:row>
      <xdr:rowOff>95250</xdr:rowOff>
    </xdr:from>
    <xdr:to>
      <xdr:col>13</xdr:col>
      <xdr:colOff>371475</xdr:colOff>
      <xdr:row>6</xdr:row>
      <xdr:rowOff>95250</xdr:rowOff>
    </xdr:to>
    <xdr:sp macro="" textlink="">
      <xdr:nvSpPr>
        <xdr:cNvPr id="44" name="43 Rectángulo redondeado">
          <a:hlinkClick xmlns:r="http://schemas.openxmlformats.org/officeDocument/2006/relationships" r:id="rId3"/>
          <a:extLst>
            <a:ext uri="{FF2B5EF4-FFF2-40B4-BE49-F238E27FC236}">
              <a16:creationId xmlns:a16="http://schemas.microsoft.com/office/drawing/2014/main" id="{00000000-0008-0000-0100-00002C000000}"/>
            </a:ext>
          </a:extLst>
        </xdr:cNvPr>
        <xdr:cNvSpPr/>
      </xdr:nvSpPr>
      <xdr:spPr>
        <a:xfrm>
          <a:off x="10467974" y="476250"/>
          <a:ext cx="2857501"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Valor de las exportaciones de bienes y servicios</a:t>
          </a:r>
        </a:p>
      </xdr:txBody>
    </xdr:sp>
    <xdr:clientData/>
  </xdr:twoCellAnchor>
  <xdr:twoCellAnchor>
    <xdr:from>
      <xdr:col>9</xdr:col>
      <xdr:colOff>571500</xdr:colOff>
      <xdr:row>6</xdr:row>
      <xdr:rowOff>161925</xdr:rowOff>
    </xdr:from>
    <xdr:to>
      <xdr:col>13</xdr:col>
      <xdr:colOff>381000</xdr:colOff>
      <xdr:row>8</xdr:row>
      <xdr:rowOff>161925</xdr:rowOff>
    </xdr:to>
    <xdr:sp macro="" textlink="">
      <xdr:nvSpPr>
        <xdr:cNvPr id="45" name="44 Rectángulo redondeado">
          <a:hlinkClick xmlns:r="http://schemas.openxmlformats.org/officeDocument/2006/relationships" r:id="rId4"/>
          <a:extLst>
            <a:ext uri="{FF2B5EF4-FFF2-40B4-BE49-F238E27FC236}">
              <a16:creationId xmlns:a16="http://schemas.microsoft.com/office/drawing/2014/main" id="{00000000-0008-0000-0100-00002D000000}"/>
            </a:ext>
          </a:extLst>
        </xdr:cNvPr>
        <xdr:cNvSpPr/>
      </xdr:nvSpPr>
      <xdr:spPr>
        <a:xfrm>
          <a:off x="10477500" y="923925"/>
          <a:ext cx="28575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Valor de las importaciones de bienes y servicios</a:t>
          </a:r>
        </a:p>
      </xdr:txBody>
    </xdr:sp>
    <xdr:clientData/>
  </xdr:twoCellAnchor>
  <xdr:twoCellAnchor>
    <xdr:from>
      <xdr:col>9</xdr:col>
      <xdr:colOff>571500</xdr:colOff>
      <xdr:row>9</xdr:row>
      <xdr:rowOff>47625</xdr:rowOff>
    </xdr:from>
    <xdr:to>
      <xdr:col>13</xdr:col>
      <xdr:colOff>390525</xdr:colOff>
      <xdr:row>11</xdr:row>
      <xdr:rowOff>47625</xdr:rowOff>
    </xdr:to>
    <xdr:sp macro="" textlink="">
      <xdr:nvSpPr>
        <xdr:cNvPr id="46" name="45 Rectángulo redondeado">
          <a:hlinkClick xmlns:r="http://schemas.openxmlformats.org/officeDocument/2006/relationships" r:id="rId5"/>
          <a:extLst>
            <a:ext uri="{FF2B5EF4-FFF2-40B4-BE49-F238E27FC236}">
              <a16:creationId xmlns:a16="http://schemas.microsoft.com/office/drawing/2014/main" id="{00000000-0008-0000-0100-00002E000000}"/>
            </a:ext>
          </a:extLst>
        </xdr:cNvPr>
        <xdr:cNvSpPr/>
      </xdr:nvSpPr>
      <xdr:spPr>
        <a:xfrm>
          <a:off x="10477500" y="1381125"/>
          <a:ext cx="286702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Saldo comercial</a:t>
          </a:r>
        </a:p>
      </xdr:txBody>
    </xdr:sp>
    <xdr:clientData/>
  </xdr:twoCellAnchor>
  <xdr:twoCellAnchor>
    <xdr:from>
      <xdr:col>9</xdr:col>
      <xdr:colOff>581025</xdr:colOff>
      <xdr:row>11</xdr:row>
      <xdr:rowOff>114300</xdr:rowOff>
    </xdr:from>
    <xdr:to>
      <xdr:col>13</xdr:col>
      <xdr:colOff>409575</xdr:colOff>
      <xdr:row>13</xdr:row>
      <xdr:rowOff>114300</xdr:rowOff>
    </xdr:to>
    <xdr:sp macro="" textlink="">
      <xdr:nvSpPr>
        <xdr:cNvPr id="47" name="46 Rectángulo redondeado">
          <a:hlinkClick xmlns:r="http://schemas.openxmlformats.org/officeDocument/2006/relationships" r:id="rId6"/>
          <a:extLst>
            <a:ext uri="{FF2B5EF4-FFF2-40B4-BE49-F238E27FC236}">
              <a16:creationId xmlns:a16="http://schemas.microsoft.com/office/drawing/2014/main" id="{00000000-0008-0000-0100-00002F000000}"/>
            </a:ext>
          </a:extLst>
        </xdr:cNvPr>
        <xdr:cNvSpPr/>
      </xdr:nvSpPr>
      <xdr:spPr>
        <a:xfrm>
          <a:off x="10487025" y="182880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Indicadores relativos de comercio exterior</a:t>
          </a:r>
        </a:p>
      </xdr:txBody>
    </xdr:sp>
    <xdr:clientData/>
  </xdr:twoCellAnchor>
  <xdr:twoCellAnchor>
    <xdr:from>
      <xdr:col>9</xdr:col>
      <xdr:colOff>581025</xdr:colOff>
      <xdr:row>13</xdr:row>
      <xdr:rowOff>160373</xdr:rowOff>
    </xdr:from>
    <xdr:to>
      <xdr:col>13</xdr:col>
      <xdr:colOff>419100</xdr:colOff>
      <xdr:row>16</xdr:row>
      <xdr:rowOff>88605</xdr:rowOff>
    </xdr:to>
    <xdr:sp macro="" textlink="">
      <xdr:nvSpPr>
        <xdr:cNvPr id="48" name="47 Rectángulo redondeado">
          <a:hlinkClick xmlns:r="http://schemas.openxmlformats.org/officeDocument/2006/relationships" r:id="rId7"/>
          <a:extLst>
            <a:ext uri="{FF2B5EF4-FFF2-40B4-BE49-F238E27FC236}">
              <a16:creationId xmlns:a16="http://schemas.microsoft.com/office/drawing/2014/main" id="{00000000-0008-0000-0100-000030000000}"/>
            </a:ext>
          </a:extLst>
        </xdr:cNvPr>
        <xdr:cNvSpPr/>
      </xdr:nvSpPr>
      <xdr:spPr>
        <a:xfrm>
          <a:off x="10515822" y="2231507"/>
          <a:ext cx="2894935" cy="493086"/>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Proporciones de comercio en los intercambios comerciales mundiales</a:t>
          </a:r>
        </a:p>
      </xdr:txBody>
    </xdr:sp>
    <xdr:clientData/>
  </xdr:twoCellAnchor>
  <xdr:twoCellAnchor>
    <xdr:from>
      <xdr:col>9</xdr:col>
      <xdr:colOff>581025</xdr:colOff>
      <xdr:row>16</xdr:row>
      <xdr:rowOff>123825</xdr:rowOff>
    </xdr:from>
    <xdr:to>
      <xdr:col>13</xdr:col>
      <xdr:colOff>428625</xdr:colOff>
      <xdr:row>18</xdr:row>
      <xdr:rowOff>123825</xdr:rowOff>
    </xdr:to>
    <xdr:sp macro="" textlink="">
      <xdr:nvSpPr>
        <xdr:cNvPr id="49" name="48 Rectángulo redondeado">
          <a:hlinkClick xmlns:r="http://schemas.openxmlformats.org/officeDocument/2006/relationships" r:id="rId8"/>
          <a:extLst>
            <a:ext uri="{FF2B5EF4-FFF2-40B4-BE49-F238E27FC236}">
              <a16:creationId xmlns:a16="http://schemas.microsoft.com/office/drawing/2014/main" id="{00000000-0008-0000-0100-000031000000}"/>
            </a:ext>
          </a:extLst>
        </xdr:cNvPr>
        <xdr:cNvSpPr/>
      </xdr:nvSpPr>
      <xdr:spPr>
        <a:xfrm>
          <a:off x="10487025" y="2790825"/>
          <a:ext cx="28956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Concentración comercial a nivel de productos</a:t>
          </a:r>
        </a:p>
      </xdr:txBody>
    </xdr:sp>
    <xdr:clientData/>
  </xdr:twoCellAnchor>
  <xdr:twoCellAnchor>
    <xdr:from>
      <xdr:col>8</xdr:col>
      <xdr:colOff>76200</xdr:colOff>
      <xdr:row>24</xdr:row>
      <xdr:rowOff>171450</xdr:rowOff>
    </xdr:from>
    <xdr:to>
      <xdr:col>9</xdr:col>
      <xdr:colOff>552450</xdr:colOff>
      <xdr:row>27</xdr:row>
      <xdr:rowOff>28580</xdr:rowOff>
    </xdr:to>
    <xdr:cxnSp macro="">
      <xdr:nvCxnSpPr>
        <xdr:cNvPr id="68" name="67 Conector recto de flecha">
          <a:extLst>
            <a:ext uri="{FF2B5EF4-FFF2-40B4-BE49-F238E27FC236}">
              <a16:creationId xmlns:a16="http://schemas.microsoft.com/office/drawing/2014/main" id="{00000000-0008-0000-0100-000044000000}"/>
            </a:ext>
          </a:extLst>
        </xdr:cNvPr>
        <xdr:cNvCxnSpPr/>
      </xdr:nvCxnSpPr>
      <xdr:spPr>
        <a:xfrm flipV="1">
          <a:off x="9220200" y="4362450"/>
          <a:ext cx="1238250" cy="428630"/>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27</xdr:row>
      <xdr:rowOff>19059</xdr:rowOff>
    </xdr:from>
    <xdr:to>
      <xdr:col>9</xdr:col>
      <xdr:colOff>552450</xdr:colOff>
      <xdr:row>27</xdr:row>
      <xdr:rowOff>47625</xdr:rowOff>
    </xdr:to>
    <xdr:cxnSp macro="">
      <xdr:nvCxnSpPr>
        <xdr:cNvPr id="69" name="68 Conector recto de flecha">
          <a:extLst>
            <a:ext uri="{FF2B5EF4-FFF2-40B4-BE49-F238E27FC236}">
              <a16:creationId xmlns:a16="http://schemas.microsoft.com/office/drawing/2014/main" id="{00000000-0008-0000-0100-000045000000}"/>
            </a:ext>
          </a:extLst>
        </xdr:cNvPr>
        <xdr:cNvCxnSpPr/>
      </xdr:nvCxnSpPr>
      <xdr:spPr>
        <a:xfrm>
          <a:off x="9229725" y="4781559"/>
          <a:ext cx="1228725" cy="28566"/>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27</xdr:row>
      <xdr:rowOff>38104</xdr:rowOff>
    </xdr:from>
    <xdr:to>
      <xdr:col>9</xdr:col>
      <xdr:colOff>552450</xdr:colOff>
      <xdr:row>29</xdr:row>
      <xdr:rowOff>180975</xdr:rowOff>
    </xdr:to>
    <xdr:cxnSp macro="">
      <xdr:nvCxnSpPr>
        <xdr:cNvPr id="70" name="69 Conector recto de flecha">
          <a:extLst>
            <a:ext uri="{FF2B5EF4-FFF2-40B4-BE49-F238E27FC236}">
              <a16:creationId xmlns:a16="http://schemas.microsoft.com/office/drawing/2014/main" id="{00000000-0008-0000-0100-000046000000}"/>
            </a:ext>
          </a:extLst>
        </xdr:cNvPr>
        <xdr:cNvCxnSpPr/>
      </xdr:nvCxnSpPr>
      <xdr:spPr>
        <a:xfrm>
          <a:off x="9220200" y="4800604"/>
          <a:ext cx="1238250" cy="523871"/>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26</xdr:row>
      <xdr:rowOff>57150</xdr:rowOff>
    </xdr:from>
    <xdr:to>
      <xdr:col>13</xdr:col>
      <xdr:colOff>438150</xdr:colOff>
      <xdr:row>28</xdr:row>
      <xdr:rowOff>57150</xdr:rowOff>
    </xdr:to>
    <xdr:sp macro="" textlink="">
      <xdr:nvSpPr>
        <xdr:cNvPr id="78" name="77 Rectángulo redondeado">
          <a:hlinkClick xmlns:r="http://schemas.openxmlformats.org/officeDocument/2006/relationships" r:id="rId9"/>
          <a:extLst>
            <a:ext uri="{FF2B5EF4-FFF2-40B4-BE49-F238E27FC236}">
              <a16:creationId xmlns:a16="http://schemas.microsoft.com/office/drawing/2014/main" id="{00000000-0008-0000-0100-00004E000000}"/>
            </a:ext>
          </a:extLst>
        </xdr:cNvPr>
        <xdr:cNvSpPr/>
      </xdr:nvSpPr>
      <xdr:spPr>
        <a:xfrm>
          <a:off x="10515600" y="462915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Indice de Balassa</a:t>
          </a:r>
        </a:p>
      </xdr:txBody>
    </xdr:sp>
    <xdr:clientData/>
  </xdr:twoCellAnchor>
  <xdr:twoCellAnchor>
    <xdr:from>
      <xdr:col>9</xdr:col>
      <xdr:colOff>609600</xdr:colOff>
      <xdr:row>28</xdr:row>
      <xdr:rowOff>114298</xdr:rowOff>
    </xdr:from>
    <xdr:to>
      <xdr:col>13</xdr:col>
      <xdr:colOff>447675</xdr:colOff>
      <xdr:row>31</xdr:row>
      <xdr:rowOff>66452</xdr:rowOff>
    </xdr:to>
    <xdr:sp macro="" textlink="">
      <xdr:nvSpPr>
        <xdr:cNvPr id="79" name="78 Rectángulo redondeado">
          <a:hlinkClick xmlns:r="http://schemas.openxmlformats.org/officeDocument/2006/relationships" r:id="rId10"/>
          <a:extLst>
            <a:ext uri="{FF2B5EF4-FFF2-40B4-BE49-F238E27FC236}">
              <a16:creationId xmlns:a16="http://schemas.microsoft.com/office/drawing/2014/main" id="{00000000-0008-0000-0100-00004F000000}"/>
            </a:ext>
          </a:extLst>
        </xdr:cNvPr>
        <xdr:cNvSpPr/>
      </xdr:nvSpPr>
      <xdr:spPr>
        <a:xfrm>
          <a:off x="10544397" y="5009705"/>
          <a:ext cx="2894935" cy="517009"/>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Índice de Grubel Lloyd       </a:t>
          </a:r>
        </a:p>
      </xdr:txBody>
    </xdr:sp>
    <xdr:clientData/>
  </xdr:twoCellAnchor>
  <xdr:twoCellAnchor>
    <xdr:from>
      <xdr:col>9</xdr:col>
      <xdr:colOff>609600</xdr:colOff>
      <xdr:row>23</xdr:row>
      <xdr:rowOff>171450</xdr:rowOff>
    </xdr:from>
    <xdr:to>
      <xdr:col>13</xdr:col>
      <xdr:colOff>447675</xdr:colOff>
      <xdr:row>25</xdr:row>
      <xdr:rowOff>171450</xdr:rowOff>
    </xdr:to>
    <xdr:sp macro="" textlink="">
      <xdr:nvSpPr>
        <xdr:cNvPr id="82" name="81 Rectángulo redondeado">
          <a:hlinkClick xmlns:r="http://schemas.openxmlformats.org/officeDocument/2006/relationships" r:id="rId11"/>
          <a:extLst>
            <a:ext uri="{FF2B5EF4-FFF2-40B4-BE49-F238E27FC236}">
              <a16:creationId xmlns:a16="http://schemas.microsoft.com/office/drawing/2014/main" id="{00000000-0008-0000-0100-000052000000}"/>
            </a:ext>
          </a:extLst>
        </xdr:cNvPr>
        <xdr:cNvSpPr/>
      </xdr:nvSpPr>
      <xdr:spPr>
        <a:xfrm>
          <a:off x="10515600" y="4171950"/>
          <a:ext cx="288607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Ventajas comparativas reveladas</a:t>
          </a:r>
        </a:p>
      </xdr:txBody>
    </xdr:sp>
    <xdr:clientData/>
  </xdr:twoCellAnchor>
  <xdr:twoCellAnchor editAs="oneCell">
    <xdr:from>
      <xdr:col>8</xdr:col>
      <xdr:colOff>287966</xdr:colOff>
      <xdr:row>2</xdr:row>
      <xdr:rowOff>132908</xdr:rowOff>
    </xdr:from>
    <xdr:to>
      <xdr:col>9</xdr:col>
      <xdr:colOff>166134</xdr:colOff>
      <xdr:row>5</xdr:row>
      <xdr:rowOff>173400</xdr:rowOff>
    </xdr:to>
    <xdr:pic>
      <xdr:nvPicPr>
        <xdr:cNvPr id="91" name="90 Imagen" descr="Resultado de imagen para flecha 3d png">
          <a:extLst>
            <a:ext uri="{FF2B5EF4-FFF2-40B4-BE49-F238E27FC236}">
              <a16:creationId xmlns:a16="http://schemas.microsoft.com/office/drawing/2014/main" id="{00000000-0008-0000-0100-00005B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8547" y="321193"/>
          <a:ext cx="642383" cy="6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464169</xdr:colOff>
      <xdr:row>1</xdr:row>
      <xdr:rowOff>44302</xdr:rowOff>
    </xdr:from>
    <xdr:to>
      <xdr:col>8</xdr:col>
      <xdr:colOff>263377</xdr:colOff>
      <xdr:row>4</xdr:row>
      <xdr:rowOff>35220</xdr:rowOff>
    </xdr:to>
    <xdr:pic>
      <xdr:nvPicPr>
        <xdr:cNvPr id="92" name="91 Imagen" descr="Resultado de imagen para 1 png">
          <a:extLst>
            <a:ext uri="{FF2B5EF4-FFF2-40B4-BE49-F238E27FC236}">
              <a16:creationId xmlns:a16="http://schemas.microsoft.com/office/drawing/2014/main" id="{00000000-0008-0000-0100-00005C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70535" y="44302"/>
          <a:ext cx="563423" cy="55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524041</xdr:colOff>
      <xdr:row>1</xdr:row>
      <xdr:rowOff>46200</xdr:rowOff>
    </xdr:from>
    <xdr:ext cx="4090992" cy="468013"/>
    <xdr:sp macro="" textlink="">
      <xdr:nvSpPr>
        <xdr:cNvPr id="93" name="92 Rectángulo">
          <a:extLst>
            <a:ext uri="{FF2B5EF4-FFF2-40B4-BE49-F238E27FC236}">
              <a16:creationId xmlns:a16="http://schemas.microsoft.com/office/drawing/2014/main" id="{00000000-0008-0000-0100-00005D000000}"/>
            </a:ext>
          </a:extLst>
        </xdr:cNvPr>
        <xdr:cNvSpPr/>
      </xdr:nvSpPr>
      <xdr:spPr>
        <a:xfrm>
          <a:off x="9694622" y="46200"/>
          <a:ext cx="4090992" cy="468013"/>
        </a:xfrm>
        <a:prstGeom prst="rect">
          <a:avLst/>
        </a:prstGeom>
        <a:noFill/>
      </xdr:spPr>
      <xdr:txBody>
        <a:bodyPr wrap="none" lIns="91440" tIns="45720" rIns="91440" bIns="45720">
          <a:spAutoFit/>
        </a:bodyPr>
        <a:lstStyle/>
        <a:p>
          <a:pPr algn="ctr"/>
          <a:r>
            <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Seleccione un indicador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342899</xdr:colOff>
      <xdr:row>2</xdr:row>
      <xdr:rowOff>100011</xdr:rowOff>
    </xdr:from>
    <xdr:to>
      <xdr:col>12</xdr:col>
      <xdr:colOff>619125</xdr:colOff>
      <xdr:row>27</xdr:row>
      <xdr:rowOff>152400</xdr:rowOff>
    </xdr:to>
    <xdr:graphicFrame macro="">
      <xdr:nvGraphicFramePr>
        <xdr:cNvPr id="2" name="1 Diagrama">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695325</xdr:colOff>
      <xdr:row>5</xdr:row>
      <xdr:rowOff>57148</xdr:rowOff>
    </xdr:from>
    <xdr:to>
      <xdr:col>10</xdr:col>
      <xdr:colOff>371475</xdr:colOff>
      <xdr:row>17</xdr:row>
      <xdr:rowOff>66673</xdr:rowOff>
    </xdr:to>
    <xdr:sp macro="" textlink="">
      <xdr:nvSpPr>
        <xdr:cNvPr id="8" name="7 Rectángulo">
          <a:extLst>
            <a:ext uri="{FF2B5EF4-FFF2-40B4-BE49-F238E27FC236}">
              <a16:creationId xmlns:a16="http://schemas.microsoft.com/office/drawing/2014/main" id="{00000000-0008-0000-0300-000008000000}"/>
            </a:ext>
          </a:extLst>
        </xdr:cNvPr>
        <xdr:cNvSpPr/>
      </xdr:nvSpPr>
      <xdr:spPr>
        <a:xfrm>
          <a:off x="45053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66675</xdr:colOff>
      <xdr:row>0</xdr:row>
      <xdr:rowOff>9525</xdr:rowOff>
    </xdr:from>
    <xdr:to>
      <xdr:col>3</xdr:col>
      <xdr:colOff>593249</xdr:colOff>
      <xdr:row>5</xdr:row>
      <xdr:rowOff>57150</xdr:rowOff>
    </xdr:to>
    <xdr:pic>
      <xdr:nvPicPr>
        <xdr:cNvPr id="2" name="1 Imagen" descr="Resultado de imagen para LISTA ">
          <a:extLst>
            <a:ext uri="{FF2B5EF4-FFF2-40B4-BE49-F238E27FC236}">
              <a16:creationId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666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0</xdr:rowOff>
    </xdr:from>
    <xdr:to>
      <xdr:col>9</xdr:col>
      <xdr:colOff>495300</xdr:colOff>
      <xdr:row>4</xdr:row>
      <xdr:rowOff>161925</xdr:rowOff>
    </xdr:to>
    <xdr:pic>
      <xdr:nvPicPr>
        <xdr:cNvPr id="3" name="2 Imagen" descr="Resultado de imagen para LISTA ">
          <a:extLst>
            <a:ext uri="{FF2B5EF4-FFF2-40B4-BE49-F238E27FC236}">
              <a16:creationId xmlns:a16="http://schemas.microsoft.com/office/drawing/2014/main" id="{00000000-0008-0000-03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0</xdr:rowOff>
    </xdr:from>
    <xdr:to>
      <xdr:col>15</xdr:col>
      <xdr:colOff>428625</xdr:colOff>
      <xdr:row>5</xdr:row>
      <xdr:rowOff>45514</xdr:rowOff>
    </xdr:to>
    <xdr:pic>
      <xdr:nvPicPr>
        <xdr:cNvPr id="4" name="3 Imagen" descr="Resultado de imagen para LISTA ">
          <a:extLst>
            <a:ext uri="{FF2B5EF4-FFF2-40B4-BE49-F238E27FC236}">
              <a16:creationId xmlns:a16="http://schemas.microsoft.com/office/drawing/2014/main" id="{00000000-0008-0000-03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9439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1</xdr:row>
      <xdr:rowOff>9525</xdr:rowOff>
    </xdr:from>
    <xdr:to>
      <xdr:col>4</xdr:col>
      <xdr:colOff>514350</xdr:colOff>
      <xdr:row>2</xdr:row>
      <xdr:rowOff>171450</xdr:rowOff>
    </xdr:to>
    <xdr:sp macro="" textlink="">
      <xdr:nvSpPr>
        <xdr:cNvPr id="9" name="8 CuadroTexto">
          <a:extLst>
            <a:ext uri="{FF2B5EF4-FFF2-40B4-BE49-F238E27FC236}">
              <a16:creationId xmlns:a16="http://schemas.microsoft.com/office/drawing/2014/main" id="{00000000-0008-0000-0300-000009000000}"/>
            </a:ext>
          </a:extLst>
        </xdr:cNvPr>
        <xdr:cNvSpPr txBox="1"/>
      </xdr:nvSpPr>
      <xdr:spPr>
        <a:xfrm>
          <a:off x="7334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161925</xdr:colOff>
      <xdr:row>1</xdr:row>
      <xdr:rowOff>19051</xdr:rowOff>
    </xdr:from>
    <xdr:to>
      <xdr:col>9</xdr:col>
      <xdr:colOff>419100</xdr:colOff>
      <xdr:row>2</xdr:row>
      <xdr:rowOff>180976</xdr:rowOff>
    </xdr:to>
    <xdr:sp macro="" textlink="">
      <xdr:nvSpPr>
        <xdr:cNvPr id="10" name="9 CuadroTexto">
          <a:extLst>
            <a:ext uri="{FF2B5EF4-FFF2-40B4-BE49-F238E27FC236}">
              <a16:creationId xmlns:a16="http://schemas.microsoft.com/office/drawing/2014/main" id="{00000000-0008-0000-0300-00000A000000}"/>
            </a:ext>
          </a:extLst>
        </xdr:cNvPr>
        <xdr:cNvSpPr txBox="1"/>
      </xdr:nvSpPr>
      <xdr:spPr>
        <a:xfrm>
          <a:off x="54864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209550</xdr:colOff>
      <xdr:row>1</xdr:row>
      <xdr:rowOff>38100</xdr:rowOff>
    </xdr:from>
    <xdr:to>
      <xdr:col>15</xdr:col>
      <xdr:colOff>466725</xdr:colOff>
      <xdr:row>3</xdr:row>
      <xdr:rowOff>9525</xdr:rowOff>
    </xdr:to>
    <xdr:sp macro="" textlink="">
      <xdr:nvSpPr>
        <xdr:cNvPr id="11" name="10 CuadroTexto">
          <a:extLst>
            <a:ext uri="{FF2B5EF4-FFF2-40B4-BE49-F238E27FC236}">
              <a16:creationId xmlns:a16="http://schemas.microsoft.com/office/drawing/2014/main" id="{00000000-0008-0000-0300-00000B000000}"/>
            </a:ext>
          </a:extLst>
        </xdr:cNvPr>
        <xdr:cNvSpPr txBox="1"/>
      </xdr:nvSpPr>
      <xdr:spPr>
        <a:xfrm>
          <a:off x="93535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361950</xdr:colOff>
      <xdr:row>5</xdr:row>
      <xdr:rowOff>28575</xdr:rowOff>
    </xdr:from>
    <xdr:to>
      <xdr:col>16</xdr:col>
      <xdr:colOff>38100</xdr:colOff>
      <xdr:row>17</xdr:row>
      <xdr:rowOff>38100</xdr:rowOff>
    </xdr:to>
    <xdr:sp macro="" textlink="">
      <xdr:nvSpPr>
        <xdr:cNvPr id="12" name="11 Rectángulo">
          <a:extLst>
            <a:ext uri="{FF2B5EF4-FFF2-40B4-BE49-F238E27FC236}">
              <a16:creationId xmlns:a16="http://schemas.microsoft.com/office/drawing/2014/main" id="{00000000-0008-0000-0300-00000C000000}"/>
            </a:ext>
          </a:extLst>
        </xdr:cNvPr>
        <xdr:cNvSpPr/>
      </xdr:nvSpPr>
      <xdr:spPr>
        <a:xfrm>
          <a:off x="9324975" y="9810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295275</xdr:colOff>
      <xdr:row>5</xdr:row>
      <xdr:rowOff>47625</xdr:rowOff>
    </xdr:from>
    <xdr:to>
      <xdr:col>5</xdr:col>
      <xdr:colOff>133350</xdr:colOff>
      <xdr:row>17</xdr:row>
      <xdr:rowOff>57150</xdr:rowOff>
    </xdr:to>
    <xdr:sp macro="" textlink="">
      <xdr:nvSpPr>
        <xdr:cNvPr id="13" name="12 Rectángulo">
          <a:extLst>
            <a:ext uri="{FF2B5EF4-FFF2-40B4-BE49-F238E27FC236}">
              <a16:creationId xmlns:a16="http://schemas.microsoft.com/office/drawing/2014/main" id="{00000000-0008-0000-0300-00000D000000}"/>
            </a:ext>
          </a:extLst>
        </xdr:cNvPr>
        <xdr:cNvSpPr/>
      </xdr:nvSpPr>
      <xdr:spPr>
        <a:xfrm>
          <a:off x="2952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381000</xdr:colOff>
      <xdr:row>18</xdr:row>
      <xdr:rowOff>176211</xdr:rowOff>
    </xdr:from>
    <xdr:to>
      <xdr:col>8</xdr:col>
      <xdr:colOff>809625</xdr:colOff>
      <xdr:row>23</xdr:row>
      <xdr:rowOff>9524</xdr:rowOff>
    </xdr:to>
    <xdr:pic>
      <xdr:nvPicPr>
        <xdr:cNvPr id="14" name="13 Imagen" descr="Resultado de imagen para estadisticas icono pn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97371</xdr:colOff>
      <xdr:row>19</xdr:row>
      <xdr:rowOff>94017</xdr:rowOff>
    </xdr:from>
    <xdr:to>
      <xdr:col>7</xdr:col>
      <xdr:colOff>142876</xdr:colOff>
      <xdr:row>25</xdr:row>
      <xdr:rowOff>104775</xdr:rowOff>
    </xdr:to>
    <xdr:pic>
      <xdr:nvPicPr>
        <xdr:cNvPr id="16" name="15 Imagen" descr="Resultado de imagen para HAZ clic aqui PNG">
          <a:hlinkClick xmlns:r="http://schemas.openxmlformats.org/officeDocument/2006/relationships" r:id="rId3"/>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7371"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22</xdr:row>
      <xdr:rowOff>142875</xdr:rowOff>
    </xdr:from>
    <xdr:to>
      <xdr:col>1</xdr:col>
      <xdr:colOff>19050</xdr:colOff>
      <xdr:row>24</xdr:row>
      <xdr:rowOff>28575</xdr:rowOff>
    </xdr:to>
    <xdr:sp macro="" textlink="">
      <xdr:nvSpPr>
        <xdr:cNvPr id="5" name="4 Flecha izquierda">
          <a:hlinkClick xmlns:r="http://schemas.openxmlformats.org/officeDocument/2006/relationships" r:id="rId5"/>
          <a:extLst>
            <a:ext uri="{FF2B5EF4-FFF2-40B4-BE49-F238E27FC236}">
              <a16:creationId xmlns:a16="http://schemas.microsoft.com/office/drawing/2014/main" id="{00000000-0008-0000-0300-000005000000}"/>
            </a:ext>
          </a:extLst>
        </xdr:cNvPr>
        <xdr:cNvSpPr/>
      </xdr:nvSpPr>
      <xdr:spPr>
        <a:xfrm>
          <a:off x="285750"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104775</xdr:colOff>
      <xdr:row>22</xdr:row>
      <xdr:rowOff>142875</xdr:rowOff>
    </xdr:from>
    <xdr:to>
      <xdr:col>1</xdr:col>
      <xdr:colOff>371475</xdr:colOff>
      <xdr:row>24</xdr:row>
      <xdr:rowOff>38100</xdr:rowOff>
    </xdr:to>
    <xdr:sp macro="" textlink="">
      <xdr:nvSpPr>
        <xdr:cNvPr id="6" name="5 Flecha derecha">
          <a:hlinkClick xmlns:r="http://schemas.openxmlformats.org/officeDocument/2006/relationships" r:id="rId6"/>
          <a:extLst>
            <a:ext uri="{FF2B5EF4-FFF2-40B4-BE49-F238E27FC236}">
              <a16:creationId xmlns:a16="http://schemas.microsoft.com/office/drawing/2014/main" id="{00000000-0008-0000-0300-000006000000}"/>
            </a:ext>
          </a:extLst>
        </xdr:cNvPr>
        <xdr:cNvSpPr/>
      </xdr:nvSpPr>
      <xdr:spPr>
        <a:xfrm>
          <a:off x="581025"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9</xdr:col>
      <xdr:colOff>35888</xdr:colOff>
      <xdr:row>19</xdr:row>
      <xdr:rowOff>31248</xdr:rowOff>
    </xdr:from>
    <xdr:ext cx="3261983" cy="593304"/>
    <xdr:sp macro="" textlink="">
      <xdr:nvSpPr>
        <xdr:cNvPr id="7" name="6 Rectángulo">
          <a:extLst>
            <a:ext uri="{FF2B5EF4-FFF2-40B4-BE49-F238E27FC236}">
              <a16:creationId xmlns:a16="http://schemas.microsoft.com/office/drawing/2014/main" id="{00000000-0008-0000-0300-000007000000}"/>
            </a:ext>
          </a:extLst>
        </xdr:cNvPr>
        <xdr:cNvSpPr/>
      </xdr:nvSpPr>
      <xdr:spPr>
        <a:xfrm>
          <a:off x="6893888"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304800</xdr:colOff>
      <xdr:row>41</xdr:row>
      <xdr:rowOff>142875</xdr:rowOff>
    </xdr:from>
    <xdr:to>
      <xdr:col>1</xdr:col>
      <xdr:colOff>57150</xdr:colOff>
      <xdr:row>43</xdr:row>
      <xdr:rowOff>28575</xdr:rowOff>
    </xdr:to>
    <xdr:sp macro="" textlink="">
      <xdr:nvSpPr>
        <xdr:cNvPr id="17" name="16 Flecha izquierda">
          <a:hlinkClick xmlns:r="http://schemas.openxmlformats.org/officeDocument/2006/relationships" r:id="rId5"/>
          <a:extLst>
            <a:ext uri="{FF2B5EF4-FFF2-40B4-BE49-F238E27FC236}">
              <a16:creationId xmlns:a16="http://schemas.microsoft.com/office/drawing/2014/main" id="{00000000-0008-0000-0300-000011000000}"/>
            </a:ext>
          </a:extLst>
        </xdr:cNvPr>
        <xdr:cNvSpPr/>
      </xdr:nvSpPr>
      <xdr:spPr>
        <a:xfrm>
          <a:off x="304800" y="7953375"/>
          <a:ext cx="2286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133350</xdr:colOff>
      <xdr:row>41</xdr:row>
      <xdr:rowOff>142875</xdr:rowOff>
    </xdr:from>
    <xdr:to>
      <xdr:col>1</xdr:col>
      <xdr:colOff>361949</xdr:colOff>
      <xdr:row>43</xdr:row>
      <xdr:rowOff>38100</xdr:rowOff>
    </xdr:to>
    <xdr:sp macro="" textlink="">
      <xdr:nvSpPr>
        <xdr:cNvPr id="18" name="17 Flecha derecha">
          <a:hlinkClick xmlns:r="http://schemas.openxmlformats.org/officeDocument/2006/relationships" r:id="rId6"/>
          <a:extLst>
            <a:ext uri="{FF2B5EF4-FFF2-40B4-BE49-F238E27FC236}">
              <a16:creationId xmlns:a16="http://schemas.microsoft.com/office/drawing/2014/main" id="{00000000-0008-0000-0300-000012000000}"/>
            </a:ext>
          </a:extLst>
        </xdr:cNvPr>
        <xdr:cNvSpPr/>
      </xdr:nvSpPr>
      <xdr:spPr>
        <a:xfrm>
          <a:off x="609600" y="7953375"/>
          <a:ext cx="228599"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190500</xdr:colOff>
      <xdr:row>22</xdr:row>
      <xdr:rowOff>76200</xdr:rowOff>
    </xdr:from>
    <xdr:ext cx="384272" cy="264560"/>
    <xdr:sp macro="" textlink="">
      <xdr:nvSpPr>
        <xdr:cNvPr id="15" name="14 CuadroTexto">
          <a:extLst>
            <a:ext uri="{FF2B5EF4-FFF2-40B4-BE49-F238E27FC236}">
              <a16:creationId xmlns:a16="http://schemas.microsoft.com/office/drawing/2014/main" id="{00000000-0008-0000-0300-00000F000000}"/>
            </a:ext>
          </a:extLst>
        </xdr:cNvPr>
        <xdr:cNvSpPr txBox="1"/>
      </xdr:nvSpPr>
      <xdr:spPr>
        <a:xfrm>
          <a:off x="626745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123825</xdr:colOff>
      <xdr:row>5</xdr:row>
      <xdr:rowOff>47623</xdr:rowOff>
    </xdr:from>
    <xdr:to>
      <xdr:col>10</xdr:col>
      <xdr:colOff>561975</xdr:colOff>
      <xdr:row>17</xdr:row>
      <xdr:rowOff>57148</xdr:rowOff>
    </xdr:to>
    <xdr:sp macro="" textlink="">
      <xdr:nvSpPr>
        <xdr:cNvPr id="2" name="1 Rectángulo">
          <a:extLst>
            <a:ext uri="{FF2B5EF4-FFF2-40B4-BE49-F238E27FC236}">
              <a16:creationId xmlns:a16="http://schemas.microsoft.com/office/drawing/2014/main" id="{00000000-0008-0000-0400-000002000000}"/>
            </a:ext>
          </a:extLst>
        </xdr:cNvPr>
        <xdr:cNvSpPr/>
      </xdr:nvSpPr>
      <xdr:spPr>
        <a:xfrm>
          <a:off x="4352925" y="1000123"/>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574199</xdr:colOff>
      <xdr:row>5</xdr:row>
      <xdr:rowOff>57150</xdr:rowOff>
    </xdr:to>
    <xdr:pic>
      <xdr:nvPicPr>
        <xdr:cNvPr id="3" name="2 Imagen" descr="Resultado de imagen para LISTA ">
          <a:extLst>
            <a:ext uri="{FF2B5EF4-FFF2-40B4-BE49-F238E27FC236}">
              <a16:creationId xmlns:a16="http://schemas.microsoft.com/office/drawing/2014/main" id="{00000000-0008-0000-04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0</xdr:row>
      <xdr:rowOff>0</xdr:rowOff>
    </xdr:from>
    <xdr:to>
      <xdr:col>10</xdr:col>
      <xdr:colOff>466725</xdr:colOff>
      <xdr:row>4</xdr:row>
      <xdr:rowOff>161925</xdr:rowOff>
    </xdr:to>
    <xdr:pic>
      <xdr:nvPicPr>
        <xdr:cNvPr id="4" name="3 Imagen" descr="Resultado de imagen para LISTA ">
          <a:extLst>
            <a:ext uri="{FF2B5EF4-FFF2-40B4-BE49-F238E27FC236}">
              <a16:creationId xmlns:a16="http://schemas.microsoft.com/office/drawing/2014/main" id="{00000000-0008-0000-04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8957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0</xdr:row>
      <xdr:rowOff>0</xdr:rowOff>
    </xdr:from>
    <xdr:to>
      <xdr:col>15</xdr:col>
      <xdr:colOff>771525</xdr:colOff>
      <xdr:row>5</xdr:row>
      <xdr:rowOff>45514</xdr:rowOff>
    </xdr:to>
    <xdr:pic>
      <xdr:nvPicPr>
        <xdr:cNvPr id="5" name="4 Imagen" descr="Resultado de imagen para LISTA ">
          <a:extLst>
            <a:ext uri="{FF2B5EF4-FFF2-40B4-BE49-F238E27FC236}">
              <a16:creationId xmlns:a16="http://schemas.microsoft.com/office/drawing/2014/main" id="{00000000-0008-0000-04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07720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a:extLst>
            <a:ext uri="{FF2B5EF4-FFF2-40B4-BE49-F238E27FC236}">
              <a16:creationId xmlns:a16="http://schemas.microsoft.com/office/drawing/2014/main" id="{00000000-0008-0000-0400-000006000000}"/>
            </a:ext>
          </a:extLst>
        </xdr:cNvPr>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171450</xdr:colOff>
      <xdr:row>1</xdr:row>
      <xdr:rowOff>28575</xdr:rowOff>
    </xdr:from>
    <xdr:to>
      <xdr:col>9</xdr:col>
      <xdr:colOff>428625</xdr:colOff>
      <xdr:row>3</xdr:row>
      <xdr:rowOff>0</xdr:rowOff>
    </xdr:to>
    <xdr:sp macro="" textlink="">
      <xdr:nvSpPr>
        <xdr:cNvPr id="7" name="6 CuadroTexto">
          <a:extLst>
            <a:ext uri="{FF2B5EF4-FFF2-40B4-BE49-F238E27FC236}">
              <a16:creationId xmlns:a16="http://schemas.microsoft.com/office/drawing/2014/main" id="{00000000-0008-0000-0400-000007000000}"/>
            </a:ext>
          </a:extLst>
        </xdr:cNvPr>
        <xdr:cNvSpPr txBox="1"/>
      </xdr:nvSpPr>
      <xdr:spPr>
        <a:xfrm>
          <a:off x="47434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285750</xdr:colOff>
      <xdr:row>1</xdr:row>
      <xdr:rowOff>38100</xdr:rowOff>
    </xdr:from>
    <xdr:to>
      <xdr:col>15</xdr:col>
      <xdr:colOff>542925</xdr:colOff>
      <xdr:row>3</xdr:row>
      <xdr:rowOff>9525</xdr:rowOff>
    </xdr:to>
    <xdr:sp macro="" textlink="">
      <xdr:nvSpPr>
        <xdr:cNvPr id="8" name="7 CuadroTexto">
          <a:extLst>
            <a:ext uri="{FF2B5EF4-FFF2-40B4-BE49-F238E27FC236}">
              <a16:creationId xmlns:a16="http://schemas.microsoft.com/office/drawing/2014/main" id="{00000000-0008-0000-0400-000008000000}"/>
            </a:ext>
          </a:extLst>
        </xdr:cNvPr>
        <xdr:cNvSpPr txBox="1"/>
      </xdr:nvSpPr>
      <xdr:spPr>
        <a:xfrm>
          <a:off x="90868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533400</xdr:colOff>
      <xdr:row>5</xdr:row>
      <xdr:rowOff>47625</xdr:rowOff>
    </xdr:from>
    <xdr:to>
      <xdr:col>16</xdr:col>
      <xdr:colOff>209550</xdr:colOff>
      <xdr:row>17</xdr:row>
      <xdr:rowOff>57150</xdr:rowOff>
    </xdr:to>
    <xdr:sp macro="" textlink="">
      <xdr:nvSpPr>
        <xdr:cNvPr id="9" name="8 Rectángulo">
          <a:extLst>
            <a:ext uri="{FF2B5EF4-FFF2-40B4-BE49-F238E27FC236}">
              <a16:creationId xmlns:a16="http://schemas.microsoft.com/office/drawing/2014/main" id="{00000000-0008-0000-0400-000009000000}"/>
            </a:ext>
          </a:extLst>
        </xdr:cNvPr>
        <xdr:cNvSpPr/>
      </xdr:nvSpPr>
      <xdr:spPr>
        <a:xfrm>
          <a:off x="85725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390525</xdr:colOff>
      <xdr:row>5</xdr:row>
      <xdr:rowOff>38100</xdr:rowOff>
    </xdr:from>
    <xdr:to>
      <xdr:col>5</xdr:col>
      <xdr:colOff>57150</xdr:colOff>
      <xdr:row>17</xdr:row>
      <xdr:rowOff>47625</xdr:rowOff>
    </xdr:to>
    <xdr:sp macro="" textlink="">
      <xdr:nvSpPr>
        <xdr:cNvPr id="10" name="9 Rectángulo">
          <a:extLst>
            <a:ext uri="{FF2B5EF4-FFF2-40B4-BE49-F238E27FC236}">
              <a16:creationId xmlns:a16="http://schemas.microsoft.com/office/drawing/2014/main" id="{00000000-0008-0000-0400-00000A000000}"/>
            </a:ext>
          </a:extLst>
        </xdr:cNvPr>
        <xdr:cNvSpPr/>
      </xdr:nvSpPr>
      <xdr:spPr>
        <a:xfrm>
          <a:off x="390525" y="990600"/>
          <a:ext cx="31337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457200</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752476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4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400-00000E000000}"/>
            </a:ext>
          </a:extLst>
        </xdr:cNvPr>
        <xdr:cNvSpPr/>
      </xdr:nvSpPr>
      <xdr:spPr>
        <a:xfrm>
          <a:off x="514349" y="4333875"/>
          <a:ext cx="31432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4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4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495300</xdr:colOff>
      <xdr:row>41</xdr:row>
      <xdr:rowOff>76200</xdr:rowOff>
    </xdr:from>
    <xdr:to>
      <xdr:col>1</xdr:col>
      <xdr:colOff>228600</xdr:colOff>
      <xdr:row>42</xdr:row>
      <xdr:rowOff>161925</xdr:rowOff>
    </xdr:to>
    <xdr:sp macro="" textlink="">
      <xdr:nvSpPr>
        <xdr:cNvPr id="17" name="16 Flecha derecha">
          <a:hlinkClick xmlns:r="http://schemas.openxmlformats.org/officeDocument/2006/relationships" r:id="rId7"/>
          <a:extLst>
            <a:ext uri="{FF2B5EF4-FFF2-40B4-BE49-F238E27FC236}">
              <a16:creationId xmlns:a16="http://schemas.microsoft.com/office/drawing/2014/main" id="{00000000-0008-0000-0400-000011000000}"/>
            </a:ext>
          </a:extLst>
        </xdr:cNvPr>
        <xdr:cNvSpPr/>
      </xdr:nvSpPr>
      <xdr:spPr>
        <a:xfrm>
          <a:off x="495300" y="7886700"/>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619125</xdr:colOff>
      <xdr:row>22</xdr:row>
      <xdr:rowOff>47625</xdr:rowOff>
    </xdr:from>
    <xdr:ext cx="384272" cy="264560"/>
    <xdr:sp macro="" textlink="">
      <xdr:nvSpPr>
        <xdr:cNvPr id="19" name="18 CuadroTexto">
          <a:extLst>
            <a:ext uri="{FF2B5EF4-FFF2-40B4-BE49-F238E27FC236}">
              <a16:creationId xmlns:a16="http://schemas.microsoft.com/office/drawing/2014/main" id="{00000000-0008-0000-0400-000013000000}"/>
            </a:ext>
          </a:extLst>
        </xdr:cNvPr>
        <xdr:cNvSpPr txBox="1"/>
      </xdr:nvSpPr>
      <xdr:spPr>
        <a:xfrm>
          <a:off x="4676775" y="423862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542925</xdr:colOff>
      <xdr:row>5</xdr:row>
      <xdr:rowOff>57148</xdr:rowOff>
    </xdr:from>
    <xdr:to>
      <xdr:col>10</xdr:col>
      <xdr:colOff>219075</xdr:colOff>
      <xdr:row>17</xdr:row>
      <xdr:rowOff>66673</xdr:rowOff>
    </xdr:to>
    <xdr:sp macro="" textlink="">
      <xdr:nvSpPr>
        <xdr:cNvPr id="2" name="1 Rectángulo">
          <a:extLst>
            <a:ext uri="{FF2B5EF4-FFF2-40B4-BE49-F238E27FC236}">
              <a16:creationId xmlns:a16="http://schemas.microsoft.com/office/drawing/2014/main" id="{00000000-0008-0000-0500-000002000000}"/>
            </a:ext>
          </a:extLst>
        </xdr:cNvPr>
        <xdr:cNvSpPr/>
      </xdr:nvSpPr>
      <xdr:spPr>
        <a:xfrm>
          <a:off x="43529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47625</xdr:colOff>
      <xdr:row>0</xdr:row>
      <xdr:rowOff>9525</xdr:rowOff>
    </xdr:from>
    <xdr:to>
      <xdr:col>3</xdr:col>
      <xdr:colOff>707549</xdr:colOff>
      <xdr:row>5</xdr:row>
      <xdr:rowOff>57150</xdr:rowOff>
    </xdr:to>
    <xdr:pic>
      <xdr:nvPicPr>
        <xdr:cNvPr id="3" name="2 Imagen" descr="Resultado de imagen para LISTA ">
          <a:extLst>
            <a:ext uri="{FF2B5EF4-FFF2-40B4-BE49-F238E27FC236}">
              <a16:creationId xmlns:a16="http://schemas.microsoft.com/office/drawing/2014/main" id="{00000000-0008-0000-05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4762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9524</xdr:rowOff>
    </xdr:from>
    <xdr:to>
      <xdr:col>9</xdr:col>
      <xdr:colOff>781050</xdr:colOff>
      <xdr:row>4</xdr:row>
      <xdr:rowOff>171449</xdr:rowOff>
    </xdr:to>
    <xdr:pic>
      <xdr:nvPicPr>
        <xdr:cNvPr id="4" name="3 Imagen" descr="Resultado de imagen para LISTA ">
          <a:extLst>
            <a:ext uri="{FF2B5EF4-FFF2-40B4-BE49-F238E27FC236}">
              <a16:creationId xmlns:a16="http://schemas.microsoft.com/office/drawing/2014/main" id="{00000000-0008-0000-05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914775"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0</xdr:rowOff>
    </xdr:from>
    <xdr:to>
      <xdr:col>15</xdr:col>
      <xdr:colOff>628650</xdr:colOff>
      <xdr:row>5</xdr:row>
      <xdr:rowOff>45514</xdr:rowOff>
    </xdr:to>
    <xdr:pic>
      <xdr:nvPicPr>
        <xdr:cNvPr id="5" name="4 Imagen" descr="Resultado de imagen para LISTA ">
          <a:extLst>
            <a:ext uri="{FF2B5EF4-FFF2-40B4-BE49-F238E27FC236}">
              <a16:creationId xmlns:a16="http://schemas.microsoft.com/office/drawing/2014/main" id="{00000000-0008-0000-05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010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a:extLst>
            <a:ext uri="{FF2B5EF4-FFF2-40B4-BE49-F238E27FC236}">
              <a16:creationId xmlns:a16="http://schemas.microsoft.com/office/drawing/2014/main" id="{00000000-0008-0000-0500-000006000000}"/>
            </a:ext>
          </a:extLst>
        </xdr:cNvPr>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371475</xdr:colOff>
      <xdr:row>1</xdr:row>
      <xdr:rowOff>28575</xdr:rowOff>
    </xdr:from>
    <xdr:to>
      <xdr:col>9</xdr:col>
      <xdr:colOff>628650</xdr:colOff>
      <xdr:row>3</xdr:row>
      <xdr:rowOff>0</xdr:rowOff>
    </xdr:to>
    <xdr:sp macro="" textlink="">
      <xdr:nvSpPr>
        <xdr:cNvPr id="7" name="6 CuadroTexto">
          <a:extLst>
            <a:ext uri="{FF2B5EF4-FFF2-40B4-BE49-F238E27FC236}">
              <a16:creationId xmlns:a16="http://schemas.microsoft.com/office/drawing/2014/main" id="{00000000-0008-0000-0500-000007000000}"/>
            </a:ext>
          </a:extLst>
        </xdr:cNvPr>
        <xdr:cNvSpPr txBox="1"/>
      </xdr:nvSpPr>
      <xdr:spPr>
        <a:xfrm>
          <a:off x="4943475"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276225</xdr:colOff>
      <xdr:row>1</xdr:row>
      <xdr:rowOff>38100</xdr:rowOff>
    </xdr:from>
    <xdr:to>
      <xdr:col>15</xdr:col>
      <xdr:colOff>533400</xdr:colOff>
      <xdr:row>3</xdr:row>
      <xdr:rowOff>9525</xdr:rowOff>
    </xdr:to>
    <xdr:sp macro="" textlink="">
      <xdr:nvSpPr>
        <xdr:cNvPr id="8" name="7 CuadroTexto">
          <a:extLst>
            <a:ext uri="{FF2B5EF4-FFF2-40B4-BE49-F238E27FC236}">
              <a16:creationId xmlns:a16="http://schemas.microsoft.com/office/drawing/2014/main" id="{00000000-0008-0000-0500-000008000000}"/>
            </a:ext>
          </a:extLst>
        </xdr:cNvPr>
        <xdr:cNvSpPr txBox="1"/>
      </xdr:nvSpPr>
      <xdr:spPr>
        <a:xfrm>
          <a:off x="94202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523875</xdr:colOff>
      <xdr:row>5</xdr:row>
      <xdr:rowOff>9525</xdr:rowOff>
    </xdr:from>
    <xdr:to>
      <xdr:col>16</xdr:col>
      <xdr:colOff>200025</xdr:colOff>
      <xdr:row>17</xdr:row>
      <xdr:rowOff>19050</xdr:rowOff>
    </xdr:to>
    <xdr:sp macro="" textlink="">
      <xdr:nvSpPr>
        <xdr:cNvPr id="9" name="8 Rectángulo">
          <a:extLst>
            <a:ext uri="{FF2B5EF4-FFF2-40B4-BE49-F238E27FC236}">
              <a16:creationId xmlns:a16="http://schemas.microsoft.com/office/drawing/2014/main" id="{00000000-0008-0000-0500-000009000000}"/>
            </a:ext>
          </a:extLst>
        </xdr:cNvPr>
        <xdr:cNvSpPr/>
      </xdr:nvSpPr>
      <xdr:spPr>
        <a:xfrm>
          <a:off x="8905875" y="9620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552450</xdr:colOff>
      <xdr:row>5</xdr:row>
      <xdr:rowOff>19050</xdr:rowOff>
    </xdr:from>
    <xdr:to>
      <xdr:col>5</xdr:col>
      <xdr:colOff>104775</xdr:colOff>
      <xdr:row>17</xdr:row>
      <xdr:rowOff>28575</xdr:rowOff>
    </xdr:to>
    <xdr:sp macro="" textlink="">
      <xdr:nvSpPr>
        <xdr:cNvPr id="10" name="9 Rectángulo">
          <a:extLst>
            <a:ext uri="{FF2B5EF4-FFF2-40B4-BE49-F238E27FC236}">
              <a16:creationId xmlns:a16="http://schemas.microsoft.com/office/drawing/2014/main" id="{00000000-0008-0000-0500-00000A000000}"/>
            </a:ext>
          </a:extLst>
        </xdr:cNvPr>
        <xdr:cNvSpPr/>
      </xdr:nvSpPr>
      <xdr:spPr>
        <a:xfrm>
          <a:off x="552450" y="9715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409575</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657226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5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476249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500-00000E000000}"/>
            </a:ext>
          </a:extLst>
        </xdr:cNvPr>
        <xdr:cNvSpPr/>
      </xdr:nvSpPr>
      <xdr:spPr>
        <a:xfrm>
          <a:off x="476249" y="4333875"/>
          <a:ext cx="2952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5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5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447675</xdr:colOff>
      <xdr:row>41</xdr:row>
      <xdr:rowOff>85725</xdr:rowOff>
    </xdr:from>
    <xdr:to>
      <xdr:col>1</xdr:col>
      <xdr:colOff>228600</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500-000011000000}"/>
            </a:ext>
          </a:extLst>
        </xdr:cNvPr>
        <xdr:cNvSpPr/>
      </xdr:nvSpPr>
      <xdr:spPr>
        <a:xfrm>
          <a:off x="447675" y="7896225"/>
          <a:ext cx="2571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104775</xdr:colOff>
      <xdr:row>9</xdr:row>
      <xdr:rowOff>171449</xdr:rowOff>
    </xdr:from>
    <xdr:to>
      <xdr:col>8</xdr:col>
      <xdr:colOff>647700</xdr:colOff>
      <xdr:row>11</xdr:row>
      <xdr:rowOff>93920</xdr:rowOff>
    </xdr:to>
    <xdr:pic>
      <xdr:nvPicPr>
        <xdr:cNvPr id="18" name="17 Imagen">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8775" y="1885949"/>
          <a:ext cx="1304925" cy="30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428942</xdr:colOff>
      <xdr:row>40</xdr:row>
      <xdr:rowOff>40773</xdr:rowOff>
    </xdr:from>
    <xdr:ext cx="3256917" cy="655885"/>
    <xdr:sp macro="" textlink="">
      <xdr:nvSpPr>
        <xdr:cNvPr id="19" name="18 Rectángulo">
          <a:extLst>
            <a:ext uri="{FF2B5EF4-FFF2-40B4-BE49-F238E27FC236}">
              <a16:creationId xmlns:a16="http://schemas.microsoft.com/office/drawing/2014/main" id="{00000000-0008-0000-0500-000013000000}"/>
            </a:ext>
          </a:extLst>
        </xdr:cNvPr>
        <xdr:cNvSpPr/>
      </xdr:nvSpPr>
      <xdr:spPr>
        <a:xfrm>
          <a:off x="5962967" y="7660773"/>
          <a:ext cx="3256917" cy="655885"/>
        </a:xfrm>
        <a:prstGeom prst="rect">
          <a:avLst/>
        </a:prstGeom>
        <a:noFill/>
      </xdr:spPr>
      <xdr:txBody>
        <a:bodyPr wrap="none" lIns="91440" tIns="45720" rIns="91440" bIns="45720">
          <a:sp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Saldo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533400</xdr:colOff>
      <xdr:row>22</xdr:row>
      <xdr:rowOff>66675</xdr:rowOff>
    </xdr:from>
    <xdr:ext cx="384272" cy="264560"/>
    <xdr:sp macro="" textlink="">
      <xdr:nvSpPr>
        <xdr:cNvPr id="20" name="19 CuadroTexto">
          <a:extLst>
            <a:ext uri="{FF2B5EF4-FFF2-40B4-BE49-F238E27FC236}">
              <a16:creationId xmlns:a16="http://schemas.microsoft.com/office/drawing/2014/main" id="{00000000-0008-0000-0500-000014000000}"/>
            </a:ext>
          </a:extLst>
        </xdr:cNvPr>
        <xdr:cNvSpPr txBox="1"/>
      </xdr:nvSpPr>
      <xdr:spPr>
        <a:xfrm>
          <a:off x="530542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342899</xdr:colOff>
      <xdr:row>5</xdr:row>
      <xdr:rowOff>57148</xdr:rowOff>
    </xdr:from>
    <xdr:to>
      <xdr:col>10</xdr:col>
      <xdr:colOff>409574</xdr:colOff>
      <xdr:row>17</xdr:row>
      <xdr:rowOff>66673</xdr:rowOff>
    </xdr:to>
    <xdr:sp macro="" textlink="">
      <xdr:nvSpPr>
        <xdr:cNvPr id="2" name="1 Rectángulo">
          <a:extLst>
            <a:ext uri="{FF2B5EF4-FFF2-40B4-BE49-F238E27FC236}">
              <a16:creationId xmlns:a16="http://schemas.microsoft.com/office/drawing/2014/main" id="{00000000-0008-0000-0600-000002000000}"/>
            </a:ext>
          </a:extLst>
        </xdr:cNvPr>
        <xdr:cNvSpPr/>
      </xdr:nvSpPr>
      <xdr:spPr>
        <a:xfrm>
          <a:off x="4152899" y="1009648"/>
          <a:ext cx="387667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5</xdr:col>
      <xdr:colOff>2699</xdr:colOff>
      <xdr:row>5</xdr:row>
      <xdr:rowOff>57150</xdr:rowOff>
    </xdr:to>
    <xdr:pic>
      <xdr:nvPicPr>
        <xdr:cNvPr id="3" name="2 Imagen" descr="Resultado de imagen para LISTA ">
          <a:extLst>
            <a:ext uri="{FF2B5EF4-FFF2-40B4-BE49-F238E27FC236}">
              <a16:creationId xmlns:a16="http://schemas.microsoft.com/office/drawing/2014/main" id="{00000000-0008-0000-06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0</xdr:row>
      <xdr:rowOff>9524</xdr:rowOff>
    </xdr:from>
    <xdr:to>
      <xdr:col>9</xdr:col>
      <xdr:colOff>400050</xdr:colOff>
      <xdr:row>4</xdr:row>
      <xdr:rowOff>171449</xdr:rowOff>
    </xdr:to>
    <xdr:pic>
      <xdr:nvPicPr>
        <xdr:cNvPr id="4" name="3 Imagen" descr="Resultado de imagen para LISTA ">
          <a:extLst>
            <a:ext uri="{FF2B5EF4-FFF2-40B4-BE49-F238E27FC236}">
              <a16:creationId xmlns:a16="http://schemas.microsoft.com/office/drawing/2014/main" id="{00000000-0008-0000-06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638175</xdr:colOff>
      <xdr:row>0</xdr:row>
      <xdr:rowOff>0</xdr:rowOff>
    </xdr:from>
    <xdr:to>
      <xdr:col>14</xdr:col>
      <xdr:colOff>514350</xdr:colOff>
      <xdr:row>5</xdr:row>
      <xdr:rowOff>45514</xdr:rowOff>
    </xdr:to>
    <xdr:pic>
      <xdr:nvPicPr>
        <xdr:cNvPr id="5" name="4 Imagen" descr="Resultado de imagen para LISTA ">
          <a:extLst>
            <a:ext uri="{FF2B5EF4-FFF2-40B4-BE49-F238E27FC236}">
              <a16:creationId xmlns:a16="http://schemas.microsoft.com/office/drawing/2014/main" id="{00000000-0008-0000-06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581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a:extLst>
            <a:ext uri="{FF2B5EF4-FFF2-40B4-BE49-F238E27FC236}">
              <a16:creationId xmlns:a16="http://schemas.microsoft.com/office/drawing/2014/main" id="{00000000-0008-0000-0600-000006000000}"/>
            </a:ext>
          </a:extLst>
        </xdr:cNvPr>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561975</xdr:colOff>
      <xdr:row>1</xdr:row>
      <xdr:rowOff>38100</xdr:rowOff>
    </xdr:from>
    <xdr:to>
      <xdr:col>9</xdr:col>
      <xdr:colOff>819150</xdr:colOff>
      <xdr:row>3</xdr:row>
      <xdr:rowOff>9525</xdr:rowOff>
    </xdr:to>
    <xdr:sp macro="" textlink="">
      <xdr:nvSpPr>
        <xdr:cNvPr id="7" name="6 CuadroTexto">
          <a:extLst>
            <a:ext uri="{FF2B5EF4-FFF2-40B4-BE49-F238E27FC236}">
              <a16:creationId xmlns:a16="http://schemas.microsoft.com/office/drawing/2014/main" id="{00000000-0008-0000-0600-000007000000}"/>
            </a:ext>
          </a:extLst>
        </xdr:cNvPr>
        <xdr:cNvSpPr txBox="1"/>
      </xdr:nvSpPr>
      <xdr:spPr>
        <a:xfrm>
          <a:off x="5343525" y="228600"/>
          <a:ext cx="40100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133350</xdr:colOff>
      <xdr:row>1</xdr:row>
      <xdr:rowOff>38100</xdr:rowOff>
    </xdr:from>
    <xdr:to>
      <xdr:col>15</xdr:col>
      <xdr:colOff>390525</xdr:colOff>
      <xdr:row>3</xdr:row>
      <xdr:rowOff>9525</xdr:rowOff>
    </xdr:to>
    <xdr:sp macro="" textlink="">
      <xdr:nvSpPr>
        <xdr:cNvPr id="8" name="7 CuadroTexto">
          <a:extLst>
            <a:ext uri="{FF2B5EF4-FFF2-40B4-BE49-F238E27FC236}">
              <a16:creationId xmlns:a16="http://schemas.microsoft.com/office/drawing/2014/main" id="{00000000-0008-0000-0600-000008000000}"/>
            </a:ext>
          </a:extLst>
        </xdr:cNvPr>
        <xdr:cNvSpPr txBox="1"/>
      </xdr:nvSpPr>
      <xdr:spPr>
        <a:xfrm>
          <a:off x="92773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666750</xdr:colOff>
      <xdr:row>5</xdr:row>
      <xdr:rowOff>19050</xdr:rowOff>
    </xdr:from>
    <xdr:to>
      <xdr:col>16</xdr:col>
      <xdr:colOff>171450</xdr:colOff>
      <xdr:row>17</xdr:row>
      <xdr:rowOff>28575</xdr:rowOff>
    </xdr:to>
    <xdr:sp macro="" textlink="">
      <xdr:nvSpPr>
        <xdr:cNvPr id="9" name="8 Rectángulo">
          <a:extLst>
            <a:ext uri="{FF2B5EF4-FFF2-40B4-BE49-F238E27FC236}">
              <a16:creationId xmlns:a16="http://schemas.microsoft.com/office/drawing/2014/main" id="{00000000-0008-0000-0600-000009000000}"/>
            </a:ext>
          </a:extLst>
        </xdr:cNvPr>
        <xdr:cNvSpPr/>
      </xdr:nvSpPr>
      <xdr:spPr>
        <a:xfrm>
          <a:off x="8286750" y="971550"/>
          <a:ext cx="40767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5</xdr:row>
      <xdr:rowOff>57150</xdr:rowOff>
    </xdr:from>
    <xdr:to>
      <xdr:col>5</xdr:col>
      <xdr:colOff>85725</xdr:colOff>
      <xdr:row>17</xdr:row>
      <xdr:rowOff>66675</xdr:rowOff>
    </xdr:to>
    <xdr:sp macro="" textlink="">
      <xdr:nvSpPr>
        <xdr:cNvPr id="10" name="9 Rectángulo">
          <a:extLst>
            <a:ext uri="{FF2B5EF4-FFF2-40B4-BE49-F238E27FC236}">
              <a16:creationId xmlns:a16="http://schemas.microsoft.com/office/drawing/2014/main" id="{00000000-0008-0000-0600-00000A000000}"/>
            </a:ext>
          </a:extLst>
        </xdr:cNvPr>
        <xdr:cNvSpPr/>
      </xdr:nvSpPr>
      <xdr:spPr>
        <a:xfrm>
          <a:off x="533400" y="10096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266700</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6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6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6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6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6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41</xdr:row>
      <xdr:rowOff>66675</xdr:rowOff>
    </xdr:from>
    <xdr:to>
      <xdr:col>1</xdr:col>
      <xdr:colOff>38100</xdr:colOff>
      <xdr:row>42</xdr:row>
      <xdr:rowOff>152400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600-000011000000}"/>
            </a:ext>
          </a:extLst>
        </xdr:cNvPr>
        <xdr:cNvSpPr/>
      </xdr:nvSpPr>
      <xdr:spPr>
        <a:xfrm>
          <a:off x="514350" y="787717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723899</xdr:colOff>
      <xdr:row>5</xdr:row>
      <xdr:rowOff>110032</xdr:rowOff>
    </xdr:from>
    <xdr:to>
      <xdr:col>10</xdr:col>
      <xdr:colOff>0</xdr:colOff>
      <xdr:row>14</xdr:row>
      <xdr:rowOff>105706</xdr:rowOff>
    </xdr:to>
    <xdr:pic>
      <xdr:nvPicPr>
        <xdr:cNvPr id="18" name="17 Imagen">
          <a:extLst>
            <a:ext uri="{FF2B5EF4-FFF2-40B4-BE49-F238E27FC236}">
              <a16:creationId xmlns:a16="http://schemas.microsoft.com/office/drawing/2014/main" id="{00000000-0008-0000-0600-000012000000}"/>
            </a:ext>
          </a:extLst>
        </xdr:cNvPr>
        <xdr:cNvPicPr>
          <a:picLocks noChangeAspect="1"/>
        </xdr:cNvPicPr>
      </xdr:nvPicPr>
      <xdr:blipFill rotWithShape="1">
        <a:blip xmlns:r="http://schemas.openxmlformats.org/officeDocument/2006/relationships" r:embed="rId7"/>
        <a:srcRect l="21223" t="35421" r="17082" b="27334"/>
        <a:stretch/>
      </xdr:blipFill>
      <xdr:spPr>
        <a:xfrm>
          <a:off x="4629149" y="1062532"/>
          <a:ext cx="5038726" cy="1710174"/>
        </a:xfrm>
        <a:prstGeom prst="rect">
          <a:avLst/>
        </a:prstGeom>
      </xdr:spPr>
    </xdr:pic>
    <xdr:clientData/>
  </xdr:twoCellAnchor>
  <xdr:oneCellAnchor>
    <xdr:from>
      <xdr:col>0</xdr:col>
      <xdr:colOff>0</xdr:colOff>
      <xdr:row>45</xdr:row>
      <xdr:rowOff>136023</xdr:rowOff>
    </xdr:from>
    <xdr:ext cx="3800475" cy="1094274"/>
    <xdr:sp macro="" textlink="">
      <xdr:nvSpPr>
        <xdr:cNvPr id="19" name="18 Rectángulo">
          <a:extLst>
            <a:ext uri="{FF2B5EF4-FFF2-40B4-BE49-F238E27FC236}">
              <a16:creationId xmlns:a16="http://schemas.microsoft.com/office/drawing/2014/main" id="{00000000-0008-0000-0600-000013000000}"/>
            </a:ext>
          </a:extLst>
        </xdr:cNvPr>
        <xdr:cNvSpPr/>
      </xdr:nvSpPr>
      <xdr:spPr>
        <a:xfrm>
          <a:off x="0" y="8727573"/>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por habitante</a:t>
          </a:r>
        </a:p>
      </xdr:txBody>
    </xdr:sp>
    <xdr:clientData/>
  </xdr:oneCellAnchor>
  <xdr:oneCellAnchor>
    <xdr:from>
      <xdr:col>0</xdr:col>
      <xdr:colOff>38100</xdr:colOff>
      <xdr:row>66</xdr:row>
      <xdr:rowOff>114300</xdr:rowOff>
    </xdr:from>
    <xdr:ext cx="3800475" cy="1094274"/>
    <xdr:sp macro="" textlink="">
      <xdr:nvSpPr>
        <xdr:cNvPr id="20" name="19 Rectángulo">
          <a:extLst>
            <a:ext uri="{FF2B5EF4-FFF2-40B4-BE49-F238E27FC236}">
              <a16:creationId xmlns:a16="http://schemas.microsoft.com/office/drawing/2014/main" id="{00000000-0008-0000-0600-000014000000}"/>
            </a:ext>
          </a:extLst>
        </xdr:cNvPr>
        <xdr:cNvSpPr/>
      </xdr:nvSpPr>
      <xdr:spPr>
        <a:xfrm>
          <a:off x="38100" y="1263967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por habitante</a:t>
          </a:r>
        </a:p>
      </xdr:txBody>
    </xdr:sp>
    <xdr:clientData/>
  </xdr:oneCellAnchor>
  <xdr:oneCellAnchor>
    <xdr:from>
      <xdr:col>0</xdr:col>
      <xdr:colOff>76200</xdr:colOff>
      <xdr:row>79</xdr:row>
      <xdr:rowOff>161925</xdr:rowOff>
    </xdr:from>
    <xdr:ext cx="3800475" cy="1595245"/>
    <xdr:sp macro="" textlink="">
      <xdr:nvSpPr>
        <xdr:cNvPr id="21" name="20 Rectángulo">
          <a:extLst>
            <a:ext uri="{FF2B5EF4-FFF2-40B4-BE49-F238E27FC236}">
              <a16:creationId xmlns:a16="http://schemas.microsoft.com/office/drawing/2014/main" id="{00000000-0008-0000-0600-000015000000}"/>
            </a:ext>
          </a:extLst>
        </xdr:cNvPr>
        <xdr:cNvSpPr/>
      </xdr:nvSpPr>
      <xdr:spPr>
        <a:xfrm>
          <a:off x="76200" y="151923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por habitante</a:t>
          </a:r>
        </a:p>
      </xdr:txBody>
    </xdr:sp>
    <xdr:clientData/>
  </xdr:oneCellAnchor>
  <xdr:oneCellAnchor>
    <xdr:from>
      <xdr:col>0</xdr:col>
      <xdr:colOff>9525</xdr:colOff>
      <xdr:row>99</xdr:row>
      <xdr:rowOff>104775</xdr:rowOff>
    </xdr:from>
    <xdr:ext cx="3800475" cy="1094274"/>
    <xdr:sp macro="" textlink="">
      <xdr:nvSpPr>
        <xdr:cNvPr id="22" name="21 Rectángulo">
          <a:extLst>
            <a:ext uri="{FF2B5EF4-FFF2-40B4-BE49-F238E27FC236}">
              <a16:creationId xmlns:a16="http://schemas.microsoft.com/office/drawing/2014/main" id="{00000000-0008-0000-0600-000016000000}"/>
            </a:ext>
          </a:extLst>
        </xdr:cNvPr>
        <xdr:cNvSpPr/>
      </xdr:nvSpPr>
      <xdr:spPr>
        <a:xfrm>
          <a:off x="9525" y="19069050"/>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0</xdr:colOff>
      <xdr:row>112</xdr:row>
      <xdr:rowOff>133350</xdr:rowOff>
    </xdr:from>
    <xdr:ext cx="3800475" cy="1094274"/>
    <xdr:sp macro="" textlink="">
      <xdr:nvSpPr>
        <xdr:cNvPr id="23" name="22 Rectángulo">
          <a:extLst>
            <a:ext uri="{FF2B5EF4-FFF2-40B4-BE49-F238E27FC236}">
              <a16:creationId xmlns:a16="http://schemas.microsoft.com/office/drawing/2014/main" id="{00000000-0008-0000-0600-000017000000}"/>
            </a:ext>
          </a:extLst>
        </xdr:cNvPr>
        <xdr:cNvSpPr/>
      </xdr:nvSpPr>
      <xdr:spPr>
        <a:xfrm>
          <a:off x="0" y="2161222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0</xdr:colOff>
      <xdr:row>126</xdr:row>
      <xdr:rowOff>0</xdr:rowOff>
    </xdr:from>
    <xdr:ext cx="3800475" cy="1595245"/>
    <xdr:sp macro="" textlink="">
      <xdr:nvSpPr>
        <xdr:cNvPr id="24" name="23 Rectángulo">
          <a:extLst>
            <a:ext uri="{FF2B5EF4-FFF2-40B4-BE49-F238E27FC236}">
              <a16:creationId xmlns:a16="http://schemas.microsoft.com/office/drawing/2014/main" id="{00000000-0008-0000-0600-000018000000}"/>
            </a:ext>
          </a:extLst>
        </xdr:cNvPr>
        <xdr:cNvSpPr/>
      </xdr:nvSpPr>
      <xdr:spPr>
        <a:xfrm>
          <a:off x="0" y="241839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intercambio comercial</a:t>
          </a:r>
        </a:p>
      </xdr:txBody>
    </xdr:sp>
    <xdr:clientData/>
  </xdr:oneCellAnchor>
  <xdr:oneCellAnchor>
    <xdr:from>
      <xdr:col>0</xdr:col>
      <xdr:colOff>19050</xdr:colOff>
      <xdr:row>139</xdr:row>
      <xdr:rowOff>123825</xdr:rowOff>
    </xdr:from>
    <xdr:ext cx="3800475" cy="2096215"/>
    <xdr:sp macro="" textlink="">
      <xdr:nvSpPr>
        <xdr:cNvPr id="25" name="24 Rectángulo">
          <a:extLst>
            <a:ext uri="{FF2B5EF4-FFF2-40B4-BE49-F238E27FC236}">
              <a16:creationId xmlns:a16="http://schemas.microsoft.com/office/drawing/2014/main" id="{00000000-0008-0000-0600-000019000000}"/>
            </a:ext>
          </a:extLst>
        </xdr:cNvPr>
        <xdr:cNvSpPr/>
      </xdr:nvSpPr>
      <xdr:spPr>
        <a:xfrm>
          <a:off x="19050" y="26812875"/>
          <a:ext cx="3800475" cy="209621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promedio del</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 comercial</a:t>
          </a:r>
        </a:p>
      </xdr:txBody>
    </xdr:sp>
    <xdr:clientData/>
  </xdr:oneCellAnchor>
  <xdr:oneCellAnchor>
    <xdr:from>
      <xdr:col>5</xdr:col>
      <xdr:colOff>590550</xdr:colOff>
      <xdr:row>22</xdr:row>
      <xdr:rowOff>76200</xdr:rowOff>
    </xdr:from>
    <xdr:ext cx="384272" cy="264560"/>
    <xdr:sp macro="" textlink="">
      <xdr:nvSpPr>
        <xdr:cNvPr id="26" name="25 CuadroTexto">
          <a:extLst>
            <a:ext uri="{FF2B5EF4-FFF2-40B4-BE49-F238E27FC236}">
              <a16:creationId xmlns:a16="http://schemas.microsoft.com/office/drawing/2014/main" id="{00000000-0008-0000-0600-00001A000000}"/>
            </a:ext>
          </a:extLst>
        </xdr:cNvPr>
        <xdr:cNvSpPr txBox="1"/>
      </xdr:nvSpPr>
      <xdr:spPr>
        <a:xfrm>
          <a:off x="449580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257176</xdr:colOff>
      <xdr:row>5</xdr:row>
      <xdr:rowOff>19048</xdr:rowOff>
    </xdr:from>
    <xdr:to>
      <xdr:col>8</xdr:col>
      <xdr:colOff>371475</xdr:colOff>
      <xdr:row>17</xdr:row>
      <xdr:rowOff>28573</xdr:rowOff>
    </xdr:to>
    <xdr:sp macro="" textlink="">
      <xdr:nvSpPr>
        <xdr:cNvPr id="2" name="1 Rectángulo">
          <a:extLst>
            <a:ext uri="{FF2B5EF4-FFF2-40B4-BE49-F238E27FC236}">
              <a16:creationId xmlns:a16="http://schemas.microsoft.com/office/drawing/2014/main" id="{00000000-0008-0000-0700-000002000000}"/>
            </a:ext>
          </a:extLst>
        </xdr:cNvPr>
        <xdr:cNvSpPr/>
      </xdr:nvSpPr>
      <xdr:spPr>
        <a:xfrm>
          <a:off x="5648326" y="971548"/>
          <a:ext cx="5105399"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752475</xdr:colOff>
      <xdr:row>0</xdr:row>
      <xdr:rowOff>9525</xdr:rowOff>
    </xdr:from>
    <xdr:to>
      <xdr:col>3</xdr:col>
      <xdr:colOff>2174399</xdr:colOff>
      <xdr:row>5</xdr:row>
      <xdr:rowOff>57150</xdr:rowOff>
    </xdr:to>
    <xdr:pic>
      <xdr:nvPicPr>
        <xdr:cNvPr id="3" name="2 Imagen" descr="Resultado de imagen para LISTA ">
          <a:extLst>
            <a:ext uri="{FF2B5EF4-FFF2-40B4-BE49-F238E27FC236}">
              <a16:creationId xmlns:a16="http://schemas.microsoft.com/office/drawing/2014/main" id="{00000000-0008-0000-07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7524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0</xdr:row>
      <xdr:rowOff>0</xdr:rowOff>
    </xdr:from>
    <xdr:to>
      <xdr:col>7</xdr:col>
      <xdr:colOff>981075</xdr:colOff>
      <xdr:row>4</xdr:row>
      <xdr:rowOff>161925</xdr:rowOff>
    </xdr:to>
    <xdr:pic>
      <xdr:nvPicPr>
        <xdr:cNvPr id="4" name="3 Imagen" descr="Resultado de imagen para LISTA ">
          <a:extLst>
            <a:ext uri="{FF2B5EF4-FFF2-40B4-BE49-F238E27FC236}">
              <a16:creationId xmlns:a16="http://schemas.microsoft.com/office/drawing/2014/main" id="{00000000-0008-0000-07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388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0</xdr:row>
      <xdr:rowOff>38100</xdr:rowOff>
    </xdr:from>
    <xdr:to>
      <xdr:col>11</xdr:col>
      <xdr:colOff>438150</xdr:colOff>
      <xdr:row>5</xdr:row>
      <xdr:rowOff>83614</xdr:rowOff>
    </xdr:to>
    <xdr:pic>
      <xdr:nvPicPr>
        <xdr:cNvPr id="5" name="4 Imagen" descr="Resultado de imagen para LISTA ">
          <a:extLst>
            <a:ext uri="{FF2B5EF4-FFF2-40B4-BE49-F238E27FC236}">
              <a16:creationId xmlns:a16="http://schemas.microsoft.com/office/drawing/2014/main" id="{00000000-0008-0000-07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734675" y="3810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xdr:rowOff>
    </xdr:from>
    <xdr:to>
      <xdr:col>4</xdr:col>
      <xdr:colOff>257175</xdr:colOff>
      <xdr:row>2</xdr:row>
      <xdr:rowOff>171450</xdr:rowOff>
    </xdr:to>
    <xdr:sp macro="" textlink="">
      <xdr:nvSpPr>
        <xdr:cNvPr id="6" name="5 CuadroTexto">
          <a:extLst>
            <a:ext uri="{FF2B5EF4-FFF2-40B4-BE49-F238E27FC236}">
              <a16:creationId xmlns:a16="http://schemas.microsoft.com/office/drawing/2014/main" id="{00000000-0008-0000-0700-000006000000}"/>
            </a:ext>
          </a:extLst>
        </xdr:cNvPr>
        <xdr:cNvSpPr txBox="1"/>
      </xdr:nvSpPr>
      <xdr:spPr>
        <a:xfrm>
          <a:off x="762000" y="2000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4</xdr:col>
      <xdr:colOff>838200</xdr:colOff>
      <xdr:row>1</xdr:row>
      <xdr:rowOff>38100</xdr:rowOff>
    </xdr:from>
    <xdr:to>
      <xdr:col>8</xdr:col>
      <xdr:colOff>133350</xdr:colOff>
      <xdr:row>3</xdr:row>
      <xdr:rowOff>9525</xdr:rowOff>
    </xdr:to>
    <xdr:sp macro="" textlink="">
      <xdr:nvSpPr>
        <xdr:cNvPr id="7" name="6 CuadroTexto">
          <a:extLst>
            <a:ext uri="{FF2B5EF4-FFF2-40B4-BE49-F238E27FC236}">
              <a16:creationId xmlns:a16="http://schemas.microsoft.com/office/drawing/2014/main" id="{00000000-0008-0000-0700-000007000000}"/>
            </a:ext>
          </a:extLst>
        </xdr:cNvPr>
        <xdr:cNvSpPr txBox="1"/>
      </xdr:nvSpPr>
      <xdr:spPr>
        <a:xfrm>
          <a:off x="6229350" y="228600"/>
          <a:ext cx="428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8</xdr:col>
      <xdr:colOff>723900</xdr:colOff>
      <xdr:row>1</xdr:row>
      <xdr:rowOff>66675</xdr:rowOff>
    </xdr:from>
    <xdr:to>
      <xdr:col>11</xdr:col>
      <xdr:colOff>1057275</xdr:colOff>
      <xdr:row>3</xdr:row>
      <xdr:rowOff>38100</xdr:rowOff>
    </xdr:to>
    <xdr:sp macro="" textlink="">
      <xdr:nvSpPr>
        <xdr:cNvPr id="8" name="7 CuadroTexto">
          <a:extLst>
            <a:ext uri="{FF2B5EF4-FFF2-40B4-BE49-F238E27FC236}">
              <a16:creationId xmlns:a16="http://schemas.microsoft.com/office/drawing/2014/main" id="{00000000-0008-0000-0700-000008000000}"/>
            </a:ext>
          </a:extLst>
        </xdr:cNvPr>
        <xdr:cNvSpPr txBox="1"/>
      </xdr:nvSpPr>
      <xdr:spPr>
        <a:xfrm>
          <a:off x="11106150" y="257175"/>
          <a:ext cx="43624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476250</xdr:colOff>
      <xdr:row>5</xdr:row>
      <xdr:rowOff>28575</xdr:rowOff>
    </xdr:from>
    <xdr:to>
      <xdr:col>11</xdr:col>
      <xdr:colOff>762000</xdr:colOff>
      <xdr:row>17</xdr:row>
      <xdr:rowOff>38100</xdr:rowOff>
    </xdr:to>
    <xdr:sp macro="" textlink="">
      <xdr:nvSpPr>
        <xdr:cNvPr id="9" name="8 Rectángulo">
          <a:extLst>
            <a:ext uri="{FF2B5EF4-FFF2-40B4-BE49-F238E27FC236}">
              <a16:creationId xmlns:a16="http://schemas.microsoft.com/office/drawing/2014/main" id="{00000000-0008-0000-0700-000009000000}"/>
            </a:ext>
          </a:extLst>
        </xdr:cNvPr>
        <xdr:cNvSpPr/>
      </xdr:nvSpPr>
      <xdr:spPr>
        <a:xfrm>
          <a:off x="10858500" y="981075"/>
          <a:ext cx="43148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581025</xdr:colOff>
      <xdr:row>5</xdr:row>
      <xdr:rowOff>0</xdr:rowOff>
    </xdr:from>
    <xdr:to>
      <xdr:col>4</xdr:col>
      <xdr:colOff>66675</xdr:colOff>
      <xdr:row>17</xdr:row>
      <xdr:rowOff>9525</xdr:rowOff>
    </xdr:to>
    <xdr:sp macro="" textlink="">
      <xdr:nvSpPr>
        <xdr:cNvPr id="10" name="9 Rectángulo">
          <a:extLst>
            <a:ext uri="{FF2B5EF4-FFF2-40B4-BE49-F238E27FC236}">
              <a16:creationId xmlns:a16="http://schemas.microsoft.com/office/drawing/2014/main" id="{00000000-0008-0000-0700-00000A000000}"/>
            </a:ext>
          </a:extLst>
        </xdr:cNvPr>
        <xdr:cNvSpPr/>
      </xdr:nvSpPr>
      <xdr:spPr>
        <a:xfrm>
          <a:off x="581025" y="952500"/>
          <a:ext cx="48768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104775</xdr:colOff>
      <xdr:row>19</xdr:row>
      <xdr:rowOff>14286</xdr:rowOff>
    </xdr:from>
    <xdr:to>
      <xdr:col>7</xdr:col>
      <xdr:colOff>19050</xdr:colOff>
      <xdr:row>23</xdr:row>
      <xdr:rowOff>38099</xdr:rowOff>
    </xdr:to>
    <xdr:pic>
      <xdr:nvPicPr>
        <xdr:cNvPr id="11" name="10 Imagen" descr="Resultado de imagen para estadisticas icono png">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0975" y="3633786"/>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104776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7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7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1340813</xdr:colOff>
      <xdr:row>19</xdr:row>
      <xdr:rowOff>69348</xdr:rowOff>
    </xdr:from>
    <xdr:ext cx="3261983" cy="593304"/>
    <xdr:sp macro="" textlink="">
      <xdr:nvSpPr>
        <xdr:cNvPr id="15" name="14 Rectángulo">
          <a:extLst>
            <a:ext uri="{FF2B5EF4-FFF2-40B4-BE49-F238E27FC236}">
              <a16:creationId xmlns:a16="http://schemas.microsoft.com/office/drawing/2014/main" id="{00000000-0008-0000-0700-00000F000000}"/>
            </a:ext>
          </a:extLst>
        </xdr:cNvPr>
        <xdr:cNvSpPr/>
      </xdr:nvSpPr>
      <xdr:spPr>
        <a:xfrm>
          <a:off x="9037013" y="36888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7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700-000011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438151</xdr:colOff>
      <xdr:row>6</xdr:row>
      <xdr:rowOff>28575</xdr:rowOff>
    </xdr:from>
    <xdr:to>
      <xdr:col>8</xdr:col>
      <xdr:colOff>209551</xdr:colOff>
      <xdr:row>11</xdr:row>
      <xdr:rowOff>28575</xdr:rowOff>
    </xdr:to>
    <xdr:pic>
      <xdr:nvPicPr>
        <xdr:cNvPr id="18" name="17 Imagen">
          <a:extLst>
            <a:ext uri="{FF2B5EF4-FFF2-40B4-BE49-F238E27FC236}">
              <a16:creationId xmlns:a16="http://schemas.microsoft.com/office/drawing/2014/main" id="{00000000-0008-0000-0700-000012000000}"/>
            </a:ext>
          </a:extLst>
        </xdr:cNvPr>
        <xdr:cNvPicPr>
          <a:picLocks noChangeAspect="1"/>
        </xdr:cNvPicPr>
      </xdr:nvPicPr>
      <xdr:blipFill rotWithShape="1">
        <a:blip xmlns:r="http://schemas.openxmlformats.org/officeDocument/2006/relationships" r:embed="rId7"/>
        <a:srcRect l="18231" t="47923" r="16973" b="29027"/>
        <a:stretch/>
      </xdr:blipFill>
      <xdr:spPr>
        <a:xfrm>
          <a:off x="5829301" y="1171575"/>
          <a:ext cx="4762500" cy="952500"/>
        </a:xfrm>
        <a:prstGeom prst="rect">
          <a:avLst/>
        </a:prstGeom>
      </xdr:spPr>
    </xdr:pic>
    <xdr:clientData/>
  </xdr:twoCellAnchor>
  <xdr:oneCellAnchor>
    <xdr:from>
      <xdr:col>0</xdr:col>
      <xdr:colOff>171450</xdr:colOff>
      <xdr:row>61</xdr:row>
      <xdr:rowOff>164598</xdr:rowOff>
    </xdr:from>
    <xdr:ext cx="2085975" cy="843693"/>
    <xdr:sp macro="" textlink="">
      <xdr:nvSpPr>
        <xdr:cNvPr id="19" name="18 Rectángulo">
          <a:extLst>
            <a:ext uri="{FF2B5EF4-FFF2-40B4-BE49-F238E27FC236}">
              <a16:creationId xmlns:a16="http://schemas.microsoft.com/office/drawing/2014/main" id="{00000000-0008-0000-0700-000013000000}"/>
            </a:ext>
          </a:extLst>
        </xdr:cNvPr>
        <xdr:cNvSpPr/>
      </xdr:nvSpPr>
      <xdr:spPr>
        <a:xfrm>
          <a:off x="171450" y="11861298"/>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del mundo</a:t>
          </a:r>
        </a:p>
      </xdr:txBody>
    </xdr:sp>
    <xdr:clientData/>
  </xdr:oneCellAnchor>
  <xdr:oneCellAnchor>
    <xdr:from>
      <xdr:col>0</xdr:col>
      <xdr:colOff>171450</xdr:colOff>
      <xdr:row>47</xdr:row>
      <xdr:rowOff>85725</xdr:rowOff>
    </xdr:from>
    <xdr:ext cx="2085975" cy="1219373"/>
    <xdr:sp macro="" textlink="">
      <xdr:nvSpPr>
        <xdr:cNvPr id="20" name="19 Rectángulo">
          <a:extLst>
            <a:ext uri="{FF2B5EF4-FFF2-40B4-BE49-F238E27FC236}">
              <a16:creationId xmlns:a16="http://schemas.microsoft.com/office/drawing/2014/main" id="{00000000-0008-0000-0700-000014000000}"/>
            </a:ext>
          </a:extLst>
        </xdr:cNvPr>
        <xdr:cNvSpPr/>
      </xdr:nvSpPr>
      <xdr:spPr>
        <a:xfrm>
          <a:off x="171450" y="9067800"/>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238125</xdr:colOff>
      <xdr:row>87</xdr:row>
      <xdr:rowOff>12198</xdr:rowOff>
    </xdr:from>
    <xdr:ext cx="2085975" cy="843693"/>
    <xdr:sp macro="" textlink="">
      <xdr:nvSpPr>
        <xdr:cNvPr id="21" name="20 Rectángulo">
          <a:extLst>
            <a:ext uri="{FF2B5EF4-FFF2-40B4-BE49-F238E27FC236}">
              <a16:creationId xmlns:a16="http://schemas.microsoft.com/office/drawing/2014/main" id="{00000000-0008-0000-0700-000015000000}"/>
            </a:ext>
          </a:extLst>
        </xdr:cNvPr>
        <xdr:cNvSpPr/>
      </xdr:nvSpPr>
      <xdr:spPr>
        <a:xfrm>
          <a:off x="238125" y="16480923"/>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del mundo</a:t>
          </a:r>
        </a:p>
      </xdr:txBody>
    </xdr:sp>
    <xdr:clientData/>
  </xdr:oneCellAnchor>
  <xdr:oneCellAnchor>
    <xdr:from>
      <xdr:col>0</xdr:col>
      <xdr:colOff>238125</xdr:colOff>
      <xdr:row>73</xdr:row>
      <xdr:rowOff>38100</xdr:rowOff>
    </xdr:from>
    <xdr:ext cx="2085975" cy="1219373"/>
    <xdr:sp macro="" textlink="">
      <xdr:nvSpPr>
        <xdr:cNvPr id="22" name="21 Rectángulo">
          <a:extLst>
            <a:ext uri="{FF2B5EF4-FFF2-40B4-BE49-F238E27FC236}">
              <a16:creationId xmlns:a16="http://schemas.microsoft.com/office/drawing/2014/main" id="{00000000-0008-0000-0700-000016000000}"/>
            </a:ext>
          </a:extLst>
        </xdr:cNvPr>
        <xdr:cNvSpPr/>
      </xdr:nvSpPr>
      <xdr:spPr>
        <a:xfrm>
          <a:off x="238125" y="14030325"/>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161925</xdr:colOff>
      <xdr:row>99</xdr:row>
      <xdr:rowOff>133350</xdr:rowOff>
    </xdr:from>
    <xdr:ext cx="2085975" cy="2346412"/>
    <xdr:sp macro="" textlink="">
      <xdr:nvSpPr>
        <xdr:cNvPr id="23" name="22 Rectángulo">
          <a:extLst>
            <a:ext uri="{FF2B5EF4-FFF2-40B4-BE49-F238E27FC236}">
              <a16:creationId xmlns:a16="http://schemas.microsoft.com/office/drawing/2014/main" id="{00000000-0008-0000-0700-000017000000}"/>
            </a:ext>
          </a:extLst>
        </xdr:cNvPr>
        <xdr:cNvSpPr/>
      </xdr:nvSpPr>
      <xdr:spPr>
        <a:xfrm>
          <a:off x="161925" y="18964275"/>
          <a:ext cx="2085975" cy="234641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por</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el peso de los intercambios locales en el comercio internacional</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381000</xdr:colOff>
      <xdr:row>22</xdr:row>
      <xdr:rowOff>66675</xdr:rowOff>
    </xdr:from>
    <xdr:ext cx="384272" cy="264560"/>
    <xdr:sp macro="" textlink="">
      <xdr:nvSpPr>
        <xdr:cNvPr id="24" name="23 CuadroTexto">
          <a:extLst>
            <a:ext uri="{FF2B5EF4-FFF2-40B4-BE49-F238E27FC236}">
              <a16:creationId xmlns:a16="http://schemas.microsoft.com/office/drawing/2014/main" id="{00000000-0008-0000-0700-000018000000}"/>
            </a:ext>
          </a:extLst>
        </xdr:cNvPr>
        <xdr:cNvSpPr txBox="1"/>
      </xdr:nvSpPr>
      <xdr:spPr>
        <a:xfrm>
          <a:off x="673417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581025</xdr:colOff>
      <xdr:row>5</xdr:row>
      <xdr:rowOff>57148</xdr:rowOff>
    </xdr:from>
    <xdr:to>
      <xdr:col>10</xdr:col>
      <xdr:colOff>257175</xdr:colOff>
      <xdr:row>17</xdr:row>
      <xdr:rowOff>66673</xdr:rowOff>
    </xdr:to>
    <xdr:sp macro="" textlink="">
      <xdr:nvSpPr>
        <xdr:cNvPr id="2" name="1 Rectángulo">
          <a:extLst>
            <a:ext uri="{FF2B5EF4-FFF2-40B4-BE49-F238E27FC236}">
              <a16:creationId xmlns:a16="http://schemas.microsoft.com/office/drawing/2014/main" id="{00000000-0008-0000-0800-000002000000}"/>
            </a:ext>
          </a:extLst>
        </xdr:cNvPr>
        <xdr:cNvSpPr/>
      </xdr:nvSpPr>
      <xdr:spPr>
        <a:xfrm>
          <a:off x="43910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3</xdr:col>
      <xdr:colOff>1669574</xdr:colOff>
      <xdr:row>5</xdr:row>
      <xdr:rowOff>57150</xdr:rowOff>
    </xdr:to>
    <xdr:pic>
      <xdr:nvPicPr>
        <xdr:cNvPr id="3" name="2 Imagen" descr="Resultado de imagen para LISTA ">
          <a:extLst>
            <a:ext uri="{FF2B5EF4-FFF2-40B4-BE49-F238E27FC236}">
              <a16:creationId xmlns:a16="http://schemas.microsoft.com/office/drawing/2014/main" id="{00000000-0008-0000-08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0</xdr:row>
      <xdr:rowOff>9524</xdr:rowOff>
    </xdr:from>
    <xdr:to>
      <xdr:col>10</xdr:col>
      <xdr:colOff>619125</xdr:colOff>
      <xdr:row>4</xdr:row>
      <xdr:rowOff>171449</xdr:rowOff>
    </xdr:to>
    <xdr:pic>
      <xdr:nvPicPr>
        <xdr:cNvPr id="4" name="3 Imagen" descr="Resultado de imagen para LISTA ">
          <a:extLst>
            <a:ext uri="{FF2B5EF4-FFF2-40B4-BE49-F238E27FC236}">
              <a16:creationId xmlns:a16="http://schemas.microsoft.com/office/drawing/2014/main" id="{00000000-0008-0000-08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576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0</xdr:row>
      <xdr:rowOff>0</xdr:rowOff>
    </xdr:from>
    <xdr:to>
      <xdr:col>16</xdr:col>
      <xdr:colOff>361950</xdr:colOff>
      <xdr:row>5</xdr:row>
      <xdr:rowOff>45514</xdr:rowOff>
    </xdr:to>
    <xdr:pic>
      <xdr:nvPicPr>
        <xdr:cNvPr id="5" name="4 Imagen" descr="Resultado de imagen para LISTA ">
          <a:extLst>
            <a:ext uri="{FF2B5EF4-FFF2-40B4-BE49-F238E27FC236}">
              <a16:creationId xmlns:a16="http://schemas.microsoft.com/office/drawing/2014/main" id="{00000000-0008-0000-08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391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a:extLst>
            <a:ext uri="{FF2B5EF4-FFF2-40B4-BE49-F238E27FC236}">
              <a16:creationId xmlns:a16="http://schemas.microsoft.com/office/drawing/2014/main" id="{00000000-0008-0000-0800-000006000000}"/>
            </a:ext>
          </a:extLst>
        </xdr:cNvPr>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514350</xdr:colOff>
      <xdr:row>1</xdr:row>
      <xdr:rowOff>28575</xdr:rowOff>
    </xdr:from>
    <xdr:to>
      <xdr:col>10</xdr:col>
      <xdr:colOff>9525</xdr:colOff>
      <xdr:row>3</xdr:row>
      <xdr:rowOff>0</xdr:rowOff>
    </xdr:to>
    <xdr:sp macro="" textlink="">
      <xdr:nvSpPr>
        <xdr:cNvPr id="7" name="6 CuadroTexto">
          <a:extLst>
            <a:ext uri="{FF2B5EF4-FFF2-40B4-BE49-F238E27FC236}">
              <a16:creationId xmlns:a16="http://schemas.microsoft.com/office/drawing/2014/main" id="{00000000-0008-0000-0800-000007000000}"/>
            </a:ext>
          </a:extLst>
        </xdr:cNvPr>
        <xdr:cNvSpPr txBox="1"/>
      </xdr:nvSpPr>
      <xdr:spPr>
        <a:xfrm>
          <a:off x="50863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314325</xdr:colOff>
      <xdr:row>1</xdr:row>
      <xdr:rowOff>38100</xdr:rowOff>
    </xdr:from>
    <xdr:to>
      <xdr:col>15</xdr:col>
      <xdr:colOff>571500</xdr:colOff>
      <xdr:row>3</xdr:row>
      <xdr:rowOff>9525</xdr:rowOff>
    </xdr:to>
    <xdr:sp macro="" textlink="">
      <xdr:nvSpPr>
        <xdr:cNvPr id="8" name="7 CuadroTexto">
          <a:extLst>
            <a:ext uri="{FF2B5EF4-FFF2-40B4-BE49-F238E27FC236}">
              <a16:creationId xmlns:a16="http://schemas.microsoft.com/office/drawing/2014/main" id="{00000000-0008-0000-0800-000008000000}"/>
            </a:ext>
          </a:extLst>
        </xdr:cNvPr>
        <xdr:cNvSpPr txBox="1"/>
      </xdr:nvSpPr>
      <xdr:spPr>
        <a:xfrm>
          <a:off x="94583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581025</xdr:colOff>
      <xdr:row>4</xdr:row>
      <xdr:rowOff>180975</xdr:rowOff>
    </xdr:from>
    <xdr:to>
      <xdr:col>16</xdr:col>
      <xdr:colOff>257175</xdr:colOff>
      <xdr:row>17</xdr:row>
      <xdr:rowOff>0</xdr:rowOff>
    </xdr:to>
    <xdr:sp macro="" textlink="">
      <xdr:nvSpPr>
        <xdr:cNvPr id="9" name="8 Rectángulo">
          <a:extLst>
            <a:ext uri="{FF2B5EF4-FFF2-40B4-BE49-F238E27FC236}">
              <a16:creationId xmlns:a16="http://schemas.microsoft.com/office/drawing/2014/main" id="{00000000-0008-0000-0800-000009000000}"/>
            </a:ext>
          </a:extLst>
        </xdr:cNvPr>
        <xdr:cNvSpPr/>
      </xdr:nvSpPr>
      <xdr:spPr>
        <a:xfrm>
          <a:off x="8963025" y="9429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561975</xdr:colOff>
      <xdr:row>5</xdr:row>
      <xdr:rowOff>47625</xdr:rowOff>
    </xdr:from>
    <xdr:to>
      <xdr:col>5</xdr:col>
      <xdr:colOff>114300</xdr:colOff>
      <xdr:row>17</xdr:row>
      <xdr:rowOff>57150</xdr:rowOff>
    </xdr:to>
    <xdr:sp macro="" textlink="">
      <xdr:nvSpPr>
        <xdr:cNvPr id="10" name="9 Rectángulo">
          <a:extLst>
            <a:ext uri="{FF2B5EF4-FFF2-40B4-BE49-F238E27FC236}">
              <a16:creationId xmlns:a16="http://schemas.microsoft.com/office/drawing/2014/main" id="{00000000-0008-0000-0800-00000A000000}"/>
            </a:ext>
          </a:extLst>
        </xdr:cNvPr>
        <xdr:cNvSpPr/>
      </xdr:nvSpPr>
      <xdr:spPr>
        <a:xfrm>
          <a:off x="5619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8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8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8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8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800-000011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0</xdr:colOff>
      <xdr:row>44</xdr:row>
      <xdr:rowOff>155073</xdr:rowOff>
    </xdr:from>
    <xdr:ext cx="1609725" cy="2722092"/>
    <xdr:sp macro="" textlink="">
      <xdr:nvSpPr>
        <xdr:cNvPr id="18" name="17 Rectángulo">
          <a:extLst>
            <a:ext uri="{FF2B5EF4-FFF2-40B4-BE49-F238E27FC236}">
              <a16:creationId xmlns:a16="http://schemas.microsoft.com/office/drawing/2014/main" id="{00000000-0008-0000-0800-000012000000}"/>
            </a:ext>
          </a:extLst>
        </xdr:cNvPr>
        <xdr:cNvSpPr/>
      </xdr:nvSpPr>
      <xdr:spPr>
        <a:xfrm>
          <a:off x="0" y="8537073"/>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exportado</a:t>
          </a:r>
        </a:p>
      </xdr:txBody>
    </xdr:sp>
    <xdr:clientData/>
  </xdr:oneCellAnchor>
  <xdr:oneCellAnchor>
    <xdr:from>
      <xdr:col>0</xdr:col>
      <xdr:colOff>0</xdr:colOff>
      <xdr:row>60</xdr:row>
      <xdr:rowOff>0</xdr:rowOff>
    </xdr:from>
    <xdr:ext cx="1609725" cy="2722092"/>
    <xdr:sp macro="" textlink="">
      <xdr:nvSpPr>
        <xdr:cNvPr id="19" name="18 Rectángulo">
          <a:extLst>
            <a:ext uri="{FF2B5EF4-FFF2-40B4-BE49-F238E27FC236}">
              <a16:creationId xmlns:a16="http://schemas.microsoft.com/office/drawing/2014/main" id="{00000000-0008-0000-0800-000013000000}"/>
            </a:ext>
          </a:extLst>
        </xdr:cNvPr>
        <xdr:cNvSpPr/>
      </xdr:nvSpPr>
      <xdr:spPr>
        <a:xfrm>
          <a:off x="0" y="11468100"/>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importado</a:t>
          </a:r>
        </a:p>
      </xdr:txBody>
    </xdr:sp>
    <xdr:clientData/>
  </xdr:oneCellAnchor>
  <xdr:oneCellAnchor>
    <xdr:from>
      <xdr:col>5</xdr:col>
      <xdr:colOff>581025</xdr:colOff>
      <xdr:row>22</xdr:row>
      <xdr:rowOff>76200</xdr:rowOff>
    </xdr:from>
    <xdr:ext cx="384272" cy="264560"/>
    <xdr:sp macro="" textlink="">
      <xdr:nvSpPr>
        <xdr:cNvPr id="20" name="19 CuadroTexto">
          <a:extLst>
            <a:ext uri="{FF2B5EF4-FFF2-40B4-BE49-F238E27FC236}">
              <a16:creationId xmlns:a16="http://schemas.microsoft.com/office/drawing/2014/main" id="{00000000-0008-0000-0800-000014000000}"/>
            </a:ext>
          </a:extLst>
        </xdr:cNvPr>
        <xdr:cNvSpPr txBox="1"/>
      </xdr:nvSpPr>
      <xdr:spPr>
        <a:xfrm>
          <a:off x="587692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5.bin"/><Relationship Id="rId1" Type="http://schemas.openxmlformats.org/officeDocument/2006/relationships/hyperlink" Target="https://datos.bancomundial.org/indicador/NY.GDP.MKTP.CD?locations=CO"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87" zoomScaleNormal="87" workbookViewId="0">
      <selection activeCell="V11" sqref="V11"/>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AF68"/>
  <sheetViews>
    <sheetView showGridLines="0" topLeftCell="AA46" workbookViewId="0">
      <selection activeCell="Z70" sqref="Z70"/>
    </sheetView>
  </sheetViews>
  <sheetFormatPr baseColWidth="10" defaultRowHeight="15" x14ac:dyDescent="0.25"/>
  <cols>
    <col min="2" max="2" width="4.140625" customWidth="1"/>
    <col min="3" max="3" width="14.140625" customWidth="1"/>
    <col min="5" max="5" width="30" customWidth="1"/>
    <col min="6" max="6" width="17.42578125" customWidth="1"/>
    <col min="7" max="7" width="20.85546875" customWidth="1"/>
    <col min="8" max="27" width="14.140625" bestFit="1" customWidth="1"/>
  </cols>
  <sheetData>
    <row r="3" spans="2:15" ht="26.25" x14ac:dyDescent="0.25">
      <c r="F3" s="244"/>
      <c r="G3" s="244"/>
      <c r="H3" s="244"/>
      <c r="I3" s="244"/>
      <c r="J3" s="244"/>
    </row>
    <row r="6" spans="2:15" x14ac:dyDescent="0.25">
      <c r="L6" s="226" t="s">
        <v>12</v>
      </c>
      <c r="M6" s="227"/>
      <c r="N6" s="227"/>
      <c r="O6" s="227"/>
    </row>
    <row r="7" spans="2:15" x14ac:dyDescent="0.25">
      <c r="B7" s="209" t="s">
        <v>44</v>
      </c>
      <c r="C7" s="225"/>
      <c r="D7" s="225"/>
      <c r="E7" s="225"/>
      <c r="L7" s="227"/>
      <c r="M7" s="227"/>
      <c r="N7" s="227"/>
      <c r="O7" s="227"/>
    </row>
    <row r="8" spans="2:15" x14ac:dyDescent="0.25">
      <c r="B8" s="225"/>
      <c r="C8" s="225"/>
      <c r="D8" s="225"/>
      <c r="E8" s="225"/>
      <c r="L8" s="227"/>
      <c r="M8" s="227"/>
      <c r="N8" s="227"/>
      <c r="O8" s="227"/>
    </row>
    <row r="9" spans="2:15" x14ac:dyDescent="0.25">
      <c r="B9" s="225"/>
      <c r="C9" s="225"/>
      <c r="D9" s="225"/>
      <c r="E9" s="225"/>
      <c r="L9" s="227"/>
      <c r="M9" s="227"/>
      <c r="N9" s="227"/>
      <c r="O9" s="227"/>
    </row>
    <row r="10" spans="2:15" x14ac:dyDescent="0.25">
      <c r="B10" s="225"/>
      <c r="C10" s="225"/>
      <c r="D10" s="225"/>
      <c r="E10" s="225"/>
      <c r="L10" s="227"/>
      <c r="M10" s="227"/>
      <c r="N10" s="227"/>
      <c r="O10" s="227"/>
    </row>
    <row r="11" spans="2:15" x14ac:dyDescent="0.25">
      <c r="B11" s="225"/>
      <c r="C11" s="225"/>
      <c r="D11" s="225"/>
      <c r="E11" s="225"/>
      <c r="L11" s="227"/>
      <c r="M11" s="227"/>
      <c r="N11" s="227"/>
      <c r="O11" s="227"/>
    </row>
    <row r="12" spans="2:15" x14ac:dyDescent="0.25">
      <c r="B12" s="225"/>
      <c r="C12" s="225"/>
      <c r="D12" s="225"/>
      <c r="E12" s="225"/>
      <c r="L12" s="227"/>
      <c r="M12" s="227"/>
      <c r="N12" s="227"/>
      <c r="O12" s="227"/>
    </row>
    <row r="13" spans="2:15" x14ac:dyDescent="0.25">
      <c r="B13" s="225"/>
      <c r="C13" s="225"/>
      <c r="D13" s="225"/>
      <c r="E13" s="225"/>
      <c r="L13" s="227"/>
      <c r="M13" s="227"/>
      <c r="N13" s="227"/>
      <c r="O13" s="227"/>
    </row>
    <row r="14" spans="2:15" x14ac:dyDescent="0.25">
      <c r="B14" s="225"/>
      <c r="C14" s="225"/>
      <c r="D14" s="225"/>
      <c r="E14" s="225"/>
      <c r="L14" s="227"/>
      <c r="M14" s="227"/>
      <c r="N14" s="227"/>
      <c r="O14" s="227"/>
    </row>
    <row r="15" spans="2:15" ht="18.75" customHeight="1" x14ac:dyDescent="0.25">
      <c r="B15" s="225"/>
      <c r="C15" s="225"/>
      <c r="D15" s="225"/>
      <c r="E15" s="225"/>
      <c r="L15" s="227"/>
      <c r="M15" s="227"/>
      <c r="N15" s="227"/>
      <c r="O15" s="227"/>
    </row>
    <row r="16" spans="2:15" x14ac:dyDescent="0.25">
      <c r="C16" s="210" t="s">
        <v>3</v>
      </c>
      <c r="D16" s="210"/>
      <c r="E16" s="210"/>
      <c r="G16" s="210" t="s">
        <v>3</v>
      </c>
      <c r="H16" s="210"/>
      <c r="I16" s="210"/>
      <c r="L16" s="210" t="s">
        <v>3</v>
      </c>
      <c r="M16" s="210"/>
      <c r="N16" s="210"/>
    </row>
    <row r="42" spans="4:32" ht="15.75" thickBot="1" x14ac:dyDescent="0.3"/>
    <row r="43" spans="4:32" ht="15.75" thickBot="1" x14ac:dyDescent="0.3">
      <c r="D43" s="5" t="s">
        <v>14</v>
      </c>
      <c r="E43" s="6"/>
      <c r="F43" s="5">
        <v>1995</v>
      </c>
      <c r="G43" s="11">
        <v>1996</v>
      </c>
      <c r="H43" s="7">
        <v>1997</v>
      </c>
      <c r="I43" s="11">
        <v>1998</v>
      </c>
      <c r="J43" s="7">
        <v>1999</v>
      </c>
      <c r="K43" s="11">
        <v>2000</v>
      </c>
      <c r="L43" s="7">
        <v>2001</v>
      </c>
      <c r="M43" s="11">
        <v>2002</v>
      </c>
      <c r="N43" s="7">
        <v>2003</v>
      </c>
      <c r="O43" s="11">
        <v>2004</v>
      </c>
      <c r="P43" s="7">
        <v>2005</v>
      </c>
      <c r="Q43" s="11">
        <v>2006</v>
      </c>
      <c r="R43" s="7">
        <v>2007</v>
      </c>
      <c r="S43" s="11">
        <v>2008</v>
      </c>
      <c r="T43" s="7">
        <v>2009</v>
      </c>
      <c r="U43" s="11">
        <v>2010</v>
      </c>
      <c r="V43" s="7">
        <v>2011</v>
      </c>
      <c r="W43" s="11">
        <v>2012</v>
      </c>
      <c r="X43" s="7">
        <v>2013</v>
      </c>
      <c r="Y43" s="11">
        <v>2014</v>
      </c>
      <c r="Z43" s="7">
        <v>2015</v>
      </c>
      <c r="AA43" s="11">
        <v>2016</v>
      </c>
      <c r="AB43" s="11">
        <v>2017</v>
      </c>
      <c r="AC43" s="11">
        <v>2018</v>
      </c>
      <c r="AD43" s="11">
        <v>2019</v>
      </c>
      <c r="AE43" s="11">
        <v>2020</v>
      </c>
      <c r="AF43" s="11">
        <v>2021</v>
      </c>
    </row>
    <row r="44" spans="4:32" x14ac:dyDescent="0.25">
      <c r="D44" s="214" t="s">
        <v>16</v>
      </c>
      <c r="E44" s="222"/>
      <c r="F44" s="149">
        <f>+(A!D47-B!E47)/(I!F76+H!F58)</f>
        <v>6.0250015290683199E-3</v>
      </c>
      <c r="G44" s="150" t="e">
        <f>+(A!E47-B!F47)/(I!G76+H!G58)</f>
        <v>#VALUE!</v>
      </c>
      <c r="H44" s="151">
        <f>+(A!F47-B!G47)/(I!H76+H!H58)</f>
        <v>4.7519590604098468E-4</v>
      </c>
      <c r="I44" s="150">
        <f>+(A!G47-B!H47)/(I!I76+H!I58)</f>
        <v>2.1202668163143421E-3</v>
      </c>
      <c r="J44" s="151">
        <f>+(A!H47-B!I47)/(I!J76+H!J58)</f>
        <v>1.6201826523098433E-3</v>
      </c>
      <c r="K44" s="150">
        <f>+(A!I47-B!J47)/(I!K76+H!K58)</f>
        <v>3.8054031747612599E-3</v>
      </c>
      <c r="L44" s="151" t="e">
        <f>+(A!#REF!-B!K47)/(I!L76+H!L58)</f>
        <v>#REF!</v>
      </c>
      <c r="M44" s="150">
        <f>+(A!K47-B!L47)/(I!M76+H!M58)</f>
        <v>6.2794267145358622E-3</v>
      </c>
      <c r="N44" s="151">
        <f>+(A!L47-B!M47)/(I!N76+H!N58)</f>
        <v>6.4611086767236668E-3</v>
      </c>
      <c r="O44" s="150">
        <f>+(A!M47-B!N47)/(I!O76+H!O58)</f>
        <v>7.3116610356343814E-3</v>
      </c>
      <c r="P44" s="151">
        <f>+(A!N47-B!O47)/(I!P76+H!P58)</f>
        <v>6.5552861395298482E-3</v>
      </c>
      <c r="Q44" s="150">
        <f>+(A!O47-B!P47)/(I!Q76+H!Q58)</f>
        <v>5.379816035367602E-3</v>
      </c>
      <c r="R44" s="151">
        <f>+(A!P47-B!Q47)/(I!R76+H!R58)</f>
        <v>5.5241413494994352E-3</v>
      </c>
      <c r="S44" s="150">
        <f>+(A!Q47-B!R47)/(I!S76+H!S58)</f>
        <v>4.45017555896001E-3</v>
      </c>
      <c r="T44" s="151">
        <f>+(A!R47-B!S47)/(I!T76+H!T58)</f>
        <v>4.994700094109716E-3</v>
      </c>
      <c r="U44" s="150">
        <f>+(A!S47-B!T47)/(I!U76+H!U58)</f>
        <v>6.9873347697451058E-3</v>
      </c>
      <c r="V44" s="151">
        <f>+(A!T47-B!U47)/(I!V76+H!V58)</f>
        <v>3.0558342162272205E-3</v>
      </c>
      <c r="W44" s="150">
        <f>+(A!U47-B!V47)/(I!W76+H!W58)</f>
        <v>5.1190998238289482E-4</v>
      </c>
      <c r="X44" s="151" t="e">
        <f>+(A!V47-B!W47)/(I!X76+H!X58)</f>
        <v>#VALUE!</v>
      </c>
      <c r="Y44" s="150">
        <f>+(A!W47-B!X47)/(I!Y76+H!Y58)</f>
        <v>4.2815400961946037E-4</v>
      </c>
      <c r="Z44" s="151">
        <f>+(A!X47-B!Y47)/(I!Z76+H!Z58)</f>
        <v>7.8706347422256026E-4</v>
      </c>
      <c r="AA44" s="150">
        <f>+(A!Y47-B!Z47)/(I!AA76+H!AA58)</f>
        <v>6.6018858658351465E-4</v>
      </c>
      <c r="AB44" s="150">
        <f>+(A!Z47-B!AA47)/(I!AB76+H!AB58)</f>
        <v>1.4685878393204653E-3</v>
      </c>
      <c r="AC44" s="150">
        <f>+(A!AA47-B!AB47)/(I!AC76+H!AC58)</f>
        <v>8.2696003260192101E-4</v>
      </c>
      <c r="AD44" s="150">
        <f>+(A!AB47-B!AC47)/(I!AD76+H!AD58)</f>
        <v>1.007943866351122E-3</v>
      </c>
      <c r="AE44" s="150">
        <f>+(A!AC47-B!AD47)/(I!AE76+H!AE58)</f>
        <v>1.1990873682459098E-3</v>
      </c>
      <c r="AF44" s="150">
        <f>+(A!AD47-B!AE47)/(I!AF76+H!AF58)</f>
        <v>8.0529872857430416E-4</v>
      </c>
    </row>
    <row r="45" spans="4:32" x14ac:dyDescent="0.25">
      <c r="D45" s="203" t="s">
        <v>17</v>
      </c>
      <c r="E45" s="219"/>
      <c r="F45" s="152">
        <f>+(A!D48-B!E48)/(I!F77+H!F59)</f>
        <v>7.6008011372441378E-3</v>
      </c>
      <c r="G45" s="153">
        <f>+(A!E48-B!F48)/(I!G77+H!G59)</f>
        <v>-4.9659737033558493E-5</v>
      </c>
      <c r="H45" s="154">
        <f>+(A!F48-B!G48)/(I!H77+H!H59)</f>
        <v>6.1508085611902373E-3</v>
      </c>
      <c r="I45" s="153" t="e">
        <f>+(A!G48-B!H48)/(I!I77+H!I59)</f>
        <v>#VALUE!</v>
      </c>
      <c r="J45" s="154" t="e">
        <f>+(A!H48-B!I48)/(I!J77+H!J59)</f>
        <v>#VALUE!</v>
      </c>
      <c r="K45" s="153">
        <f>+(A!I48-B!J48)/(I!K77+H!K59)</f>
        <v>-1.2959760959832181E-4</v>
      </c>
      <c r="L45" s="154">
        <f>+(A!J47-B!K48)/(I!L77+H!L59)</f>
        <v>8.6947088217297838E-2</v>
      </c>
      <c r="M45" s="153">
        <f>+(A!K48-B!L48)/(I!M77+H!M59)</f>
        <v>1.1002546188519621E-4</v>
      </c>
      <c r="N45" s="154">
        <f>+(A!L48-B!M48)/(I!N77+H!N59)</f>
        <v>-1.1110145982903008E-4</v>
      </c>
      <c r="O45" s="153">
        <f>+(A!M48-B!N48)/(I!O77+H!O59)</f>
        <v>-7.5382138759988448E-5</v>
      </c>
      <c r="P45" s="154" t="e">
        <f>+(A!N48-B!O48)/(I!P77+H!P59)</f>
        <v>#VALUE!</v>
      </c>
      <c r="Q45" s="153" t="e">
        <f>+(A!O48-B!P48)/(I!Q77+H!Q59)</f>
        <v>#VALUE!</v>
      </c>
      <c r="R45" s="154" t="e">
        <f>+(A!P48-B!Q48)/(I!R77+H!R59)</f>
        <v>#VALUE!</v>
      </c>
      <c r="S45" s="153">
        <f>+(A!Q48-B!R48)/(I!S77+H!S59)</f>
        <v>8.0136461709429607E-4</v>
      </c>
      <c r="T45" s="154">
        <f>+(A!R48-B!S48)/(I!T77+H!T59)</f>
        <v>4.5014674919610165E-4</v>
      </c>
      <c r="U45" s="153">
        <f>+(A!S48-B!T48)/(I!U77+H!U59)</f>
        <v>6.6069689820239808E-3</v>
      </c>
      <c r="V45" s="154">
        <f>+(A!T48-B!U48)/(I!V77+H!V59)</f>
        <v>1.9390517781243308E-3</v>
      </c>
      <c r="W45" s="153">
        <f>+(A!U48-B!V48)/(I!W77+H!W59)</f>
        <v>1.1374431718894499E-3</v>
      </c>
      <c r="X45" s="154">
        <f>+(A!V48-B!W48)/(I!X77+H!X59)</f>
        <v>-3.8970916295377706E-4</v>
      </c>
      <c r="Y45" s="153">
        <f>+(A!W48-B!X48)/(I!Y77+H!Y59)</f>
        <v>4.1489210972706944E-5</v>
      </c>
      <c r="Z45" s="154">
        <f>+(A!X48-B!Y48)/(I!Z77+H!Z59)</f>
        <v>-3.8733147740285475E-4</v>
      </c>
      <c r="AA45" s="153" t="e">
        <f>+(A!Y48-B!Z48)/(I!AA77+H!AA59)</f>
        <v>#VALUE!</v>
      </c>
      <c r="AB45" s="153">
        <f>+(A!Z48-B!AA48)/(I!AB77+H!AB59)</f>
        <v>-3.4644888960170156E-4</v>
      </c>
      <c r="AC45" s="153">
        <f>+(A!AA48-B!AB48)/(I!AC77+H!AC59)</f>
        <v>1.9148323538308958E-3</v>
      </c>
      <c r="AD45" s="153">
        <f>+(A!AB48-B!AC48)/(I!AD77+H!AD59)</f>
        <v>-3.8594571265339718E-3</v>
      </c>
      <c r="AE45" s="153" t="e">
        <f>+(A!AC48-B!AD48)/(I!AE77+H!AE59)</f>
        <v>#VALUE!</v>
      </c>
      <c r="AF45" s="153" t="e">
        <f>+(A!AD48-B!AE48)/(I!AF77+H!AF59)</f>
        <v>#VALUE!</v>
      </c>
    </row>
    <row r="46" spans="4:32" x14ac:dyDescent="0.25">
      <c r="D46" s="205" t="s">
        <v>18</v>
      </c>
      <c r="E46" s="220"/>
      <c r="F46" s="152">
        <f>+(A!D49-B!E49)/(I!F78+H!F60)</f>
        <v>-2.9884994567894142E-4</v>
      </c>
      <c r="G46" s="153">
        <f>+(A!E49-B!F49)/(I!G78+H!G60)</f>
        <v>-1.9383851371058633E-4</v>
      </c>
      <c r="H46" s="154">
        <f>+(A!F49-B!G49)/(I!H78+H!H60)</f>
        <v>-2.0096223499804127E-4</v>
      </c>
      <c r="I46" s="153">
        <f>+(A!G49-B!H49)/(I!I78+H!I60)</f>
        <v>-3.139374146842028E-4</v>
      </c>
      <c r="J46" s="154">
        <f>+(A!H49-B!I49)/(I!J78+H!J60)</f>
        <v>-1.7408575752459924E-4</v>
      </c>
      <c r="K46" s="153">
        <f>+(A!I49-B!J49)/(I!K78+H!K60)</f>
        <v>-4.5565767626162834E-4</v>
      </c>
      <c r="L46" s="154" t="e">
        <f>+(A!J48-B!K49)/(I!L78+H!L60)</f>
        <v>#VALUE!</v>
      </c>
      <c r="M46" s="153">
        <f>+(A!K49-B!L49)/(I!M78+H!M60)</f>
        <v>-2.9893779764412023E-4</v>
      </c>
      <c r="N46" s="154">
        <f>+(A!L49-B!M49)/(I!N78+H!N60)</f>
        <v>-2.34602532652E-4</v>
      </c>
      <c r="O46" s="153">
        <f>+(A!M49-B!N49)/(I!O78+H!O60)</f>
        <v>-3.1260515060110318E-4</v>
      </c>
      <c r="P46" s="154">
        <f>+(A!N49-B!O49)/(I!P78+H!P60)</f>
        <v>-2.3592868188471871E-4</v>
      </c>
      <c r="Q46" s="153">
        <f>+(A!O49-B!P49)/(I!Q78+H!Q60)</f>
        <v>-3.0595609568445019E-4</v>
      </c>
      <c r="R46" s="154">
        <f>+(A!P49-B!Q49)/(I!R78+H!R60)</f>
        <v>-2.2990459956276037E-4</v>
      </c>
      <c r="S46" s="153">
        <f>+(A!Q49-B!R49)/(I!S78+H!S60)</f>
        <v>-2.0507950556332709E-4</v>
      </c>
      <c r="T46" s="154">
        <f>+(A!R49-B!S49)/(I!T78+H!T60)</f>
        <v>-8.8368141823852539E-5</v>
      </c>
      <c r="U46" s="153">
        <f>+(A!S49-B!T49)/(I!U78+H!U60)</f>
        <v>-8.265500223186606E-4</v>
      </c>
      <c r="V46" s="154">
        <f>+(A!T49-B!U49)/(I!V78+H!V60)</f>
        <v>2.0649217153773949E-4</v>
      </c>
      <c r="W46" s="153">
        <f>+(A!U49-B!V49)/(I!W78+H!W60)</f>
        <v>-6.373303827185462E-5</v>
      </c>
      <c r="X46" s="154">
        <f>+(A!V49-B!W49)/(I!X78+H!X60)</f>
        <v>-4.2795377373654921E-5</v>
      </c>
      <c r="Y46" s="153" t="e">
        <f>+(A!W49-B!X49)/(I!Y78+H!Y60)</f>
        <v>#VALUE!</v>
      </c>
      <c r="Z46" s="154">
        <f>+(A!X49-B!Y49)/(I!Z78+H!Z60)</f>
        <v>2.6472792039616307E-6</v>
      </c>
      <c r="AA46" s="153">
        <f>+(A!Y49-B!Z49)/(I!AA78+H!AA60)</f>
        <v>-5.6709210208303294E-5</v>
      </c>
      <c r="AB46" s="153">
        <f>+(A!Z49-B!AA49)/(I!AB78+H!AB60)</f>
        <v>1.1364278376996678E-4</v>
      </c>
      <c r="AC46" s="153">
        <f>+(A!AA49-B!AB49)/(I!AC78+H!AC60)</f>
        <v>1.1966610980116763E-4</v>
      </c>
      <c r="AD46" s="153">
        <f>+(A!AB49-B!AC49)/(I!AD78+H!AD60)</f>
        <v>5.1281760222921994E-5</v>
      </c>
      <c r="AE46" s="153">
        <f>+(A!AC49-B!AD49)/(I!AE78+H!AE60)</f>
        <v>-8.0054005663820896E-5</v>
      </c>
      <c r="AF46" s="153">
        <f>+(A!AD49-B!AE49)/(I!AF78+H!AF60)</f>
        <v>-1.8311524599990829E-4</v>
      </c>
    </row>
    <row r="47" spans="4:32" x14ac:dyDescent="0.25">
      <c r="D47" s="203" t="s">
        <v>19</v>
      </c>
      <c r="E47" s="219"/>
      <c r="F47" s="152" t="e">
        <f>+(A!D50-B!E50)/(I!F79+H!F61)</f>
        <v>#VALUE!</v>
      </c>
      <c r="G47" s="153">
        <f>+(A!E50-B!F50)/(I!G79+H!G61)</f>
        <v>8.0198042716363681E-3</v>
      </c>
      <c r="H47" s="154">
        <f>+(A!F50-B!G50)/(I!H79+H!H61)</f>
        <v>1.2954774726912111E-2</v>
      </c>
      <c r="I47" s="153" t="e">
        <f>+(A!G50-B!H50)/(I!I79+H!I61)</f>
        <v>#VALUE!</v>
      </c>
      <c r="J47" s="154" t="e">
        <f>+(A!H50-B!I50)/(I!J79+H!J61)</f>
        <v>#VALUE!</v>
      </c>
      <c r="K47" s="153" t="e">
        <f>+(A!I50-B!J50)/(I!K79+H!K61)</f>
        <v>#VALUE!</v>
      </c>
      <c r="L47" s="154" t="e">
        <f>+(A!J49-B!K50)/(I!L79+H!L61)</f>
        <v>#VALUE!</v>
      </c>
      <c r="M47" s="153" t="e">
        <f>+(A!K50-B!L50)/(I!M79+H!M61)</f>
        <v>#VALUE!</v>
      </c>
      <c r="N47" s="154">
        <f>+(A!L50-B!M50)/(I!N79+H!N61)</f>
        <v>1.248938112892304E-2</v>
      </c>
      <c r="O47" s="153" t="e">
        <f>+(A!M50-B!N50)/(I!O79+H!O61)</f>
        <v>#VALUE!</v>
      </c>
      <c r="P47" s="154" t="e">
        <f>+(A!N50-B!O50)/(I!P79+H!P61)</f>
        <v>#VALUE!</v>
      </c>
      <c r="Q47" s="153" t="e">
        <f>+(A!O50-B!P50)/(I!Q79+H!Q61)</f>
        <v>#VALUE!</v>
      </c>
      <c r="R47" s="154" t="e">
        <f>+(A!P50-B!Q50)/(I!R79+H!R61)</f>
        <v>#VALUE!</v>
      </c>
      <c r="S47" s="153" t="e">
        <f>+(A!Q50-B!R50)/(I!S79+H!S61)</f>
        <v>#VALUE!</v>
      </c>
      <c r="T47" s="154" t="e">
        <f>+(A!R50-B!S50)/(I!T79+H!T61)</f>
        <v>#VALUE!</v>
      </c>
      <c r="U47" s="153" t="e">
        <f>+(A!S50-B!T50)/(I!U79+H!U61)</f>
        <v>#VALUE!</v>
      </c>
      <c r="V47" s="154">
        <f>+(A!T50-B!U50)/(I!V79+H!V61)</f>
        <v>6.8529784438998648E-3</v>
      </c>
      <c r="W47" s="153" t="e">
        <f>+(A!U50-B!V50)/(I!W79+H!W61)</f>
        <v>#VALUE!</v>
      </c>
      <c r="X47" s="154">
        <f>+(A!V50-B!W50)/(I!X79+H!X61)</f>
        <v>6.8418363645472349E-3</v>
      </c>
      <c r="Y47" s="153">
        <f>+(A!W50-B!X50)/(I!Y79+H!Y61)</f>
        <v>5.8139351179659739E-3</v>
      </c>
      <c r="Z47" s="154">
        <f>+(A!X50-B!Y50)/(I!Z79+H!Z61)</f>
        <v>1.1777377430021883E-2</v>
      </c>
      <c r="AA47" s="153">
        <f>+(A!Y50-B!Z50)/(I!AA79+H!AA61)</f>
        <v>9.9622200189632432E-3</v>
      </c>
      <c r="AB47" s="153">
        <f>+(A!Z50-B!AA50)/(I!AB79+H!AB61)</f>
        <v>1.538264092703589E-2</v>
      </c>
      <c r="AC47" s="153">
        <f>+(A!AA50-B!AB50)/(I!AC79+H!AC61)</f>
        <v>1.0886115346045461E-2</v>
      </c>
      <c r="AD47" s="153">
        <f>+(A!AB50-B!AC50)/(I!AD79+H!AD61)</f>
        <v>6.104546100053075E-3</v>
      </c>
      <c r="AE47" s="153">
        <f>+(A!AC50-B!AD50)/(I!AE79+H!AE61)</f>
        <v>1.124078097080098E-3</v>
      </c>
      <c r="AF47" s="153">
        <f>+(A!AD50-B!AE50)/(I!AF79+H!AF61)</f>
        <v>1.3082578675684576E-6</v>
      </c>
    </row>
    <row r="48" spans="4:32" x14ac:dyDescent="0.25">
      <c r="D48" s="205" t="s">
        <v>20</v>
      </c>
      <c r="E48" s="220"/>
      <c r="F48" s="152">
        <f>+(A!D51-B!E51)/(I!F80+H!F62)</f>
        <v>-7.2361415858296406E-4</v>
      </c>
      <c r="G48" s="153" t="e">
        <f>+(A!E51-B!F51)/(I!G80+H!G62)</f>
        <v>#VALUE!</v>
      </c>
      <c r="H48" s="154" t="e">
        <f>+(A!F51-B!G51)/(I!H80+H!H62)</f>
        <v>#VALUE!</v>
      </c>
      <c r="I48" s="153" t="e">
        <f>+(A!G51-B!H51)/(I!I80+H!I62)</f>
        <v>#VALUE!</v>
      </c>
      <c r="J48" s="154" t="e">
        <f>+(A!H51-B!I51)/(I!J80+H!J62)</f>
        <v>#VALUE!</v>
      </c>
      <c r="K48" s="153">
        <f>+(A!I51-B!J51)/(I!K80+H!K62)</f>
        <v>-3.7547586075411101E-5</v>
      </c>
      <c r="L48" s="154" t="e">
        <f>+(A!J50-B!K51)/(I!L80+H!L62)</f>
        <v>#VALUE!</v>
      </c>
      <c r="M48" s="153" t="e">
        <f>+(A!K51-B!L51)/(I!M80+H!M62)</f>
        <v>#VALUE!</v>
      </c>
      <c r="N48" s="154" t="e">
        <f>+(A!L51-B!M51)/(I!N80+H!N62)</f>
        <v>#VALUE!</v>
      </c>
      <c r="O48" s="153" t="e">
        <f>+(A!M51-B!N51)/(I!O80+H!O62)</f>
        <v>#VALUE!</v>
      </c>
      <c r="P48" s="154" t="e">
        <f>+(A!N51-B!O51)/(I!P80+H!P62)</f>
        <v>#VALUE!</v>
      </c>
      <c r="Q48" s="153" t="e">
        <f>+(A!O51-B!P51)/(I!Q80+H!Q62)</f>
        <v>#VALUE!</v>
      </c>
      <c r="R48" s="154" t="e">
        <f>+(A!P51-B!Q51)/(I!R80+H!R62)</f>
        <v>#VALUE!</v>
      </c>
      <c r="S48" s="153" t="e">
        <f>+(A!Q51-B!R51)/(I!S80+H!S62)</f>
        <v>#VALUE!</v>
      </c>
      <c r="T48" s="154" t="e">
        <f>+(A!R51-B!S51)/(I!T80+H!T62)</f>
        <v>#VALUE!</v>
      </c>
      <c r="U48" s="153" t="e">
        <f>+(A!S51-B!T51)/(I!U80+H!U62)</f>
        <v>#VALUE!</v>
      </c>
      <c r="V48" s="154" t="e">
        <f>+(A!T51-B!U51)/(I!V80+H!V62)</f>
        <v>#VALUE!</v>
      </c>
      <c r="W48" s="153" t="e">
        <f>+(A!U51-B!V51)/(I!W80+H!W62)</f>
        <v>#VALUE!</v>
      </c>
      <c r="X48" s="154" t="e">
        <f>+(A!V51-B!W51)/(I!X80+H!X62)</f>
        <v>#VALUE!</v>
      </c>
      <c r="Y48" s="153">
        <f>+(A!W51-B!X51)/(I!Y80+H!Y62)</f>
        <v>7.6874383783983634E-5</v>
      </c>
      <c r="Z48" s="154" t="e">
        <f>+(A!X51-B!Y51)/(I!Z80+H!Z62)</f>
        <v>#VALUE!</v>
      </c>
      <c r="AA48" s="153" t="e">
        <f>+(A!Y51-B!Z51)/(I!AA80+H!AA62)</f>
        <v>#VALUE!</v>
      </c>
      <c r="AB48" s="153">
        <f>+(A!Z51-B!AA51)/(I!AB80+H!AB62)</f>
        <v>-1.251586467522805E-4</v>
      </c>
      <c r="AC48" s="153">
        <f>+(A!AA51-B!AB51)/(I!AC80+H!AC62)</f>
        <v>-2.5821866260672855E-4</v>
      </c>
      <c r="AD48" s="153">
        <f>+(A!AB51-B!AC51)/(I!AD80+H!AD62)</f>
        <v>-2.034822747173938E-4</v>
      </c>
      <c r="AE48" s="153">
        <f>+(A!AC51-B!AD51)/(I!AE80+H!AE62)</f>
        <v>-9.2190027233642535E-4</v>
      </c>
      <c r="AF48" s="153">
        <f>+(A!AD51-B!AE51)/(I!AF80+H!AF62)</f>
        <v>-1.7386299918379861E-3</v>
      </c>
    </row>
    <row r="49" spans="4:32" x14ac:dyDescent="0.25">
      <c r="D49" s="203" t="s">
        <v>21</v>
      </c>
      <c r="E49" s="219"/>
      <c r="F49" s="152">
        <f>+(A!D52-B!E52)/(I!F81+H!F63)</f>
        <v>1.7402654219100181E-7</v>
      </c>
      <c r="G49" s="153">
        <f>+(A!E52-B!F52)/(I!G81+H!G63)</f>
        <v>2.1481461412628866E-4</v>
      </c>
      <c r="H49" s="154">
        <f>+(A!F52-B!G52)/(I!H81+H!H63)</f>
        <v>8.3799365098359221E-5</v>
      </c>
      <c r="I49" s="153">
        <f>+(A!G52-B!H52)/(I!I81+H!I63)</f>
        <v>2.1916085012025214E-4</v>
      </c>
      <c r="J49" s="154">
        <f>+(A!H52-B!I52)/(I!J81+H!J63)</f>
        <v>1.6181727337052072E-4</v>
      </c>
      <c r="K49" s="153">
        <f>+(A!I52-B!J52)/(I!K81+H!K63)</f>
        <v>4.9658973220456242E-6</v>
      </c>
      <c r="L49" s="154" t="e">
        <f>+(A!J51-B!K52)/(I!L81+H!L63)</f>
        <v>#VALUE!</v>
      </c>
      <c r="M49" s="153">
        <f>+(A!K52-B!L52)/(I!M81+H!M63)</f>
        <v>7.5177513511326413E-5</v>
      </c>
      <c r="N49" s="154">
        <f>+(A!L52-B!M52)/(I!N81+H!N63)</f>
        <v>9.0722242074976604E-5</v>
      </c>
      <c r="O49" s="153">
        <f>+(A!M52-B!N52)/(I!O81+H!O63)</f>
        <v>4.9292136406746303E-4</v>
      </c>
      <c r="P49" s="154">
        <f>+(A!N52-B!O52)/(I!P81+H!P63)</f>
        <v>4.4282576561060328E-4</v>
      </c>
      <c r="Q49" s="153">
        <f>+(A!O52-B!P52)/(I!Q81+H!Q63)</f>
        <v>3.290331277538946E-4</v>
      </c>
      <c r="R49" s="154">
        <f>+(A!P52-B!Q52)/(I!R81+H!R63)</f>
        <v>8.8259170019205273E-4</v>
      </c>
      <c r="S49" s="153">
        <f>+(A!Q52-B!R52)/(I!S81+H!S63)</f>
        <v>-4.3507329100729916E-4</v>
      </c>
      <c r="T49" s="154">
        <f>+(A!R52-B!S52)/(I!T81+H!T63)</f>
        <v>1.9198570586254228E-4</v>
      </c>
      <c r="U49" s="153">
        <f>+(A!S52-B!T52)/(I!U81+H!U63)</f>
        <v>-1.4830797964630955E-4</v>
      </c>
      <c r="V49" s="154">
        <f>+(A!T52-B!U52)/(I!V81+H!V63)</f>
        <v>-1.1915477791926059E-3</v>
      </c>
      <c r="W49" s="153">
        <f>+(A!U52-B!V52)/(I!W81+H!W63)</f>
        <v>-4.6298061256280938E-4</v>
      </c>
      <c r="X49" s="154">
        <f>+(A!V52-B!W52)/(I!X81+H!X63)</f>
        <v>-3.4807075264092698E-4</v>
      </c>
      <c r="Y49" s="153">
        <f>+(A!W52-B!X52)/(I!Y81+H!Y63)</f>
        <v>-2.0047140536861166E-3</v>
      </c>
      <c r="Z49" s="154">
        <f>+(A!X52-B!Y52)/(I!Z81+H!Z63)</f>
        <v>4.1340154454560802E-4</v>
      </c>
      <c r="AA49" s="153">
        <f>+(A!Y52-B!Z52)/(I!AA81+H!AA63)</f>
        <v>-6.7506591888315877E-4</v>
      </c>
      <c r="AB49" s="153">
        <f>+(A!Z52-B!AA52)/(I!AB81+H!AB63)</f>
        <v>-3.1125681657992238E-4</v>
      </c>
      <c r="AC49" s="153">
        <f>+(A!AA52-B!AB52)/(I!AC81+H!AC63)</f>
        <v>-1.2088229006052278E-3</v>
      </c>
      <c r="AD49" s="153">
        <f>+(A!AB52-B!AC52)/(I!AD81+H!AD63)</f>
        <v>-2.7638027590925666E-4</v>
      </c>
      <c r="AE49" s="153">
        <f>+(A!AC52-B!AD52)/(I!AE81+H!AE63)</f>
        <v>-6.6625839252504697E-5</v>
      </c>
      <c r="AF49" s="153">
        <f>+(A!AD52-B!AE52)/(I!AF81+H!AF63)</f>
        <v>-1.0487200990287209E-3</v>
      </c>
    </row>
    <row r="50" spans="4:32" x14ac:dyDescent="0.25">
      <c r="D50" s="205" t="s">
        <v>22</v>
      </c>
      <c r="E50" s="220"/>
      <c r="F50" s="152">
        <f>+(A!D53-B!E53)/(I!F82+H!F64)</f>
        <v>-2.5888316849494386E-4</v>
      </c>
      <c r="G50" s="153">
        <f>+(A!E53-B!F53)/(I!G82+H!G64)</f>
        <v>1.3979468218642141E-6</v>
      </c>
      <c r="H50" s="154">
        <f>+(A!F53-B!G53)/(I!H82+H!H64)</f>
        <v>-4.8364996819912157E-4</v>
      </c>
      <c r="I50" s="153">
        <f>+(A!G53-B!H53)/(I!I82+H!I64)</f>
        <v>-4.9291975944213274E-4</v>
      </c>
      <c r="J50" s="154">
        <f>+(A!H53-B!I53)/(I!J82+H!J64)</f>
        <v>-4.2889652104893469E-4</v>
      </c>
      <c r="K50" s="153">
        <f>+(A!I53-B!J53)/(I!K82+H!K64)</f>
        <v>-4.156430852021511E-4</v>
      </c>
      <c r="L50" s="154">
        <f>+(A!J52-B!K53)/(I!L82+H!L64)</f>
        <v>-2.9375576517930586E-4</v>
      </c>
      <c r="M50" s="153">
        <f>+(A!K53-B!L53)/(I!M82+H!M64)</f>
        <v>-2.5479749854326881E-4</v>
      </c>
      <c r="N50" s="154">
        <f>+(A!L53-B!M53)/(I!N82+H!N64)</f>
        <v>1.8965620275652098E-4</v>
      </c>
      <c r="O50" s="153">
        <f>+(A!M53-B!N53)/(I!O82+H!O64)</f>
        <v>-5.3471221957141086E-5</v>
      </c>
      <c r="P50" s="154">
        <f>+(A!N53-B!O53)/(I!P82+H!P64)</f>
        <v>4.7956070861967174E-6</v>
      </c>
      <c r="Q50" s="153">
        <f>+(A!O53-B!P53)/(I!Q82+H!Q64)</f>
        <v>2.0262145397899843E-5</v>
      </c>
      <c r="R50" s="154">
        <f>+(A!P53-B!Q53)/(I!R82+H!R64)</f>
        <v>-6.2984744466181131E-5</v>
      </c>
      <c r="S50" s="153">
        <f>+(A!Q53-B!R53)/(I!S82+H!S64)</f>
        <v>-3.8544525668082568E-4</v>
      </c>
      <c r="T50" s="154">
        <f>+(A!R53-B!S53)/(I!T82+H!T64)</f>
        <v>-1.8873875386382855E-4</v>
      </c>
      <c r="U50" s="153">
        <f>+(A!S53-B!T53)/(I!U82+H!U64)</f>
        <v>-9.0719316331698227E-4</v>
      </c>
      <c r="V50" s="154">
        <f>+(A!T53-B!U53)/(I!V82+H!V64)</f>
        <v>-9.1982362771491364E-4</v>
      </c>
      <c r="W50" s="153">
        <f>+(A!U53-B!V53)/(I!W82+H!W64)</f>
        <v>-4.5413809637608857E-4</v>
      </c>
      <c r="X50" s="154">
        <f>+(A!V53-B!W53)/(I!X82+H!X64)</f>
        <v>-1.079366802686392E-3</v>
      </c>
      <c r="Y50" s="153">
        <f>+(A!W53-B!X53)/(I!Y82+H!Y64)</f>
        <v>-2.9132280335366105E-3</v>
      </c>
      <c r="Z50" s="154">
        <f>+(A!X53-B!Y53)/(I!Z82+H!Z64)</f>
        <v>-3.6652741885183954E-3</v>
      </c>
      <c r="AA50" s="153">
        <f>+(A!Y53-B!Z53)/(I!AA82+H!AA64)</f>
        <v>-1.5281440753252998E-3</v>
      </c>
      <c r="AB50" s="153">
        <f>+(A!Z53-B!AA53)/(I!AB82+H!AB64)</f>
        <v>-1.0159226488725415E-3</v>
      </c>
      <c r="AC50" s="153">
        <f>+(A!AA53-B!AB53)/(I!AC82+H!AC64)</f>
        <v>-9.8709664511575099E-4</v>
      </c>
      <c r="AD50" s="153">
        <f>+(A!AB53-B!AC53)/(I!AD82+H!AD64)</f>
        <v>-1.1620279588699825E-3</v>
      </c>
      <c r="AE50" s="153">
        <f>+(A!AC53-B!AD53)/(I!AE82+H!AE64)</f>
        <v>-2.3956485144015524E-3</v>
      </c>
      <c r="AF50" s="153">
        <f>+(A!AD53-B!AE53)/(I!AF82+H!AF64)</f>
        <v>-1.8770909977197177E-3</v>
      </c>
    </row>
    <row r="51" spans="4:32" x14ac:dyDescent="0.25">
      <c r="D51" s="203" t="s">
        <v>23</v>
      </c>
      <c r="E51" s="219"/>
      <c r="F51" s="152">
        <f>+(A!D54-B!E54)/(I!F83+H!F65)</f>
        <v>-4.4959299539426421E-4</v>
      </c>
      <c r="G51" s="153">
        <f>+(A!E54-B!F54)/(I!G83+H!G65)</f>
        <v>-1.0753435904479476E-3</v>
      </c>
      <c r="H51" s="154" t="e">
        <f>+(A!F54-B!G54)/(I!H83+H!H65)</f>
        <v>#VALUE!</v>
      </c>
      <c r="I51" s="153">
        <f>+(A!G54-B!H54)/(I!I83+H!I65)</f>
        <v>-6.0102570870438753E-4</v>
      </c>
      <c r="J51" s="154">
        <f>+(A!H54-B!I54)/(I!J83+H!J65)</f>
        <v>-4.5753201569163535E-4</v>
      </c>
      <c r="K51" s="153">
        <f>+(A!I54-B!J54)/(I!K83+H!K65)</f>
        <v>-3.0185568282161898E-4</v>
      </c>
      <c r="L51" s="154">
        <f>+(A!J53-B!K54)/(I!L83+H!L65)</f>
        <v>-4.7354122951152303E-4</v>
      </c>
      <c r="M51" s="153">
        <f>+(A!K54-B!L54)/(I!M83+H!M65)</f>
        <v>-8.9174990543955455E-4</v>
      </c>
      <c r="N51" s="154">
        <f>+(A!L54-B!M54)/(I!N83+H!N65)</f>
        <v>-6.2654227220171712E-4</v>
      </c>
      <c r="O51" s="153">
        <f>+(A!M54-B!N54)/(I!O83+H!O65)</f>
        <v>-4.3158290833089158E-4</v>
      </c>
      <c r="P51" s="154">
        <f>+(A!N54-B!O54)/(I!P83+H!P65)</f>
        <v>-4.5836804239962647E-4</v>
      </c>
      <c r="Q51" s="153">
        <f>+(A!O54-B!P54)/(I!Q83+H!Q65)</f>
        <v>-2.6756110648614648E-3</v>
      </c>
      <c r="R51" s="154">
        <f>+(A!P54-B!Q54)/(I!R83+H!R65)</f>
        <v>-4.6955228421060354E-4</v>
      </c>
      <c r="S51" s="153">
        <f>+(A!Q54-B!R54)/(I!S83+H!S65)</f>
        <v>-5.994056938970581E-4</v>
      </c>
      <c r="T51" s="154">
        <f>+(A!R54-B!S54)/(I!T83+H!T65)</f>
        <v>-3.214500761560728E-4</v>
      </c>
      <c r="U51" s="153">
        <f>+(A!S54-B!T54)/(I!U83+H!U65)</f>
        <v>-3.6497443086182604E-4</v>
      </c>
      <c r="V51" s="154">
        <f>+(A!T54-B!U54)/(I!V83+H!V65)</f>
        <v>-4.2796539064633661E-4</v>
      </c>
      <c r="W51" s="153">
        <f>+(A!U54-B!V54)/(I!W83+H!W65)</f>
        <v>-1.2326950190646737E-3</v>
      </c>
      <c r="X51" s="154">
        <f>+(A!V54-B!W54)/(I!X83+H!X65)</f>
        <v>-8.6360400415714329E-4</v>
      </c>
      <c r="Y51" s="153">
        <f>+(A!W54-B!X54)/(I!Y83+H!Y65)</f>
        <v>-4.4398256570877187E-4</v>
      </c>
      <c r="Z51" s="154">
        <f>+(A!X54-B!Y54)/(I!Z83+H!Z65)</f>
        <v>-1.1883222370615842E-3</v>
      </c>
      <c r="AA51" s="153">
        <f>+(A!Y54-B!Z54)/(I!AA83+H!AA65)</f>
        <v>-1.710216623505267E-3</v>
      </c>
      <c r="AB51" s="153">
        <f>+(A!Z54-B!AA54)/(I!AB83+H!AB65)</f>
        <v>-1.4640764232593559E-3</v>
      </c>
      <c r="AC51" s="153">
        <f>+(A!AA54-B!AB54)/(I!AC83+H!AC65)</f>
        <v>-9.6929345320463829E-4</v>
      </c>
      <c r="AD51" s="153">
        <f>+(A!AB54-B!AC54)/(I!AD83+H!AD65)</f>
        <v>-7.9169715876735468E-4</v>
      </c>
      <c r="AE51" s="153">
        <f>+(A!AC54-B!AD54)/(I!AE83+H!AE65)</f>
        <v>-8.2175406192009346E-4</v>
      </c>
      <c r="AF51" s="153">
        <f>+(A!AD54-B!AE54)/(I!AF83+H!AF65)</f>
        <v>-1.1128596559176836E-3</v>
      </c>
    </row>
    <row r="52" spans="4:32" x14ac:dyDescent="0.25">
      <c r="D52" s="205" t="s">
        <v>24</v>
      </c>
      <c r="E52" s="220"/>
      <c r="F52" s="152">
        <f>+(A!D55-B!E55)/(I!F84+H!F66)</f>
        <v>2.4201336463240615E-4</v>
      </c>
      <c r="G52" s="153">
        <f>+(A!E55-B!F55)/(I!G84+H!G66)</f>
        <v>-2.0246870511635289E-4</v>
      </c>
      <c r="H52" s="154">
        <f>+(A!F55-B!G55)/(I!H84+H!H66)</f>
        <v>-9.8074303357718125E-4</v>
      </c>
      <c r="I52" s="153">
        <f>+(A!G55-B!H55)/(I!I84+H!I66)</f>
        <v>-2.3295367182957588E-4</v>
      </c>
      <c r="J52" s="154">
        <f>+(A!H55-B!I55)/(I!J84+H!J66)</f>
        <v>-1.8551636247887625E-4</v>
      </c>
      <c r="K52" s="153">
        <f>+(A!I55-B!J55)/(I!K84+H!K66)</f>
        <v>-2.3302641558082372E-4</v>
      </c>
      <c r="L52" s="154">
        <f>+(A!J54-B!K55)/(I!L84+H!L66)</f>
        <v>-2.1306009491946437E-4</v>
      </c>
      <c r="M52" s="153">
        <f>+(A!K55-B!L55)/(I!M84+H!M66)</f>
        <v>-1.7231083616568981E-4</v>
      </c>
      <c r="N52" s="154">
        <f>+(A!L55-B!M55)/(I!N84+H!N66)</f>
        <v>-1.0899234049351509E-4</v>
      </c>
      <c r="O52" s="153">
        <f>+(A!M55-B!N55)/(I!O84+H!O66)</f>
        <v>-9.1882351622005193E-5</v>
      </c>
      <c r="P52" s="154">
        <f>+(A!N55-B!O55)/(I!P84+H!P66)</f>
        <v>-3.2063220923912263E-5</v>
      </c>
      <c r="Q52" s="153">
        <f>+(A!O55-B!P55)/(I!Q84+H!Q66)</f>
        <v>-9.5518533612422941E-5</v>
      </c>
      <c r="R52" s="154">
        <f>+(A!P55-B!Q55)/(I!R84+H!R66)</f>
        <v>-1.3630179392685012E-4</v>
      </c>
      <c r="S52" s="153">
        <f>+(A!Q55-B!R55)/(I!S84+H!S66)</f>
        <v>3.0448067097015654E-4</v>
      </c>
      <c r="T52" s="154">
        <f>+(A!R55-B!S55)/(I!T84+H!T66)</f>
        <v>-9.0033138435423451E-4</v>
      </c>
      <c r="U52" s="153">
        <f>+(A!S55-B!T55)/(I!U84+H!U66)</f>
        <v>-1.3295198818723097E-3</v>
      </c>
      <c r="V52" s="154">
        <f>+(A!T55-B!U55)/(I!V84+H!V66)</f>
        <v>-1.6435380952110857E-3</v>
      </c>
      <c r="W52" s="153">
        <f>+(A!U55-B!V55)/(I!W84+H!W66)</f>
        <v>-1.8637596823997023E-3</v>
      </c>
      <c r="X52" s="154">
        <f>+(A!V55-B!W55)/(I!X84+H!X66)</f>
        <v>-2.4431556579253754E-3</v>
      </c>
      <c r="Y52" s="153">
        <f>+(A!W55-B!X55)/(I!Y84+H!Y66)</f>
        <v>-2.7086325441119884E-3</v>
      </c>
      <c r="Z52" s="154">
        <f>+(A!X55-B!Y55)/(I!Z84+H!Z66)</f>
        <v>-2.9777657373086627E-3</v>
      </c>
      <c r="AA52" s="153">
        <f>+(A!Y55-B!Z55)/(I!AA84+H!AA66)</f>
        <v>-3.6791668898183082E-3</v>
      </c>
      <c r="AB52" s="153">
        <f>+(A!Z55-B!AA55)/(I!AB84+H!AB66)</f>
        <v>-3.4696811110928615E-3</v>
      </c>
      <c r="AC52" s="153">
        <f>+(A!AA55-B!AB55)/(I!AC84+H!AC66)</f>
        <v>-3.1615652544797926E-3</v>
      </c>
      <c r="AD52" s="153">
        <f>+(A!AB55-B!AC55)/(I!AD84+H!AD66)</f>
        <v>-3.013802349307483E-3</v>
      </c>
      <c r="AE52" s="153">
        <f>+(A!AC55-B!AD55)/(I!AE84+H!AE66)</f>
        <v>-2.3263430838960588E-3</v>
      </c>
      <c r="AF52" s="153">
        <f>+(A!AD55-B!AE55)/(I!AF84+H!AF66)</f>
        <v>-2.6441760748028083E-3</v>
      </c>
    </row>
    <row r="53" spans="4:32" ht="15.75" thickBot="1" x14ac:dyDescent="0.3">
      <c r="D53" s="207" t="s">
        <v>25</v>
      </c>
      <c r="E53" s="243"/>
      <c r="F53" s="155" t="e">
        <f>+(A!D56-B!E56)/(I!F85+H!F67)</f>
        <v>#VALUE!</v>
      </c>
      <c r="G53" s="156" t="e">
        <f>+(A!E56-B!F56)/(I!G85+H!G67)</f>
        <v>#VALUE!</v>
      </c>
      <c r="H53" s="157" t="e">
        <f>+(A!F56-B!G56)/(I!H85+H!H67)</f>
        <v>#VALUE!</v>
      </c>
      <c r="I53" s="156" t="e">
        <f>+(A!G56-B!H56)/(I!I85+H!I67)</f>
        <v>#VALUE!</v>
      </c>
      <c r="J53" s="157" t="e">
        <f>+(A!H56-B!I56)/(I!J85+H!J67)</f>
        <v>#VALUE!</v>
      </c>
      <c r="K53" s="156" t="e">
        <f>+(A!I56-B!J56)/(I!K85+H!K67)</f>
        <v>#VALUE!</v>
      </c>
      <c r="L53" s="157" t="e">
        <f>+(A!J55-B!K56)/(I!L85+H!L67)</f>
        <v>#VALUE!</v>
      </c>
      <c r="M53" s="156" t="e">
        <f>+(A!K56-B!L56)/(I!M85+H!M67)</f>
        <v>#VALUE!</v>
      </c>
      <c r="N53" s="157" t="e">
        <f>+(A!L56-B!M56)/(I!N85+H!N67)</f>
        <v>#VALUE!</v>
      </c>
      <c r="O53" s="156" t="e">
        <f>+(A!M56-B!N56)/(I!O85+H!O67)</f>
        <v>#VALUE!</v>
      </c>
      <c r="P53" s="157">
        <f>+(A!N56-B!O56)/(I!P85+H!P67)</f>
        <v>-1.1784683298555517E-5</v>
      </c>
      <c r="Q53" s="156">
        <f>+(A!O56-B!P56)/(I!Q85+H!Q67)</f>
        <v>-1.8357897370330795E-5</v>
      </c>
      <c r="R53" s="157">
        <f>+(A!P56-B!Q56)/(I!R85+H!R67)</f>
        <v>-1.8100479530393051E-6</v>
      </c>
      <c r="S53" s="156">
        <f>+(A!Q56-B!R56)/(I!S85+H!S67)</f>
        <v>7.3747887930550169E-6</v>
      </c>
      <c r="T53" s="157">
        <f>+(A!R56-B!S56)/(I!T85+H!T67)</f>
        <v>8.1686889910877431E-6</v>
      </c>
      <c r="U53" s="156">
        <f>+(A!S56-B!T56)/(I!U85+H!U67)</f>
        <v>-1.2968900401756433E-5</v>
      </c>
      <c r="V53" s="157" t="e">
        <f>+(A!T56-B!U56)/(I!V85+H!V67)</f>
        <v>#VALUE!</v>
      </c>
      <c r="W53" s="156">
        <f>+(A!U56-B!V56)/(I!W85+H!W67)</f>
        <v>8.5623474392727277E-6</v>
      </c>
      <c r="X53" s="157">
        <f>+(A!V56-B!W56)/(I!X85+H!X67)</f>
        <v>1.0624629916721601E-5</v>
      </c>
      <c r="Y53" s="156">
        <f>+(A!W56-B!X56)/(I!Y85+H!Y67)</f>
        <v>-1.8593144333165313E-5</v>
      </c>
      <c r="Z53" s="157">
        <f>+(A!X56-B!Y56)/(I!Z85+H!Z67)</f>
        <v>-9.3116977998170873E-6</v>
      </c>
      <c r="AA53" s="156">
        <f>+(A!Y56-B!Z56)/(I!AA85+H!AA67)</f>
        <v>7.2835383850171596E-6</v>
      </c>
      <c r="AB53" s="156">
        <f>+(A!Z56-B!AA56)/(I!AB85+H!AB67)</f>
        <v>1.4569205801163272E-5</v>
      </c>
      <c r="AC53" s="156">
        <f>+(A!AA56-B!AB56)/(I!AC85+H!AC67)</f>
        <v>1.8450876618834645E-5</v>
      </c>
      <c r="AD53" s="156">
        <f>+(A!AB56-B!AC56)/(I!AD85+H!AD67)</f>
        <v>5.6322606031334925E-5</v>
      </c>
      <c r="AE53" s="156">
        <f>+(A!AC56-B!AD56)/(I!AE85+H!AE67)</f>
        <v>4.6161118489895962E-5</v>
      </c>
      <c r="AF53" s="156">
        <f>+(A!AD56-B!AE56)/(I!AF85+H!AF67)</f>
        <v>3.5119916029072955E-5</v>
      </c>
    </row>
    <row r="54" spans="4:32" x14ac:dyDescent="0.25">
      <c r="D54" t="s">
        <v>52</v>
      </c>
    </row>
    <row r="55" spans="4:32" ht="15.75" thickBot="1" x14ac:dyDescent="0.3"/>
    <row r="56" spans="4:32" ht="15.75" thickBot="1" x14ac:dyDescent="0.3">
      <c r="D56" s="5" t="s">
        <v>14</v>
      </c>
      <c r="E56" s="6"/>
      <c r="F56" s="11">
        <v>1995</v>
      </c>
      <c r="G56" s="7">
        <v>1996</v>
      </c>
      <c r="H56" s="11">
        <v>1997</v>
      </c>
      <c r="I56" s="7">
        <v>1998</v>
      </c>
      <c r="J56" s="11">
        <v>1999</v>
      </c>
      <c r="K56" s="7">
        <v>2000</v>
      </c>
      <c r="L56" s="11">
        <v>2001</v>
      </c>
      <c r="M56" s="7">
        <v>2002</v>
      </c>
      <c r="N56" s="11">
        <v>2003</v>
      </c>
      <c r="O56" s="7">
        <v>2004</v>
      </c>
      <c r="P56" s="11">
        <v>2005</v>
      </c>
      <c r="Q56" s="7">
        <v>2006</v>
      </c>
      <c r="R56" s="11">
        <v>2007</v>
      </c>
      <c r="S56" s="7">
        <v>2008</v>
      </c>
      <c r="T56" s="11">
        <v>2009</v>
      </c>
      <c r="U56" s="7">
        <v>2010</v>
      </c>
      <c r="V56" s="11">
        <v>2011</v>
      </c>
      <c r="W56" s="7">
        <v>2012</v>
      </c>
      <c r="X56" s="11">
        <v>2013</v>
      </c>
      <c r="Y56" s="7">
        <v>2014</v>
      </c>
      <c r="Z56" s="11">
        <v>2015</v>
      </c>
      <c r="AA56" s="8">
        <v>2016</v>
      </c>
      <c r="AB56" s="8">
        <v>2017</v>
      </c>
      <c r="AC56" s="8">
        <v>2018</v>
      </c>
      <c r="AD56" s="8">
        <v>2019</v>
      </c>
      <c r="AE56" s="8">
        <v>2020</v>
      </c>
      <c r="AF56" s="8">
        <v>2021</v>
      </c>
    </row>
    <row r="57" spans="4:32" ht="15.75" thickBot="1" x14ac:dyDescent="0.3">
      <c r="D57" s="212" t="s">
        <v>15</v>
      </c>
      <c r="E57" s="221"/>
      <c r="F57" s="73">
        <v>13883488</v>
      </c>
      <c r="G57" s="74">
        <v>13680470</v>
      </c>
      <c r="H57" s="73">
        <v>15378804</v>
      </c>
      <c r="I57" s="74">
        <v>14677125</v>
      </c>
      <c r="J57" s="73">
        <v>10659187</v>
      </c>
      <c r="K57" s="74">
        <v>11757001</v>
      </c>
      <c r="L57" s="73">
        <v>12820352</v>
      </c>
      <c r="M57" s="74">
        <v>12689965</v>
      </c>
      <c r="N57" s="73">
        <v>13880613</v>
      </c>
      <c r="O57" s="74">
        <v>17099537</v>
      </c>
      <c r="P57" s="73">
        <v>21204162</v>
      </c>
      <c r="Q57" s="74">
        <v>26162440</v>
      </c>
      <c r="R57" s="73">
        <v>32897045</v>
      </c>
      <c r="S57" s="74">
        <v>39668840</v>
      </c>
      <c r="T57" s="73">
        <v>32897671</v>
      </c>
      <c r="U57" s="74">
        <v>40682508</v>
      </c>
      <c r="V57" s="73">
        <v>54674822</v>
      </c>
      <c r="W57" s="74">
        <v>58087854</v>
      </c>
      <c r="X57" s="73">
        <v>59381197</v>
      </c>
      <c r="Y57" s="74">
        <v>64027610</v>
      </c>
      <c r="Z57" s="73">
        <v>54035534</v>
      </c>
      <c r="AA57" s="75">
        <v>44831143</v>
      </c>
      <c r="AB57" s="75">
        <v>46050189</v>
      </c>
      <c r="AC57" s="75">
        <v>51230566.648000002</v>
      </c>
      <c r="AD57" s="75">
        <v>52695882</v>
      </c>
      <c r="AE57" s="75">
        <v>43487464</v>
      </c>
      <c r="AF57" s="75">
        <v>61098590</v>
      </c>
    </row>
    <row r="58" spans="4:32" x14ac:dyDescent="0.25">
      <c r="D58" s="205" t="s">
        <v>16</v>
      </c>
      <c r="E58" s="220"/>
      <c r="F58" s="76">
        <v>1059003</v>
      </c>
      <c r="G58" s="77">
        <v>1388221</v>
      </c>
      <c r="H58" s="76">
        <v>1385155</v>
      </c>
      <c r="I58" s="77">
        <v>1402806</v>
      </c>
      <c r="J58" s="76">
        <v>1075103</v>
      </c>
      <c r="K58" s="77">
        <v>1115048</v>
      </c>
      <c r="L58" s="76">
        <v>1201349</v>
      </c>
      <c r="M58" s="77">
        <v>1206033</v>
      </c>
      <c r="N58" s="76">
        <v>1197609</v>
      </c>
      <c r="O58" s="77">
        <v>1374286</v>
      </c>
      <c r="P58" s="76">
        <v>1485159</v>
      </c>
      <c r="Q58" s="77">
        <v>1890250</v>
      </c>
      <c r="R58" s="76">
        <v>2513325</v>
      </c>
      <c r="S58" s="77">
        <v>3344757</v>
      </c>
      <c r="T58" s="76">
        <v>2808656</v>
      </c>
      <c r="U58" s="77">
        <v>3183462</v>
      </c>
      <c r="V58" s="76">
        <v>4121231</v>
      </c>
      <c r="W58" s="77">
        <v>4825275</v>
      </c>
      <c r="X58" s="76">
        <v>4847604</v>
      </c>
      <c r="Y58" s="77">
        <v>4888452</v>
      </c>
      <c r="Z58" s="76">
        <v>4460744</v>
      </c>
      <c r="AA58" s="78">
        <v>4538960</v>
      </c>
      <c r="AB58" s="78">
        <v>4493170</v>
      </c>
      <c r="AC58" s="78">
        <v>4986376.4749999996</v>
      </c>
      <c r="AD58" s="78">
        <v>5385322</v>
      </c>
      <c r="AE58" s="78">
        <v>5432578</v>
      </c>
      <c r="AF58" s="78">
        <v>6908026</v>
      </c>
    </row>
    <row r="59" spans="4:32" x14ac:dyDescent="0.25">
      <c r="D59" s="203" t="s">
        <v>17</v>
      </c>
      <c r="E59" s="219"/>
      <c r="F59" s="79">
        <v>64571.41</v>
      </c>
      <c r="G59" s="80">
        <v>85870.33</v>
      </c>
      <c r="H59" s="79">
        <v>100703.8</v>
      </c>
      <c r="I59" s="80">
        <v>90012.24</v>
      </c>
      <c r="J59" s="79">
        <v>102118.3</v>
      </c>
      <c r="K59" s="80">
        <v>76908.66</v>
      </c>
      <c r="L59" s="79">
        <v>98757.85</v>
      </c>
      <c r="M59" s="80">
        <v>83622.98</v>
      </c>
      <c r="N59" s="79">
        <v>91223.02</v>
      </c>
      <c r="O59" s="80">
        <v>118649.3</v>
      </c>
      <c r="P59" s="79">
        <v>93744.35</v>
      </c>
      <c r="Q59" s="80">
        <v>104619.5</v>
      </c>
      <c r="R59" s="79">
        <v>129444.4</v>
      </c>
      <c r="S59" s="80">
        <v>130126.9</v>
      </c>
      <c r="T59" s="79">
        <v>114201.5</v>
      </c>
      <c r="U59" s="80">
        <v>126803.3</v>
      </c>
      <c r="V59" s="79">
        <v>159474.70000000001</v>
      </c>
      <c r="W59" s="80">
        <v>243603.20000000001</v>
      </c>
      <c r="X59" s="79">
        <v>264352.5</v>
      </c>
      <c r="Y59" s="80">
        <v>277838.40000000002</v>
      </c>
      <c r="Z59" s="79">
        <v>362455</v>
      </c>
      <c r="AA59" s="81">
        <v>480807</v>
      </c>
      <c r="AB59" s="81">
        <v>498498.6</v>
      </c>
      <c r="AC59" s="81">
        <v>516926.76799999998</v>
      </c>
      <c r="AD59" s="81">
        <v>378303</v>
      </c>
      <c r="AE59" s="81">
        <v>346193</v>
      </c>
      <c r="AF59" s="81">
        <v>448173</v>
      </c>
    </row>
    <row r="60" spans="4:32" x14ac:dyDescent="0.25">
      <c r="D60" s="205" t="s">
        <v>18</v>
      </c>
      <c r="E60" s="220"/>
      <c r="F60" s="76">
        <v>493431.4</v>
      </c>
      <c r="G60" s="77">
        <v>482098.5</v>
      </c>
      <c r="H60" s="76">
        <v>529412.30000000005</v>
      </c>
      <c r="I60" s="77">
        <v>442458.9</v>
      </c>
      <c r="J60" s="76">
        <v>359748.2</v>
      </c>
      <c r="K60" s="77">
        <v>487214.4</v>
      </c>
      <c r="L60" s="76">
        <v>439788.5</v>
      </c>
      <c r="M60" s="77">
        <v>479874.9</v>
      </c>
      <c r="N60" s="76">
        <v>524661.69999999995</v>
      </c>
      <c r="O60" s="77">
        <v>557112.80000000005</v>
      </c>
      <c r="P60" s="76">
        <v>564595.9</v>
      </c>
      <c r="Q60" s="77">
        <v>681088.9</v>
      </c>
      <c r="R60" s="76">
        <v>778156.4</v>
      </c>
      <c r="S60" s="77">
        <v>920157.4</v>
      </c>
      <c r="T60" s="76">
        <v>669918.5</v>
      </c>
      <c r="U60" s="77">
        <v>861231.9</v>
      </c>
      <c r="V60" s="76">
        <v>1009259</v>
      </c>
      <c r="W60" s="77">
        <v>936071.6</v>
      </c>
      <c r="X60" s="76">
        <v>913587.9</v>
      </c>
      <c r="Y60" s="77">
        <v>942299.8</v>
      </c>
      <c r="Z60" s="76">
        <v>866797</v>
      </c>
      <c r="AA60" s="78">
        <v>784473.1</v>
      </c>
      <c r="AB60" s="78">
        <v>813467.6</v>
      </c>
      <c r="AC60" s="78">
        <v>914370.43599999999</v>
      </c>
      <c r="AD60" s="78">
        <v>868558</v>
      </c>
      <c r="AE60" s="78">
        <v>729694</v>
      </c>
      <c r="AF60" s="78">
        <v>1050200</v>
      </c>
    </row>
    <row r="61" spans="4:32" x14ac:dyDescent="0.25">
      <c r="D61" s="203" t="s">
        <v>19</v>
      </c>
      <c r="E61" s="219"/>
      <c r="F61" s="79">
        <v>387031.9</v>
      </c>
      <c r="G61" s="80">
        <v>360688.9</v>
      </c>
      <c r="H61" s="79">
        <v>451595.7</v>
      </c>
      <c r="I61" s="80">
        <v>313823.3</v>
      </c>
      <c r="J61" s="79">
        <v>262833.7</v>
      </c>
      <c r="K61" s="80">
        <v>241248.8</v>
      </c>
      <c r="L61" s="79">
        <v>196857</v>
      </c>
      <c r="M61" s="80">
        <v>195922.2</v>
      </c>
      <c r="N61" s="79">
        <v>244247.3</v>
      </c>
      <c r="O61" s="80">
        <v>267989.90000000002</v>
      </c>
      <c r="P61" s="79">
        <v>551262.30000000005</v>
      </c>
      <c r="Q61" s="80">
        <v>687232.4</v>
      </c>
      <c r="R61" s="79">
        <v>913700.5</v>
      </c>
      <c r="S61" s="80">
        <v>1814456</v>
      </c>
      <c r="T61" s="79">
        <v>1238419</v>
      </c>
      <c r="U61" s="80">
        <v>2080267</v>
      </c>
      <c r="V61" s="79">
        <v>3853231</v>
      </c>
      <c r="W61" s="80">
        <v>5659974</v>
      </c>
      <c r="X61" s="79">
        <v>6386700</v>
      </c>
      <c r="Y61" s="80">
        <v>7554373</v>
      </c>
      <c r="Z61" s="79">
        <v>5132630</v>
      </c>
      <c r="AA61" s="81">
        <v>3832058</v>
      </c>
      <c r="AB61" s="81">
        <v>3715684</v>
      </c>
      <c r="AC61" s="81">
        <v>3534498.54</v>
      </c>
      <c r="AD61" s="81">
        <v>4525150</v>
      </c>
      <c r="AE61" s="81">
        <v>2200021</v>
      </c>
      <c r="AF61" s="81">
        <v>3766221</v>
      </c>
    </row>
    <row r="62" spans="4:32" x14ac:dyDescent="0.25">
      <c r="D62" s="205" t="s">
        <v>20</v>
      </c>
      <c r="E62" s="220"/>
      <c r="F62" s="76">
        <v>122775.7</v>
      </c>
      <c r="G62" s="77">
        <v>140226.4</v>
      </c>
      <c r="H62" s="76">
        <v>119647.5</v>
      </c>
      <c r="I62" s="77">
        <v>166770.4</v>
      </c>
      <c r="J62" s="76">
        <v>128109.4</v>
      </c>
      <c r="K62" s="77">
        <v>117547.1</v>
      </c>
      <c r="L62" s="76">
        <v>105652.5</v>
      </c>
      <c r="M62" s="77">
        <v>115282.7</v>
      </c>
      <c r="N62" s="76">
        <v>149218.4</v>
      </c>
      <c r="O62" s="77">
        <v>173374.8</v>
      </c>
      <c r="P62" s="76">
        <v>163269.6</v>
      </c>
      <c r="Q62" s="77">
        <v>171002.4</v>
      </c>
      <c r="R62" s="76">
        <v>236318</v>
      </c>
      <c r="S62" s="77">
        <v>407619.8</v>
      </c>
      <c r="T62" s="76">
        <v>289370.7</v>
      </c>
      <c r="U62" s="77">
        <v>454537.2</v>
      </c>
      <c r="V62" s="76">
        <v>611455.1</v>
      </c>
      <c r="W62" s="77">
        <v>602641.6</v>
      </c>
      <c r="X62" s="76">
        <v>500826.3</v>
      </c>
      <c r="Y62" s="77">
        <v>555650.1</v>
      </c>
      <c r="Z62" s="76">
        <v>482593.2</v>
      </c>
      <c r="AA62" s="78">
        <v>588183.80000000005</v>
      </c>
      <c r="AB62" s="78">
        <v>585841</v>
      </c>
      <c r="AC62" s="78">
        <v>642580.56299999997</v>
      </c>
      <c r="AD62" s="78">
        <v>539524</v>
      </c>
      <c r="AE62" s="78">
        <v>601648</v>
      </c>
      <c r="AF62" s="78">
        <v>804270</v>
      </c>
    </row>
    <row r="63" spans="4:32" x14ac:dyDescent="0.25">
      <c r="D63" s="203" t="s">
        <v>21</v>
      </c>
      <c r="E63" s="219"/>
      <c r="F63" s="79">
        <v>2514865</v>
      </c>
      <c r="G63" s="80">
        <v>2488250</v>
      </c>
      <c r="H63" s="79">
        <v>2735845</v>
      </c>
      <c r="I63" s="80">
        <v>2733054</v>
      </c>
      <c r="J63" s="79">
        <v>2357074</v>
      </c>
      <c r="K63" s="80">
        <v>2732466</v>
      </c>
      <c r="L63" s="79">
        <v>2783668</v>
      </c>
      <c r="M63" s="80">
        <v>2836600</v>
      </c>
      <c r="N63" s="79">
        <v>3055469</v>
      </c>
      <c r="O63" s="80">
        <v>3693447</v>
      </c>
      <c r="P63" s="79">
        <v>4401428</v>
      </c>
      <c r="Q63" s="80">
        <v>5230207</v>
      </c>
      <c r="R63" s="79">
        <v>6088977</v>
      </c>
      <c r="S63" s="80">
        <v>7407699</v>
      </c>
      <c r="T63" s="79">
        <v>6123263</v>
      </c>
      <c r="U63" s="80">
        <v>7456062</v>
      </c>
      <c r="V63" s="79">
        <v>9202692</v>
      </c>
      <c r="W63" s="80">
        <v>9833209</v>
      </c>
      <c r="X63" s="79">
        <v>10318549</v>
      </c>
      <c r="Y63" s="80">
        <v>10785268</v>
      </c>
      <c r="Z63" s="79">
        <v>10043319</v>
      </c>
      <c r="AA63" s="81">
        <v>8954309</v>
      </c>
      <c r="AB63" s="81">
        <v>9325518</v>
      </c>
      <c r="AC63" s="81">
        <v>10400618.523</v>
      </c>
      <c r="AD63" s="81">
        <v>10372424</v>
      </c>
      <c r="AE63" s="81">
        <v>9575097</v>
      </c>
      <c r="AF63" s="81">
        <v>14250324</v>
      </c>
    </row>
    <row r="64" spans="4:32" x14ac:dyDescent="0.25">
      <c r="D64" s="205" t="s">
        <v>22</v>
      </c>
      <c r="E64" s="220"/>
      <c r="F64" s="76">
        <v>2405515</v>
      </c>
      <c r="G64" s="77">
        <v>2256822</v>
      </c>
      <c r="H64" s="76">
        <v>2487905</v>
      </c>
      <c r="I64" s="77">
        <v>2341007</v>
      </c>
      <c r="J64" s="76">
        <v>1652494</v>
      </c>
      <c r="K64" s="77">
        <v>2106017</v>
      </c>
      <c r="L64" s="76">
        <v>2093493</v>
      </c>
      <c r="M64" s="77">
        <v>2041621</v>
      </c>
      <c r="N64" s="76">
        <v>2186468</v>
      </c>
      <c r="O64" s="77">
        <v>2944837</v>
      </c>
      <c r="P64" s="76">
        <v>3659480</v>
      </c>
      <c r="Q64" s="77">
        <v>4609382</v>
      </c>
      <c r="R64" s="76">
        <v>5793731</v>
      </c>
      <c r="S64" s="77">
        <v>6713759</v>
      </c>
      <c r="T64" s="76">
        <v>4930121</v>
      </c>
      <c r="U64" s="77">
        <v>6389495</v>
      </c>
      <c r="V64" s="76">
        <v>8551983</v>
      </c>
      <c r="W64" s="77">
        <v>8651595</v>
      </c>
      <c r="X64" s="76">
        <v>8321243</v>
      </c>
      <c r="Y64" s="77">
        <v>9041364</v>
      </c>
      <c r="Z64" s="76">
        <v>7581940</v>
      </c>
      <c r="AA64" s="78">
        <v>6493446</v>
      </c>
      <c r="AB64" s="78">
        <v>6843142</v>
      </c>
      <c r="AC64" s="78">
        <v>7975492.574</v>
      </c>
      <c r="AD64" s="78">
        <v>7532558</v>
      </c>
      <c r="AE64" s="78">
        <v>6151101</v>
      </c>
      <c r="AF64" s="78">
        <v>9649170</v>
      </c>
    </row>
    <row r="65" spans="4:32" x14ac:dyDescent="0.25">
      <c r="D65" s="203" t="s">
        <v>23</v>
      </c>
      <c r="E65" s="219"/>
      <c r="F65" s="79">
        <v>5184310</v>
      </c>
      <c r="G65" s="80">
        <v>5124889</v>
      </c>
      <c r="H65" s="79">
        <v>6015036</v>
      </c>
      <c r="I65" s="80">
        <v>5669701</v>
      </c>
      <c r="J65" s="79">
        <v>3675118</v>
      </c>
      <c r="K65" s="80">
        <v>3867023</v>
      </c>
      <c r="L65" s="79">
        <v>4745504</v>
      </c>
      <c r="M65" s="80">
        <v>4667370</v>
      </c>
      <c r="N65" s="79">
        <v>5263917</v>
      </c>
      <c r="O65" s="80">
        <v>6656392</v>
      </c>
      <c r="P65" s="79">
        <v>8563776</v>
      </c>
      <c r="Q65" s="80">
        <v>10508883</v>
      </c>
      <c r="R65" s="79">
        <v>13598247</v>
      </c>
      <c r="S65" s="80">
        <v>15562938</v>
      </c>
      <c r="T65" s="79">
        <v>13737790</v>
      </c>
      <c r="U65" s="80">
        <v>16272903</v>
      </c>
      <c r="V65" s="79">
        <v>22262263</v>
      </c>
      <c r="W65" s="80">
        <v>21860260</v>
      </c>
      <c r="X65" s="79">
        <v>22097770</v>
      </c>
      <c r="Y65" s="80">
        <v>23715197</v>
      </c>
      <c r="Z65" s="79">
        <v>19890561</v>
      </c>
      <c r="AA65" s="81">
        <v>14740059</v>
      </c>
      <c r="AB65" s="81">
        <v>15342044</v>
      </c>
      <c r="AC65" s="81">
        <v>17364015.932</v>
      </c>
      <c r="AD65" s="81">
        <v>18086133</v>
      </c>
      <c r="AE65" s="81">
        <v>14500557</v>
      </c>
      <c r="AF65" s="81">
        <v>18960045</v>
      </c>
    </row>
    <row r="66" spans="4:32" x14ac:dyDescent="0.25">
      <c r="D66" s="205" t="s">
        <v>24</v>
      </c>
      <c r="E66" s="220"/>
      <c r="F66" s="76">
        <v>992083.6</v>
      </c>
      <c r="G66" s="77">
        <v>1046624</v>
      </c>
      <c r="H66" s="76">
        <v>1251799</v>
      </c>
      <c r="I66" s="77">
        <v>1257483</v>
      </c>
      <c r="J66" s="76">
        <v>928736.1</v>
      </c>
      <c r="K66" s="77">
        <v>991960.3</v>
      </c>
      <c r="L66" s="76">
        <v>1033912</v>
      </c>
      <c r="M66" s="77">
        <v>1052854</v>
      </c>
      <c r="N66" s="76">
        <v>1093196</v>
      </c>
      <c r="O66" s="77">
        <v>1199895</v>
      </c>
      <c r="P66" s="76">
        <v>1566451</v>
      </c>
      <c r="Q66" s="77">
        <v>2024033</v>
      </c>
      <c r="R66" s="76">
        <v>2545160</v>
      </c>
      <c r="S66" s="77">
        <v>3044257</v>
      </c>
      <c r="T66" s="76">
        <v>2717236</v>
      </c>
      <c r="U66" s="77">
        <v>3520190</v>
      </c>
      <c r="V66" s="76">
        <v>4399797</v>
      </c>
      <c r="W66" s="77">
        <v>4917367</v>
      </c>
      <c r="X66" s="76">
        <v>5078035</v>
      </c>
      <c r="Y66" s="77">
        <v>5604403</v>
      </c>
      <c r="Z66" s="76">
        <v>4597375</v>
      </c>
      <c r="AA66" s="78">
        <v>3903629</v>
      </c>
      <c r="AB66" s="78">
        <v>4017558</v>
      </c>
      <c r="AC66" s="78">
        <v>4465154.1619999995</v>
      </c>
      <c r="AD66" s="78">
        <v>4547019</v>
      </c>
      <c r="AE66" s="78">
        <v>3533342</v>
      </c>
      <c r="AF66" s="78">
        <v>4626524</v>
      </c>
    </row>
    <row r="67" spans="4:32" ht="15.75" thickBot="1" x14ac:dyDescent="0.3">
      <c r="D67" s="207" t="s">
        <v>25</v>
      </c>
      <c r="E67" s="243"/>
      <c r="F67" s="82">
        <v>659901.1</v>
      </c>
      <c r="G67" s="83">
        <v>306779.8</v>
      </c>
      <c r="H67" s="82">
        <v>301704.7</v>
      </c>
      <c r="I67" s="83">
        <v>260009.8</v>
      </c>
      <c r="J67" s="82">
        <v>117851.6</v>
      </c>
      <c r="K67" s="83">
        <v>21567.97</v>
      </c>
      <c r="L67" s="82">
        <v>121369.5</v>
      </c>
      <c r="M67" s="83">
        <v>10784.55</v>
      </c>
      <c r="N67" s="82">
        <v>74602.61</v>
      </c>
      <c r="O67" s="83">
        <v>113553.3</v>
      </c>
      <c r="P67" s="82">
        <v>154996.6</v>
      </c>
      <c r="Q67" s="83">
        <v>255741.8</v>
      </c>
      <c r="R67" s="82">
        <v>299986.40000000002</v>
      </c>
      <c r="S67" s="83">
        <v>323071</v>
      </c>
      <c r="T67" s="82">
        <v>268695.90000000002</v>
      </c>
      <c r="U67" s="83">
        <v>337555.5</v>
      </c>
      <c r="V67" s="82">
        <v>503436.6</v>
      </c>
      <c r="W67" s="83">
        <v>557859.4</v>
      </c>
      <c r="X67" s="82">
        <v>652529.1</v>
      </c>
      <c r="Y67" s="83">
        <v>662764.69999999995</v>
      </c>
      <c r="Z67" s="82">
        <v>617120.1</v>
      </c>
      <c r="AA67" s="84">
        <v>515219.1</v>
      </c>
      <c r="AB67" s="84">
        <v>415266.1</v>
      </c>
      <c r="AC67" s="84">
        <v>430532.67499999999</v>
      </c>
      <c r="AD67" s="84">
        <v>460891</v>
      </c>
      <c r="AE67" s="84">
        <v>417232</v>
      </c>
      <c r="AF67" s="84">
        <v>635637</v>
      </c>
    </row>
    <row r="68" spans="4:32" x14ac:dyDescent="0.25">
      <c r="D68" t="s">
        <v>51</v>
      </c>
    </row>
  </sheetData>
  <mergeCells count="27">
    <mergeCell ref="L6:O15"/>
    <mergeCell ref="F3:J3"/>
    <mergeCell ref="B7:E15"/>
    <mergeCell ref="C16:E16"/>
    <mergeCell ref="G16:I16"/>
    <mergeCell ref="D44:E44"/>
    <mergeCell ref="D45:E45"/>
    <mergeCell ref="D46:E46"/>
    <mergeCell ref="D47:E47"/>
    <mergeCell ref="L16:N16"/>
    <mergeCell ref="D48:E48"/>
    <mergeCell ref="D49:E49"/>
    <mergeCell ref="D50:E50"/>
    <mergeCell ref="D51:E51"/>
    <mergeCell ref="D52:E52"/>
    <mergeCell ref="D53:E53"/>
    <mergeCell ref="D57:E57"/>
    <mergeCell ref="D58:E58"/>
    <mergeCell ref="D59:E59"/>
    <mergeCell ref="D60:E60"/>
    <mergeCell ref="D66:E66"/>
    <mergeCell ref="D67:E67"/>
    <mergeCell ref="D61:E61"/>
    <mergeCell ref="D62:E62"/>
    <mergeCell ref="D63:E63"/>
    <mergeCell ref="D64:E64"/>
    <mergeCell ref="D65:E6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7:AF89"/>
  <sheetViews>
    <sheetView showGridLines="0" topLeftCell="AC73" workbookViewId="0">
      <selection activeCell="AE89" sqref="AE89"/>
    </sheetView>
  </sheetViews>
  <sheetFormatPr baseColWidth="10" defaultRowHeight="15" x14ac:dyDescent="0.25"/>
  <cols>
    <col min="5" max="5" width="29.140625" customWidth="1"/>
    <col min="6" max="27" width="17.85546875" customWidth="1"/>
    <col min="28" max="28" width="17" customWidth="1"/>
    <col min="29" max="29" width="15.42578125" customWidth="1"/>
    <col min="30" max="30" width="18" customWidth="1"/>
    <col min="31" max="31" width="20.7109375" customWidth="1"/>
  </cols>
  <sheetData>
    <row r="7" spans="2:5" x14ac:dyDescent="0.25">
      <c r="B7" s="209" t="s">
        <v>43</v>
      </c>
      <c r="C7" s="225"/>
      <c r="D7" s="225"/>
      <c r="E7" s="225"/>
    </row>
    <row r="8" spans="2:5" x14ac:dyDescent="0.25">
      <c r="B8" s="225"/>
      <c r="C8" s="225"/>
      <c r="D8" s="225"/>
      <c r="E8" s="225"/>
    </row>
    <row r="9" spans="2:5" x14ac:dyDescent="0.25">
      <c r="B9" s="225"/>
      <c r="C9" s="225"/>
      <c r="D9" s="225"/>
      <c r="E9" s="225"/>
    </row>
    <row r="10" spans="2:5" x14ac:dyDescent="0.25">
      <c r="B10" s="225"/>
      <c r="C10" s="225"/>
      <c r="D10" s="225"/>
      <c r="E10" s="225"/>
    </row>
    <row r="11" spans="2:5" x14ac:dyDescent="0.25">
      <c r="B11" s="225"/>
      <c r="C11" s="225"/>
      <c r="D11" s="225"/>
      <c r="E11" s="225"/>
    </row>
    <row r="12" spans="2:5" x14ac:dyDescent="0.25">
      <c r="B12" s="225"/>
      <c r="C12" s="225"/>
      <c r="D12" s="225"/>
      <c r="E12" s="225"/>
    </row>
    <row r="13" spans="2:5" x14ac:dyDescent="0.25">
      <c r="B13" s="225"/>
      <c r="C13" s="225"/>
      <c r="D13" s="225"/>
      <c r="E13" s="225"/>
    </row>
    <row r="14" spans="2:5" x14ac:dyDescent="0.25">
      <c r="B14" s="225"/>
      <c r="C14" s="225"/>
      <c r="D14" s="225"/>
      <c r="E14" s="225"/>
    </row>
    <row r="15" spans="2:5" x14ac:dyDescent="0.25">
      <c r="B15" s="225"/>
      <c r="C15" s="225"/>
      <c r="D15" s="225"/>
      <c r="E15" s="225"/>
    </row>
    <row r="16" spans="2:5" x14ac:dyDescent="0.25">
      <c r="B16" s="225"/>
      <c r="C16" s="225"/>
      <c r="D16" s="225"/>
      <c r="E16" s="225"/>
    </row>
    <row r="17" spans="2:15" x14ac:dyDescent="0.25">
      <c r="B17" s="210" t="s">
        <v>3</v>
      </c>
      <c r="C17" s="210"/>
      <c r="D17" s="210"/>
      <c r="G17" s="210" t="s">
        <v>3</v>
      </c>
      <c r="H17" s="210"/>
      <c r="I17" s="210"/>
      <c r="M17" s="210" t="s">
        <v>3</v>
      </c>
      <c r="N17" s="210"/>
      <c r="O17" s="210"/>
    </row>
    <row r="44" spans="4:32" ht="15.75" thickBot="1" x14ac:dyDescent="0.3"/>
    <row r="45" spans="4:32" ht="15.75" thickBot="1" x14ac:dyDescent="0.3">
      <c r="D45" s="5" t="s">
        <v>14</v>
      </c>
      <c r="E45" s="6"/>
      <c r="F45" s="11">
        <v>1995</v>
      </c>
      <c r="G45" s="7">
        <v>1996</v>
      </c>
      <c r="H45" s="11">
        <v>1997</v>
      </c>
      <c r="I45" s="7">
        <v>1998</v>
      </c>
      <c r="J45" s="11">
        <v>1999</v>
      </c>
      <c r="K45" s="7">
        <v>2000</v>
      </c>
      <c r="L45" s="11">
        <v>2001</v>
      </c>
      <c r="M45" s="7">
        <v>2002</v>
      </c>
      <c r="N45" s="11">
        <v>2003</v>
      </c>
      <c r="O45" s="7">
        <v>2004</v>
      </c>
      <c r="P45" s="11">
        <v>2005</v>
      </c>
      <c r="Q45" s="7">
        <v>2006</v>
      </c>
      <c r="R45" s="11">
        <v>2007</v>
      </c>
      <c r="S45" s="7">
        <v>2008</v>
      </c>
      <c r="T45" s="11">
        <v>2009</v>
      </c>
      <c r="U45" s="7">
        <v>2010</v>
      </c>
      <c r="V45" s="11">
        <v>2011</v>
      </c>
      <c r="W45" s="7">
        <v>2012</v>
      </c>
      <c r="X45" s="11">
        <v>2013</v>
      </c>
      <c r="Y45" s="7">
        <v>2014</v>
      </c>
      <c r="Z45" s="11">
        <v>2015</v>
      </c>
      <c r="AA45" s="8">
        <v>2016</v>
      </c>
      <c r="AB45" s="8">
        <v>2017</v>
      </c>
      <c r="AC45" s="8">
        <v>2018</v>
      </c>
      <c r="AD45" s="8">
        <v>2019</v>
      </c>
      <c r="AE45" s="8">
        <v>2020</v>
      </c>
      <c r="AF45" s="8">
        <v>2021</v>
      </c>
    </row>
    <row r="46" spans="4:32" ht="15.75" thickBot="1" x14ac:dyDescent="0.3">
      <c r="D46" s="251" t="s">
        <v>26</v>
      </c>
      <c r="E46" s="252"/>
      <c r="F46" s="48"/>
      <c r="G46" s="62"/>
      <c r="H46" s="48"/>
      <c r="I46" s="62"/>
      <c r="J46" s="48"/>
      <c r="K46" s="62"/>
      <c r="L46" s="48"/>
      <c r="M46" s="62"/>
      <c r="N46" s="48"/>
      <c r="O46" s="62"/>
      <c r="P46" s="48"/>
      <c r="Q46" s="62"/>
      <c r="R46" s="48"/>
      <c r="S46" s="62"/>
      <c r="T46" s="48"/>
      <c r="U46" s="62"/>
      <c r="V46" s="48"/>
      <c r="W46" s="62"/>
      <c r="X46" s="48"/>
      <c r="Y46" s="62"/>
      <c r="Z46" s="48"/>
      <c r="AA46" s="63"/>
      <c r="AB46" s="63"/>
      <c r="AC46" s="63"/>
      <c r="AD46" s="63"/>
      <c r="AE46" s="63"/>
      <c r="AF46" s="63"/>
    </row>
    <row r="47" spans="4:32" x14ac:dyDescent="0.25">
      <c r="D47" s="247" t="s">
        <v>16</v>
      </c>
      <c r="E47" s="248"/>
      <c r="F47" s="87">
        <f>+(A!D47/A!$D$46)/(I!F76/I!$F$75)</f>
        <v>1.4498441762678367</v>
      </c>
      <c r="G47" s="87" t="e">
        <f>+(A!E47/A!$D$46)/(I!G76/I!$F$75)</f>
        <v>#VALUE!</v>
      </c>
      <c r="H47" s="87">
        <f>+(A!F47/A!$D$46)/(I!H76/I!$F$75)</f>
        <v>0.12966171887106326</v>
      </c>
      <c r="I47" s="87">
        <f>+(A!G47/A!$D$46)/(I!I76/I!$F$75)</f>
        <v>0.53361023058220192</v>
      </c>
      <c r="J47" s="87">
        <f>+(A!H47/A!$D$46)/(I!J76/I!$F$75)</f>
        <v>0.39995566494912632</v>
      </c>
      <c r="K47" s="87">
        <f>+(A!I47/A!$D$46)/(I!K76/I!$F$75)</f>
        <v>0.9817837087829292</v>
      </c>
      <c r="L47" s="87" t="e">
        <f>+(A!#REF!/A!$D$46)/(I!L76/I!$F$75)</f>
        <v>#REF!</v>
      </c>
      <c r="M47" s="87">
        <f>+(A!K47/A!$D$46)/(I!M76/I!$F$75)</f>
        <v>1.7474901880881832</v>
      </c>
      <c r="N47" s="87">
        <f>+(A!L47/A!$D$46)/(I!N76/I!$F$75)</f>
        <v>1.7808869427501224</v>
      </c>
      <c r="O47" s="87">
        <f>+(A!M47/A!$D$46)/(I!O76/I!$F$75)</f>
        <v>1.9897270927793573</v>
      </c>
      <c r="P47" s="87">
        <f>+(A!N47/A!$D$46)/(I!P76/I!$F$75)</f>
        <v>1.6595487149480088</v>
      </c>
      <c r="Q47" s="87">
        <f>+(A!O47/A!$D$46)/(I!Q76/I!$F$75)</f>
        <v>1.44141372100253</v>
      </c>
      <c r="R47" s="87">
        <f>+(A!P47/A!$D$46)/(I!R76/I!$F$75)</f>
        <v>1.553195632268662</v>
      </c>
      <c r="S47" s="87">
        <f>+(A!Q47/A!$D$46)/(I!S76/I!$F$75)</f>
        <v>1.3172744699100616</v>
      </c>
      <c r="T47" s="87">
        <f>+(A!R47/A!$D$46)/(I!T76/I!$F$75)</f>
        <v>1.4195559957120865</v>
      </c>
      <c r="U47" s="87">
        <f>+(A!S47/A!$D$46)/(I!U76/I!$F$75)</f>
        <v>2.1490064839307226</v>
      </c>
      <c r="V47" s="87">
        <f>+(A!T47/A!$D$46)/(I!V76/I!$F$75)</f>
        <v>0.95535890062178497</v>
      </c>
      <c r="W47" s="87">
        <f>+(A!U47/A!$D$46)/(I!W76/I!$F$75)</f>
        <v>0.18261352236614498</v>
      </c>
      <c r="X47" s="87" t="e">
        <f>+(A!V47/A!$D$46)/(I!X76/I!$F$75)</f>
        <v>#VALUE!</v>
      </c>
      <c r="Y47" s="87">
        <f>+(A!W47/A!$D$46)/(I!Y76/I!$F$75)</f>
        <v>0.15952662556156938</v>
      </c>
      <c r="Z47" s="87">
        <f>+(A!X47/A!$D$46)/(I!Z76/I!$F$75)</f>
        <v>0.31486821328798315</v>
      </c>
      <c r="AA47" s="87">
        <f>+(A!Y47/A!$D$46)/(I!AA76/I!$F$75)</f>
        <v>0.25209729121722241</v>
      </c>
      <c r="AB47" s="87">
        <f>+(A!Z47/A!$D$46)/(I!AB76/I!$F$75)</f>
        <v>0.53704832960825788</v>
      </c>
      <c r="AC47" s="87">
        <f>+(A!AA47/A!$D$46)/(I!AC76/I!$F$75)</f>
        <v>0.4035159160651024</v>
      </c>
      <c r="AD47" s="87">
        <f>+(A!AB47/A!$D$46)/(I!AD76/I!$F$75)</f>
        <v>0.63275899396302371</v>
      </c>
      <c r="AE47" s="87">
        <f>+(A!AC47/A!$D$46)/(I!AE76/I!$F$75)</f>
        <v>0.56224250868063563</v>
      </c>
      <c r="AF47" s="87">
        <f>+(A!AD47/A!$D$46)/(I!AF76/I!$F$75)</f>
        <v>0.38006737997135764</v>
      </c>
    </row>
    <row r="48" spans="4:32" x14ac:dyDescent="0.25">
      <c r="D48" s="249" t="s">
        <v>17</v>
      </c>
      <c r="E48" s="250"/>
      <c r="F48" s="72">
        <f>+(A!D48/A!$D$46)/(I!F77/I!$F$75)</f>
        <v>4.352777515571538</v>
      </c>
      <c r="G48" s="72">
        <f>+(A!E48/A!$D$46)/(I!G77/I!$F$75)</f>
        <v>0.25979095816911846</v>
      </c>
      <c r="H48" s="72">
        <f>+(A!F48/A!$D$46)/(I!H77/I!$F$75)</f>
        <v>4.1537555371446144</v>
      </c>
      <c r="I48" s="72" t="e">
        <f>+(A!G48/A!$D$46)/(I!I77/I!$F$75)</f>
        <v>#VALUE!</v>
      </c>
      <c r="J48" s="72" t="e">
        <f>+(A!H48/A!$D$46)/(I!J77/I!$F$75)</f>
        <v>#VALUE!</v>
      </c>
      <c r="K48" s="72">
        <f>+(A!I48/A!$D$46)/(I!K77/I!$F$75)</f>
        <v>7.571242095409525E-2</v>
      </c>
      <c r="L48" s="72">
        <f>+(A!J47/A!$D$46)/(I!L77/I!$F$75)</f>
        <v>43.679719249469869</v>
      </c>
      <c r="M48" s="72">
        <f>+(A!K48/A!$D$46)/(I!M77/I!$F$75)</f>
        <v>6.1654662371523589E-2</v>
      </c>
      <c r="N48" s="72">
        <f>+(A!L48/A!$D$46)/(I!N77/I!$F$75)</f>
        <v>2.4890077120285667E-2</v>
      </c>
      <c r="O48" s="72">
        <f>+(A!M48/A!$D$46)/(I!O77/I!$F$75)</f>
        <v>2.4123477338331673E-2</v>
      </c>
      <c r="P48" s="72" t="e">
        <f>+(A!N48/A!$D$46)/(I!P77/I!$F$75)</f>
        <v>#VALUE!</v>
      </c>
      <c r="Q48" s="72" t="e">
        <f>+(A!O48/A!$D$46)/(I!Q77/I!$F$75)</f>
        <v>#VALUE!</v>
      </c>
      <c r="R48" s="72" t="e">
        <f>+(A!P48/A!$D$46)/(I!R77/I!$F$75)</f>
        <v>#VALUE!</v>
      </c>
      <c r="S48" s="72">
        <f>+(A!Q48/A!$D$46)/(I!S77/I!$F$75)</f>
        <v>0.5560586930279483</v>
      </c>
      <c r="T48" s="72">
        <f>+(A!R48/A!$D$46)/(I!T77/I!$F$75)</f>
        <v>0.28293244221618102</v>
      </c>
      <c r="U48" s="72">
        <f>+(A!S48/A!$D$46)/(I!U77/I!$F$75)</f>
        <v>4.0478876958393695</v>
      </c>
      <c r="V48" s="72">
        <f>+(A!T48/A!$D$46)/(I!V77/I!$F$75)</f>
        <v>1.4801732928638096</v>
      </c>
      <c r="W48" s="72">
        <f>+(A!U48/A!$D$46)/(I!W77/I!$F$75)</f>
        <v>1.1505174719401121</v>
      </c>
      <c r="X48" s="72">
        <f>+(A!V48/A!$D$46)/(I!X77/I!$F$75)</f>
        <v>0.12802236849588258</v>
      </c>
      <c r="Y48" s="72">
        <f>+(A!W48/A!$D$46)/(I!Y77/I!$F$75)</f>
        <v>0.48287011994513596</v>
      </c>
      <c r="Z48" s="72">
        <f>+(A!X48/A!$D$46)/(I!Z77/I!$F$75)</f>
        <v>0.5733509899462127</v>
      </c>
      <c r="AA48" s="72" t="e">
        <f>+(A!Y48/A!$D$46)/(I!AA77/I!$F$75)</f>
        <v>#VALUE!</v>
      </c>
      <c r="AB48" s="72">
        <f>+(A!Z48/A!$D$46)/(I!AB77/I!$F$75)</f>
        <v>3.4888276063115242</v>
      </c>
      <c r="AC48" s="72">
        <f>+(A!AA48/A!$D$46)/(I!AC77/I!$F$75)</f>
        <v>5.5547583093120974</v>
      </c>
      <c r="AD48" s="72">
        <f>+(A!AB48/A!$D$46)/(I!AD77/I!$F$75)</f>
        <v>0.24225102297532483</v>
      </c>
      <c r="AE48" s="72" t="e">
        <f>+(A!AC48/A!$D$46)/(I!AE77/I!$F$75)</f>
        <v>#VALUE!</v>
      </c>
      <c r="AF48" s="72" t="e">
        <f>+(A!AD48/A!$D$46)/(I!AF77/I!$F$75)</f>
        <v>#VALUE!</v>
      </c>
    </row>
    <row r="49" spans="4:32" x14ac:dyDescent="0.25">
      <c r="D49" s="247" t="s">
        <v>18</v>
      </c>
      <c r="E49" s="248"/>
      <c r="F49" s="72">
        <f>+(A!D49/A!$D$46)/(I!F78/I!$F$75)</f>
        <v>6.9685470409089874E-3</v>
      </c>
      <c r="G49" s="72">
        <f>+(A!E49/A!$D$46)/(I!G78/I!$F$75)</f>
        <v>1.2473800385830775E-2</v>
      </c>
      <c r="H49" s="72">
        <f>+(A!F49/A!$D$46)/(I!H78/I!$F$75)</f>
        <v>1.6235487537699298E-2</v>
      </c>
      <c r="I49" s="72">
        <f>+(A!G49/A!$D$46)/(I!I78/I!$F$75)</f>
        <v>2.1913899815800317E-2</v>
      </c>
      <c r="J49" s="72">
        <f>+(A!H49/A!$D$46)/(I!J78/I!$F$75)</f>
        <v>2.5498684730206986E-2</v>
      </c>
      <c r="K49" s="72">
        <f>+(A!I49/A!$D$46)/(I!K78/I!$F$75)</f>
        <v>1.8662329206325338E-3</v>
      </c>
      <c r="L49" s="72" t="e">
        <f>+(A!J48/A!$D$46)/(I!L78/I!$F$75)</f>
        <v>#VALUE!</v>
      </c>
      <c r="M49" s="72">
        <f>+(A!K49/A!$D$46)/(I!M78/I!$F$75)</f>
        <v>3.0144503600594624E-3</v>
      </c>
      <c r="N49" s="72">
        <f>+(A!L49/A!$D$46)/(I!N78/I!$F$75)</f>
        <v>4.4510546099861748E-4</v>
      </c>
      <c r="O49" s="72">
        <f>+(A!M49/A!$D$46)/(I!O78/I!$F$75)</f>
        <v>8.028264951656423E-4</v>
      </c>
      <c r="P49" s="72">
        <f>+(A!N49/A!$D$46)/(I!P78/I!$F$75)</f>
        <v>0</v>
      </c>
      <c r="Q49" s="72">
        <f>+(A!O49/A!$D$46)/(I!Q78/I!$F$75)</f>
        <v>6.0580632246111646E-3</v>
      </c>
      <c r="R49" s="72">
        <f>+(A!P49/A!$D$46)/(I!R78/I!$F$75)</f>
        <v>1.7756228537171022E-2</v>
      </c>
      <c r="S49" s="72">
        <f>+(A!Q49/A!$D$46)/(I!S78/I!$F$75)</f>
        <v>5.6907377951719938E-3</v>
      </c>
      <c r="T49" s="72">
        <f>+(A!R49/A!$D$46)/(I!T78/I!$F$75)</f>
        <v>1.486526461396657E-2</v>
      </c>
      <c r="U49" s="72">
        <f>+(A!S49/A!$D$46)/(I!U78/I!$F$75)</f>
        <v>3.4639656114691449E-2</v>
      </c>
      <c r="V49" s="72">
        <f>+(A!T49/A!$D$46)/(I!V78/I!$F$75)</f>
        <v>7.9252559369364109E-2</v>
      </c>
      <c r="W49" s="72">
        <f>+(A!U49/A!$D$46)/(I!W78/I!$F$75)</f>
        <v>2.6766341787389243E-2</v>
      </c>
      <c r="X49" s="72">
        <f>+(A!V49/A!$D$46)/(I!X78/I!$F$75)</f>
        <v>3.1886962224157218E-2</v>
      </c>
      <c r="Y49" s="72" t="e">
        <f>+(A!W49/A!$D$46)/(I!Y78/I!$F$75)</f>
        <v>#VALUE!</v>
      </c>
      <c r="Z49" s="72">
        <f>+(A!X49/A!$D$46)/(I!Z78/I!$F$75)</f>
        <v>4.3302936944166898E-2</v>
      </c>
      <c r="AA49" s="72">
        <f>+(A!Y49/A!$D$46)/(I!AA78/I!$F$75)</f>
        <v>3.8136060787855239E-2</v>
      </c>
      <c r="AB49" s="72">
        <f>+(A!Z49/A!$D$46)/(I!AB78/I!$F$75)</f>
        <v>3.8152834336621463E-2</v>
      </c>
      <c r="AC49" s="72">
        <f>+(A!AA49/A!$D$46)/(I!AC78/I!$F$75)</f>
        <v>4.6694507337598889E-2</v>
      </c>
      <c r="AD49" s="72">
        <f>+(A!AB49/A!$D$46)/(I!AD78/I!$F$75)</f>
        <v>3.2203598360172281E-2</v>
      </c>
      <c r="AE49" s="72">
        <f>+(A!AC49/A!$D$46)/(I!AE78/I!$F$75)</f>
        <v>1.8244485893586668E-2</v>
      </c>
      <c r="AF49" s="72">
        <f>+(A!AD49/A!$D$46)/(I!AF78/I!$F$75)</f>
        <v>8.7045643323737758E-3</v>
      </c>
    </row>
    <row r="50" spans="4:32" x14ac:dyDescent="0.25">
      <c r="D50" s="249" t="s">
        <v>19</v>
      </c>
      <c r="E50" s="250"/>
      <c r="F50" s="72">
        <f>+(A!D50/A!$D$46)/(I!F79/I!$F$75)</f>
        <v>1.9039991547785418</v>
      </c>
      <c r="G50" s="72">
        <f>+(A!E50/A!$D$46)/(I!G79/I!$F$75)</f>
        <v>1.8605073574675424</v>
      </c>
      <c r="H50" s="72">
        <f>+(A!F50/A!$D$46)/(I!H79/I!$F$75)</f>
        <v>2.9694064186355096</v>
      </c>
      <c r="I50" s="72">
        <f>+(A!G50/A!$D$46)/(I!I79/I!$F$75)</f>
        <v>2.8614288926307654</v>
      </c>
      <c r="J50" s="72">
        <f>+(A!H50/A!$D$46)/(I!J79/I!$F$75)</f>
        <v>2.4246385177273142</v>
      </c>
      <c r="K50" s="72">
        <f>+(A!I50/A!$D$46)/(I!K79/I!$F$75)</f>
        <v>2.0244220504961286</v>
      </c>
      <c r="L50" s="72" t="e">
        <f>+(A!J49/A!$D$46)/(I!L79/I!$F$75)</f>
        <v>#VALUE!</v>
      </c>
      <c r="M50" s="72">
        <f>+(A!K50/A!$D$46)/(I!M79/I!$F$75)</f>
        <v>1.4343656849590869</v>
      </c>
      <c r="N50" s="72">
        <f>+(A!L50/A!$D$46)/(I!N79/I!$F$75)</f>
        <v>2.3048043285869415</v>
      </c>
      <c r="O50" s="72">
        <f>+(A!M50/A!$D$46)/(I!O79/I!$F$75)</f>
        <v>2.2451871130838628</v>
      </c>
      <c r="P50" s="72">
        <f>+(A!N50/A!$D$46)/(I!P79/I!$F$75)</f>
        <v>2.3625692765500181</v>
      </c>
      <c r="Q50" s="72">
        <f>+(A!O50/A!$D$46)/(I!Q79/I!$F$75)</f>
        <v>2.2960317994780377</v>
      </c>
      <c r="R50" s="72">
        <f>+(A!P50/A!$D$46)/(I!R79/I!$F$75)</f>
        <v>2.2010918593668132</v>
      </c>
      <c r="S50" s="72">
        <f>+(A!Q50/A!$D$46)/(I!S79/I!$F$75)</f>
        <v>1.5133935254131134</v>
      </c>
      <c r="T50" s="72">
        <f>+(A!R50/A!$D$46)/(I!T79/I!$F$75)</f>
        <v>1.5301664088109423</v>
      </c>
      <c r="U50" s="72">
        <f>+(A!S50/A!$D$46)/(I!U79/I!$F$75)</f>
        <v>0.73672679905054805</v>
      </c>
      <c r="V50" s="72">
        <f>+(A!T50/A!$D$46)/(I!V79/I!$F$75)</f>
        <v>1.3314369562778616</v>
      </c>
      <c r="W50" s="72">
        <f>+(A!U50/A!$D$46)/(I!W79/I!$F$75)</f>
        <v>1.4034323880240405</v>
      </c>
      <c r="X50" s="72">
        <f>+(A!V50/A!$D$46)/(I!X79/I!$F$75)</f>
        <v>1.3977896437346129</v>
      </c>
      <c r="Y50" s="72">
        <f>+(A!W50/A!$D$46)/(I!Y79/I!$F$75)</f>
        <v>1.2365036324124525</v>
      </c>
      <c r="Z50" s="72">
        <f>+(A!X50/A!$D$46)/(I!Z79/I!$F$75)</f>
        <v>2.6334888774565548</v>
      </c>
      <c r="AA50" s="72">
        <f>+(A!Y50/A!$D$46)/(I!AA79/I!$F$75)</f>
        <v>2.4225790403143077</v>
      </c>
      <c r="AB50" s="72">
        <f>+(A!Z50/A!$D$46)/(I!AB79/I!$F$75)</f>
        <v>3.219723405039058</v>
      </c>
      <c r="AC50" s="72">
        <f>+(A!AA50/A!$D$46)/(I!AC79/I!$F$75)</f>
        <v>2.1922537199465455</v>
      </c>
      <c r="AD50" s="72">
        <f>+(A!AB50/A!$D$46)/(I!AD79/I!$F$75)</f>
        <v>1.2974969507300416</v>
      </c>
      <c r="AE50" s="72">
        <f>+(A!AC50/A!$D$46)/(I!AE79/I!$F$75)</f>
        <v>0.23212785726528379</v>
      </c>
      <c r="AF50" s="72">
        <f>+(A!AD50/A!$D$46)/(I!AF79/I!$F$75)</f>
        <v>9.9025982318266055E-4</v>
      </c>
    </row>
    <row r="51" spans="4:32" x14ac:dyDescent="0.25">
      <c r="D51" s="247" t="s">
        <v>20</v>
      </c>
      <c r="E51" s="248"/>
      <c r="F51" s="72">
        <f>+(A!D51/A!$D$46)/(I!F80/I!$F$75)</f>
        <v>0</v>
      </c>
      <c r="G51" s="72">
        <f>+(A!E51/A!$D$46)/(I!G80/I!$F$75)</f>
        <v>0</v>
      </c>
      <c r="H51" s="72">
        <f>+(A!F51/A!$D$46)/(I!H80/I!$F$75)</f>
        <v>0</v>
      </c>
      <c r="I51" s="72">
        <f>+(A!G51/A!$D$46)/(I!I80/I!$F$75)</f>
        <v>0</v>
      </c>
      <c r="J51" s="72">
        <f>+(A!H51/A!$D$46)/(I!J80/I!$F$75)</f>
        <v>0</v>
      </c>
      <c r="K51" s="72">
        <f>+(A!I51/A!$D$46)/(I!K80/I!$F$75)</f>
        <v>0</v>
      </c>
      <c r="L51" s="72">
        <f>+(A!J50/A!$D$46)/(I!L80/I!$F$75)</f>
        <v>246.83170720343469</v>
      </c>
      <c r="M51" s="72" t="e">
        <f>+(A!K51/A!$D$46)/(I!M80/I!$F$75)</f>
        <v>#VALUE!</v>
      </c>
      <c r="N51" s="72" t="e">
        <f>+(A!L51/A!$D$46)/(I!N80/I!$F$75)</f>
        <v>#VALUE!</v>
      </c>
      <c r="O51" s="72" t="e">
        <f>+(A!M51/A!$D$46)/(I!O80/I!$F$75)</f>
        <v>#VALUE!</v>
      </c>
      <c r="P51" s="72" t="e">
        <f>+(A!N51/A!$D$46)/(I!P80/I!$F$75)</f>
        <v>#VALUE!</v>
      </c>
      <c r="Q51" s="72" t="e">
        <f>+(A!O51/A!$D$46)/(I!Q80/I!$F$75)</f>
        <v>#VALUE!</v>
      </c>
      <c r="R51" s="72" t="e">
        <f>+(A!P51/A!$D$46)/(I!R80/I!$F$75)</f>
        <v>#VALUE!</v>
      </c>
      <c r="S51" s="72" t="e">
        <f>+(A!Q51/A!$D$46)/(I!S80/I!$F$75)</f>
        <v>#VALUE!</v>
      </c>
      <c r="T51" s="72" t="e">
        <f>+(A!R51/A!$D$46)/(I!T80/I!$F$75)</f>
        <v>#VALUE!</v>
      </c>
      <c r="U51" s="72" t="e">
        <f>+(A!S51/A!$D$46)/(I!U80/I!$F$75)</f>
        <v>#VALUE!</v>
      </c>
      <c r="V51" s="72" t="e">
        <f>+(A!T51/A!$D$46)/(I!V80/I!$F$75)</f>
        <v>#VALUE!</v>
      </c>
      <c r="W51" s="72" t="e">
        <f>+(A!U51/A!$D$46)/(I!W80/I!$F$75)</f>
        <v>#VALUE!</v>
      </c>
      <c r="X51" s="72" t="e">
        <f>+(A!V51/A!$D$46)/(I!X80/I!$F$75)</f>
        <v>#VALUE!</v>
      </c>
      <c r="Y51" s="72">
        <f>+(A!W51/A!$D$46)/(I!Y80/I!$F$75)</f>
        <v>5.2892418048791814E-2</v>
      </c>
      <c r="Z51" s="72" t="e">
        <f>+(A!X51/A!$D$46)/(I!Z80/I!$F$75)</f>
        <v>#VALUE!</v>
      </c>
      <c r="AA51" s="72" t="e">
        <f>+(A!Y51/A!$D$46)/(I!AA80/I!$F$75)</f>
        <v>#VALUE!</v>
      </c>
      <c r="AB51" s="72">
        <f>+(A!Z51/A!$D$46)/(I!AB80/I!$F$75)</f>
        <v>1.0176213423473208E-2</v>
      </c>
      <c r="AC51" s="72">
        <f>+(A!AA51/A!$D$46)/(I!AC80/I!$F$75)</f>
        <v>3.3038971310466961E-3</v>
      </c>
      <c r="AD51" s="72">
        <f>+(A!AB51/A!$D$46)/(I!AD80/I!$F$75)</f>
        <v>0.12717834269407249</v>
      </c>
      <c r="AE51" s="72">
        <f>+(A!AC51/A!$D$46)/(I!AE80/I!$F$75)</f>
        <v>9.2013869530124887E-2</v>
      </c>
      <c r="AF51" s="72">
        <f>+(A!AD51/A!$D$46)/(I!AF80/I!$F$75)</f>
        <v>4.4760503715200732E-2</v>
      </c>
    </row>
    <row r="52" spans="4:32" x14ac:dyDescent="0.25">
      <c r="D52" s="249" t="s">
        <v>21</v>
      </c>
      <c r="E52" s="250"/>
      <c r="F52" s="72">
        <f>+(A!D52/A!$D$46)/(I!F81/I!$F$75)</f>
        <v>5.1423336713863801E-2</v>
      </c>
      <c r="G52" s="72">
        <f>+(A!E52/A!$D$46)/(I!G81/I!$F$75)</f>
        <v>0.15246189334703145</v>
      </c>
      <c r="H52" s="72">
        <f>+(A!F52/A!$D$46)/(I!H81/I!$F$75)</f>
        <v>0.11144326373265608</v>
      </c>
      <c r="I52" s="72">
        <f>+(A!G52/A!$D$46)/(I!I81/I!$F$75)</f>
        <v>0.18190051432227358</v>
      </c>
      <c r="J52" s="72">
        <f>+(A!H52/A!$D$46)/(I!J81/I!$F$75)</f>
        <v>0.11216771434660691</v>
      </c>
      <c r="K52" s="72">
        <f>+(A!I52/A!$D$46)/(I!K81/I!$F$75)</f>
        <v>4.696783866055336E-2</v>
      </c>
      <c r="L52" s="72" t="e">
        <f>+(A!J51/A!$D$46)/(I!L81/I!$F$75)</f>
        <v>#VALUE!</v>
      </c>
      <c r="M52" s="72">
        <f>+(A!K52/A!$D$46)/(I!M81/I!$F$75)</f>
        <v>0.11113854477358664</v>
      </c>
      <c r="N52" s="72">
        <f>+(A!L52/A!$D$46)/(I!N81/I!$F$75)</f>
        <v>0.195127357324902</v>
      </c>
      <c r="O52" s="72">
        <f>+(A!M52/A!$D$46)/(I!O81/I!$F$75)</f>
        <v>0.42924884106798422</v>
      </c>
      <c r="P52" s="72">
        <f>+(A!N52/A!$D$46)/(I!P81/I!$F$75)</f>
        <v>0.29819309797647475</v>
      </c>
      <c r="Q52" s="72">
        <f>+(A!O52/A!$D$46)/(I!Q81/I!$F$75)</f>
        <v>0.30355565292847936</v>
      </c>
      <c r="R52" s="72">
        <f>+(A!P52/A!$D$46)/(I!R81/I!$F$75)</f>
        <v>0.68418690660450565</v>
      </c>
      <c r="S52" s="72">
        <f>+(A!Q52/A!$D$46)/(I!S81/I!$F$75)</f>
        <v>0.25232303873995066</v>
      </c>
      <c r="T52" s="72">
        <f>+(A!R52/A!$D$46)/(I!T81/I!$F$75)</f>
        <v>0.18219988140048224</v>
      </c>
      <c r="U52" s="72">
        <f>+(A!S52/A!$D$46)/(I!U81/I!$F$75)</f>
        <v>3.9813870334786491E-2</v>
      </c>
      <c r="V52" s="72">
        <f>+(A!T52/A!$D$46)/(I!V81/I!$F$75)</f>
        <v>8.0378753508802928E-2</v>
      </c>
      <c r="W52" s="72">
        <f>+(A!U52/A!$D$46)/(I!W81/I!$F$75)</f>
        <v>9.4302948433833633E-2</v>
      </c>
      <c r="X52" s="72">
        <f>+(A!V52/A!$D$46)/(I!X81/I!$F$75)</f>
        <v>7.4607768488652762E-2</v>
      </c>
      <c r="Y52" s="72">
        <f>+(A!W52/A!$D$46)/(I!Y81/I!$F$75)</f>
        <v>7.3264178135111338E-2</v>
      </c>
      <c r="Z52" s="72">
        <f>+(A!X52/A!$D$46)/(I!Z81/I!$F$75)</f>
        <v>0.53667305008607558</v>
      </c>
      <c r="AA52" s="72">
        <f>+(A!Y52/A!$D$46)/(I!AA81/I!$F$75)</f>
        <v>7.0645078250734475E-2</v>
      </c>
      <c r="AB52" s="72">
        <f>+(A!Z52/A!$D$46)/(I!AB81/I!$F$75)</f>
        <v>0.18082892465544412</v>
      </c>
      <c r="AC52" s="72">
        <f>+(A!AA52/A!$D$46)/(I!AC81/I!$F$75)</f>
        <v>5.1935586923636687E-2</v>
      </c>
      <c r="AD52" s="72">
        <f>+(A!AB52/A!$D$46)/(I!AD81/I!$F$75)</f>
        <v>0.27953927996793981</v>
      </c>
      <c r="AE52" s="72">
        <f>+(A!AC52/A!$D$46)/(I!AE81/I!$F$75)</f>
        <v>0.51715313925514872</v>
      </c>
      <c r="AF52" s="72">
        <f>+(A!AD52/A!$D$46)/(I!AF81/I!$F$75)</f>
        <v>6.9147115431597794E-2</v>
      </c>
    </row>
    <row r="53" spans="4:32" x14ac:dyDescent="0.25">
      <c r="D53" s="247" t="s">
        <v>22</v>
      </c>
      <c r="E53" s="248"/>
      <c r="F53" s="72">
        <f>+(A!D53/A!$D$46)/(I!F82/I!$F$75)</f>
        <v>5.818045503316608E-2</v>
      </c>
      <c r="G53" s="72">
        <f>+(A!E53/A!$D$46)/(I!G82/I!$F$75)</f>
        <v>0.1376272318715871</v>
      </c>
      <c r="H53" s="72">
        <f>+(A!F53/A!$D$46)/(I!H82/I!$F$75)</f>
        <v>1.8029245831609361E-2</v>
      </c>
      <c r="I53" s="72">
        <f>+(A!G53/A!$D$46)/(I!I82/I!$F$75)</f>
        <v>4.1996842964424574E-2</v>
      </c>
      <c r="J53" s="72">
        <f>+(A!H53/A!$D$46)/(I!J82/I!$F$75)</f>
        <v>1.5580697647095913E-2</v>
      </c>
      <c r="K53" s="72">
        <f>+(A!I53/A!$D$46)/(I!K82/I!$F$75)</f>
        <v>2.433885116636791E-4</v>
      </c>
      <c r="L53" s="72">
        <f>+(A!J52/A!$D$46)/(I!L82/I!$F$75)</f>
        <v>5.2605716016456805E-2</v>
      </c>
      <c r="M53" s="72">
        <f>+(A!K53/A!$D$46)/(I!M82/I!$F$75)</f>
        <v>7.1734780803454135E-2</v>
      </c>
      <c r="N53" s="72">
        <f>+(A!L53/A!$D$46)/(I!N82/I!$F$75)</f>
        <v>0.14574108322690876</v>
      </c>
      <c r="O53" s="72">
        <f>+(A!M53/A!$D$46)/(I!O82/I!$F$75)</f>
        <v>6.2972095345257217E-2</v>
      </c>
      <c r="P53" s="72">
        <f>+(A!N53/A!$D$46)/(I!P82/I!$F$75)</f>
        <v>6.0491857837028838E-2</v>
      </c>
      <c r="Q53" s="72">
        <f>+(A!O53/A!$D$46)/(I!Q82/I!$F$75)</f>
        <v>6.5256727478786164E-2</v>
      </c>
      <c r="R53" s="72">
        <f>+(A!P53/A!$D$46)/(I!R82/I!$F$75)</f>
        <v>4.1595328540854626E-2</v>
      </c>
      <c r="S53" s="72">
        <f>+(A!Q53/A!$D$46)/(I!S82/I!$F$75)</f>
        <v>4.274355791066322E-2</v>
      </c>
      <c r="T53" s="72">
        <f>+(A!R53/A!$D$46)/(I!T82/I!$F$75)</f>
        <v>3.3702663502073953E-2</v>
      </c>
      <c r="U53" s="72">
        <f>+(A!S53/A!$D$46)/(I!U82/I!$F$75)</f>
        <v>9.1306287566108355E-2</v>
      </c>
      <c r="V53" s="72">
        <f>+(A!T53/A!$D$46)/(I!V82/I!$F$75)</f>
        <v>9.6363963586952789E-2</v>
      </c>
      <c r="W53" s="72">
        <f>+(A!U53/A!$D$46)/(I!W82/I!$F$75)</f>
        <v>7.6190652618389323E-2</v>
      </c>
      <c r="X53" s="72">
        <f>+(A!V53/A!$D$46)/(I!X82/I!$F$75)</f>
        <v>4.5194044206800801E-2</v>
      </c>
      <c r="Y53" s="72">
        <f>+(A!W53/A!$D$46)/(I!Y82/I!$F$75)</f>
        <v>0.13089660958701532</v>
      </c>
      <c r="Z53" s="72">
        <f>+(A!X53/A!$D$46)/(I!Z82/I!$F$75)</f>
        <v>0.12053200476234095</v>
      </c>
      <c r="AA53" s="72">
        <f>+(A!Y53/A!$D$46)/(I!AA82/I!$F$75)</f>
        <v>8.8527363363811465E-2</v>
      </c>
      <c r="AB53" s="72">
        <f>+(A!Z53/A!$D$46)/(I!AB82/I!$F$75)</f>
        <v>0.10249978359369596</v>
      </c>
      <c r="AC53" s="72">
        <f>+(A!AA53/A!$D$46)/(I!AC82/I!$F$75)</f>
        <v>5.3666453866052115E-2</v>
      </c>
      <c r="AD53" s="72">
        <f>+(A!AB53/A!$D$46)/(I!AD82/I!$F$75)</f>
        <v>4.0372163001082186E-2</v>
      </c>
      <c r="AE53" s="72">
        <f>+(A!AC53/A!$D$46)/(I!AE82/I!$F$75)</f>
        <v>4.3685112545696854E-2</v>
      </c>
      <c r="AF53" s="72">
        <f>+(A!AD53/A!$D$46)/(I!AF82/I!$F$75)</f>
        <v>4.6416721850180163E-2</v>
      </c>
    </row>
    <row r="54" spans="4:32" x14ac:dyDescent="0.25">
      <c r="D54" s="249" t="s">
        <v>23</v>
      </c>
      <c r="E54" s="250"/>
      <c r="F54" s="72">
        <f>+(A!D54/A!$D$46)/(I!F83/I!$F$75)</f>
        <v>9.2935715147926517E-3</v>
      </c>
      <c r="G54" s="72">
        <f>+(A!E54/A!$D$46)/(I!G83/I!$F$75)</f>
        <v>6.2334373829966129E-2</v>
      </c>
      <c r="H54" s="72" t="e">
        <f>+(A!F54/A!$D$46)/(I!H83/I!$F$75)</f>
        <v>#VALUE!</v>
      </c>
      <c r="I54" s="72">
        <f>+(A!G54/A!$D$46)/(I!I83/I!$F$75)</f>
        <v>2.4669058851439982E-3</v>
      </c>
      <c r="J54" s="72">
        <f>+(A!H54/A!$D$46)/(I!J83/I!$F$75)</f>
        <v>5.726100829743548E-4</v>
      </c>
      <c r="K54" s="72">
        <f>+(A!I54/A!$D$46)/(I!K83/I!$F$75)</f>
        <v>4.350853116545865E-2</v>
      </c>
      <c r="L54" s="72">
        <f>+(A!J53/A!$D$46)/(I!L83/I!$F$75)</f>
        <v>8.3177424601269923E-2</v>
      </c>
      <c r="M54" s="72">
        <f>+(A!K54/A!$D$46)/(I!M83/I!$F$75)</f>
        <v>2.6503629904927567E-3</v>
      </c>
      <c r="N54" s="72">
        <f>+(A!L54/A!$D$46)/(I!N83/I!$F$75)</f>
        <v>3.2669334747866762E-3</v>
      </c>
      <c r="O54" s="72">
        <f>+(A!M54/A!$D$46)/(I!O83/I!$F$75)</f>
        <v>3.8586477675570764E-4</v>
      </c>
      <c r="P54" s="72">
        <f>+(A!N54/A!$D$46)/(I!P83/I!$F$75)</f>
        <v>5.6953647064572266E-3</v>
      </c>
      <c r="Q54" s="72">
        <f>+(A!O54/A!$D$46)/(I!Q83/I!$F$75)</f>
        <v>4.6250549680473119E-4</v>
      </c>
      <c r="R54" s="72">
        <f>+(A!P54/A!$D$46)/(I!R83/I!$F$75)</f>
        <v>9.5490104024921344E-4</v>
      </c>
      <c r="S54" s="72">
        <f>+(A!Q54/A!$D$46)/(I!S83/I!$F$75)</f>
        <v>0.31389838245934065</v>
      </c>
      <c r="T54" s="72">
        <f>+(A!R54/A!$D$46)/(I!T83/I!$F$75)</f>
        <v>5.6611762392509042E-3</v>
      </c>
      <c r="U54" s="72">
        <f>+(A!S54/A!$D$46)/(I!U83/I!$F$75)</f>
        <v>5.2774131381000136E-2</v>
      </c>
      <c r="V54" s="72">
        <f>+(A!T54/A!$D$46)/(I!V83/I!$F$75)</f>
        <v>0.1662311703219877</v>
      </c>
      <c r="W54" s="72">
        <f>+(A!U54/A!$D$46)/(I!W83/I!$F$75)</f>
        <v>0.19095528875117371</v>
      </c>
      <c r="X54" s="72">
        <f>+(A!V54/A!$D$46)/(I!X83/I!$F$75)</f>
        <v>6.8010641697890131E-2</v>
      </c>
      <c r="Y54" s="72">
        <f>+(A!W54/A!$D$46)/(I!Y83/I!$F$75)</f>
        <v>6.0565815414881818E-2</v>
      </c>
      <c r="Z54" s="72">
        <f>+(A!X54/A!$D$46)/(I!Z83/I!$F$75)</f>
        <v>3.370025924769076E-2</v>
      </c>
      <c r="AA54" s="72">
        <f>+(A!Y54/A!$D$46)/(I!AA83/I!$F$75)</f>
        <v>3.6001455655754004E-4</v>
      </c>
      <c r="AB54" s="72">
        <f>+(A!Z54/A!$D$46)/(I!AB83/I!$F$75)</f>
        <v>1.2431698579434445E-2</v>
      </c>
      <c r="AC54" s="72">
        <f>+(A!AA54/A!$D$46)/(I!AC83/I!$F$75)</f>
        <v>2.7956392782066334E-3</v>
      </c>
      <c r="AD54" s="72">
        <f>+(A!AB54/A!$D$46)/(I!AD83/I!$F$75)</f>
        <v>6.0334892132108096E-3</v>
      </c>
      <c r="AE54" s="72">
        <f>+(A!AC54/A!$D$46)/(I!AE83/I!$F$75)</f>
        <v>7.9263312680075457E-2</v>
      </c>
      <c r="AF54" s="72">
        <f>+(A!AD54/A!$D$46)/(I!AF83/I!$F$75)</f>
        <v>9.5324934511594652E-3</v>
      </c>
    </row>
    <row r="55" spans="4:32" x14ac:dyDescent="0.25">
      <c r="D55" s="247" t="s">
        <v>24</v>
      </c>
      <c r="E55" s="248"/>
      <c r="F55" s="72">
        <f>+(A!D55/A!$D$46)/(I!F84/I!$F$75)</f>
        <v>0.15357653656546885</v>
      </c>
      <c r="G55" s="72">
        <f>+(A!E55/A!$D$46)/(I!G84/I!$F$75)</f>
        <v>0.22861388419531659</v>
      </c>
      <c r="H55" s="72">
        <f>+(A!F55/A!$D$46)/(I!H84/I!$F$75)</f>
        <v>1.9548647725255549E-2</v>
      </c>
      <c r="I55" s="72">
        <f>+(A!G55/A!$D$46)/(I!I84/I!$F$75)</f>
        <v>0.26866631344452968</v>
      </c>
      <c r="J55" s="72">
        <f>+(A!H55/A!$D$46)/(I!J84/I!$F$75)</f>
        <v>5.8790778494327255E-3</v>
      </c>
      <c r="K55" s="72">
        <f>+(A!I55/A!$D$46)/(I!K84/I!$F$75)</f>
        <v>1.9805467015106357E-3</v>
      </c>
      <c r="L55" s="72">
        <f>+(A!J54/A!$D$46)/(I!L84/I!$F$75)</f>
        <v>1.5774647336956075E-3</v>
      </c>
      <c r="M55" s="72">
        <f>+(A!K55/A!$D$46)/(I!M84/I!$F$75)</f>
        <v>1.0897201318807006E-2</v>
      </c>
      <c r="N55" s="72">
        <f>+(A!L55/A!$D$46)/(I!N84/I!$F$75)</f>
        <v>2.7035233739131016E-2</v>
      </c>
      <c r="O55" s="72">
        <f>+(A!M55/A!$D$46)/(I!O84/I!$F$75)</f>
        <v>8.3316006364885883E-2</v>
      </c>
      <c r="P55" s="72">
        <f>+(A!N55/A!$D$46)/(I!P84/I!$F$75)</f>
        <v>3.3086817877471635E-2</v>
      </c>
      <c r="Q55" s="72">
        <f>+(A!O55/A!$D$46)/(I!Q84/I!$F$75)</f>
        <v>3.8660243431386867E-4</v>
      </c>
      <c r="R55" s="72">
        <f>+(A!P55/A!$D$46)/(I!R84/I!$F$75)</f>
        <v>8.2099033419689895E-4</v>
      </c>
      <c r="S55" s="72">
        <f>+(A!Q55/A!$D$46)/(I!S84/I!$F$75)</f>
        <v>0.2338684435312737</v>
      </c>
      <c r="T55" s="72">
        <f>+(A!R55/A!$D$46)/(I!T84/I!$F$75)</f>
        <v>5.263841371589275E-3</v>
      </c>
      <c r="U55" s="72">
        <f>+(A!S55/A!$D$46)/(I!U84/I!$F$75)</f>
        <v>4.6267426635001815E-2</v>
      </c>
      <c r="V55" s="72">
        <f>+(A!T55/A!$D$46)/(I!V84/I!$F$75)</f>
        <v>5.2375296856298513E-2</v>
      </c>
      <c r="W55" s="72">
        <f>+(A!U55/A!$D$46)/(I!W84/I!$F$75)</f>
        <v>3.198417048580561E-2</v>
      </c>
      <c r="X55" s="72">
        <f>+(A!V55/A!$D$46)/(I!X84/I!$F$75)</f>
        <v>1.9218769275879226E-2</v>
      </c>
      <c r="Y55" s="72">
        <f>+(A!W55/A!$D$46)/(I!Y84/I!$F$75)</f>
        <v>6.587937838979048E-2</v>
      </c>
      <c r="Z55" s="72">
        <f>+(A!X55/A!$D$46)/(I!Z84/I!$F$75)</f>
        <v>8.737278045951756E-2</v>
      </c>
      <c r="AA55" s="72">
        <f>+(A!Y55/A!$D$46)/(I!AA84/I!$F$75)</f>
        <v>6.3649903993031512E-2</v>
      </c>
      <c r="AB55" s="72">
        <f>+(A!Z55/A!$D$46)/(I!AB84/I!$F$75)</f>
        <v>6.3212651138094392E-2</v>
      </c>
      <c r="AC55" s="72">
        <f>+(A!AA55/A!$D$46)/(I!AC84/I!$F$75)</f>
        <v>3.7259838180514121E-2</v>
      </c>
      <c r="AD55" s="72">
        <f>+(A!AB55/A!$D$46)/(I!AD84/I!$F$75)</f>
        <v>3.2337179233395637E-2</v>
      </c>
      <c r="AE55" s="72">
        <f>+(A!AC55/A!$D$46)/(I!AE84/I!$F$75)</f>
        <v>1.7530899448549381E-2</v>
      </c>
      <c r="AF55" s="72">
        <f>+(A!AD55/A!$D$46)/(I!AF84/I!$F$75)</f>
        <v>1.2626136107159465E-2</v>
      </c>
    </row>
    <row r="56" spans="4:32" ht="15.75" thickBot="1" x14ac:dyDescent="0.3">
      <c r="D56" s="245" t="s">
        <v>25</v>
      </c>
      <c r="E56" s="246"/>
      <c r="F56" s="88">
        <f>+(A!D56/A!$D$46)/(I!F85/I!$F$75)</f>
        <v>0</v>
      </c>
      <c r="G56" s="88">
        <f>+(A!E56/A!$D$46)/(I!G85/I!$F$75)</f>
        <v>0</v>
      </c>
      <c r="H56" s="88">
        <f>+(A!F56/A!$D$46)/(I!H85/I!$F$75)</f>
        <v>0</v>
      </c>
      <c r="I56" s="88">
        <f>+(A!G56/A!$D$46)/(I!I85/I!$F$75)</f>
        <v>0</v>
      </c>
      <c r="J56" s="88">
        <f>+(A!H56/A!$D$46)/(I!J85/I!$F$75)</f>
        <v>0</v>
      </c>
      <c r="K56" s="88">
        <f>+(A!I56/A!$D$46)/(I!K85/I!$F$75)</f>
        <v>0</v>
      </c>
      <c r="L56" s="88">
        <f>+(A!J55/A!$D$46)/(I!L85/I!$F$75)</f>
        <v>0.87888683069823914</v>
      </c>
      <c r="M56" s="88" t="e">
        <f>+(A!K56/A!$D$46)/(I!M85/I!$F$75)</f>
        <v>#VALUE!</v>
      </c>
      <c r="N56" s="88" t="e">
        <f>+(A!L56/A!$D$46)/(I!N85/I!$F$75)</f>
        <v>#VALUE!</v>
      </c>
      <c r="O56" s="88">
        <f>+(A!M56/A!$D$46)/(I!O85/I!$F$75)</f>
        <v>1.5233196548322398E-3</v>
      </c>
      <c r="P56" s="88">
        <f>+(A!N56/A!$D$46)/(I!P85/I!$F$75)</f>
        <v>1.9425477182159233E-3</v>
      </c>
      <c r="Q56" s="88">
        <f>+(A!O56/A!$D$46)/(I!Q85/I!$F$75)</f>
        <v>2.3185369465630991E-3</v>
      </c>
      <c r="R56" s="88">
        <f>+(A!P56/A!$D$46)/(I!R85/I!$F$75)</f>
        <v>6.5491331859545332E-4</v>
      </c>
      <c r="S56" s="88">
        <f>+(A!Q56/A!$D$46)/(I!S85/I!$F$75)</f>
        <v>1.7012839147339371E-3</v>
      </c>
      <c r="T56" s="88">
        <f>+(A!R56/A!$D$46)/(I!T85/I!$F$75)</f>
        <v>1.9056940038949591E-3</v>
      </c>
      <c r="U56" s="88">
        <f>+(A!S56/A!$D$46)/(I!U85/I!$F$75)</f>
        <v>5.7753301727896491E-4</v>
      </c>
      <c r="V56" s="88" t="e">
        <f>+(A!T56/A!$D$46)/(I!V85/I!$F$75)</f>
        <v>#VALUE!</v>
      </c>
      <c r="W56" s="88">
        <f>+(A!U56/A!$D$46)/(I!W85/I!$F$75)</f>
        <v>4.3763889222141134E-3</v>
      </c>
      <c r="X56" s="88">
        <f>+(A!V56/A!$D$46)/(I!X85/I!$F$75)</f>
        <v>4.4993810362964452E-3</v>
      </c>
      <c r="Y56" s="88">
        <f>+(A!W56/A!$D$46)/(I!Y85/I!$F$75)</f>
        <v>5.5047319563384615E-4</v>
      </c>
      <c r="Z56" s="88">
        <f>+(A!X56/A!$D$46)/(I!Z85/I!$F$75)</f>
        <v>1.4362552168803858E-3</v>
      </c>
      <c r="AA56" s="88">
        <f>+(A!Y56/A!$D$46)/(I!AA85/I!$F$75)</f>
        <v>7.6243155532668529E-3</v>
      </c>
      <c r="AB56" s="88">
        <f>+(A!Z56/A!$D$46)/(I!AB85/I!$F$75)</f>
        <v>3.5517119217508939E-3</v>
      </c>
      <c r="AC56" s="88">
        <f>+(A!AA56/A!$D$46)/(I!AC85/I!$F$75)</f>
        <v>9.8264720760011977E-3</v>
      </c>
      <c r="AD56" s="88">
        <f>+(A!AB56/A!$D$46)/(I!AD85/I!$F$75)</f>
        <v>1.3419581288290674E-2</v>
      </c>
      <c r="AE56" s="88">
        <f>+(A!AC56/A!$D$46)/(I!AE85/I!$F$75)</f>
        <v>9.2711851374378349E-3</v>
      </c>
      <c r="AF56" s="88">
        <f>+(A!AD56/A!$D$46)/(I!AF85/I!$F$75)</f>
        <v>8.4199625286702426E-3</v>
      </c>
    </row>
    <row r="57" spans="4:32" x14ac:dyDescent="0.25">
      <c r="D57" t="s">
        <v>52</v>
      </c>
      <c r="E57" s="111"/>
      <c r="F57" s="89"/>
      <c r="G57" s="89"/>
      <c r="H57" s="89"/>
      <c r="I57" s="89"/>
      <c r="J57" s="89"/>
      <c r="K57" s="89"/>
      <c r="L57" s="89"/>
      <c r="M57" s="89"/>
      <c r="N57" s="89"/>
      <c r="O57" s="89"/>
      <c r="P57" s="89"/>
      <c r="Q57" s="89"/>
      <c r="R57" s="89"/>
      <c r="S57" s="89"/>
      <c r="T57" s="89"/>
      <c r="U57" s="89"/>
      <c r="V57" s="89"/>
      <c r="W57" s="89"/>
      <c r="X57" s="89"/>
      <c r="Y57" s="89"/>
      <c r="Z57" s="89"/>
      <c r="AA57" s="89"/>
    </row>
    <row r="58" spans="4:32" ht="15.75" thickBot="1" x14ac:dyDescent="0.3"/>
    <row r="59" spans="4:32" ht="15.75" thickBot="1" x14ac:dyDescent="0.3">
      <c r="D59" s="5" t="s">
        <v>14</v>
      </c>
      <c r="E59" s="6"/>
      <c r="F59" s="11">
        <v>1995</v>
      </c>
      <c r="G59" s="7">
        <v>1996</v>
      </c>
      <c r="H59" s="11">
        <v>1997</v>
      </c>
      <c r="I59" s="7">
        <v>1998</v>
      </c>
      <c r="J59" s="11">
        <v>1999</v>
      </c>
      <c r="K59" s="7">
        <v>2000</v>
      </c>
      <c r="L59" s="11">
        <v>2001</v>
      </c>
      <c r="M59" s="7">
        <v>2002</v>
      </c>
      <c r="N59" s="11">
        <v>2003</v>
      </c>
      <c r="O59" s="7">
        <v>2004</v>
      </c>
      <c r="P59" s="11">
        <v>2005</v>
      </c>
      <c r="Q59" s="7">
        <v>2006</v>
      </c>
      <c r="R59" s="11">
        <v>2007</v>
      </c>
      <c r="S59" s="7">
        <v>2008</v>
      </c>
      <c r="T59" s="11">
        <v>2009</v>
      </c>
      <c r="U59" s="7">
        <v>2010</v>
      </c>
      <c r="V59" s="11">
        <v>2011</v>
      </c>
      <c r="W59" s="7">
        <v>2012</v>
      </c>
      <c r="X59" s="11">
        <v>2013</v>
      </c>
      <c r="Y59" s="7">
        <v>2014</v>
      </c>
      <c r="Z59" s="11">
        <v>2015</v>
      </c>
      <c r="AA59" s="8">
        <v>2016</v>
      </c>
      <c r="AB59" s="8">
        <v>2017</v>
      </c>
      <c r="AC59" s="8">
        <v>2018</v>
      </c>
      <c r="AD59" s="8">
        <v>2019</v>
      </c>
      <c r="AE59" s="8">
        <v>2020</v>
      </c>
      <c r="AF59" s="8">
        <v>2021</v>
      </c>
    </row>
    <row r="60" spans="4:32" ht="15.75" thickBot="1" x14ac:dyDescent="0.3">
      <c r="D60" s="251" t="s">
        <v>26</v>
      </c>
      <c r="E60" s="252"/>
      <c r="F60" s="97"/>
      <c r="G60" s="90"/>
      <c r="H60" s="91"/>
      <c r="I60" s="90"/>
      <c r="J60" s="90"/>
      <c r="K60" s="90"/>
      <c r="L60" s="90"/>
      <c r="M60" s="90"/>
      <c r="N60" s="90"/>
      <c r="O60" s="90"/>
      <c r="P60" s="90"/>
      <c r="Q60" s="90"/>
      <c r="R60" s="90"/>
      <c r="S60" s="90"/>
      <c r="T60" s="90"/>
      <c r="U60" s="90"/>
      <c r="V60" s="90"/>
      <c r="W60" s="90"/>
      <c r="X60" s="90"/>
      <c r="Y60" s="90"/>
      <c r="Z60" s="90"/>
      <c r="AA60" s="90"/>
      <c r="AB60" s="90"/>
      <c r="AC60" s="90"/>
      <c r="AD60" s="90"/>
      <c r="AE60" s="90"/>
      <c r="AF60" s="90"/>
    </row>
    <row r="61" spans="4:32" x14ac:dyDescent="0.25">
      <c r="D61" s="247" t="s">
        <v>16</v>
      </c>
      <c r="E61" s="248"/>
      <c r="F61" s="92" t="str">
        <f>+IF(F47&gt; 0.33,"VENTAJA","INTRAPRODUCTO")</f>
        <v>VENTAJA</v>
      </c>
      <c r="G61" s="87" t="e">
        <f t="shared" ref="G61:AA61" si="0">+IF(G47&gt; 0.33,"VENTAJA","INTRAPRODUCTO")</f>
        <v>#VALUE!</v>
      </c>
      <c r="H61" s="93" t="str">
        <f t="shared" si="0"/>
        <v>INTRAPRODUCTO</v>
      </c>
      <c r="I61" s="87" t="str">
        <f t="shared" si="0"/>
        <v>VENTAJA</v>
      </c>
      <c r="J61" s="93" t="str">
        <f t="shared" si="0"/>
        <v>VENTAJA</v>
      </c>
      <c r="K61" s="87" t="str">
        <f t="shared" si="0"/>
        <v>VENTAJA</v>
      </c>
      <c r="L61" s="93" t="e">
        <f t="shared" si="0"/>
        <v>#REF!</v>
      </c>
      <c r="M61" s="87" t="str">
        <f t="shared" si="0"/>
        <v>VENTAJA</v>
      </c>
      <c r="N61" s="93" t="str">
        <f t="shared" si="0"/>
        <v>VENTAJA</v>
      </c>
      <c r="O61" s="87" t="str">
        <f t="shared" si="0"/>
        <v>VENTAJA</v>
      </c>
      <c r="P61" s="93" t="str">
        <f t="shared" si="0"/>
        <v>VENTAJA</v>
      </c>
      <c r="Q61" s="87" t="str">
        <f t="shared" si="0"/>
        <v>VENTAJA</v>
      </c>
      <c r="R61" s="93" t="str">
        <f t="shared" si="0"/>
        <v>VENTAJA</v>
      </c>
      <c r="S61" s="87" t="str">
        <f t="shared" si="0"/>
        <v>VENTAJA</v>
      </c>
      <c r="T61" s="93" t="str">
        <f t="shared" si="0"/>
        <v>VENTAJA</v>
      </c>
      <c r="U61" s="87" t="str">
        <f t="shared" si="0"/>
        <v>VENTAJA</v>
      </c>
      <c r="V61" s="93" t="str">
        <f t="shared" si="0"/>
        <v>VENTAJA</v>
      </c>
      <c r="W61" s="87" t="str">
        <f t="shared" si="0"/>
        <v>INTRAPRODUCTO</v>
      </c>
      <c r="X61" s="93" t="e">
        <f t="shared" si="0"/>
        <v>#VALUE!</v>
      </c>
      <c r="Y61" s="87" t="str">
        <f t="shared" si="0"/>
        <v>INTRAPRODUCTO</v>
      </c>
      <c r="Z61" s="93" t="str">
        <f t="shared" si="0"/>
        <v>INTRAPRODUCTO</v>
      </c>
      <c r="AA61" s="87" t="str">
        <f t="shared" si="0"/>
        <v>INTRAPRODUCTO</v>
      </c>
      <c r="AB61" s="87" t="str">
        <f t="shared" ref="AB61:AC61" si="1">+IF(AB47&gt; 0.33,"VENTAJA","INTRAPRODUCTO")</f>
        <v>VENTAJA</v>
      </c>
      <c r="AC61" s="87" t="str">
        <f t="shared" si="1"/>
        <v>VENTAJA</v>
      </c>
      <c r="AD61" s="87" t="str">
        <f t="shared" ref="AD61:AE61" si="2">+IF(AD47&gt; 0.33,"VENTAJA","INTRAPRODUCTO")</f>
        <v>VENTAJA</v>
      </c>
      <c r="AE61" s="87" t="str">
        <f t="shared" si="2"/>
        <v>VENTAJA</v>
      </c>
      <c r="AF61" s="87" t="str">
        <f t="shared" ref="AF61" si="3">+IF(AF47&gt; 0.33,"VENTAJA","INTRAPRODUCTO")</f>
        <v>VENTAJA</v>
      </c>
    </row>
    <row r="62" spans="4:32" x14ac:dyDescent="0.25">
      <c r="D62" s="249" t="s">
        <v>17</v>
      </c>
      <c r="E62" s="250"/>
      <c r="F62" s="94" t="str">
        <f t="shared" ref="F62:AA62" si="4">+IF(F48&gt; 0.33,"VENTAJA","INTRAPRODUCTO")</f>
        <v>VENTAJA</v>
      </c>
      <c r="G62" s="72" t="str">
        <f t="shared" si="4"/>
        <v>INTRAPRODUCTO</v>
      </c>
      <c r="H62" s="89" t="str">
        <f t="shared" si="4"/>
        <v>VENTAJA</v>
      </c>
      <c r="I62" s="72" t="e">
        <f t="shared" si="4"/>
        <v>#VALUE!</v>
      </c>
      <c r="J62" s="89" t="e">
        <f t="shared" si="4"/>
        <v>#VALUE!</v>
      </c>
      <c r="K62" s="72" t="str">
        <f t="shared" si="4"/>
        <v>INTRAPRODUCTO</v>
      </c>
      <c r="L62" s="89" t="str">
        <f t="shared" si="4"/>
        <v>VENTAJA</v>
      </c>
      <c r="M62" s="72" t="str">
        <f t="shared" si="4"/>
        <v>INTRAPRODUCTO</v>
      </c>
      <c r="N62" s="89" t="str">
        <f t="shared" si="4"/>
        <v>INTRAPRODUCTO</v>
      </c>
      <c r="O62" s="72" t="str">
        <f t="shared" si="4"/>
        <v>INTRAPRODUCTO</v>
      </c>
      <c r="P62" s="89" t="e">
        <f t="shared" si="4"/>
        <v>#VALUE!</v>
      </c>
      <c r="Q62" s="72" t="e">
        <f t="shared" si="4"/>
        <v>#VALUE!</v>
      </c>
      <c r="R62" s="89" t="e">
        <f t="shared" si="4"/>
        <v>#VALUE!</v>
      </c>
      <c r="S62" s="72" t="str">
        <f t="shared" si="4"/>
        <v>VENTAJA</v>
      </c>
      <c r="T62" s="89" t="str">
        <f t="shared" si="4"/>
        <v>INTRAPRODUCTO</v>
      </c>
      <c r="U62" s="72" t="str">
        <f t="shared" si="4"/>
        <v>VENTAJA</v>
      </c>
      <c r="V62" s="89" t="str">
        <f t="shared" si="4"/>
        <v>VENTAJA</v>
      </c>
      <c r="W62" s="72" t="str">
        <f t="shared" si="4"/>
        <v>VENTAJA</v>
      </c>
      <c r="X62" s="89" t="str">
        <f t="shared" si="4"/>
        <v>INTRAPRODUCTO</v>
      </c>
      <c r="Y62" s="72" t="str">
        <f t="shared" si="4"/>
        <v>VENTAJA</v>
      </c>
      <c r="Z62" s="89" t="str">
        <f t="shared" si="4"/>
        <v>VENTAJA</v>
      </c>
      <c r="AA62" s="72" t="e">
        <f t="shared" si="4"/>
        <v>#VALUE!</v>
      </c>
      <c r="AB62" s="72" t="str">
        <f t="shared" ref="AB62:AC62" si="5">+IF(AB48&gt; 0.33,"VENTAJA","INTRAPRODUCTO")</f>
        <v>VENTAJA</v>
      </c>
      <c r="AC62" s="72" t="str">
        <f t="shared" si="5"/>
        <v>VENTAJA</v>
      </c>
      <c r="AD62" s="72" t="str">
        <f t="shared" ref="AD62:AE62" si="6">+IF(AD48&gt; 0.33,"VENTAJA","INTRAPRODUCTO")</f>
        <v>INTRAPRODUCTO</v>
      </c>
      <c r="AE62" s="72" t="e">
        <f t="shared" si="6"/>
        <v>#VALUE!</v>
      </c>
      <c r="AF62" s="72" t="e">
        <f t="shared" ref="AF62" si="7">+IF(AF48&gt; 0.33,"VENTAJA","INTRAPRODUCTO")</f>
        <v>#VALUE!</v>
      </c>
    </row>
    <row r="63" spans="4:32" x14ac:dyDescent="0.25">
      <c r="D63" s="247" t="s">
        <v>18</v>
      </c>
      <c r="E63" s="248"/>
      <c r="F63" s="94" t="str">
        <f t="shared" ref="F63:AA63" si="8">+IF(F49&gt; 0.33,"VENTAJA","INTRAPRODUCTO")</f>
        <v>INTRAPRODUCTO</v>
      </c>
      <c r="G63" s="72" t="str">
        <f t="shared" si="8"/>
        <v>INTRAPRODUCTO</v>
      </c>
      <c r="H63" s="89" t="str">
        <f t="shared" si="8"/>
        <v>INTRAPRODUCTO</v>
      </c>
      <c r="I63" s="72" t="str">
        <f t="shared" si="8"/>
        <v>INTRAPRODUCTO</v>
      </c>
      <c r="J63" s="89" t="str">
        <f t="shared" si="8"/>
        <v>INTRAPRODUCTO</v>
      </c>
      <c r="K63" s="72" t="str">
        <f t="shared" si="8"/>
        <v>INTRAPRODUCTO</v>
      </c>
      <c r="L63" s="89" t="e">
        <f t="shared" si="8"/>
        <v>#VALUE!</v>
      </c>
      <c r="M63" s="72" t="str">
        <f t="shared" si="8"/>
        <v>INTRAPRODUCTO</v>
      </c>
      <c r="N63" s="89" t="str">
        <f t="shared" si="8"/>
        <v>INTRAPRODUCTO</v>
      </c>
      <c r="O63" s="72" t="str">
        <f t="shared" si="8"/>
        <v>INTRAPRODUCTO</v>
      </c>
      <c r="P63" s="89" t="str">
        <f t="shared" si="8"/>
        <v>INTRAPRODUCTO</v>
      </c>
      <c r="Q63" s="72" t="str">
        <f t="shared" si="8"/>
        <v>INTRAPRODUCTO</v>
      </c>
      <c r="R63" s="89" t="str">
        <f t="shared" si="8"/>
        <v>INTRAPRODUCTO</v>
      </c>
      <c r="S63" s="72" t="str">
        <f t="shared" si="8"/>
        <v>INTRAPRODUCTO</v>
      </c>
      <c r="T63" s="89" t="str">
        <f t="shared" si="8"/>
        <v>INTRAPRODUCTO</v>
      </c>
      <c r="U63" s="72" t="str">
        <f t="shared" si="8"/>
        <v>INTRAPRODUCTO</v>
      </c>
      <c r="V63" s="89" t="str">
        <f t="shared" si="8"/>
        <v>INTRAPRODUCTO</v>
      </c>
      <c r="W63" s="72" t="str">
        <f t="shared" si="8"/>
        <v>INTRAPRODUCTO</v>
      </c>
      <c r="X63" s="89" t="str">
        <f t="shared" si="8"/>
        <v>INTRAPRODUCTO</v>
      </c>
      <c r="Y63" s="72" t="e">
        <f t="shared" si="8"/>
        <v>#VALUE!</v>
      </c>
      <c r="Z63" s="89" t="str">
        <f t="shared" si="8"/>
        <v>INTRAPRODUCTO</v>
      </c>
      <c r="AA63" s="72" t="str">
        <f t="shared" si="8"/>
        <v>INTRAPRODUCTO</v>
      </c>
      <c r="AB63" s="72" t="str">
        <f t="shared" ref="AB63:AC63" si="9">+IF(AB49&gt; 0.33,"VENTAJA","INTRAPRODUCTO")</f>
        <v>INTRAPRODUCTO</v>
      </c>
      <c r="AC63" s="72" t="str">
        <f t="shared" si="9"/>
        <v>INTRAPRODUCTO</v>
      </c>
      <c r="AD63" s="72" t="str">
        <f t="shared" ref="AD63:AE63" si="10">+IF(AD49&gt; 0.33,"VENTAJA","INTRAPRODUCTO")</f>
        <v>INTRAPRODUCTO</v>
      </c>
      <c r="AE63" s="72" t="str">
        <f t="shared" si="10"/>
        <v>INTRAPRODUCTO</v>
      </c>
      <c r="AF63" s="72" t="str">
        <f t="shared" ref="AF63" si="11">+IF(AF49&gt; 0.33,"VENTAJA","INTRAPRODUCTO")</f>
        <v>INTRAPRODUCTO</v>
      </c>
    </row>
    <row r="64" spans="4:32" x14ac:dyDescent="0.25">
      <c r="D64" s="249" t="s">
        <v>19</v>
      </c>
      <c r="E64" s="250"/>
      <c r="F64" s="94" t="str">
        <f t="shared" ref="F64:AA64" si="12">+IF(F50&gt; 0.33,"VENTAJA","INTRAPRODUCTO")</f>
        <v>VENTAJA</v>
      </c>
      <c r="G64" s="72" t="str">
        <f t="shared" si="12"/>
        <v>VENTAJA</v>
      </c>
      <c r="H64" s="89" t="str">
        <f t="shared" si="12"/>
        <v>VENTAJA</v>
      </c>
      <c r="I64" s="72" t="str">
        <f t="shared" si="12"/>
        <v>VENTAJA</v>
      </c>
      <c r="J64" s="89" t="str">
        <f t="shared" si="12"/>
        <v>VENTAJA</v>
      </c>
      <c r="K64" s="72" t="str">
        <f t="shared" si="12"/>
        <v>VENTAJA</v>
      </c>
      <c r="L64" s="89" t="e">
        <f t="shared" si="12"/>
        <v>#VALUE!</v>
      </c>
      <c r="M64" s="72" t="str">
        <f t="shared" si="12"/>
        <v>VENTAJA</v>
      </c>
      <c r="N64" s="89" t="str">
        <f t="shared" si="12"/>
        <v>VENTAJA</v>
      </c>
      <c r="O64" s="72" t="str">
        <f t="shared" si="12"/>
        <v>VENTAJA</v>
      </c>
      <c r="P64" s="89" t="str">
        <f t="shared" si="12"/>
        <v>VENTAJA</v>
      </c>
      <c r="Q64" s="72" t="str">
        <f t="shared" si="12"/>
        <v>VENTAJA</v>
      </c>
      <c r="R64" s="89" t="str">
        <f t="shared" si="12"/>
        <v>VENTAJA</v>
      </c>
      <c r="S64" s="72" t="str">
        <f t="shared" si="12"/>
        <v>VENTAJA</v>
      </c>
      <c r="T64" s="89" t="str">
        <f t="shared" si="12"/>
        <v>VENTAJA</v>
      </c>
      <c r="U64" s="72" t="str">
        <f t="shared" si="12"/>
        <v>VENTAJA</v>
      </c>
      <c r="V64" s="89" t="str">
        <f t="shared" si="12"/>
        <v>VENTAJA</v>
      </c>
      <c r="W64" s="72" t="str">
        <f t="shared" si="12"/>
        <v>VENTAJA</v>
      </c>
      <c r="X64" s="89" t="str">
        <f t="shared" si="12"/>
        <v>VENTAJA</v>
      </c>
      <c r="Y64" s="72" t="str">
        <f t="shared" si="12"/>
        <v>VENTAJA</v>
      </c>
      <c r="Z64" s="89" t="str">
        <f t="shared" si="12"/>
        <v>VENTAJA</v>
      </c>
      <c r="AA64" s="72" t="str">
        <f t="shared" si="12"/>
        <v>VENTAJA</v>
      </c>
      <c r="AB64" s="72" t="str">
        <f t="shared" ref="AB64:AC64" si="13">+IF(AB50&gt; 0.33,"VENTAJA","INTRAPRODUCTO")</f>
        <v>VENTAJA</v>
      </c>
      <c r="AC64" s="72" t="str">
        <f t="shared" si="13"/>
        <v>VENTAJA</v>
      </c>
      <c r="AD64" s="72" t="str">
        <f t="shared" ref="AD64:AE64" si="14">+IF(AD50&gt; 0.33,"VENTAJA","INTRAPRODUCTO")</f>
        <v>VENTAJA</v>
      </c>
      <c r="AE64" s="72" t="str">
        <f t="shared" si="14"/>
        <v>INTRAPRODUCTO</v>
      </c>
      <c r="AF64" s="72" t="str">
        <f t="shared" ref="AF64" si="15">+IF(AF50&gt; 0.33,"VENTAJA","INTRAPRODUCTO")</f>
        <v>INTRAPRODUCTO</v>
      </c>
    </row>
    <row r="65" spans="4:32" x14ac:dyDescent="0.25">
      <c r="D65" s="247" t="s">
        <v>20</v>
      </c>
      <c r="E65" s="248"/>
      <c r="F65" s="94" t="str">
        <f t="shared" ref="F65:AA65" si="16">+IF(F51&gt; 0.33,"VENTAJA","INTRAPRODUCTO")</f>
        <v>INTRAPRODUCTO</v>
      </c>
      <c r="G65" s="72" t="str">
        <f t="shared" si="16"/>
        <v>INTRAPRODUCTO</v>
      </c>
      <c r="H65" s="89" t="str">
        <f t="shared" si="16"/>
        <v>INTRAPRODUCTO</v>
      </c>
      <c r="I65" s="72" t="str">
        <f t="shared" si="16"/>
        <v>INTRAPRODUCTO</v>
      </c>
      <c r="J65" s="89" t="str">
        <f t="shared" si="16"/>
        <v>INTRAPRODUCTO</v>
      </c>
      <c r="K65" s="72" t="str">
        <f t="shared" si="16"/>
        <v>INTRAPRODUCTO</v>
      </c>
      <c r="L65" s="89" t="str">
        <f t="shared" si="16"/>
        <v>VENTAJA</v>
      </c>
      <c r="M65" s="72" t="e">
        <f t="shared" si="16"/>
        <v>#VALUE!</v>
      </c>
      <c r="N65" s="89" t="e">
        <f t="shared" si="16"/>
        <v>#VALUE!</v>
      </c>
      <c r="O65" s="72" t="e">
        <f t="shared" si="16"/>
        <v>#VALUE!</v>
      </c>
      <c r="P65" s="89" t="e">
        <f t="shared" si="16"/>
        <v>#VALUE!</v>
      </c>
      <c r="Q65" s="72" t="e">
        <f t="shared" si="16"/>
        <v>#VALUE!</v>
      </c>
      <c r="R65" s="89" t="e">
        <f t="shared" si="16"/>
        <v>#VALUE!</v>
      </c>
      <c r="S65" s="72" t="e">
        <f t="shared" si="16"/>
        <v>#VALUE!</v>
      </c>
      <c r="T65" s="89" t="e">
        <f t="shared" si="16"/>
        <v>#VALUE!</v>
      </c>
      <c r="U65" s="72" t="e">
        <f t="shared" si="16"/>
        <v>#VALUE!</v>
      </c>
      <c r="V65" s="89" t="e">
        <f t="shared" si="16"/>
        <v>#VALUE!</v>
      </c>
      <c r="W65" s="72" t="e">
        <f t="shared" si="16"/>
        <v>#VALUE!</v>
      </c>
      <c r="X65" s="89" t="e">
        <f t="shared" si="16"/>
        <v>#VALUE!</v>
      </c>
      <c r="Y65" s="72" t="str">
        <f t="shared" si="16"/>
        <v>INTRAPRODUCTO</v>
      </c>
      <c r="Z65" s="89" t="e">
        <f t="shared" si="16"/>
        <v>#VALUE!</v>
      </c>
      <c r="AA65" s="72" t="e">
        <f t="shared" si="16"/>
        <v>#VALUE!</v>
      </c>
      <c r="AB65" s="72" t="str">
        <f t="shared" ref="AB65:AC65" si="17">+IF(AB51&gt; 0.33,"VENTAJA","INTRAPRODUCTO")</f>
        <v>INTRAPRODUCTO</v>
      </c>
      <c r="AC65" s="72" t="str">
        <f t="shared" si="17"/>
        <v>INTRAPRODUCTO</v>
      </c>
      <c r="AD65" s="72" t="str">
        <f t="shared" ref="AD65:AE65" si="18">+IF(AD51&gt; 0.33,"VENTAJA","INTRAPRODUCTO")</f>
        <v>INTRAPRODUCTO</v>
      </c>
      <c r="AE65" s="72" t="str">
        <f t="shared" si="18"/>
        <v>INTRAPRODUCTO</v>
      </c>
      <c r="AF65" s="72" t="str">
        <f t="shared" ref="AF65" si="19">+IF(AF51&gt; 0.33,"VENTAJA","INTRAPRODUCTO")</f>
        <v>INTRAPRODUCTO</v>
      </c>
    </row>
    <row r="66" spans="4:32" x14ac:dyDescent="0.25">
      <c r="D66" s="249" t="s">
        <v>21</v>
      </c>
      <c r="E66" s="250"/>
      <c r="F66" s="94" t="str">
        <f t="shared" ref="F66:AA66" si="20">+IF(F52&gt; 0.33,"VENTAJA","INTRAPRODUCTO")</f>
        <v>INTRAPRODUCTO</v>
      </c>
      <c r="G66" s="72" t="str">
        <f t="shared" si="20"/>
        <v>INTRAPRODUCTO</v>
      </c>
      <c r="H66" s="89" t="str">
        <f t="shared" si="20"/>
        <v>INTRAPRODUCTO</v>
      </c>
      <c r="I66" s="72" t="str">
        <f t="shared" si="20"/>
        <v>INTRAPRODUCTO</v>
      </c>
      <c r="J66" s="89" t="str">
        <f t="shared" si="20"/>
        <v>INTRAPRODUCTO</v>
      </c>
      <c r="K66" s="72" t="str">
        <f t="shared" si="20"/>
        <v>INTRAPRODUCTO</v>
      </c>
      <c r="L66" s="89" t="e">
        <f t="shared" si="20"/>
        <v>#VALUE!</v>
      </c>
      <c r="M66" s="72" t="str">
        <f t="shared" si="20"/>
        <v>INTRAPRODUCTO</v>
      </c>
      <c r="N66" s="89" t="str">
        <f t="shared" si="20"/>
        <v>INTRAPRODUCTO</v>
      </c>
      <c r="O66" s="72" t="str">
        <f t="shared" si="20"/>
        <v>VENTAJA</v>
      </c>
      <c r="P66" s="89" t="str">
        <f t="shared" si="20"/>
        <v>INTRAPRODUCTO</v>
      </c>
      <c r="Q66" s="72" t="str">
        <f t="shared" si="20"/>
        <v>INTRAPRODUCTO</v>
      </c>
      <c r="R66" s="89" t="str">
        <f t="shared" si="20"/>
        <v>VENTAJA</v>
      </c>
      <c r="S66" s="72" t="str">
        <f t="shared" si="20"/>
        <v>INTRAPRODUCTO</v>
      </c>
      <c r="T66" s="89" t="str">
        <f t="shared" si="20"/>
        <v>INTRAPRODUCTO</v>
      </c>
      <c r="U66" s="72" t="str">
        <f t="shared" si="20"/>
        <v>INTRAPRODUCTO</v>
      </c>
      <c r="V66" s="89" t="str">
        <f t="shared" si="20"/>
        <v>INTRAPRODUCTO</v>
      </c>
      <c r="W66" s="72" t="str">
        <f t="shared" si="20"/>
        <v>INTRAPRODUCTO</v>
      </c>
      <c r="X66" s="89" t="str">
        <f t="shared" si="20"/>
        <v>INTRAPRODUCTO</v>
      </c>
      <c r="Y66" s="72" t="str">
        <f t="shared" si="20"/>
        <v>INTRAPRODUCTO</v>
      </c>
      <c r="Z66" s="89" t="str">
        <f t="shared" si="20"/>
        <v>VENTAJA</v>
      </c>
      <c r="AA66" s="72" t="str">
        <f t="shared" si="20"/>
        <v>INTRAPRODUCTO</v>
      </c>
      <c r="AB66" s="72" t="str">
        <f t="shared" ref="AB66:AC66" si="21">+IF(AB52&gt; 0.33,"VENTAJA","INTRAPRODUCTO")</f>
        <v>INTRAPRODUCTO</v>
      </c>
      <c r="AC66" s="72" t="str">
        <f t="shared" si="21"/>
        <v>INTRAPRODUCTO</v>
      </c>
      <c r="AD66" s="72" t="str">
        <f t="shared" ref="AD66:AE66" si="22">+IF(AD52&gt; 0.33,"VENTAJA","INTRAPRODUCTO")</f>
        <v>INTRAPRODUCTO</v>
      </c>
      <c r="AE66" s="72" t="str">
        <f t="shared" si="22"/>
        <v>VENTAJA</v>
      </c>
      <c r="AF66" s="72" t="str">
        <f t="shared" ref="AF66" si="23">+IF(AF52&gt; 0.33,"VENTAJA","INTRAPRODUCTO")</f>
        <v>INTRAPRODUCTO</v>
      </c>
    </row>
    <row r="67" spans="4:32" x14ac:dyDescent="0.25">
      <c r="D67" s="247" t="s">
        <v>22</v>
      </c>
      <c r="E67" s="248"/>
      <c r="F67" s="94" t="str">
        <f t="shared" ref="F67:AA67" si="24">+IF(F53&gt; 0.33,"VENTAJA","INTRAPRODUCTO")</f>
        <v>INTRAPRODUCTO</v>
      </c>
      <c r="G67" s="72" t="str">
        <f t="shared" si="24"/>
        <v>INTRAPRODUCTO</v>
      </c>
      <c r="H67" s="89" t="str">
        <f t="shared" si="24"/>
        <v>INTRAPRODUCTO</v>
      </c>
      <c r="I67" s="72" t="str">
        <f t="shared" si="24"/>
        <v>INTRAPRODUCTO</v>
      </c>
      <c r="J67" s="89" t="str">
        <f t="shared" si="24"/>
        <v>INTRAPRODUCTO</v>
      </c>
      <c r="K67" s="72" t="str">
        <f t="shared" si="24"/>
        <v>INTRAPRODUCTO</v>
      </c>
      <c r="L67" s="89" t="str">
        <f t="shared" si="24"/>
        <v>INTRAPRODUCTO</v>
      </c>
      <c r="M67" s="72" t="str">
        <f t="shared" si="24"/>
        <v>INTRAPRODUCTO</v>
      </c>
      <c r="N67" s="89" t="str">
        <f t="shared" si="24"/>
        <v>INTRAPRODUCTO</v>
      </c>
      <c r="O67" s="72" t="str">
        <f t="shared" si="24"/>
        <v>INTRAPRODUCTO</v>
      </c>
      <c r="P67" s="89" t="str">
        <f t="shared" si="24"/>
        <v>INTRAPRODUCTO</v>
      </c>
      <c r="Q67" s="72" t="str">
        <f t="shared" si="24"/>
        <v>INTRAPRODUCTO</v>
      </c>
      <c r="R67" s="89" t="str">
        <f t="shared" si="24"/>
        <v>INTRAPRODUCTO</v>
      </c>
      <c r="S67" s="72" t="str">
        <f t="shared" si="24"/>
        <v>INTRAPRODUCTO</v>
      </c>
      <c r="T67" s="89" t="str">
        <f t="shared" si="24"/>
        <v>INTRAPRODUCTO</v>
      </c>
      <c r="U67" s="72" t="str">
        <f t="shared" si="24"/>
        <v>INTRAPRODUCTO</v>
      </c>
      <c r="V67" s="89" t="str">
        <f t="shared" si="24"/>
        <v>INTRAPRODUCTO</v>
      </c>
      <c r="W67" s="72" t="str">
        <f t="shared" si="24"/>
        <v>INTRAPRODUCTO</v>
      </c>
      <c r="X67" s="89" t="str">
        <f t="shared" si="24"/>
        <v>INTRAPRODUCTO</v>
      </c>
      <c r="Y67" s="72" t="str">
        <f t="shared" si="24"/>
        <v>INTRAPRODUCTO</v>
      </c>
      <c r="Z67" s="89" t="str">
        <f t="shared" si="24"/>
        <v>INTRAPRODUCTO</v>
      </c>
      <c r="AA67" s="72" t="str">
        <f t="shared" si="24"/>
        <v>INTRAPRODUCTO</v>
      </c>
      <c r="AB67" s="72" t="str">
        <f t="shared" ref="AB67:AC67" si="25">+IF(AB53&gt; 0.33,"VENTAJA","INTRAPRODUCTO")</f>
        <v>INTRAPRODUCTO</v>
      </c>
      <c r="AC67" s="72" t="str">
        <f t="shared" si="25"/>
        <v>INTRAPRODUCTO</v>
      </c>
      <c r="AD67" s="72" t="str">
        <f t="shared" ref="AD67:AE67" si="26">+IF(AD53&gt; 0.33,"VENTAJA","INTRAPRODUCTO")</f>
        <v>INTRAPRODUCTO</v>
      </c>
      <c r="AE67" s="72" t="str">
        <f t="shared" si="26"/>
        <v>INTRAPRODUCTO</v>
      </c>
      <c r="AF67" s="72" t="str">
        <f t="shared" ref="AF67" si="27">+IF(AF53&gt; 0.33,"VENTAJA","INTRAPRODUCTO")</f>
        <v>INTRAPRODUCTO</v>
      </c>
    </row>
    <row r="68" spans="4:32" x14ac:dyDescent="0.25">
      <c r="D68" s="249" t="s">
        <v>23</v>
      </c>
      <c r="E68" s="250"/>
      <c r="F68" s="94" t="str">
        <f t="shared" ref="F68:AA68" si="28">+IF(F54&gt; 0.33,"VENTAJA","INTRAPRODUCTO")</f>
        <v>INTRAPRODUCTO</v>
      </c>
      <c r="G68" s="72" t="str">
        <f t="shared" si="28"/>
        <v>INTRAPRODUCTO</v>
      </c>
      <c r="H68" s="89" t="e">
        <f t="shared" si="28"/>
        <v>#VALUE!</v>
      </c>
      <c r="I68" s="72" t="str">
        <f t="shared" si="28"/>
        <v>INTRAPRODUCTO</v>
      </c>
      <c r="J68" s="89" t="str">
        <f t="shared" si="28"/>
        <v>INTRAPRODUCTO</v>
      </c>
      <c r="K68" s="72" t="str">
        <f t="shared" si="28"/>
        <v>INTRAPRODUCTO</v>
      </c>
      <c r="L68" s="89" t="str">
        <f t="shared" si="28"/>
        <v>INTRAPRODUCTO</v>
      </c>
      <c r="M68" s="72" t="str">
        <f t="shared" si="28"/>
        <v>INTRAPRODUCTO</v>
      </c>
      <c r="N68" s="89" t="str">
        <f t="shared" si="28"/>
        <v>INTRAPRODUCTO</v>
      </c>
      <c r="O68" s="72" t="str">
        <f t="shared" si="28"/>
        <v>INTRAPRODUCTO</v>
      </c>
      <c r="P68" s="89" t="str">
        <f t="shared" si="28"/>
        <v>INTRAPRODUCTO</v>
      </c>
      <c r="Q68" s="72" t="str">
        <f t="shared" si="28"/>
        <v>INTRAPRODUCTO</v>
      </c>
      <c r="R68" s="89" t="str">
        <f t="shared" si="28"/>
        <v>INTRAPRODUCTO</v>
      </c>
      <c r="S68" s="72" t="str">
        <f t="shared" si="28"/>
        <v>INTRAPRODUCTO</v>
      </c>
      <c r="T68" s="89" t="str">
        <f t="shared" si="28"/>
        <v>INTRAPRODUCTO</v>
      </c>
      <c r="U68" s="72" t="str">
        <f t="shared" si="28"/>
        <v>INTRAPRODUCTO</v>
      </c>
      <c r="V68" s="89" t="str">
        <f t="shared" si="28"/>
        <v>INTRAPRODUCTO</v>
      </c>
      <c r="W68" s="72" t="str">
        <f t="shared" si="28"/>
        <v>INTRAPRODUCTO</v>
      </c>
      <c r="X68" s="89" t="str">
        <f t="shared" si="28"/>
        <v>INTRAPRODUCTO</v>
      </c>
      <c r="Y68" s="72" t="str">
        <f t="shared" si="28"/>
        <v>INTRAPRODUCTO</v>
      </c>
      <c r="Z68" s="89" t="str">
        <f t="shared" si="28"/>
        <v>INTRAPRODUCTO</v>
      </c>
      <c r="AA68" s="72" t="str">
        <f t="shared" si="28"/>
        <v>INTRAPRODUCTO</v>
      </c>
      <c r="AB68" s="72" t="str">
        <f t="shared" ref="AB68:AC68" si="29">+IF(AB54&gt; 0.33,"VENTAJA","INTRAPRODUCTO")</f>
        <v>INTRAPRODUCTO</v>
      </c>
      <c r="AC68" s="72" t="str">
        <f t="shared" si="29"/>
        <v>INTRAPRODUCTO</v>
      </c>
      <c r="AD68" s="72" t="str">
        <f t="shared" ref="AD68:AE68" si="30">+IF(AD54&gt; 0.33,"VENTAJA","INTRAPRODUCTO")</f>
        <v>INTRAPRODUCTO</v>
      </c>
      <c r="AE68" s="72" t="str">
        <f t="shared" si="30"/>
        <v>INTRAPRODUCTO</v>
      </c>
      <c r="AF68" s="72" t="str">
        <f t="shared" ref="AF68" si="31">+IF(AF54&gt; 0.33,"VENTAJA","INTRAPRODUCTO")</f>
        <v>INTRAPRODUCTO</v>
      </c>
    </row>
    <row r="69" spans="4:32" x14ac:dyDescent="0.25">
      <c r="D69" s="247" t="s">
        <v>24</v>
      </c>
      <c r="E69" s="248"/>
      <c r="F69" s="94" t="str">
        <f t="shared" ref="F69:AA69" si="32">+IF(F55&gt; 0.33,"VENTAJA","INTRAPRODUCTO")</f>
        <v>INTRAPRODUCTO</v>
      </c>
      <c r="G69" s="72" t="str">
        <f t="shared" si="32"/>
        <v>INTRAPRODUCTO</v>
      </c>
      <c r="H69" s="89" t="str">
        <f t="shared" si="32"/>
        <v>INTRAPRODUCTO</v>
      </c>
      <c r="I69" s="72" t="str">
        <f t="shared" si="32"/>
        <v>INTRAPRODUCTO</v>
      </c>
      <c r="J69" s="89" t="str">
        <f t="shared" si="32"/>
        <v>INTRAPRODUCTO</v>
      </c>
      <c r="K69" s="72" t="str">
        <f t="shared" si="32"/>
        <v>INTRAPRODUCTO</v>
      </c>
      <c r="L69" s="89" t="str">
        <f t="shared" si="32"/>
        <v>INTRAPRODUCTO</v>
      </c>
      <c r="M69" s="72" t="str">
        <f t="shared" si="32"/>
        <v>INTRAPRODUCTO</v>
      </c>
      <c r="N69" s="89" t="str">
        <f t="shared" si="32"/>
        <v>INTRAPRODUCTO</v>
      </c>
      <c r="O69" s="72" t="str">
        <f t="shared" si="32"/>
        <v>INTRAPRODUCTO</v>
      </c>
      <c r="P69" s="89" t="str">
        <f t="shared" si="32"/>
        <v>INTRAPRODUCTO</v>
      </c>
      <c r="Q69" s="72" t="str">
        <f t="shared" si="32"/>
        <v>INTRAPRODUCTO</v>
      </c>
      <c r="R69" s="89" t="str">
        <f t="shared" si="32"/>
        <v>INTRAPRODUCTO</v>
      </c>
      <c r="S69" s="72" t="str">
        <f t="shared" si="32"/>
        <v>INTRAPRODUCTO</v>
      </c>
      <c r="T69" s="89" t="str">
        <f t="shared" si="32"/>
        <v>INTRAPRODUCTO</v>
      </c>
      <c r="U69" s="72" t="str">
        <f t="shared" si="32"/>
        <v>INTRAPRODUCTO</v>
      </c>
      <c r="V69" s="89" t="str">
        <f t="shared" si="32"/>
        <v>INTRAPRODUCTO</v>
      </c>
      <c r="W69" s="72" t="str">
        <f t="shared" si="32"/>
        <v>INTRAPRODUCTO</v>
      </c>
      <c r="X69" s="89" t="str">
        <f t="shared" si="32"/>
        <v>INTRAPRODUCTO</v>
      </c>
      <c r="Y69" s="72" t="str">
        <f t="shared" si="32"/>
        <v>INTRAPRODUCTO</v>
      </c>
      <c r="Z69" s="89" t="str">
        <f t="shared" si="32"/>
        <v>INTRAPRODUCTO</v>
      </c>
      <c r="AA69" s="72" t="str">
        <f t="shared" si="32"/>
        <v>INTRAPRODUCTO</v>
      </c>
      <c r="AB69" s="72" t="str">
        <f t="shared" ref="AB69:AC69" si="33">+IF(AB55&gt; 0.33,"VENTAJA","INTRAPRODUCTO")</f>
        <v>INTRAPRODUCTO</v>
      </c>
      <c r="AC69" s="72" t="str">
        <f t="shared" si="33"/>
        <v>INTRAPRODUCTO</v>
      </c>
      <c r="AD69" s="72" t="str">
        <f t="shared" ref="AD69:AE69" si="34">+IF(AD55&gt; 0.33,"VENTAJA","INTRAPRODUCTO")</f>
        <v>INTRAPRODUCTO</v>
      </c>
      <c r="AE69" s="72" t="str">
        <f t="shared" si="34"/>
        <v>INTRAPRODUCTO</v>
      </c>
      <c r="AF69" s="72" t="str">
        <f t="shared" ref="AF69" si="35">+IF(AF55&gt; 0.33,"VENTAJA","INTRAPRODUCTO")</f>
        <v>INTRAPRODUCTO</v>
      </c>
    </row>
    <row r="70" spans="4:32" ht="15.75" thickBot="1" x14ac:dyDescent="0.3">
      <c r="D70" s="245" t="s">
        <v>25</v>
      </c>
      <c r="E70" s="246"/>
      <c r="F70" s="95" t="str">
        <f t="shared" ref="F70:AA70" si="36">+IF(F56&gt; 0.33,"VENTAJA","INTRAPRODUCTO")</f>
        <v>INTRAPRODUCTO</v>
      </c>
      <c r="G70" s="88" t="str">
        <f t="shared" si="36"/>
        <v>INTRAPRODUCTO</v>
      </c>
      <c r="H70" s="96" t="str">
        <f t="shared" si="36"/>
        <v>INTRAPRODUCTO</v>
      </c>
      <c r="I70" s="88" t="str">
        <f t="shared" si="36"/>
        <v>INTRAPRODUCTO</v>
      </c>
      <c r="J70" s="96" t="str">
        <f t="shared" si="36"/>
        <v>INTRAPRODUCTO</v>
      </c>
      <c r="K70" s="88" t="str">
        <f t="shared" si="36"/>
        <v>INTRAPRODUCTO</v>
      </c>
      <c r="L70" s="96" t="str">
        <f t="shared" si="36"/>
        <v>VENTAJA</v>
      </c>
      <c r="M70" s="88" t="e">
        <f t="shared" si="36"/>
        <v>#VALUE!</v>
      </c>
      <c r="N70" s="96" t="e">
        <f t="shared" si="36"/>
        <v>#VALUE!</v>
      </c>
      <c r="O70" s="88" t="str">
        <f t="shared" si="36"/>
        <v>INTRAPRODUCTO</v>
      </c>
      <c r="P70" s="96" t="str">
        <f t="shared" si="36"/>
        <v>INTRAPRODUCTO</v>
      </c>
      <c r="Q70" s="88" t="str">
        <f t="shared" si="36"/>
        <v>INTRAPRODUCTO</v>
      </c>
      <c r="R70" s="96" t="str">
        <f t="shared" si="36"/>
        <v>INTRAPRODUCTO</v>
      </c>
      <c r="S70" s="88" t="str">
        <f t="shared" si="36"/>
        <v>INTRAPRODUCTO</v>
      </c>
      <c r="T70" s="96" t="str">
        <f t="shared" si="36"/>
        <v>INTRAPRODUCTO</v>
      </c>
      <c r="U70" s="88" t="str">
        <f t="shared" si="36"/>
        <v>INTRAPRODUCTO</v>
      </c>
      <c r="V70" s="96" t="e">
        <f t="shared" si="36"/>
        <v>#VALUE!</v>
      </c>
      <c r="W70" s="88" t="str">
        <f t="shared" si="36"/>
        <v>INTRAPRODUCTO</v>
      </c>
      <c r="X70" s="96" t="str">
        <f t="shared" si="36"/>
        <v>INTRAPRODUCTO</v>
      </c>
      <c r="Y70" s="88" t="str">
        <f t="shared" si="36"/>
        <v>INTRAPRODUCTO</v>
      </c>
      <c r="Z70" s="96" t="str">
        <f t="shared" si="36"/>
        <v>INTRAPRODUCTO</v>
      </c>
      <c r="AA70" s="88" t="str">
        <f t="shared" si="36"/>
        <v>INTRAPRODUCTO</v>
      </c>
      <c r="AB70" s="88" t="str">
        <f t="shared" ref="AB70:AC70" si="37">+IF(AB56&gt; 0.33,"VENTAJA","INTRAPRODUCTO")</f>
        <v>INTRAPRODUCTO</v>
      </c>
      <c r="AC70" s="88" t="str">
        <f t="shared" si="37"/>
        <v>INTRAPRODUCTO</v>
      </c>
      <c r="AD70" s="88" t="str">
        <f t="shared" ref="AD70:AE70" si="38">+IF(AD56&gt; 0.33,"VENTAJA","INTRAPRODUCTO")</f>
        <v>INTRAPRODUCTO</v>
      </c>
      <c r="AE70" s="88" t="str">
        <f t="shared" si="38"/>
        <v>INTRAPRODUCTO</v>
      </c>
      <c r="AF70" s="88" t="str">
        <f t="shared" ref="AF70" si="39">+IF(AF56&gt; 0.33,"VENTAJA","INTRAPRODUCTO")</f>
        <v>INTRAPRODUCTO</v>
      </c>
    </row>
    <row r="71" spans="4:32" x14ac:dyDescent="0.25">
      <c r="D71" t="s">
        <v>52</v>
      </c>
      <c r="E71" s="111"/>
      <c r="F71" s="89"/>
      <c r="G71" s="89"/>
      <c r="H71" s="89"/>
      <c r="I71" s="89"/>
      <c r="J71" s="89"/>
      <c r="K71" s="89"/>
      <c r="L71" s="89"/>
      <c r="M71" s="89"/>
      <c r="N71" s="89"/>
      <c r="O71" s="89"/>
      <c r="P71" s="89"/>
      <c r="Q71" s="89"/>
      <c r="R71" s="89"/>
      <c r="S71" s="89"/>
      <c r="T71" s="89"/>
      <c r="U71" s="89"/>
      <c r="V71" s="89"/>
      <c r="W71" s="89"/>
      <c r="X71" s="89"/>
      <c r="Y71" s="89"/>
      <c r="Z71" s="89"/>
      <c r="AA71" s="89"/>
    </row>
    <row r="73" spans="4:32" ht="15.75" thickBot="1" x14ac:dyDescent="0.3">
      <c r="D73" t="s">
        <v>60</v>
      </c>
      <c r="E73" s="2"/>
    </row>
    <row r="74" spans="4:32" ht="15.75" thickBot="1" x14ac:dyDescent="0.3">
      <c r="D74" s="85" t="s">
        <v>14</v>
      </c>
      <c r="E74" s="86"/>
      <c r="F74" s="11">
        <v>1995</v>
      </c>
      <c r="G74" s="7">
        <v>1996</v>
      </c>
      <c r="H74" s="11">
        <v>1997</v>
      </c>
      <c r="I74" s="7">
        <v>1998</v>
      </c>
      <c r="J74" s="11">
        <v>1999</v>
      </c>
      <c r="K74" s="7">
        <v>2000</v>
      </c>
      <c r="L74" s="11">
        <v>2001</v>
      </c>
      <c r="M74" s="7">
        <v>2002</v>
      </c>
      <c r="N74" s="11">
        <v>2003</v>
      </c>
      <c r="O74" s="7">
        <v>2004</v>
      </c>
      <c r="P74" s="11">
        <v>2005</v>
      </c>
      <c r="Q74" s="7">
        <v>2006</v>
      </c>
      <c r="R74" s="11">
        <v>2007</v>
      </c>
      <c r="S74" s="7">
        <v>2008</v>
      </c>
      <c r="T74" s="11">
        <v>2009</v>
      </c>
      <c r="U74" s="7">
        <v>2010</v>
      </c>
      <c r="V74" s="11">
        <v>2011</v>
      </c>
      <c r="W74" s="7">
        <v>2012</v>
      </c>
      <c r="X74" s="11">
        <v>2013</v>
      </c>
      <c r="Y74" s="7">
        <v>2014</v>
      </c>
      <c r="Z74" s="11">
        <v>2015</v>
      </c>
      <c r="AA74" s="8">
        <v>2016</v>
      </c>
      <c r="AB74" s="8">
        <v>2017</v>
      </c>
      <c r="AC74" s="8">
        <v>2018</v>
      </c>
      <c r="AD74" s="8">
        <v>2019</v>
      </c>
      <c r="AE74" s="8">
        <v>2020</v>
      </c>
      <c r="AF74" s="8">
        <v>2021</v>
      </c>
    </row>
    <row r="75" spans="4:32" ht="15.75" thickBot="1" x14ac:dyDescent="0.3">
      <c r="D75" s="251" t="s">
        <v>15</v>
      </c>
      <c r="E75" s="252"/>
      <c r="F75" s="73">
        <v>10201048.063999999</v>
      </c>
      <c r="G75" s="74">
        <v>10647555.072000001</v>
      </c>
      <c r="H75" s="73">
        <v>11549019.136</v>
      </c>
      <c r="I75" s="74">
        <v>10821222.4</v>
      </c>
      <c r="J75" s="73">
        <v>11617030.143999999</v>
      </c>
      <c r="K75" s="74">
        <v>13158400.846999999</v>
      </c>
      <c r="L75" s="73">
        <v>12301486.486</v>
      </c>
      <c r="M75" s="74">
        <v>11897488.380999999</v>
      </c>
      <c r="N75" s="73">
        <v>13092218.069</v>
      </c>
      <c r="O75" s="74">
        <v>16729677.706</v>
      </c>
      <c r="P75" s="73">
        <v>21190438.734999999</v>
      </c>
      <c r="Q75" s="74">
        <v>24390975.103</v>
      </c>
      <c r="R75" s="73">
        <v>29991332</v>
      </c>
      <c r="S75" s="74">
        <v>37625882.064999998</v>
      </c>
      <c r="T75" s="73">
        <v>32852985.837000001</v>
      </c>
      <c r="U75" s="74">
        <v>39819528.641999997</v>
      </c>
      <c r="V75" s="73">
        <v>56953516.086000003</v>
      </c>
      <c r="W75" s="74">
        <v>60273618.167999998</v>
      </c>
      <c r="X75" s="73">
        <v>58821869.987000003</v>
      </c>
      <c r="Y75" s="74">
        <v>54794812.015000001</v>
      </c>
      <c r="Z75" s="73">
        <v>35690766.593000002</v>
      </c>
      <c r="AA75" s="75">
        <v>31044991.243000001</v>
      </c>
      <c r="AB75" s="75">
        <v>37766321.060000002</v>
      </c>
      <c r="AC75" s="75">
        <v>41831520.221000001</v>
      </c>
      <c r="AD75" s="75">
        <v>39489359.461999997</v>
      </c>
      <c r="AE75" s="75">
        <v>31055811</v>
      </c>
      <c r="AF75" s="75">
        <v>41389989</v>
      </c>
    </row>
    <row r="76" spans="4:32" x14ac:dyDescent="0.25">
      <c r="D76" s="247" t="s">
        <v>16</v>
      </c>
      <c r="E76" s="248"/>
      <c r="F76" s="76">
        <v>3098921.09</v>
      </c>
      <c r="G76" s="77">
        <v>2785849.662</v>
      </c>
      <c r="H76" s="76">
        <v>3607707.88</v>
      </c>
      <c r="I76" s="77">
        <v>3335956.557</v>
      </c>
      <c r="J76" s="76">
        <v>2695929.8470000001</v>
      </c>
      <c r="K76" s="77">
        <v>2405215.0010000002</v>
      </c>
      <c r="L76" s="76">
        <v>2138679.7719999999</v>
      </c>
      <c r="M76" s="77">
        <v>2078652.2009999999</v>
      </c>
      <c r="N76" s="76">
        <v>2115649.7719999999</v>
      </c>
      <c r="O76" s="77">
        <v>2562060.0449999999</v>
      </c>
      <c r="P76" s="76">
        <v>3414451.378</v>
      </c>
      <c r="Q76" s="77">
        <v>3636147.1490000002</v>
      </c>
      <c r="R76" s="76">
        <v>4207719.53</v>
      </c>
      <c r="S76" s="77">
        <v>4920759.6100000003</v>
      </c>
      <c r="T76" s="76">
        <v>4598395.335</v>
      </c>
      <c r="U76" s="77">
        <v>4252563.568</v>
      </c>
      <c r="V76" s="76">
        <v>5361940.517</v>
      </c>
      <c r="W76" s="77">
        <v>4891277.0719999997</v>
      </c>
      <c r="X76" s="76">
        <v>4827988.8420000002</v>
      </c>
      <c r="Y76" s="77">
        <v>5397566.3509999998</v>
      </c>
      <c r="Z76" s="76">
        <v>5065806.5839999998</v>
      </c>
      <c r="AA76" s="78">
        <v>5017400.301</v>
      </c>
      <c r="AB76" s="78">
        <v>5287654.5549999997</v>
      </c>
      <c r="AC76" s="78">
        <v>5056430.5199999996</v>
      </c>
      <c r="AD76" s="78">
        <v>5180742.5949999997</v>
      </c>
      <c r="AE76" s="78">
        <v>5734248</v>
      </c>
      <c r="AF76" s="78">
        <v>6808623</v>
      </c>
    </row>
    <row r="77" spans="4:32" x14ac:dyDescent="0.25">
      <c r="D77" s="249" t="s">
        <v>17</v>
      </c>
      <c r="E77" s="250"/>
      <c r="F77" s="79">
        <v>30803.01</v>
      </c>
      <c r="G77" s="80">
        <v>35173.404000000002</v>
      </c>
      <c r="H77" s="79">
        <v>39259.262000000002</v>
      </c>
      <c r="I77" s="80">
        <v>35104.345999999998</v>
      </c>
      <c r="J77" s="79">
        <v>39624.252</v>
      </c>
      <c r="K77" s="80">
        <v>46419.232000000004</v>
      </c>
      <c r="L77" s="79">
        <v>53188.722000000002</v>
      </c>
      <c r="M77" s="80">
        <v>74104.146999999997</v>
      </c>
      <c r="N77" s="79">
        <v>91780.876000000004</v>
      </c>
      <c r="O77" s="80">
        <v>123835.197</v>
      </c>
      <c r="P77" s="79">
        <v>96874.676000000007</v>
      </c>
      <c r="Q77" s="80">
        <v>94055.032999999996</v>
      </c>
      <c r="R77" s="79">
        <v>105375.874</v>
      </c>
      <c r="S77" s="80">
        <v>94489.955000000002</v>
      </c>
      <c r="T77" s="79">
        <v>70182.815000000002</v>
      </c>
      <c r="U77" s="80">
        <v>53309.548000000003</v>
      </c>
      <c r="V77" s="79">
        <v>64346.038</v>
      </c>
      <c r="W77" s="80">
        <v>70258.634000000005</v>
      </c>
      <c r="X77" s="79">
        <v>97455.774999999994</v>
      </c>
      <c r="Y77" s="80">
        <v>83701.375</v>
      </c>
      <c r="Z77" s="79">
        <v>73863.785999999993</v>
      </c>
      <c r="AA77" s="81">
        <v>54157.362999999998</v>
      </c>
      <c r="AB77" s="81">
        <v>67241.414999999994</v>
      </c>
      <c r="AC77" s="81">
        <v>74247.701000000001</v>
      </c>
      <c r="AD77" s="81">
        <v>79792.514999999999</v>
      </c>
      <c r="AE77" s="81">
        <v>45473</v>
      </c>
      <c r="AF77" s="81">
        <v>47547</v>
      </c>
    </row>
    <row r="78" spans="4:32" x14ac:dyDescent="0.25">
      <c r="D78" s="247" t="s">
        <v>18</v>
      </c>
      <c r="E78" s="248"/>
      <c r="F78" s="76">
        <v>579990.24399999995</v>
      </c>
      <c r="G78" s="77">
        <v>605765.80500000005</v>
      </c>
      <c r="H78" s="76">
        <v>616942.38699999999</v>
      </c>
      <c r="I78" s="77">
        <v>617456.18000000005</v>
      </c>
      <c r="J78" s="76">
        <v>620240.06799999997</v>
      </c>
      <c r="K78" s="77">
        <v>659124.23800000001</v>
      </c>
      <c r="L78" s="76">
        <v>688855.61499999999</v>
      </c>
      <c r="M78" s="77">
        <v>757827.40099999995</v>
      </c>
      <c r="N78" s="76">
        <v>789590.94900000002</v>
      </c>
      <c r="O78" s="77">
        <v>875534.74</v>
      </c>
      <c r="P78" s="76">
        <v>1139266.4569999999</v>
      </c>
      <c r="Q78" s="77">
        <v>1479351.7949999999</v>
      </c>
      <c r="R78" s="76">
        <v>1801174.3359999999</v>
      </c>
      <c r="S78" s="77">
        <v>1883633.2490000001</v>
      </c>
      <c r="T78" s="76">
        <v>1536759.11</v>
      </c>
      <c r="U78" s="77">
        <v>1790755.2039999999</v>
      </c>
      <c r="V78" s="76">
        <v>1862520.5719999999</v>
      </c>
      <c r="W78" s="77">
        <v>1903899.7069999999</v>
      </c>
      <c r="X78" s="76">
        <v>1983921.308</v>
      </c>
      <c r="Y78" s="77">
        <v>1921493.327</v>
      </c>
      <c r="Z78" s="76">
        <v>1777427.3</v>
      </c>
      <c r="AA78" s="78">
        <v>1737163.1470000001</v>
      </c>
      <c r="AB78" s="78">
        <v>1879180.273</v>
      </c>
      <c r="AC78" s="78">
        <v>2002077.676</v>
      </c>
      <c r="AD78" s="78">
        <v>1958958.048</v>
      </c>
      <c r="AE78" s="78">
        <v>1868552</v>
      </c>
      <c r="AF78" s="78">
        <v>2483094</v>
      </c>
    </row>
    <row r="79" spans="4:32" x14ac:dyDescent="0.25">
      <c r="D79" s="249" t="s">
        <v>19</v>
      </c>
      <c r="E79" s="250"/>
      <c r="F79" s="79">
        <v>2777924.2829999998</v>
      </c>
      <c r="G79" s="80">
        <v>3827695.986</v>
      </c>
      <c r="H79" s="79">
        <v>3622565.1490000002</v>
      </c>
      <c r="I79" s="80">
        <v>3273865.3459999999</v>
      </c>
      <c r="J79" s="79">
        <v>4702466.4309999999</v>
      </c>
      <c r="K79" s="80">
        <v>5668573.9000000004</v>
      </c>
      <c r="L79" s="79">
        <v>4465281.6239999998</v>
      </c>
      <c r="M79" s="80">
        <v>4273429.8509999998</v>
      </c>
      <c r="N79" s="79">
        <v>4869042.2489999998</v>
      </c>
      <c r="O79" s="80">
        <v>6174538.5109999999</v>
      </c>
      <c r="P79" s="79">
        <v>8316319.8449999997</v>
      </c>
      <c r="Q79" s="80">
        <v>9373867.7410000004</v>
      </c>
      <c r="R79" s="79">
        <v>10872100.037</v>
      </c>
      <c r="S79" s="80">
        <v>17295009.647999998</v>
      </c>
      <c r="T79" s="79">
        <v>15780856.358999999</v>
      </c>
      <c r="U79" s="80">
        <v>22564428.982000001</v>
      </c>
      <c r="V79" s="79">
        <v>36481785.703000002</v>
      </c>
      <c r="W79" s="80">
        <v>39611602.737000003</v>
      </c>
      <c r="X79" s="79">
        <v>39276186.884999998</v>
      </c>
      <c r="Y79" s="80">
        <v>35930632.399999999</v>
      </c>
      <c r="Z79" s="79">
        <v>18839854.679000001</v>
      </c>
      <c r="AA79" s="81">
        <v>14745528.085000001</v>
      </c>
      <c r="AB79" s="81">
        <v>20445576.850000001</v>
      </c>
      <c r="AC79" s="81">
        <v>24211578.954</v>
      </c>
      <c r="AD79" s="81">
        <v>21598659.598000001</v>
      </c>
      <c r="AE79" s="81">
        <v>12905691</v>
      </c>
      <c r="AF79" s="81">
        <v>19165038</v>
      </c>
    </row>
    <row r="80" spans="4:32" x14ac:dyDescent="0.25">
      <c r="D80" s="247" t="s">
        <v>20</v>
      </c>
      <c r="E80" s="248"/>
      <c r="F80" s="76">
        <v>15458.19</v>
      </c>
      <c r="G80" s="77">
        <v>20060.937999999998</v>
      </c>
      <c r="H80" s="76">
        <v>39520.923999999999</v>
      </c>
      <c r="I80" s="77">
        <v>47420.091999999997</v>
      </c>
      <c r="J80" s="76">
        <v>59328.618000000002</v>
      </c>
      <c r="K80" s="77">
        <v>49121.404000000002</v>
      </c>
      <c r="L80" s="76">
        <v>40252.230000000003</v>
      </c>
      <c r="M80" s="77">
        <v>47038.563999999998</v>
      </c>
      <c r="N80" s="76">
        <v>70101.479000000007</v>
      </c>
      <c r="O80" s="77">
        <v>132581.01300000001</v>
      </c>
      <c r="P80" s="76">
        <v>122856.924</v>
      </c>
      <c r="Q80" s="77">
        <v>127010.948</v>
      </c>
      <c r="R80" s="76">
        <v>261453.73800000001</v>
      </c>
      <c r="S80" s="77">
        <v>384381.01500000001</v>
      </c>
      <c r="T80" s="76">
        <v>178528.27600000001</v>
      </c>
      <c r="U80" s="77">
        <v>135985.625</v>
      </c>
      <c r="V80" s="76">
        <v>290296.103</v>
      </c>
      <c r="W80" s="77">
        <v>280943.15100000001</v>
      </c>
      <c r="X80" s="76">
        <v>255500.98800000001</v>
      </c>
      <c r="Y80" s="77">
        <v>328909.83600000001</v>
      </c>
      <c r="Z80" s="76">
        <v>363479.42700000003</v>
      </c>
      <c r="AA80" s="78">
        <v>338839.57299999997</v>
      </c>
      <c r="AB80" s="78">
        <v>500779.88900000002</v>
      </c>
      <c r="AC80" s="78">
        <v>585061.14500000002</v>
      </c>
      <c r="AD80" s="78">
        <v>497421.35700000002</v>
      </c>
      <c r="AE80" s="78">
        <v>555744</v>
      </c>
      <c r="AF80" s="78">
        <v>683108</v>
      </c>
    </row>
    <row r="81" spans="4:32" x14ac:dyDescent="0.25">
      <c r="D81" s="249" t="s">
        <v>21</v>
      </c>
      <c r="E81" s="250"/>
      <c r="F81" s="79">
        <v>806467.44</v>
      </c>
      <c r="G81" s="80">
        <v>878271.42099999997</v>
      </c>
      <c r="H81" s="79">
        <v>1075389.1259999999</v>
      </c>
      <c r="I81" s="80">
        <v>1092606.466</v>
      </c>
      <c r="J81" s="79">
        <v>1179674.507</v>
      </c>
      <c r="K81" s="80">
        <v>1335680.9410000001</v>
      </c>
      <c r="L81" s="79">
        <v>1361828.9720000001</v>
      </c>
      <c r="M81" s="80">
        <v>1329738.9140000001</v>
      </c>
      <c r="N81" s="79">
        <v>1219370.236</v>
      </c>
      <c r="O81" s="80">
        <v>1541722.7209999999</v>
      </c>
      <c r="P81" s="79">
        <v>1786172.6610000001</v>
      </c>
      <c r="Q81" s="80">
        <v>2024381.6680000001</v>
      </c>
      <c r="R81" s="79">
        <v>2413255.6839999999</v>
      </c>
      <c r="S81" s="80">
        <v>2951475.1740000001</v>
      </c>
      <c r="T81" s="79">
        <v>2715936.733</v>
      </c>
      <c r="U81" s="80">
        <v>2846822.6030000001</v>
      </c>
      <c r="V81" s="79">
        <v>3312122.983</v>
      </c>
      <c r="W81" s="80">
        <v>3428685.415</v>
      </c>
      <c r="X81" s="79">
        <v>3733191.8110000002</v>
      </c>
      <c r="Y81" s="80">
        <v>3684127.247</v>
      </c>
      <c r="Z81" s="79">
        <v>3423007.0780000002</v>
      </c>
      <c r="AA81" s="81">
        <v>3029705.855</v>
      </c>
      <c r="AB81" s="81">
        <v>3053327.361</v>
      </c>
      <c r="AC81" s="81">
        <v>3210970.0660000001</v>
      </c>
      <c r="AD81" s="81">
        <v>3134328.5630000001</v>
      </c>
      <c r="AE81" s="81">
        <v>2867523</v>
      </c>
      <c r="AF81" s="81">
        <v>3784040</v>
      </c>
    </row>
    <row r="82" spans="4:32" x14ac:dyDescent="0.25">
      <c r="D82" s="247" t="s">
        <v>22</v>
      </c>
      <c r="E82" s="248"/>
      <c r="F82" s="76">
        <v>1467892.4750000001</v>
      </c>
      <c r="G82" s="77">
        <v>1145310.274</v>
      </c>
      <c r="H82" s="76">
        <v>1189097.206</v>
      </c>
      <c r="I82" s="77">
        <v>1100459.8259999999</v>
      </c>
      <c r="J82" s="76">
        <v>1195512.314</v>
      </c>
      <c r="K82" s="77">
        <v>1443992.7379999999</v>
      </c>
      <c r="L82" s="76">
        <v>1600065.148</v>
      </c>
      <c r="M82" s="77">
        <v>1560431.6310000001</v>
      </c>
      <c r="N82" s="76">
        <v>1737469.0460000001</v>
      </c>
      <c r="O82" s="77">
        <v>2330093.8820000002</v>
      </c>
      <c r="P82" s="76">
        <v>2753889.4539999999</v>
      </c>
      <c r="Q82" s="77">
        <v>3484528.9249999998</v>
      </c>
      <c r="R82" s="76">
        <v>4748504.3559999997</v>
      </c>
      <c r="S82" s="77">
        <v>4649722.3870000001</v>
      </c>
      <c r="T82" s="76">
        <v>3441238.7110000001</v>
      </c>
      <c r="U82" s="77">
        <v>3337209.6940000001</v>
      </c>
      <c r="V82" s="76">
        <v>3472061.2480000001</v>
      </c>
      <c r="W82" s="77">
        <v>3549539.51</v>
      </c>
      <c r="X82" s="76">
        <v>3048385.906</v>
      </c>
      <c r="Y82" s="77">
        <v>2962845.625</v>
      </c>
      <c r="Z82" s="76">
        <v>2367656.7080000001</v>
      </c>
      <c r="AA82" s="78">
        <v>2028656.209</v>
      </c>
      <c r="AB82" s="78">
        <v>2137856.7110000001</v>
      </c>
      <c r="AC82" s="78">
        <v>2445979.3769999999</v>
      </c>
      <c r="AD82" s="78">
        <v>2402659.0589999999</v>
      </c>
      <c r="AE82" s="78">
        <v>1946915</v>
      </c>
      <c r="AF82" s="78">
        <v>2585719</v>
      </c>
    </row>
    <row r="83" spans="4:32" x14ac:dyDescent="0.25">
      <c r="D83" s="249" t="s">
        <v>23</v>
      </c>
      <c r="E83" s="250"/>
      <c r="F83" s="79">
        <v>264716.17499999999</v>
      </c>
      <c r="G83" s="80">
        <v>290365.29800000001</v>
      </c>
      <c r="H83" s="79">
        <v>438185.76</v>
      </c>
      <c r="I83" s="80">
        <v>427399.25199999998</v>
      </c>
      <c r="J83" s="79">
        <v>306885.30800000002</v>
      </c>
      <c r="K83" s="80">
        <v>565442.83100000001</v>
      </c>
      <c r="L83" s="79">
        <v>828162.73800000001</v>
      </c>
      <c r="M83" s="80">
        <v>663024.73400000005</v>
      </c>
      <c r="N83" s="79">
        <v>430313.315</v>
      </c>
      <c r="O83" s="80">
        <v>910814.52500000002</v>
      </c>
      <c r="P83" s="79">
        <v>1265020.04</v>
      </c>
      <c r="Q83" s="80">
        <v>1519771.098</v>
      </c>
      <c r="R83" s="79">
        <v>2208299.469</v>
      </c>
      <c r="S83" s="80">
        <v>1884343.71</v>
      </c>
      <c r="T83" s="79">
        <v>1427862.03</v>
      </c>
      <c r="U83" s="80">
        <v>1265311.8959999999</v>
      </c>
      <c r="V83" s="79">
        <v>1720984.7679999999</v>
      </c>
      <c r="W83" s="80">
        <v>1492637.152</v>
      </c>
      <c r="X83" s="79">
        <v>1834495.1359999999</v>
      </c>
      <c r="Y83" s="80">
        <v>1529037.4939999999</v>
      </c>
      <c r="Z83" s="79">
        <v>1423523.017</v>
      </c>
      <c r="AA83" s="81">
        <v>1464320.9709999999</v>
      </c>
      <c r="AB83" s="81">
        <v>1526610.9469999999</v>
      </c>
      <c r="AC83" s="81">
        <v>1571426.105</v>
      </c>
      <c r="AD83" s="81">
        <v>1631002.3049999999</v>
      </c>
      <c r="AE83" s="81">
        <v>1230427</v>
      </c>
      <c r="AF83" s="81">
        <v>1401013</v>
      </c>
    </row>
    <row r="84" spans="4:32" x14ac:dyDescent="0.25">
      <c r="D84" s="247" t="s">
        <v>24</v>
      </c>
      <c r="E84" s="248"/>
      <c r="F84" s="76">
        <v>985174.973</v>
      </c>
      <c r="G84" s="77">
        <v>854746.38600000006</v>
      </c>
      <c r="H84" s="76">
        <v>844979.59499999997</v>
      </c>
      <c r="I84" s="77">
        <v>870562.44400000002</v>
      </c>
      <c r="J84" s="76">
        <v>807029.93</v>
      </c>
      <c r="K84" s="77">
        <v>975983.973</v>
      </c>
      <c r="L84" s="76">
        <v>1113974.9620000001</v>
      </c>
      <c r="M84" s="77">
        <v>999796.94099999999</v>
      </c>
      <c r="N84" s="76">
        <v>1176477.253</v>
      </c>
      <c r="O84" s="77">
        <v>1501711.953</v>
      </c>
      <c r="P84" s="76">
        <v>1662357.4920000001</v>
      </c>
      <c r="Q84" s="77">
        <v>1818153.287</v>
      </c>
      <c r="R84" s="76">
        <v>2568492.432</v>
      </c>
      <c r="S84" s="77">
        <v>2529167.3969999999</v>
      </c>
      <c r="T84" s="76">
        <v>1535642.514</v>
      </c>
      <c r="U84" s="77">
        <v>1443255.895</v>
      </c>
      <c r="V84" s="76">
        <v>1590328.8319999999</v>
      </c>
      <c r="W84" s="77">
        <v>1631760.6129999999</v>
      </c>
      <c r="X84" s="76">
        <v>1499523.801</v>
      </c>
      <c r="Y84" s="77">
        <v>1360366.0090000001</v>
      </c>
      <c r="Z84" s="76">
        <v>1254999.4099999999</v>
      </c>
      <c r="AA84" s="78">
        <v>1085000.3689999999</v>
      </c>
      <c r="AB84" s="78">
        <v>1086945.68</v>
      </c>
      <c r="AC84" s="78">
        <v>1207352.51</v>
      </c>
      <c r="AD84" s="78">
        <v>1211819.1680000001</v>
      </c>
      <c r="AE84" s="78">
        <v>982329</v>
      </c>
      <c r="AF84" s="78">
        <v>1280420</v>
      </c>
    </row>
    <row r="85" spans="4:32" ht="15.75" thickBot="1" x14ac:dyDescent="0.3">
      <c r="D85" s="245" t="s">
        <v>25</v>
      </c>
      <c r="E85" s="246"/>
      <c r="F85" s="82">
        <v>173700.736</v>
      </c>
      <c r="G85" s="83">
        <v>204315.77</v>
      </c>
      <c r="H85" s="82">
        <v>75372.135999999999</v>
      </c>
      <c r="I85" s="83">
        <v>20392.142</v>
      </c>
      <c r="J85" s="82">
        <v>10338.969999999999</v>
      </c>
      <c r="K85" s="83">
        <v>8846.5889999999999</v>
      </c>
      <c r="L85" s="82">
        <v>11196.703</v>
      </c>
      <c r="M85" s="83">
        <v>113443.997</v>
      </c>
      <c r="N85" s="82">
        <v>592422.89399999997</v>
      </c>
      <c r="O85" s="83">
        <v>576785.11899999995</v>
      </c>
      <c r="P85" s="82">
        <v>633229.92799999996</v>
      </c>
      <c r="Q85" s="83">
        <v>833707.58499999996</v>
      </c>
      <c r="R85" s="82">
        <v>804956.70200000005</v>
      </c>
      <c r="S85" s="83">
        <v>1032900.036</v>
      </c>
      <c r="T85" s="82">
        <v>1567584.0730000001</v>
      </c>
      <c r="U85" s="83">
        <v>2129885.764</v>
      </c>
      <c r="V85" s="82">
        <v>2797129.4870000002</v>
      </c>
      <c r="W85" s="83">
        <v>3413014.27</v>
      </c>
      <c r="X85" s="82">
        <v>2265219.588</v>
      </c>
      <c r="Y85" s="83">
        <v>1596132.41</v>
      </c>
      <c r="Z85" s="82">
        <v>1101148.7209999999</v>
      </c>
      <c r="AA85" s="84">
        <v>1544219.487</v>
      </c>
      <c r="AB85" s="84">
        <v>1781147.379</v>
      </c>
      <c r="AC85" s="84">
        <v>1466396.166</v>
      </c>
      <c r="AD85" s="84">
        <v>1793976.254</v>
      </c>
      <c r="AE85" s="84">
        <v>2918909</v>
      </c>
      <c r="AF85" s="84">
        <v>3151388</v>
      </c>
    </row>
    <row r="86" spans="4:32" x14ac:dyDescent="0.25">
      <c r="D86" t="s">
        <v>51</v>
      </c>
    </row>
    <row r="89" spans="4:32" x14ac:dyDescent="0.25">
      <c r="AE89" t="s">
        <v>67</v>
      </c>
    </row>
  </sheetData>
  <mergeCells count="37">
    <mergeCell ref="D85:E85"/>
    <mergeCell ref="D80:E80"/>
    <mergeCell ref="D81:E81"/>
    <mergeCell ref="D82:E82"/>
    <mergeCell ref="D83:E83"/>
    <mergeCell ref="D84:E84"/>
    <mergeCell ref="D75:E75"/>
    <mergeCell ref="D76:E76"/>
    <mergeCell ref="D77:E77"/>
    <mergeCell ref="D78:E78"/>
    <mergeCell ref="D79:E79"/>
    <mergeCell ref="D52:E52"/>
    <mergeCell ref="D53:E53"/>
    <mergeCell ref="D54:E54"/>
    <mergeCell ref="D55:E55"/>
    <mergeCell ref="D56:E56"/>
    <mergeCell ref="D47:E47"/>
    <mergeCell ref="D48:E48"/>
    <mergeCell ref="D49:E49"/>
    <mergeCell ref="D50:E50"/>
    <mergeCell ref="D51:E51"/>
    <mergeCell ref="B17:D17"/>
    <mergeCell ref="G17:I17"/>
    <mergeCell ref="M17:O17"/>
    <mergeCell ref="B7:E16"/>
    <mergeCell ref="D46:E46"/>
    <mergeCell ref="D60:E60"/>
    <mergeCell ref="D61:E61"/>
    <mergeCell ref="D62:E62"/>
    <mergeCell ref="D63:E63"/>
    <mergeCell ref="D64:E64"/>
    <mergeCell ref="D70:E70"/>
    <mergeCell ref="D65:E65"/>
    <mergeCell ref="D66:E66"/>
    <mergeCell ref="D67:E67"/>
    <mergeCell ref="D68:E68"/>
    <mergeCell ref="D69:E6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E0D01-8FF2-4EF4-B575-6283665BBEBB}">
  <dimension ref="B1:BH59"/>
  <sheetViews>
    <sheetView tabSelected="1" topLeftCell="B30" zoomScale="110" zoomScaleNormal="110" workbookViewId="0">
      <selection activeCell="F33" sqref="F33"/>
    </sheetView>
  </sheetViews>
  <sheetFormatPr baseColWidth="10" defaultRowHeight="15" x14ac:dyDescent="0.25"/>
  <sheetData>
    <row r="1" spans="2:60" x14ac:dyDescent="0.25">
      <c r="B1" s="257" t="s">
        <v>70</v>
      </c>
      <c r="C1" s="257"/>
      <c r="D1" s="257"/>
      <c r="E1" s="257"/>
      <c r="F1" s="257"/>
    </row>
    <row r="2" spans="2:60" x14ac:dyDescent="0.25">
      <c r="B2" s="254">
        <v>44713</v>
      </c>
      <c r="C2" s="255">
        <v>94</v>
      </c>
      <c r="D2" s="256">
        <v>23310627</v>
      </c>
      <c r="E2" s="256">
        <v>24304407</v>
      </c>
      <c r="F2" s="256">
        <v>47615034</v>
      </c>
    </row>
    <row r="3" spans="2:60" x14ac:dyDescent="0.25">
      <c r="B3" s="254">
        <v>44531</v>
      </c>
      <c r="C3" s="255">
        <v>94</v>
      </c>
      <c r="D3" s="256">
        <v>23237152</v>
      </c>
      <c r="E3" s="256">
        <v>24195741</v>
      </c>
      <c r="F3" s="256">
        <v>47432893</v>
      </c>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c r="AZ3" s="201"/>
      <c r="BA3" s="201"/>
      <c r="BB3" s="201"/>
      <c r="BC3" s="201"/>
      <c r="BD3" s="201"/>
      <c r="BE3" s="201"/>
      <c r="BF3" s="201"/>
      <c r="BG3" s="201"/>
      <c r="BH3" s="201"/>
    </row>
    <row r="4" spans="2:60" x14ac:dyDescent="0.25">
      <c r="B4" s="254">
        <v>44166</v>
      </c>
      <c r="C4" s="255">
        <v>94</v>
      </c>
      <c r="D4" s="256">
        <v>23227282</v>
      </c>
      <c r="E4" s="256">
        <v>24171413</v>
      </c>
      <c r="F4" s="256">
        <v>47398695</v>
      </c>
      <c r="I4" s="200">
        <v>44531</v>
      </c>
      <c r="J4" s="200">
        <v>44166</v>
      </c>
      <c r="K4" s="200">
        <v>43800</v>
      </c>
      <c r="L4" s="200">
        <v>43435</v>
      </c>
      <c r="M4" s="200">
        <v>43070</v>
      </c>
      <c r="N4" s="200">
        <v>42705</v>
      </c>
      <c r="O4" s="200">
        <v>42339</v>
      </c>
      <c r="P4" s="200">
        <v>41974</v>
      </c>
      <c r="Q4" s="200">
        <v>41609</v>
      </c>
      <c r="R4" s="200">
        <v>41244</v>
      </c>
      <c r="S4" s="200">
        <v>40878</v>
      </c>
      <c r="T4" s="200">
        <v>40513</v>
      </c>
      <c r="U4" s="200">
        <v>40148</v>
      </c>
      <c r="V4" s="200">
        <v>39783</v>
      </c>
      <c r="W4" s="200">
        <v>39417</v>
      </c>
      <c r="X4" s="200">
        <v>39052</v>
      </c>
      <c r="Y4" s="200">
        <v>38687</v>
      </c>
      <c r="Z4" s="200">
        <v>38322</v>
      </c>
      <c r="AA4" s="200">
        <v>37956</v>
      </c>
      <c r="AB4" s="200">
        <v>37591</v>
      </c>
      <c r="AC4" s="200">
        <v>37226</v>
      </c>
      <c r="AD4" s="200">
        <v>36861</v>
      </c>
      <c r="AE4" s="200">
        <v>36495</v>
      </c>
      <c r="AF4" s="200">
        <v>36130</v>
      </c>
      <c r="AG4" s="200">
        <v>35765</v>
      </c>
      <c r="AH4" s="200">
        <v>35400</v>
      </c>
      <c r="AI4" s="200">
        <v>35034</v>
      </c>
    </row>
    <row r="5" spans="2:60" x14ac:dyDescent="0.25">
      <c r="B5" s="254">
        <v>43800</v>
      </c>
      <c r="C5" s="255">
        <v>94</v>
      </c>
      <c r="D5" s="256">
        <v>23199313</v>
      </c>
      <c r="E5" s="256">
        <v>24133301</v>
      </c>
      <c r="F5" s="256">
        <v>47332614</v>
      </c>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row>
    <row r="6" spans="2:60" x14ac:dyDescent="0.25">
      <c r="B6" s="254">
        <v>43435</v>
      </c>
      <c r="C6" s="255">
        <v>93</v>
      </c>
      <c r="D6" s="256">
        <v>23009259</v>
      </c>
      <c r="E6" s="256">
        <v>23927801</v>
      </c>
      <c r="F6" s="256">
        <v>46937060</v>
      </c>
      <c r="H6" t="s">
        <v>68</v>
      </c>
      <c r="I6" s="201">
        <v>47432893</v>
      </c>
      <c r="J6" s="201">
        <v>47398695</v>
      </c>
      <c r="K6" s="201">
        <v>47332614</v>
      </c>
      <c r="L6" s="201">
        <v>46937060</v>
      </c>
      <c r="M6" s="201">
        <v>46658447</v>
      </c>
      <c r="N6" s="201">
        <v>46527039</v>
      </c>
      <c r="O6" s="201">
        <v>46440099</v>
      </c>
      <c r="P6" s="201">
        <v>46449565</v>
      </c>
      <c r="Q6" s="201">
        <v>46512199</v>
      </c>
      <c r="R6" s="201">
        <v>46727890</v>
      </c>
      <c r="S6" s="201">
        <v>46818216</v>
      </c>
      <c r="T6" s="201">
        <v>46667175</v>
      </c>
      <c r="U6" s="201">
        <v>46486621</v>
      </c>
      <c r="V6" s="201">
        <v>46239271</v>
      </c>
      <c r="W6" s="201">
        <v>45668938</v>
      </c>
      <c r="X6" s="201">
        <v>44784659</v>
      </c>
      <c r="Y6" s="201">
        <v>44009969</v>
      </c>
      <c r="Z6" s="201">
        <v>43296335</v>
      </c>
      <c r="AA6" s="201">
        <v>42547454</v>
      </c>
      <c r="AB6" s="201">
        <v>41827836</v>
      </c>
      <c r="AC6" s="201">
        <v>41035271</v>
      </c>
      <c r="AD6" s="201">
        <v>40665545</v>
      </c>
      <c r="AE6" s="201">
        <v>40470182</v>
      </c>
      <c r="AF6" s="201">
        <v>40303568</v>
      </c>
      <c r="AG6" s="201">
        <v>40143449</v>
      </c>
      <c r="AH6" s="201">
        <v>39971329</v>
      </c>
      <c r="AI6" s="201">
        <v>39808374</v>
      </c>
    </row>
    <row r="7" spans="2:60" x14ac:dyDescent="0.25">
      <c r="B7" s="254">
        <v>43070</v>
      </c>
      <c r="C7" s="255">
        <v>92</v>
      </c>
      <c r="D7" s="256">
        <v>22881882</v>
      </c>
      <c r="E7" s="256">
        <v>23776565</v>
      </c>
      <c r="F7" s="256">
        <v>46658447</v>
      </c>
    </row>
    <row r="8" spans="2:60" x14ac:dyDescent="0.25">
      <c r="B8" s="254">
        <v>42705</v>
      </c>
      <c r="C8" s="255">
        <v>92</v>
      </c>
      <c r="D8" s="256">
        <v>22834227</v>
      </c>
      <c r="E8" s="256">
        <v>23692812</v>
      </c>
      <c r="F8" s="256">
        <v>46527039</v>
      </c>
    </row>
    <row r="9" spans="2:60" x14ac:dyDescent="0.25">
      <c r="B9" s="254">
        <v>42339</v>
      </c>
      <c r="C9" s="255">
        <v>92</v>
      </c>
      <c r="D9" s="256">
        <v>22807464</v>
      </c>
      <c r="E9" s="256">
        <v>23632635</v>
      </c>
      <c r="F9" s="256">
        <v>46440099</v>
      </c>
    </row>
    <row r="10" spans="2:60" x14ac:dyDescent="0.25">
      <c r="B10" s="254">
        <v>41974</v>
      </c>
      <c r="C10" s="255">
        <v>92</v>
      </c>
      <c r="D10" s="256">
        <v>22826546</v>
      </c>
      <c r="E10" s="256">
        <v>23623019</v>
      </c>
      <c r="F10" s="256">
        <v>46449565</v>
      </c>
    </row>
    <row r="11" spans="2:60" x14ac:dyDescent="0.25">
      <c r="B11" s="254">
        <v>41609</v>
      </c>
      <c r="C11" s="255">
        <v>92</v>
      </c>
      <c r="D11" s="256">
        <v>22877461</v>
      </c>
      <c r="E11" s="256">
        <v>23634738</v>
      </c>
      <c r="F11" s="256">
        <v>46512199</v>
      </c>
    </row>
    <row r="12" spans="2:60" x14ac:dyDescent="0.25">
      <c r="B12" s="254">
        <v>41244</v>
      </c>
      <c r="C12" s="255">
        <v>92</v>
      </c>
      <c r="D12" s="256">
        <v>23017758</v>
      </c>
      <c r="E12" s="256">
        <v>23710132</v>
      </c>
      <c r="F12" s="256">
        <v>46727890</v>
      </c>
    </row>
    <row r="13" spans="2:60" x14ac:dyDescent="0.25">
      <c r="B13" s="254">
        <v>40878</v>
      </c>
      <c r="C13" s="255">
        <v>93</v>
      </c>
      <c r="D13" s="256">
        <v>23099009</v>
      </c>
      <c r="E13" s="256">
        <v>23719207</v>
      </c>
      <c r="F13" s="256">
        <v>46818216</v>
      </c>
    </row>
    <row r="14" spans="2:60" x14ac:dyDescent="0.25">
      <c r="B14" s="254">
        <v>40513</v>
      </c>
      <c r="C14" s="255">
        <v>92</v>
      </c>
      <c r="D14" s="256">
        <v>23049476</v>
      </c>
      <c r="E14" s="256">
        <v>23617698</v>
      </c>
      <c r="F14" s="256">
        <v>46667175</v>
      </c>
    </row>
    <row r="15" spans="2:60" x14ac:dyDescent="0.25">
      <c r="B15" s="254">
        <v>40148</v>
      </c>
      <c r="C15" s="255">
        <v>92</v>
      </c>
      <c r="D15" s="256">
        <v>22982272</v>
      </c>
      <c r="E15" s="256">
        <v>23504349</v>
      </c>
      <c r="F15" s="256">
        <v>46486621</v>
      </c>
    </row>
    <row r="16" spans="2:60" x14ac:dyDescent="0.25">
      <c r="B16" s="254">
        <v>39783</v>
      </c>
      <c r="C16" s="255">
        <v>91</v>
      </c>
      <c r="D16" s="256">
        <v>22880534</v>
      </c>
      <c r="E16" s="256">
        <v>23358736</v>
      </c>
      <c r="F16" s="256">
        <v>46239271</v>
      </c>
    </row>
    <row r="17" spans="2:8" x14ac:dyDescent="0.25">
      <c r="B17" s="254">
        <v>39417</v>
      </c>
      <c r="C17" s="255">
        <v>90</v>
      </c>
      <c r="D17" s="256">
        <v>22591484</v>
      </c>
      <c r="E17" s="256">
        <v>23077454</v>
      </c>
      <c r="F17" s="256">
        <v>45668938</v>
      </c>
    </row>
    <row r="18" spans="2:8" x14ac:dyDescent="0.25">
      <c r="B18" s="254">
        <v>39052</v>
      </c>
      <c r="C18" s="255">
        <v>89</v>
      </c>
      <c r="D18" s="256">
        <v>22118970</v>
      </c>
      <c r="E18" s="256">
        <v>22665689</v>
      </c>
      <c r="F18" s="256">
        <v>44784659</v>
      </c>
    </row>
    <row r="19" spans="2:8" x14ac:dyDescent="0.25">
      <c r="B19" s="254">
        <v>38687</v>
      </c>
      <c r="C19" s="255">
        <v>87</v>
      </c>
      <c r="D19" s="256">
        <v>21719317</v>
      </c>
      <c r="E19" s="256">
        <v>22290652</v>
      </c>
      <c r="F19" s="256">
        <v>44009969</v>
      </c>
    </row>
    <row r="20" spans="2:8" x14ac:dyDescent="0.25">
      <c r="B20" s="254">
        <v>38322</v>
      </c>
      <c r="C20" s="255">
        <v>86</v>
      </c>
      <c r="D20" s="256">
        <v>21335283</v>
      </c>
      <c r="E20" s="256">
        <v>21961052</v>
      </c>
      <c r="F20" s="256">
        <v>43296335</v>
      </c>
    </row>
    <row r="21" spans="2:8" x14ac:dyDescent="0.25">
      <c r="B21" s="254">
        <v>37956</v>
      </c>
      <c r="C21" s="255">
        <v>84</v>
      </c>
      <c r="D21" s="256">
        <v>20924581</v>
      </c>
      <c r="E21" s="256">
        <v>21622873</v>
      </c>
      <c r="F21" s="256">
        <v>42547454</v>
      </c>
    </row>
    <row r="22" spans="2:8" x14ac:dyDescent="0.25">
      <c r="B22" s="254">
        <v>37591</v>
      </c>
      <c r="C22" s="255">
        <v>83</v>
      </c>
      <c r="D22" s="256">
        <v>20542468</v>
      </c>
      <c r="E22" s="256">
        <v>21285368</v>
      </c>
      <c r="F22" s="256">
        <v>41827836</v>
      </c>
    </row>
    <row r="23" spans="2:8" x14ac:dyDescent="0.25">
      <c r="B23" s="254">
        <v>37226</v>
      </c>
      <c r="C23" s="255">
        <v>81</v>
      </c>
      <c r="D23" s="256">
        <v>20115522</v>
      </c>
      <c r="E23" s="256">
        <v>20919749</v>
      </c>
      <c r="F23" s="256">
        <v>41035271</v>
      </c>
    </row>
    <row r="24" spans="2:8" x14ac:dyDescent="0.25">
      <c r="B24" s="254">
        <v>36861</v>
      </c>
      <c r="C24" s="255">
        <v>81</v>
      </c>
      <c r="D24" s="256">
        <v>19923892</v>
      </c>
      <c r="E24" s="256">
        <v>20741653</v>
      </c>
      <c r="F24" s="256">
        <v>40665545</v>
      </c>
    </row>
    <row r="25" spans="2:8" x14ac:dyDescent="0.25">
      <c r="B25" s="254">
        <v>36495</v>
      </c>
      <c r="C25" s="255">
        <v>80</v>
      </c>
      <c r="D25" s="256">
        <v>19826339</v>
      </c>
      <c r="E25" s="256">
        <v>20643843</v>
      </c>
      <c r="F25" s="256">
        <v>40470182</v>
      </c>
    </row>
    <row r="26" spans="2:8" x14ac:dyDescent="0.25">
      <c r="B26" s="254">
        <v>36130</v>
      </c>
      <c r="C26" s="255">
        <v>80</v>
      </c>
      <c r="D26" s="256">
        <v>19744257</v>
      </c>
      <c r="E26" s="256">
        <v>20559311</v>
      </c>
      <c r="F26" s="256">
        <v>40303568</v>
      </c>
    </row>
    <row r="27" spans="2:8" x14ac:dyDescent="0.25">
      <c r="B27" s="254">
        <v>35765</v>
      </c>
      <c r="C27" s="255">
        <v>79</v>
      </c>
      <c r="D27" s="256">
        <v>19664565</v>
      </c>
      <c r="E27" s="256">
        <v>20478884</v>
      </c>
      <c r="F27" s="256">
        <v>40143449</v>
      </c>
    </row>
    <row r="28" spans="2:8" x14ac:dyDescent="0.25">
      <c r="B28" s="254">
        <v>35400</v>
      </c>
      <c r="C28" s="255">
        <v>79</v>
      </c>
      <c r="D28" s="256">
        <v>19579778</v>
      </c>
      <c r="E28" s="256">
        <v>20391551</v>
      </c>
      <c r="F28" s="256">
        <v>39971329</v>
      </c>
    </row>
    <row r="29" spans="2:8" x14ac:dyDescent="0.25">
      <c r="B29" s="254">
        <v>35034</v>
      </c>
      <c r="C29" s="255">
        <v>79</v>
      </c>
      <c r="D29" s="256">
        <v>19500458</v>
      </c>
      <c r="E29" s="256">
        <v>20307916</v>
      </c>
      <c r="F29" s="256">
        <v>39808374</v>
      </c>
    </row>
    <row r="31" spans="2:8" x14ac:dyDescent="0.25">
      <c r="H31" t="s">
        <v>67</v>
      </c>
    </row>
    <row r="32" spans="2:8" x14ac:dyDescent="0.25">
      <c r="B32" s="257" t="s">
        <v>69</v>
      </c>
      <c r="C32" s="257"/>
      <c r="D32" s="257"/>
      <c r="E32" s="257"/>
      <c r="F32" s="257"/>
    </row>
    <row r="33" spans="2:34" x14ac:dyDescent="0.25">
      <c r="B33" s="255">
        <v>2021</v>
      </c>
      <c r="C33" s="255">
        <v>233</v>
      </c>
      <c r="D33" s="256">
        <v>41066785</v>
      </c>
      <c r="E33" s="256">
        <v>42170339</v>
      </c>
      <c r="F33" s="256">
        <v>83237124</v>
      </c>
      <c r="H33" s="255">
        <v>2021</v>
      </c>
      <c r="I33" s="255">
        <v>2020</v>
      </c>
      <c r="J33" s="255">
        <v>2019</v>
      </c>
      <c r="K33" s="255">
        <v>2018</v>
      </c>
      <c r="L33" s="255">
        <v>2017</v>
      </c>
      <c r="M33" s="255">
        <v>2016</v>
      </c>
      <c r="N33" s="255">
        <v>2015</v>
      </c>
      <c r="O33" s="255">
        <v>2014</v>
      </c>
      <c r="P33" s="255">
        <v>2013</v>
      </c>
      <c r="Q33" s="255">
        <v>2012</v>
      </c>
      <c r="R33" s="255">
        <v>2011</v>
      </c>
      <c r="S33" s="255">
        <v>2010</v>
      </c>
      <c r="T33" s="255">
        <v>2009</v>
      </c>
      <c r="U33" s="255">
        <v>2008</v>
      </c>
      <c r="V33" s="255">
        <v>2007</v>
      </c>
      <c r="W33" s="255">
        <v>2006</v>
      </c>
      <c r="X33" s="255">
        <v>2005</v>
      </c>
      <c r="Y33" s="255">
        <v>2004</v>
      </c>
      <c r="Z33" s="255">
        <v>2003</v>
      </c>
      <c r="AA33" s="255">
        <v>2002</v>
      </c>
      <c r="AB33" s="255">
        <v>2001</v>
      </c>
      <c r="AC33" s="255">
        <v>2000</v>
      </c>
      <c r="AD33" s="255">
        <v>1999</v>
      </c>
      <c r="AE33" s="255">
        <v>1998</v>
      </c>
      <c r="AF33" s="255">
        <v>1997</v>
      </c>
      <c r="AG33" s="255">
        <v>1996</v>
      </c>
      <c r="AH33" s="255">
        <v>1995</v>
      </c>
    </row>
    <row r="34" spans="2:34" x14ac:dyDescent="0.25">
      <c r="B34" s="255">
        <v>2020</v>
      </c>
      <c r="C34" s="255">
        <v>233</v>
      </c>
      <c r="D34" s="256">
        <v>41026519</v>
      </c>
      <c r="E34" s="256">
        <v>42128512</v>
      </c>
      <c r="F34" s="256">
        <v>83155031</v>
      </c>
      <c r="H34" s="256">
        <v>83237124</v>
      </c>
      <c r="I34" s="256">
        <v>83155031</v>
      </c>
      <c r="J34" s="256">
        <v>83166711</v>
      </c>
      <c r="K34" s="256">
        <v>83019213</v>
      </c>
      <c r="L34" s="256">
        <v>82792351</v>
      </c>
      <c r="M34" s="256">
        <v>82521653</v>
      </c>
      <c r="N34" s="256">
        <v>82175684</v>
      </c>
      <c r="O34" s="256">
        <v>81197537</v>
      </c>
      <c r="P34" s="256">
        <v>80767463</v>
      </c>
      <c r="Q34" s="256">
        <v>80523746</v>
      </c>
      <c r="R34" s="256">
        <v>80327900</v>
      </c>
      <c r="S34" s="256">
        <v>80222065</v>
      </c>
      <c r="T34" s="256">
        <v>81802257</v>
      </c>
      <c r="U34" s="256">
        <v>82002356</v>
      </c>
      <c r="V34" s="256">
        <v>82217837</v>
      </c>
      <c r="W34" s="256">
        <v>82314906</v>
      </c>
      <c r="X34" s="256">
        <v>82437995</v>
      </c>
      <c r="Y34" s="256">
        <v>82500849</v>
      </c>
      <c r="Z34" s="256">
        <v>82531671</v>
      </c>
      <c r="AA34" s="256">
        <v>82536680</v>
      </c>
      <c r="AB34" s="256">
        <v>82440309</v>
      </c>
      <c r="AC34" s="256">
        <v>82259540</v>
      </c>
      <c r="AD34" s="256">
        <v>82163475</v>
      </c>
      <c r="AE34" s="256">
        <v>82037011</v>
      </c>
      <c r="AF34" s="256">
        <v>82057379</v>
      </c>
      <c r="AG34" s="256">
        <v>82012162</v>
      </c>
      <c r="AH34" s="256">
        <v>81817499</v>
      </c>
    </row>
    <row r="35" spans="2:34" x14ac:dyDescent="0.25">
      <c r="B35" s="255">
        <v>2019</v>
      </c>
      <c r="C35" s="255">
        <v>233</v>
      </c>
      <c r="D35" s="256">
        <v>41037613</v>
      </c>
      <c r="E35" s="256">
        <v>42129098</v>
      </c>
      <c r="F35" s="256">
        <v>83166711</v>
      </c>
    </row>
    <row r="36" spans="2:34" x14ac:dyDescent="0.25">
      <c r="B36" s="255">
        <v>2018</v>
      </c>
      <c r="C36" s="255">
        <v>232</v>
      </c>
      <c r="D36" s="256">
        <v>40966691</v>
      </c>
      <c r="E36" s="256">
        <v>42052522</v>
      </c>
      <c r="F36" s="256">
        <v>83019213</v>
      </c>
    </row>
    <row r="37" spans="2:34" x14ac:dyDescent="0.25">
      <c r="B37" s="255">
        <v>2017</v>
      </c>
      <c r="C37" s="255">
        <v>232</v>
      </c>
      <c r="D37" s="256">
        <v>40843565</v>
      </c>
      <c r="E37" s="256">
        <v>41948786</v>
      </c>
      <c r="F37" s="256">
        <v>82792351</v>
      </c>
    </row>
    <row r="38" spans="2:34" x14ac:dyDescent="0.25">
      <c r="B38" s="255">
        <v>2016</v>
      </c>
      <c r="C38" s="255">
        <v>231</v>
      </c>
      <c r="D38" s="256">
        <v>40697118</v>
      </c>
      <c r="E38" s="256">
        <v>41824535</v>
      </c>
      <c r="F38" s="256">
        <v>82521653</v>
      </c>
    </row>
    <row r="39" spans="2:34" x14ac:dyDescent="0.25">
      <c r="B39" s="255">
        <v>2015</v>
      </c>
      <c r="C39" s="255">
        <v>230</v>
      </c>
      <c r="D39" s="256">
        <v>40514123</v>
      </c>
      <c r="E39" s="256">
        <v>41661561</v>
      </c>
      <c r="F39" s="256">
        <v>82175684</v>
      </c>
      <c r="K39" t="s">
        <v>67</v>
      </c>
    </row>
    <row r="40" spans="2:34" x14ac:dyDescent="0.25">
      <c r="B40" s="255">
        <v>2014</v>
      </c>
      <c r="C40" s="255">
        <v>227</v>
      </c>
      <c r="D40" s="256">
        <v>39835457</v>
      </c>
      <c r="E40" s="256">
        <v>41362080</v>
      </c>
      <c r="F40" s="256">
        <v>81197537</v>
      </c>
    </row>
    <row r="41" spans="2:34" x14ac:dyDescent="0.25">
      <c r="B41" s="255">
        <v>2013</v>
      </c>
      <c r="C41" s="255">
        <v>226</v>
      </c>
      <c r="D41" s="256">
        <v>39556923</v>
      </c>
      <c r="E41" s="256">
        <v>41210540</v>
      </c>
      <c r="F41" s="256">
        <v>80767463</v>
      </c>
    </row>
    <row r="42" spans="2:34" x14ac:dyDescent="0.25">
      <c r="B42" s="255">
        <v>2012</v>
      </c>
      <c r="C42" s="255">
        <v>225</v>
      </c>
      <c r="D42" s="256">
        <v>39380976</v>
      </c>
      <c r="E42" s="256">
        <v>41142770</v>
      </c>
      <c r="F42" s="256">
        <v>80523746</v>
      </c>
    </row>
    <row r="43" spans="2:34" x14ac:dyDescent="0.25">
      <c r="B43" s="255">
        <v>2011</v>
      </c>
      <c r="C43" s="255">
        <v>225</v>
      </c>
      <c r="D43" s="256">
        <v>39229947</v>
      </c>
      <c r="E43" s="256">
        <v>41097953</v>
      </c>
      <c r="F43" s="256">
        <v>80327900</v>
      </c>
    </row>
    <row r="44" spans="2:34" x14ac:dyDescent="0.25">
      <c r="B44" s="255">
        <v>2010</v>
      </c>
      <c r="C44" s="255">
        <v>225</v>
      </c>
      <c r="D44" s="256">
        <v>39124600</v>
      </c>
      <c r="E44" s="256">
        <v>41097465</v>
      </c>
      <c r="F44" s="256">
        <v>80222065</v>
      </c>
    </row>
    <row r="45" spans="2:34" x14ac:dyDescent="0.25">
      <c r="B45" s="255">
        <v>2009</v>
      </c>
      <c r="C45" s="255">
        <v>229</v>
      </c>
      <c r="D45" s="256">
        <v>40103606</v>
      </c>
      <c r="E45" s="256">
        <v>41698651</v>
      </c>
      <c r="F45" s="256">
        <v>81802257</v>
      </c>
    </row>
    <row r="46" spans="2:34" x14ac:dyDescent="0.25">
      <c r="B46" s="255">
        <v>2008</v>
      </c>
      <c r="C46" s="255">
        <v>230</v>
      </c>
      <c r="D46" s="256">
        <v>40184283</v>
      </c>
      <c r="E46" s="256">
        <v>41818073</v>
      </c>
      <c r="F46" s="256">
        <v>82002356</v>
      </c>
    </row>
    <row r="47" spans="2:34" x14ac:dyDescent="0.25">
      <c r="B47" s="255">
        <v>2007</v>
      </c>
      <c r="C47" s="255">
        <v>230</v>
      </c>
      <c r="D47" s="256">
        <v>40274292</v>
      </c>
      <c r="E47" s="256">
        <v>41943545</v>
      </c>
      <c r="F47" s="256">
        <v>82217837</v>
      </c>
    </row>
    <row r="48" spans="2:34" x14ac:dyDescent="0.25">
      <c r="B48" s="255">
        <v>2006</v>
      </c>
      <c r="C48" s="255">
        <v>231</v>
      </c>
      <c r="D48" s="256">
        <v>40301166</v>
      </c>
      <c r="E48" s="256">
        <v>42013740</v>
      </c>
      <c r="F48" s="256">
        <v>82314906</v>
      </c>
    </row>
    <row r="49" spans="2:6" x14ac:dyDescent="0.25">
      <c r="B49" s="255">
        <v>2005</v>
      </c>
      <c r="C49" s="255">
        <v>231</v>
      </c>
      <c r="D49" s="256">
        <v>40339961</v>
      </c>
      <c r="E49" s="256">
        <v>42098034</v>
      </c>
      <c r="F49" s="256">
        <v>82437995</v>
      </c>
    </row>
    <row r="50" spans="2:6" x14ac:dyDescent="0.25">
      <c r="B50" s="255">
        <v>2004</v>
      </c>
      <c r="C50" s="255">
        <v>231</v>
      </c>
      <c r="D50" s="256">
        <v>40353627</v>
      </c>
      <c r="E50" s="256">
        <v>42147222</v>
      </c>
      <c r="F50" s="256">
        <v>82500849</v>
      </c>
    </row>
    <row r="51" spans="2:6" x14ac:dyDescent="0.25">
      <c r="B51" s="255">
        <v>2003</v>
      </c>
      <c r="C51" s="255">
        <v>231</v>
      </c>
      <c r="D51" s="256">
        <v>40356014</v>
      </c>
      <c r="E51" s="256">
        <v>42175657</v>
      </c>
      <c r="F51" s="256">
        <v>82531671</v>
      </c>
    </row>
    <row r="52" spans="2:6" x14ac:dyDescent="0.25">
      <c r="B52" s="255">
        <v>2002</v>
      </c>
      <c r="C52" s="255">
        <v>231</v>
      </c>
      <c r="D52" s="256">
        <v>40344879</v>
      </c>
      <c r="E52" s="256">
        <v>42191801</v>
      </c>
      <c r="F52" s="256">
        <v>82536680</v>
      </c>
    </row>
    <row r="53" spans="2:6" x14ac:dyDescent="0.25">
      <c r="B53" s="255">
        <v>2001</v>
      </c>
      <c r="C53" s="255">
        <v>231</v>
      </c>
      <c r="D53" s="256">
        <v>40274676</v>
      </c>
      <c r="E53" s="256">
        <v>42165633</v>
      </c>
      <c r="F53" s="256">
        <v>82440309</v>
      </c>
    </row>
    <row r="54" spans="2:6" x14ac:dyDescent="0.25">
      <c r="B54" s="255">
        <v>2000</v>
      </c>
      <c r="C54" s="255">
        <v>230</v>
      </c>
      <c r="D54" s="256">
        <v>40156536</v>
      </c>
      <c r="E54" s="256">
        <v>42103004</v>
      </c>
      <c r="F54" s="256">
        <v>82259540</v>
      </c>
    </row>
    <row r="55" spans="2:6" x14ac:dyDescent="0.25">
      <c r="B55" s="255">
        <v>1999</v>
      </c>
      <c r="C55" s="255">
        <v>230</v>
      </c>
      <c r="D55" s="256">
        <v>40090776</v>
      </c>
      <c r="E55" s="256">
        <v>42072699</v>
      </c>
      <c r="F55" s="256">
        <v>82163475</v>
      </c>
    </row>
    <row r="56" spans="2:6" x14ac:dyDescent="0.25">
      <c r="B56" s="255">
        <v>1998</v>
      </c>
      <c r="C56" s="255">
        <v>230</v>
      </c>
      <c r="D56" s="256">
        <v>40004142</v>
      </c>
      <c r="E56" s="256">
        <v>42032869</v>
      </c>
      <c r="F56" s="256">
        <v>82037011</v>
      </c>
    </row>
    <row r="57" spans="2:6" x14ac:dyDescent="0.25">
      <c r="B57" s="255">
        <v>1997</v>
      </c>
      <c r="C57" s="255">
        <v>230</v>
      </c>
      <c r="D57" s="256">
        <v>39992311</v>
      </c>
      <c r="E57" s="256">
        <v>42065068</v>
      </c>
      <c r="F57" s="256">
        <v>82057379</v>
      </c>
    </row>
    <row r="58" spans="2:6" x14ac:dyDescent="0.25">
      <c r="B58" s="255">
        <v>1996</v>
      </c>
      <c r="C58" s="255">
        <v>230</v>
      </c>
      <c r="D58" s="256">
        <v>39954835</v>
      </c>
      <c r="E58" s="256">
        <v>42057327</v>
      </c>
      <c r="F58" s="256">
        <v>82012162</v>
      </c>
    </row>
    <row r="59" spans="2:6" x14ac:dyDescent="0.25">
      <c r="B59" s="255">
        <v>1995</v>
      </c>
      <c r="C59" s="255">
        <v>229</v>
      </c>
      <c r="D59" s="256">
        <v>39824823</v>
      </c>
      <c r="E59" s="256">
        <v>41992676</v>
      </c>
      <c r="F59" s="256">
        <v>81817499</v>
      </c>
    </row>
  </sheetData>
  <mergeCells count="2">
    <mergeCell ref="B32:F32"/>
    <mergeCell ref="B1:F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7:AF69"/>
  <sheetViews>
    <sheetView showGridLines="0" topLeftCell="A45" workbookViewId="0">
      <selection activeCell="AJ59" sqref="AJ59"/>
    </sheetView>
  </sheetViews>
  <sheetFormatPr baseColWidth="10" defaultRowHeight="15" x14ac:dyDescent="0.25"/>
  <cols>
    <col min="5" max="5" width="24.42578125" customWidth="1"/>
    <col min="6" max="27" width="27.7109375" bestFit="1" customWidth="1"/>
    <col min="28" max="28" width="29.85546875" customWidth="1"/>
    <col min="29" max="29" width="30.28515625" customWidth="1"/>
    <col min="30" max="30" width="27.7109375" bestFit="1" customWidth="1"/>
    <col min="31" max="31" width="27.85546875" customWidth="1"/>
  </cols>
  <sheetData>
    <row r="7" spans="2:16" ht="15" customHeight="1" x14ac:dyDescent="0.25">
      <c r="C7" s="110"/>
      <c r="D7" s="223" t="s">
        <v>46</v>
      </c>
      <c r="E7" s="223"/>
      <c r="I7" s="209" t="s">
        <v>45</v>
      </c>
      <c r="J7" s="209"/>
      <c r="K7" s="209"/>
      <c r="M7" s="61"/>
      <c r="N7" s="61"/>
      <c r="O7" s="61"/>
      <c r="P7" s="61"/>
    </row>
    <row r="8" spans="2:16" x14ac:dyDescent="0.25">
      <c r="B8" s="110"/>
      <c r="C8" s="110"/>
      <c r="D8" s="223"/>
      <c r="E8" s="223"/>
      <c r="I8" s="209"/>
      <c r="J8" s="209"/>
      <c r="K8" s="209"/>
      <c r="L8" s="61"/>
      <c r="M8" s="61"/>
      <c r="N8" s="61"/>
      <c r="O8" s="61"/>
      <c r="P8" s="61"/>
    </row>
    <row r="9" spans="2:16" x14ac:dyDescent="0.25">
      <c r="B9" s="110"/>
      <c r="C9" s="110"/>
      <c r="D9" s="223"/>
      <c r="E9" s="223"/>
      <c r="I9" s="209"/>
      <c r="J9" s="209"/>
      <c r="K9" s="209"/>
      <c r="L9" s="61"/>
      <c r="M9" s="61"/>
      <c r="N9" s="61"/>
      <c r="O9" s="61"/>
      <c r="P9" s="61"/>
    </row>
    <row r="10" spans="2:16" x14ac:dyDescent="0.25">
      <c r="B10" s="110"/>
      <c r="C10" s="110"/>
      <c r="D10" s="223"/>
      <c r="E10" s="223"/>
      <c r="I10" s="209"/>
      <c r="J10" s="209"/>
      <c r="K10" s="209"/>
      <c r="L10" s="61"/>
      <c r="M10" s="61"/>
      <c r="N10" s="61"/>
      <c r="O10" s="61"/>
      <c r="P10" s="61"/>
    </row>
    <row r="11" spans="2:16" x14ac:dyDescent="0.25">
      <c r="B11" s="110"/>
      <c r="C11" s="110"/>
      <c r="D11" s="223"/>
      <c r="E11" s="223"/>
      <c r="I11" s="209"/>
      <c r="J11" s="209"/>
      <c r="K11" s="209"/>
      <c r="L11" s="61"/>
      <c r="M11" s="61"/>
      <c r="N11" s="61"/>
      <c r="O11" s="61"/>
      <c r="P11" s="61"/>
    </row>
    <row r="12" spans="2:16" x14ac:dyDescent="0.25">
      <c r="B12" s="110"/>
      <c r="C12" s="110"/>
      <c r="D12" s="223"/>
      <c r="E12" s="223"/>
      <c r="I12" s="209"/>
      <c r="J12" s="209"/>
      <c r="K12" s="209"/>
      <c r="L12" s="61"/>
      <c r="M12" s="61"/>
      <c r="N12" s="61"/>
      <c r="O12" s="61"/>
      <c r="P12" s="61"/>
    </row>
    <row r="13" spans="2:16" x14ac:dyDescent="0.25">
      <c r="B13" s="110"/>
      <c r="C13" s="110"/>
      <c r="D13" s="223"/>
      <c r="E13" s="223"/>
      <c r="I13" s="209"/>
      <c r="J13" s="209"/>
      <c r="K13" s="209"/>
      <c r="L13" s="61"/>
      <c r="M13" s="61"/>
      <c r="N13" s="61"/>
      <c r="O13" s="61"/>
      <c r="P13" s="61"/>
    </row>
    <row r="14" spans="2:16" x14ac:dyDescent="0.25">
      <c r="B14" s="110"/>
      <c r="C14" s="110"/>
      <c r="D14" s="223"/>
      <c r="E14" s="223"/>
      <c r="I14" s="209"/>
      <c r="J14" s="209"/>
      <c r="K14" s="209"/>
      <c r="L14" s="61"/>
      <c r="M14" s="61"/>
      <c r="N14" s="61"/>
      <c r="O14" s="61"/>
      <c r="P14" s="61"/>
    </row>
    <row r="15" spans="2:16" ht="17.25" customHeight="1" x14ac:dyDescent="0.25">
      <c r="B15" s="110"/>
      <c r="C15" s="110"/>
      <c r="D15" s="110"/>
      <c r="E15" s="110"/>
      <c r="G15" s="253" t="s">
        <v>47</v>
      </c>
      <c r="H15" s="253"/>
      <c r="I15" s="209"/>
      <c r="J15" s="209"/>
      <c r="K15" s="209"/>
      <c r="L15" s="61"/>
      <c r="M15" s="61"/>
      <c r="N15" s="61"/>
      <c r="O15" s="61"/>
      <c r="P15" s="61"/>
    </row>
    <row r="16" spans="2:16" x14ac:dyDescent="0.25">
      <c r="B16" s="110"/>
      <c r="C16" s="110"/>
      <c r="D16" s="110"/>
      <c r="E16" s="110"/>
      <c r="G16" s="253"/>
      <c r="H16" s="253"/>
      <c r="I16" s="54"/>
      <c r="J16" s="54" t="s">
        <v>3</v>
      </c>
      <c r="L16" s="61"/>
      <c r="M16" s="61"/>
      <c r="N16" s="61"/>
      <c r="O16" s="61"/>
      <c r="P16" s="61"/>
    </row>
    <row r="17" spans="3:15" x14ac:dyDescent="0.25">
      <c r="C17" s="54"/>
      <c r="D17" s="54"/>
      <c r="E17" s="54" t="s">
        <v>3</v>
      </c>
      <c r="G17" s="54" t="s">
        <v>3</v>
      </c>
      <c r="H17" s="54"/>
      <c r="I17" s="54"/>
      <c r="N17" s="54"/>
      <c r="O17" s="54"/>
    </row>
    <row r="44" spans="4:32" ht="15.75" thickBot="1" x14ac:dyDescent="0.3"/>
    <row r="45" spans="4:32" ht="15.75" thickBot="1" x14ac:dyDescent="0.3">
      <c r="D45" s="5" t="s">
        <v>14</v>
      </c>
      <c r="E45" s="6"/>
      <c r="F45" s="5">
        <v>1995</v>
      </c>
      <c r="G45" s="11">
        <v>1996</v>
      </c>
      <c r="H45" s="7">
        <v>1997</v>
      </c>
      <c r="I45" s="11">
        <v>1998</v>
      </c>
      <c r="J45" s="7">
        <v>1999</v>
      </c>
      <c r="K45" s="11">
        <v>2000</v>
      </c>
      <c r="L45" s="7">
        <v>2001</v>
      </c>
      <c r="M45" s="11">
        <v>2002</v>
      </c>
      <c r="N45" s="7">
        <v>2003</v>
      </c>
      <c r="O45" s="11">
        <v>2004</v>
      </c>
      <c r="P45" s="7">
        <v>2005</v>
      </c>
      <c r="Q45" s="11">
        <v>2006</v>
      </c>
      <c r="R45" s="7">
        <v>2007</v>
      </c>
      <c r="S45" s="11">
        <v>2008</v>
      </c>
      <c r="T45" s="7">
        <v>2009</v>
      </c>
      <c r="U45" s="11">
        <v>2010</v>
      </c>
      <c r="V45" s="7">
        <v>2011</v>
      </c>
      <c r="W45" s="11">
        <v>2012</v>
      </c>
      <c r="X45" s="7">
        <v>2013</v>
      </c>
      <c r="Y45" s="11">
        <v>2014</v>
      </c>
      <c r="Z45" s="7">
        <v>2015</v>
      </c>
      <c r="AA45" s="11">
        <v>2016</v>
      </c>
      <c r="AB45" s="11">
        <v>2017</v>
      </c>
      <c r="AC45" s="11">
        <v>2018</v>
      </c>
      <c r="AD45" s="11">
        <v>2019</v>
      </c>
      <c r="AE45" s="11">
        <v>2020</v>
      </c>
      <c r="AF45" s="11">
        <v>2021</v>
      </c>
    </row>
    <row r="46" spans="4:32" x14ac:dyDescent="0.25">
      <c r="D46" s="247" t="s">
        <v>16</v>
      </c>
      <c r="E46" s="248"/>
      <c r="F46" s="98">
        <f>+(A!D47-B!E47)/(A!D47+B!E47)</f>
        <v>0.96039786231678348</v>
      </c>
      <c r="G46" s="99" t="e">
        <f>+(A!E47-B!F47)/(A!E47+B!F47)</f>
        <v>#VALUE!</v>
      </c>
      <c r="H46" s="100">
        <f>+(A!F47-B!G47)/(A!F47+B!G47)</f>
        <v>0.80388234512836576</v>
      </c>
      <c r="I46" s="99">
        <f>+(A!G47-B!H47)/(A!G47+B!H47)</f>
        <v>0.98383186819287916</v>
      </c>
      <c r="J46" s="100">
        <f>+(A!H47-B!I47)/(A!H47+B!I47)</f>
        <v>0.99148426269806511</v>
      </c>
      <c r="K46" s="99">
        <f>+(A!I47-B!J47)/(A!I47+B!J47)</f>
        <v>0.99377150411202397</v>
      </c>
      <c r="L46" s="100" t="e">
        <f>+(A!#REF!-B!K47)/(A!#REF!+B!K47)</f>
        <v>#REF!</v>
      </c>
      <c r="M46" s="99">
        <f>+(A!K47-B!L47)/(A!K47+B!L47)</f>
        <v>0.995649751931593</v>
      </c>
      <c r="N46" s="100">
        <f>+(A!L47-B!M47)/(A!L47+B!M47)</f>
        <v>0.99686374764693764</v>
      </c>
      <c r="O46" s="99">
        <f>+(A!M47-B!N47)/(A!M47+B!N47)</f>
        <v>0.98435146318730482</v>
      </c>
      <c r="P46" s="100">
        <f>+(A!N47-B!O47)/(A!N47+B!O47)</f>
        <v>0.99211383380534279</v>
      </c>
      <c r="Q46" s="99">
        <f>+(A!O47-B!P47)/(A!O47+B!P47)</f>
        <v>0.99364994485478431</v>
      </c>
      <c r="R46" s="100">
        <f>+(A!P47-B!Q47)/(A!P47+B!Q47)</f>
        <v>0.99661781285231121</v>
      </c>
      <c r="S46" s="99">
        <f>+(A!Q47-B!R47)/(A!Q47+B!R47)</f>
        <v>0.99437701062420591</v>
      </c>
      <c r="T46" s="100">
        <f>+(A!R47-B!S47)/(A!R47+B!S47)</f>
        <v>0.99190305110193577</v>
      </c>
      <c r="U46" s="99">
        <f>+(A!S47-B!T47)/(A!S47+B!T47)</f>
        <v>0.99815576132477812</v>
      </c>
      <c r="V46" s="100">
        <f>+(A!T47-B!U47)/(A!T47+B!U47)</f>
        <v>0.98826859461855876</v>
      </c>
      <c r="W46" s="99">
        <f>+(A!U47-B!V47)/(A!U47+B!V47)</f>
        <v>0.95801232665639446</v>
      </c>
      <c r="X46" s="100" t="e">
        <f>+(A!V47-B!W47)/(A!V47+B!W47)</f>
        <v>#VALUE!</v>
      </c>
      <c r="Y46" s="99">
        <f>+(A!W47-B!X47)/(A!W47+B!X47)</f>
        <v>0.81616011860637505</v>
      </c>
      <c r="Z46" s="100">
        <f>+(A!X47-B!Y47)/(A!X47+B!Y47)</f>
        <v>0.70364114114114118</v>
      </c>
      <c r="AA46" s="99">
        <f>+(A!Y47-B!Z47)/(A!Y47+B!Z47)</f>
        <v>0.78014096698404845</v>
      </c>
      <c r="AB46" s="99">
        <f>+(A!Z47-B!AA47)/(A!Z47+B!AA47)</f>
        <v>0.79995544664736018</v>
      </c>
      <c r="AC46" s="99">
        <f>+(A!AA47-B!AB47)/(A!AA47+B!AB47)</f>
        <v>0.55674733525507814</v>
      </c>
      <c r="AD46" s="99">
        <f>+(A!AB47-B!AC47)/(A!AB47+B!AC47)</f>
        <v>0.3994748687171793</v>
      </c>
      <c r="AE46" s="99">
        <f>+(A!AC47-B!AD47)/(A!AC47+B!AD47)</f>
        <v>0.57457947133539311</v>
      </c>
      <c r="AF46" s="99">
        <f>+(A!AD47-B!AE47)/(A!AD47+B!AE47)</f>
        <v>0.60013039226339238</v>
      </c>
    </row>
    <row r="47" spans="4:32" x14ac:dyDescent="0.25">
      <c r="D47" s="249" t="s">
        <v>17</v>
      </c>
      <c r="E47" s="250"/>
      <c r="F47" s="101">
        <f>+(A!D48-B!E48)/(A!D48+B!E48)</f>
        <v>0.90493310264418703</v>
      </c>
      <c r="G47" s="102">
        <f>+(A!E48-B!F48)/(A!E48+B!F48)</f>
        <v>-5.4639990546399932E-2</v>
      </c>
      <c r="H47" s="103">
        <f>+(A!F48-B!G48)/(A!F48+B!G48)</f>
        <v>0.86511294183379983</v>
      </c>
      <c r="I47" s="102" t="e">
        <f>+(A!G48-B!H48)/(A!G48+B!H48)</f>
        <v>#VALUE!</v>
      </c>
      <c r="J47" s="103" t="e">
        <f>+(A!H48-B!I48)/(A!H48+B!I48)</f>
        <v>#VALUE!</v>
      </c>
      <c r="K47" s="102">
        <f>+(A!I48-B!J48)/(A!I48+B!J48)</f>
        <v>-0.28549738313416567</v>
      </c>
      <c r="L47" s="103">
        <f>+(A!J47-B!K48)/(A!J47+B!K48)</f>
        <v>0.99853552589253103</v>
      </c>
      <c r="M47" s="102">
        <f>+(A!K48-B!L48)/(A!K48+B!L48)</f>
        <v>0.50089476418634182</v>
      </c>
      <c r="N47" s="103">
        <f>+(A!L48-B!M48)/(A!L48+B!M48)</f>
        <v>-0.4388327721661055</v>
      </c>
      <c r="O47" s="102">
        <f>+(A!M48-B!N48)/(A!M48+B!N48)</f>
        <v>-0.34964326020008041</v>
      </c>
      <c r="P47" s="103" t="e">
        <f>+(A!N48-B!O48)/(A!N48+B!O48)</f>
        <v>#VALUE!</v>
      </c>
      <c r="Q47" s="102" t="e">
        <f>+(A!O48-B!P48)/(A!O48+B!P48)</f>
        <v>#VALUE!</v>
      </c>
      <c r="R47" s="103" t="e">
        <f>+(A!P48-B!Q48)/(A!P48+B!Q48)</f>
        <v>#VALUE!</v>
      </c>
      <c r="S47" s="102">
        <f>+(A!Q48-B!R48)/(A!Q48+B!R48)</f>
        <v>0.43062200956937802</v>
      </c>
      <c r="T47" s="103">
        <f>+(A!R48-B!S48)/(A!R48+B!S48)</f>
        <v>0.58041958041958042</v>
      </c>
      <c r="U47" s="102">
        <f>+(A!S48-B!T48)/(A!S48+B!T48)</f>
        <v>0.9399684044233807</v>
      </c>
      <c r="V47" s="103">
        <f>+(A!T48-B!U48)/(A!T48+B!U48)</f>
        <v>0.6676923076923077</v>
      </c>
      <c r="W47" s="102">
        <f>+(A!U48-B!V48)/(A!U48+B!V48)</f>
        <v>0.63410301953818826</v>
      </c>
      <c r="X47" s="103">
        <f>+(A!V48-B!W48)/(A!V48+B!W48)</f>
        <v>-0.49823321554770317</v>
      </c>
      <c r="Y47" s="102">
        <f>+(A!W48-B!X48)/(A!W48+B!X48)</f>
        <v>3.3707865168539325E-2</v>
      </c>
      <c r="Z47" s="103">
        <f>+(A!X48-B!Y48)/(A!X48+B!Y48)</f>
        <v>-0.25960061443932414</v>
      </c>
      <c r="AA47" s="102" t="e">
        <f>+(A!Y48-B!Z48)/(A!Y48+B!Z48)</f>
        <v>#VALUE!</v>
      </c>
      <c r="AB47" s="102">
        <f>+(A!Z48-B!AA48)/(A!Z48+B!AA48)</f>
        <v>-6.838799720865317E-2</v>
      </c>
      <c r="AC47" s="102">
        <f>+(A!AA48-B!AB48)/(A!AA48+B!AB48)</f>
        <v>0.31779898933183603</v>
      </c>
      <c r="AD47" s="102">
        <f>+(A!AB48-B!AC48)/(A!AB48+B!AC48)</f>
        <v>-0.88933601609657953</v>
      </c>
      <c r="AE47" s="102" t="e">
        <f>+(A!AC48-B!AD48)/(A!AC48+B!AD48)</f>
        <v>#VALUE!</v>
      </c>
      <c r="AF47" s="102" t="e">
        <f>+(A!AD48-B!AE48)/(A!AD48+B!AE48)</f>
        <v>#VALUE!</v>
      </c>
    </row>
    <row r="48" spans="4:32" x14ac:dyDescent="0.25">
      <c r="D48" s="247" t="s">
        <v>18</v>
      </c>
      <c r="E48" s="248"/>
      <c r="F48" s="101">
        <f>+(A!D49-B!E49)/(A!D49+B!E49)</f>
        <v>-0.87458832253702368</v>
      </c>
      <c r="G48" s="102">
        <f>+(A!E49-B!F49)/(A!E49+B!F49)</f>
        <v>-0.71031091049954531</v>
      </c>
      <c r="H48" s="103">
        <f>+(A!F49-B!G49)/(A!F49+B!G49)</f>
        <v>-0.66896455597693205</v>
      </c>
      <c r="I48" s="102">
        <f>+(A!G49-B!H49)/(A!G49+B!H49)</f>
        <v>-0.68361386921747846</v>
      </c>
      <c r="J48" s="103">
        <f>+(A!H49-B!I49)/(A!H49+B!I49)</f>
        <v>-0.48659733829242269</v>
      </c>
      <c r="K48" s="102">
        <f>+(A!I49-B!J49)/(A!I49+B!J49)</f>
        <v>-0.9738970574525766</v>
      </c>
      <c r="L48" s="103" t="e">
        <f>+(A!J48-B!K49)/(A!J48+B!K49)</f>
        <v>#VALUE!</v>
      </c>
      <c r="M48" s="102">
        <f>+(A!K49-B!L49)/(A!K49+B!L49)</f>
        <v>-0.93434277113910236</v>
      </c>
      <c r="N48" s="103">
        <f>+(A!L49-B!M49)/(A!L49+B!M49)</f>
        <v>-0.98719290999497322</v>
      </c>
      <c r="O48" s="102">
        <f>+(A!M49-B!N49)/(A!M49+B!N49)</f>
        <v>-0.98245048294077253</v>
      </c>
      <c r="P48" s="103">
        <f>+(A!N49-B!O49)/(A!N49+B!O49)</f>
        <v>-1</v>
      </c>
      <c r="Q48" s="102">
        <f>+(A!O49-B!P49)/(A!O49+B!P49)</f>
        <v>-0.86631716906946266</v>
      </c>
      <c r="R48" s="103">
        <f>+(A!P49-B!Q49)/(A!P49+B!Q49)</f>
        <v>-0.61964472309299901</v>
      </c>
      <c r="S48" s="102">
        <f>+(A!Q49-B!R49)/(A!Q49+B!R49)</f>
        <v>-0.82496413199426111</v>
      </c>
      <c r="T48" s="103">
        <f>+(A!R49-B!S49)/(A!R49+B!S49)</f>
        <v>-0.42857142857142855</v>
      </c>
      <c r="U48" s="102">
        <f>+(A!S49-B!T49)/(A!S49+B!T49)</f>
        <v>-0.75638371290545203</v>
      </c>
      <c r="V48" s="103">
        <f>+(A!T49-B!U49)/(A!T49+B!U49)</f>
        <v>0.54553817847286112</v>
      </c>
      <c r="W48" s="102">
        <f>+(A!U49-B!V49)/(A!U49+B!V49)</f>
        <v>-0.23784494086727989</v>
      </c>
      <c r="X48" s="103">
        <f>+(A!V49-B!W49)/(A!V49+B!W49)</f>
        <v>-0.14691943127962084</v>
      </c>
      <c r="Y48" s="102" t="e">
        <f>+(A!W49-B!X49)/(A!W49+B!X49)</f>
        <v>#VALUE!</v>
      </c>
      <c r="Z48" s="103">
        <f>+(A!X49-B!Y49)/(A!X49+B!Y49)</f>
        <v>8.0552359033371698E-3</v>
      </c>
      <c r="AA48" s="102">
        <f>+(A!Y49-B!Z49)/(A!Y49+B!Z49)</f>
        <v>-0.15942028985507245</v>
      </c>
      <c r="AB48" s="102">
        <f>+(A!Z49-B!AA49)/(A!Z49+B!AA49)</f>
        <v>0.6</v>
      </c>
      <c r="AC48" s="102">
        <f>+(A!AA49-B!AB49)/(A!AA49+B!AB49)</f>
        <v>0.4881118881118881</v>
      </c>
      <c r="AD48" s="102">
        <f>+(A!AB49-B!AC49)/(A!AB49+B!AC49)</f>
        <v>0.25305410122164052</v>
      </c>
      <c r="AE48" s="102">
        <f>+(A!AC49-B!AD49)/(A!AC49+B!AD49)</f>
        <v>-0.34899328859060402</v>
      </c>
      <c r="AF48" s="102">
        <f>+(A!AD49-B!AE49)/(A!AD49+B!AE49)</f>
        <v>-0.72452407614781633</v>
      </c>
    </row>
    <row r="49" spans="4:32" x14ac:dyDescent="0.25">
      <c r="D49" s="249" t="s">
        <v>19</v>
      </c>
      <c r="E49" s="250"/>
      <c r="F49" s="101" t="e">
        <f>+(A!D50-B!E50)/(A!D50+B!E50)</f>
        <v>#VALUE!</v>
      </c>
      <c r="G49" s="102">
        <f>+(A!E50-B!F50)/(A!E50+B!F50)</f>
        <v>0.70772504548009418</v>
      </c>
      <c r="H49" s="103">
        <f>+(A!F50-B!G50)/(A!F50+B!G50)</f>
        <v>0.75780656615729303</v>
      </c>
      <c r="I49" s="102" t="e">
        <f>+(A!G50-B!H50)/(A!G50+B!H50)</f>
        <v>#VALUE!</v>
      </c>
      <c r="J49" s="103" t="e">
        <f>+(A!H50-B!I50)/(A!H50+B!I50)</f>
        <v>#VALUE!</v>
      </c>
      <c r="K49" s="102" t="e">
        <f>+(A!I50-B!J50)/(A!I50+B!J50)</f>
        <v>#VALUE!</v>
      </c>
      <c r="L49" s="103" t="e">
        <f>+(A!J49-B!K50)/(A!J49+B!K50)</f>
        <v>#VALUE!</v>
      </c>
      <c r="M49" s="102" t="e">
        <f>+(A!K50-B!L50)/(A!K50+B!L50)</f>
        <v>#VALUE!</v>
      </c>
      <c r="N49" s="103">
        <f>+(A!L50-B!M50)/(A!L50+B!M50)</f>
        <v>0.99999442549547868</v>
      </c>
      <c r="O49" s="102" t="e">
        <f>+(A!M50-B!N50)/(A!M50+B!N50)</f>
        <v>#VALUE!</v>
      </c>
      <c r="P49" s="103" t="e">
        <f>+(A!N50-B!O50)/(A!N50+B!O50)</f>
        <v>#VALUE!</v>
      </c>
      <c r="Q49" s="102" t="e">
        <f>+(A!O50-B!P50)/(A!O50+B!P50)</f>
        <v>#VALUE!</v>
      </c>
      <c r="R49" s="103" t="e">
        <f>+(A!P50-B!Q50)/(A!P50+B!Q50)</f>
        <v>#VALUE!</v>
      </c>
      <c r="S49" s="102" t="e">
        <f>+(A!Q50-B!R50)/(A!Q50+B!R50)</f>
        <v>#VALUE!</v>
      </c>
      <c r="T49" s="103" t="e">
        <f>+(A!R50-B!S50)/(A!R50+B!S50)</f>
        <v>#VALUE!</v>
      </c>
      <c r="U49" s="102" t="e">
        <f>+(A!S50-B!T50)/(A!S50+B!T50)</f>
        <v>#VALUE!</v>
      </c>
      <c r="V49" s="103">
        <f>+(A!T50-B!U50)/(A!T50+B!U50)</f>
        <v>1</v>
      </c>
      <c r="W49" s="102" t="e">
        <f>+(A!U50-B!V50)/(A!U50+B!V50)</f>
        <v>#VALUE!</v>
      </c>
      <c r="X49" s="103">
        <f>+(A!V50-B!W50)/(A!V50+B!W50)</f>
        <v>1</v>
      </c>
      <c r="Y49" s="102">
        <f>+(A!W50-B!X50)/(A!W50+B!X50)</f>
        <v>0.99992880788808602</v>
      </c>
      <c r="Z49" s="103">
        <f>+(A!X50-B!Y50)/(A!X50+B!Y50)</f>
        <v>0.99994333254235002</v>
      </c>
      <c r="AA49" s="102">
        <f>+(A!Y50-B!Z50)/(A!Y50+B!Z50)</f>
        <v>0.83557116671331955</v>
      </c>
      <c r="AB49" s="102">
        <f>+(A!Z50-B!AA50)/(A!Z50+B!AA50)</f>
        <v>0.98437872455384812</v>
      </c>
      <c r="AC49" s="102">
        <f>+(A!AA50-B!AB50)/(A!AA50+B!AB50)</f>
        <v>0.99998013593640855</v>
      </c>
      <c r="AD49" s="102">
        <f>+(A!AB50-B!AC50)/(A!AB50+B!AC50)</f>
        <v>0.99996237772761476</v>
      </c>
      <c r="AE49" s="102">
        <f>+(A!AC50-B!AD50)/(A!AC50+B!AD50)</f>
        <v>0.99205421827529794</v>
      </c>
      <c r="AF49" s="102">
        <f>+(A!AD50-B!AE50)/(A!AD50+B!AE50)</f>
        <v>0.16129032258064516</v>
      </c>
    </row>
    <row r="50" spans="4:32" x14ac:dyDescent="0.25">
      <c r="D50" s="247" t="s">
        <v>20</v>
      </c>
      <c r="E50" s="248"/>
      <c r="F50" s="101">
        <f>+(A!D51-B!E51)/(A!D51+B!E51)</f>
        <v>-1</v>
      </c>
      <c r="G50" s="102" t="e">
        <f>+(A!E51-B!F51)/(A!E51+B!F51)</f>
        <v>#VALUE!</v>
      </c>
      <c r="H50" s="103" t="e">
        <f>+(A!F51-B!G51)/(A!F51+B!G51)</f>
        <v>#VALUE!</v>
      </c>
      <c r="I50" s="102" t="e">
        <f>+(A!G51-B!H51)/(A!G51+B!H51)</f>
        <v>#VALUE!</v>
      </c>
      <c r="J50" s="103" t="e">
        <f>+(A!H51-B!I51)/(A!H51+B!I51)</f>
        <v>#VALUE!</v>
      </c>
      <c r="K50" s="102">
        <f>+(A!I51-B!J51)/(A!I51+B!J51)</f>
        <v>-1</v>
      </c>
      <c r="L50" s="103" t="e">
        <f>+(A!J50-B!K51)/(A!J50+B!K51)</f>
        <v>#VALUE!</v>
      </c>
      <c r="M50" s="102" t="e">
        <f>+(A!K51-B!L51)/(A!K51+B!L51)</f>
        <v>#VALUE!</v>
      </c>
      <c r="N50" s="103" t="e">
        <f>+(A!L51-B!M51)/(A!L51+B!M51)</f>
        <v>#VALUE!</v>
      </c>
      <c r="O50" s="102" t="e">
        <f>+(A!M51-B!N51)/(A!M51+B!N51)</f>
        <v>#VALUE!</v>
      </c>
      <c r="P50" s="103" t="e">
        <f>+(A!N51-B!O51)/(A!N51+B!O51)</f>
        <v>#VALUE!</v>
      </c>
      <c r="Q50" s="102" t="e">
        <f>+(A!O51-B!P51)/(A!O51+B!P51)</f>
        <v>#VALUE!</v>
      </c>
      <c r="R50" s="103" t="e">
        <f>+(A!P51-B!Q51)/(A!P51+B!Q51)</f>
        <v>#VALUE!</v>
      </c>
      <c r="S50" s="102" t="e">
        <f>+(A!Q51-B!R51)/(A!Q51+B!R51)</f>
        <v>#VALUE!</v>
      </c>
      <c r="T50" s="103" t="e">
        <f>+(A!R51-B!S51)/(A!R51+B!S51)</f>
        <v>#VALUE!</v>
      </c>
      <c r="U50" s="102" t="e">
        <f>+(A!S51-B!T51)/(A!S51+B!T51)</f>
        <v>#VALUE!</v>
      </c>
      <c r="V50" s="103" t="e">
        <f>+(A!T51-B!U51)/(A!T51+B!U51)</f>
        <v>#VALUE!</v>
      </c>
      <c r="W50" s="102" t="e">
        <f>+(A!U51-B!V51)/(A!U51+B!V51)</f>
        <v>#VALUE!</v>
      </c>
      <c r="X50" s="103" t="e">
        <f>+(A!V51-B!W51)/(A!V51+B!W51)</f>
        <v>#VALUE!</v>
      </c>
      <c r="Y50" s="102">
        <f>+(A!W51-B!X51)/(A!W51+B!X51)</f>
        <v>0.52307692307692311</v>
      </c>
      <c r="Z50" s="103" t="e">
        <f>+(A!X51-B!Y51)/(A!X51+B!Y51)</f>
        <v>#VALUE!</v>
      </c>
      <c r="AA50" s="102" t="e">
        <f>+(A!Y51-B!Z51)/(A!Y51+B!Z51)</f>
        <v>#VALUE!</v>
      </c>
      <c r="AB50" s="102">
        <f>+(A!Z51-B!AA51)/(A!Z51+B!AA51)</f>
        <v>-0.7010309278350515</v>
      </c>
      <c r="AC50" s="102">
        <f>+(A!AA51-B!AB51)/(A!AA51+B!AB51)</f>
        <v>-0.93510324483775809</v>
      </c>
      <c r="AD50" s="102">
        <f>+(A!AB51-B!AC51)/(A!AB51+B!AC51)</f>
        <v>-0.22663802363050484</v>
      </c>
      <c r="AE50" s="102">
        <f>+(A!AC51-B!AD51)/(A!AC51+B!AD51)</f>
        <v>-0.6470588235294118</v>
      </c>
      <c r="AF50" s="102">
        <f>+(A!AD51-B!AE51)/(A!AD51+B!AE51)</f>
        <v>-0.88139059304703471</v>
      </c>
    </row>
    <row r="51" spans="4:32" x14ac:dyDescent="0.25">
      <c r="D51" s="249" t="s">
        <v>21</v>
      </c>
      <c r="E51" s="250"/>
      <c r="F51" s="101">
        <f>+(A!D52-B!E52)/(A!D52+B!E52)</f>
        <v>1.2260776968406289E-3</v>
      </c>
      <c r="G51" s="102">
        <f>+(A!E52-B!F52)/(A!E52+B!F52)</f>
        <v>0.90304462165125332</v>
      </c>
      <c r="H51" s="103">
        <f>+(A!F52-B!G52)/(A!F52+B!G52)</f>
        <v>0.30573672173927191</v>
      </c>
      <c r="I51" s="102">
        <f>+(A!G52-B!H52)/(A!G52+B!H52)</f>
        <v>0.58896854024930367</v>
      </c>
      <c r="J51" s="103">
        <f>+(A!H52-B!I52)/(A!H52+B!I52)</f>
        <v>0.6129498668191794</v>
      </c>
      <c r="K51" s="102">
        <f>+(A!I52-B!J52)/(A!I52+B!J52)</f>
        <v>2.9117985350202793E-2</v>
      </c>
      <c r="L51" s="103" t="e">
        <f>+(A!J51-B!K52)/(A!J51+B!K52)</f>
        <v>#VALUE!</v>
      </c>
      <c r="M51" s="102">
        <f>+(A!K52-B!L52)/(A!K52+B!L52)</f>
        <v>0.22882702542766034</v>
      </c>
      <c r="N51" s="103">
        <f>+(A!L52-B!M52)/(A!L52+B!M52)</f>
        <v>0.16715233363661477</v>
      </c>
      <c r="O51" s="102">
        <f>+(A!M52-B!N52)/(A!M52+B!N52)</f>
        <v>0.52116350023518254</v>
      </c>
      <c r="P51" s="103">
        <f>+(A!N52-B!O52)/(A!N52+B!O52)</f>
        <v>0.82482026483674897</v>
      </c>
      <c r="Q51" s="102">
        <f>+(A!O52-B!P52)/(A!O52+B!P52)</f>
        <v>0.51812459301063596</v>
      </c>
      <c r="R51" s="103">
        <f>+(A!P52-B!Q52)/(A!P52+B!Q52)</f>
        <v>0.66477675407512404</v>
      </c>
      <c r="S51" s="102">
        <f>+(A!Q52-B!R52)/(A!Q52+B!R52)</f>
        <v>-0.34714626819687283</v>
      </c>
      <c r="T51" s="103">
        <f>+(A!R52-B!S52)/(A!R52+B!S52)</f>
        <v>0.43125794155019059</v>
      </c>
      <c r="U51" s="102">
        <f>+(A!S52-B!T52)/(A!S52+B!T52)</f>
        <v>-0.54222853087295952</v>
      </c>
      <c r="V51" s="103">
        <f>+(A!T52-B!U52)/(A!T52+B!U52)</f>
        <v>-0.83112250585219039</v>
      </c>
      <c r="W51" s="102">
        <f>+(A!U52-B!V52)/(A!U52+B!V52)</f>
        <v>-0.6252545824847251</v>
      </c>
      <c r="X51" s="103">
        <f>+(A!V52-B!W52)/(A!V52+B!W52)</f>
        <v>-0.60674854236447096</v>
      </c>
      <c r="Y51" s="102">
        <f>+(A!W52-B!X52)/(A!W52+B!X52)</f>
        <v>-0.90423641634714302</v>
      </c>
      <c r="Z51" s="103">
        <f>+(A!X52-B!Y52)/(A!X52+B!Y52)</f>
        <v>0.36288377550355255</v>
      </c>
      <c r="AA51" s="102">
        <f>+(A!Y52-B!Z52)/(A!Y52+B!Z52)</f>
        <v>-0.76857305719171576</v>
      </c>
      <c r="AB51" s="102">
        <f>+(A!Z52-B!AA52)/(A!Z52+B!AA52)</f>
        <v>-0.38009272960441948</v>
      </c>
      <c r="AC51" s="102">
        <f>+(A!AA52-B!AB52)/(A!AA52+B!AB52)</f>
        <v>-0.89657802964254574</v>
      </c>
      <c r="AD51" s="102">
        <f>+(A!AB52-B!AC52)/(A!AB52+B!AC52)</f>
        <v>-0.27238234221087193</v>
      </c>
      <c r="AE51" s="102">
        <f>+(A!AC52-B!AD52)/(A!AC52+B!AD52)</f>
        <v>-4.681764274015926E-2</v>
      </c>
      <c r="AF51" s="102">
        <f>+(A!AD52-B!AE52)/(A!AD52+B!AE52)</f>
        <v>-0.86396235896030327</v>
      </c>
    </row>
    <row r="52" spans="4:32" x14ac:dyDescent="0.25">
      <c r="D52" s="247" t="s">
        <v>22</v>
      </c>
      <c r="E52" s="248"/>
      <c r="F52" s="101">
        <f>+(A!D53-B!E53)/(A!D53+B!E53)</f>
        <v>-0.50778828819704669</v>
      </c>
      <c r="G52" s="102">
        <f>+(A!E53-B!F53)/(A!E53+B!F53)</f>
        <v>2.6581058815901976E-3</v>
      </c>
      <c r="H52" s="103">
        <f>+(A!F53-B!G53)/(A!F53+B!G53)</f>
        <v>-0.87935019200131326</v>
      </c>
      <c r="I52" s="102">
        <f>+(A!G53-B!H53)/(A!G53+B!H53)</f>
        <v>-0.76331542000038688</v>
      </c>
      <c r="J52" s="103">
        <f>+(A!H53-B!I53)/(A!H53+B!I53)</f>
        <v>-0.8521102197418905</v>
      </c>
      <c r="K52" s="102">
        <f>+(A!I53-B!J53)/(A!I53+B!J53)</f>
        <v>-0.99729645152503787</v>
      </c>
      <c r="L52" s="103">
        <f>+(A!J52-B!K53)/(A!J52+B!K53)</f>
        <v>-0.53108266063110987</v>
      </c>
      <c r="M52" s="102">
        <f>+(A!K53-B!L53)/(A!K53+B!L53)</f>
        <v>-0.41874099481976873</v>
      </c>
      <c r="N52" s="103">
        <f>+(A!L53-B!M53)/(A!L53+B!M53)</f>
        <v>0.34811425385243994</v>
      </c>
      <c r="O52" s="102">
        <f>+(A!M53-B!N53)/(A!M53+B!N53)</f>
        <v>-0.14449219464390642</v>
      </c>
      <c r="P52" s="103">
        <f>+(A!N53-B!O53)/(A!N53+B!O53)</f>
        <v>1.6488995541602047E-2</v>
      </c>
      <c r="Q52" s="102">
        <f>+(A!O53-B!P53)/(A!O53+B!P53)</f>
        <v>6.7656765676567657E-2</v>
      </c>
      <c r="R52" s="103">
        <f>+(A!P53-B!Q53)/(A!P53+B!Q53)</f>
        <v>-0.22802197802197802</v>
      </c>
      <c r="S52" s="102">
        <f>+(A!Q53-B!R53)/(A!Q53+B!R53)</f>
        <v>-0.65943992773261062</v>
      </c>
      <c r="T52" s="103">
        <f>+(A!R53-B!S53)/(A!R53+B!S53)</f>
        <v>-0.54482758620689653</v>
      </c>
      <c r="U52" s="102">
        <f>+(A!S53-B!T53)/(A!S53+B!T53)</f>
        <v>-0.71786527822974289</v>
      </c>
      <c r="V52" s="103">
        <f>+(A!T53-B!U53)/(A!T53+B!U53)</f>
        <v>-0.74387947269303201</v>
      </c>
      <c r="W52" s="102">
        <f>+(A!U53-B!V53)/(A!U53+B!V53)</f>
        <v>-0.6428820048729551</v>
      </c>
      <c r="X52" s="103">
        <f>+(A!V53-B!W53)/(A!V53+B!W53)</f>
        <v>-0.88670520231213867</v>
      </c>
      <c r="Y52" s="102">
        <f>+(A!W53-B!X53)/(A!W53+B!X53)</f>
        <v>-0.88792687571410434</v>
      </c>
      <c r="Z52" s="103">
        <f>+(A!X53-B!Y53)/(A!X53+B!Y53)</f>
        <v>-0.91821935743780847</v>
      </c>
      <c r="AA52" s="102">
        <f>+(A!Y53-B!Z53)/(A!Y53+B!Z53)</f>
        <v>-0.86433928452910336</v>
      </c>
      <c r="AB52" s="102">
        <f>+(A!Z53-B!AA53)/(A!Z53+B!AA53)</f>
        <v>-0.78533310380444143</v>
      </c>
      <c r="AC52" s="102">
        <f>+(A!AA53-B!AB53)/(A!AA53+B!AB53)</f>
        <v>-0.87318563789152026</v>
      </c>
      <c r="AD52" s="102">
        <f>+(A!AB53-B!AC53)/(A!AB53+B!AC53)</f>
        <v>-0.91272037315202781</v>
      </c>
      <c r="AE52" s="102">
        <f>+(A!AC53-B!AD53)/(A!AC53+B!AD53)</f>
        <v>-0.95247446975648076</v>
      </c>
      <c r="AF52" s="102">
        <f>+(A!AD53-B!AE53)/(A!AD53+B!AE53)</f>
        <v>-0.94385993753082364</v>
      </c>
    </row>
    <row r="53" spans="4:32" x14ac:dyDescent="0.25">
      <c r="D53" s="249" t="s">
        <v>23</v>
      </c>
      <c r="E53" s="250"/>
      <c r="F53" s="101">
        <f>+(A!D54-B!E54)/(A!D54+B!E54)</f>
        <v>-0.98869985358238854</v>
      </c>
      <c r="G53" s="102">
        <f>+(A!E54-B!F54)/(A!E54+B!F54)</f>
        <v>-0.96583328067346252</v>
      </c>
      <c r="H53" s="103" t="e">
        <f>+(A!F54-B!G54)/(A!F54+B!G54)</f>
        <v>#VALUE!</v>
      </c>
      <c r="I53" s="102">
        <f>+(A!G54-B!H54)/(A!G54+B!H54)</f>
        <v>-0.99673603854085691</v>
      </c>
      <c r="J53" s="103">
        <f>+(A!H54-B!I54)/(A!H54+B!I54)</f>
        <v>-0.99890344504669681</v>
      </c>
      <c r="K53" s="102">
        <f>+(A!I54-B!J54)/(A!I54+B!J54)</f>
        <v>-0.82694310445528796</v>
      </c>
      <c r="L53" s="103">
        <f>+(A!J53-B!K54)/(A!J53+B!K54)</f>
        <v>-0.7709852977819166</v>
      </c>
      <c r="M53" s="102">
        <f>+(A!K54-B!L54)/(A!K54+B!L54)</f>
        <v>-0.99581009595089764</v>
      </c>
      <c r="N53" s="103">
        <f>+(A!L54-B!M54)/(A!L54+B!M54)</f>
        <v>-0.99553531066982615</v>
      </c>
      <c r="O53" s="102">
        <f>+(A!M54-B!N54)/(A!M54+B!N54)</f>
        <v>-0.99877671239621546</v>
      </c>
      <c r="P53" s="103">
        <f>+(A!N54-B!O54)/(A!N54+B!O54)</f>
        <v>-0.98212419498928105</v>
      </c>
      <c r="Q53" s="102">
        <f>+(A!O54-B!P54)/(A!O54+B!P54)</f>
        <v>-0.99975149105367789</v>
      </c>
      <c r="R53" s="103">
        <f>+(A!P54-B!Q54)/(A!P54+B!Q54)</f>
        <v>-0.99677679290894439</v>
      </c>
      <c r="S53" s="102">
        <f>+(A!Q54-B!R54)/(A!Q54+B!R54)</f>
        <v>-0.60837696335078539</v>
      </c>
      <c r="T53" s="103">
        <f>+(A!R54-B!S54)/(A!R54+B!S54)</f>
        <v>-0.98147775317092811</v>
      </c>
      <c r="U53" s="102">
        <f>+(A!S54-B!T54)/(A!S54+B!T54)</f>
        <v>-0.89386957128892608</v>
      </c>
      <c r="V53" s="103">
        <f>+(A!T54-B!U54)/(A!T54+B!U54)</f>
        <v>-0.75917159763313613</v>
      </c>
      <c r="W53" s="102">
        <f>+(A!U54-B!V54)/(A!U54+B!V54)</f>
        <v>-0.89872311198526422</v>
      </c>
      <c r="X53" s="103">
        <f>+(A!V54-B!W54)/(A!V54+B!W54)</f>
        <v>-0.93571169865990578</v>
      </c>
      <c r="Y53" s="102">
        <f>+(A!W54-B!X54)/(A!W54+B!X54)</f>
        <v>-0.91404338607078783</v>
      </c>
      <c r="Z53" s="103">
        <f>+(A!X54-B!Y54)/(A!X54+B!Y54)</f>
        <v>-0.97889773517817114</v>
      </c>
      <c r="AA53" s="102">
        <f>+(A!Y54-B!Z54)/(A!Y54+B!Z54)</f>
        <v>-0.99978354197481867</v>
      </c>
      <c r="AB53" s="102">
        <f>+(A!Z54-B!AA54)/(A!Z54+B!AA54)</f>
        <v>-0.99132982780074663</v>
      </c>
      <c r="AC53" s="102">
        <f>+(A!AA54-B!AB54)/(A!AA54+B!AB54)</f>
        <v>-0.99728319930449905</v>
      </c>
      <c r="AD53" s="102">
        <f>+(A!AB54-B!AC54)/(A!AB54+B!AC54)</f>
        <v>-0.99287622439893142</v>
      </c>
      <c r="AE53" s="102">
        <f>+(A!AC54-B!AD54)/(A!AC54+B!AD54)</f>
        <v>-0.92092327420388975</v>
      </c>
      <c r="AF53" s="102">
        <f>+(A!AD54-B!AE54)/(A!AD54+B!AE54)</f>
        <v>-0.99333654815659111</v>
      </c>
    </row>
    <row r="54" spans="4:32" x14ac:dyDescent="0.25">
      <c r="D54" s="247" t="s">
        <v>24</v>
      </c>
      <c r="E54" s="248"/>
      <c r="F54" s="101">
        <f>+(A!D55-B!E55)/(A!D55+B!E55)</f>
        <v>0.38482657901995782</v>
      </c>
      <c r="G54" s="102">
        <f>+(A!E55-B!F55)/(A!E55+B!F55)</f>
        <v>-0.14755566185556898</v>
      </c>
      <c r="H54" s="103">
        <f>+(A!F55-B!G55)/(A!F55+B!G55)</f>
        <v>-0.91623600238994729</v>
      </c>
      <c r="I54" s="102">
        <f>+(A!G55-B!H55)/(A!G55+B!H55)</f>
        <v>-0.15699095807882613</v>
      </c>
      <c r="J54" s="103">
        <f>+(A!H55-B!I55)/(A!H55+B!I55)</f>
        <v>-0.85638794403384988</v>
      </c>
      <c r="K54" s="102">
        <f>+(A!I55-B!J55)/(A!I55+B!J55)</f>
        <v>-0.95422226753755335</v>
      </c>
      <c r="L54" s="103">
        <f>+(A!J54-B!K55)/(A!J54+B!K55)</f>
        <v>-0.9581264956692328</v>
      </c>
      <c r="M54" s="102">
        <f>+(A!K55-B!L55)/(A!K55+B!L55)</f>
        <v>-0.74041959915761979</v>
      </c>
      <c r="N54" s="103">
        <f>+(A!L55-B!M55)/(A!L55+B!M55)</f>
        <v>-0.40595066764909082</v>
      </c>
      <c r="O54" s="102">
        <f>+(A!M55-B!N55)/(A!M55+B!N55)</f>
        <v>-0.14844249893854317</v>
      </c>
      <c r="P54" s="103">
        <f>+(A!N55-B!O55)/(A!N55+B!O55)</f>
        <v>-0.14190858173663448</v>
      </c>
      <c r="Q54" s="102">
        <f>+(A!O55-B!P55)/(A!O55+B!P55)</f>
        <v>-0.97866666666666668</v>
      </c>
      <c r="R54" s="103">
        <f>+(A!P55-B!Q55)/(A!P55+B!Q55)</f>
        <v>-0.96671289875173372</v>
      </c>
      <c r="S54" s="102">
        <f>+(A!Q55-B!R55)/(A!Q55+B!R55)</f>
        <v>0.33704071499503474</v>
      </c>
      <c r="T54" s="103">
        <f>+(A!R55-B!S55)/(A!R55+B!S55)</f>
        <v>-0.97653659780668201</v>
      </c>
      <c r="U54" s="102">
        <f>+(A!S55-B!T55)/(A!S55+B!T55)</f>
        <v>-0.89672509851882054</v>
      </c>
      <c r="V54" s="103">
        <f>+(A!T55-B!U55)/(A!T55+B!U55)</f>
        <v>-0.91216529231909571</v>
      </c>
      <c r="W54" s="102">
        <f>+(A!U55-B!V55)/(A!U55+B!V55)</f>
        <v>-0.95359375000000002</v>
      </c>
      <c r="X54" s="103">
        <f>+(A!V55-B!W55)/(A!V55+B!W55)</f>
        <v>-0.97999756067813149</v>
      </c>
      <c r="Y54" s="102">
        <f>+(A!W55-B!X55)/(A!W55+B!X55)</f>
        <v>-0.94870505406084993</v>
      </c>
      <c r="Z54" s="103">
        <f>+(A!X55-B!Y55)/(A!X55+B!Y55)</f>
        <v>-0.9331726907630522</v>
      </c>
      <c r="AA54" s="102">
        <f>+(A!Y55-B!Z55)/(A!Y55+B!Z55)</f>
        <v>-0.95893416927899688</v>
      </c>
      <c r="AB54" s="102">
        <f>+(A!Z55-B!AA55)/(A!Z55+B!AA55)</f>
        <v>-0.95771372951927758</v>
      </c>
      <c r="AC54" s="102">
        <f>+(A!AA55-B!AB55)/(A!AA55+B!AB55)</f>
        <v>-0.97224330478152443</v>
      </c>
      <c r="AD54" s="102">
        <f>+(A!AB55-B!AC55)/(A!AB55+B!AC55)</f>
        <v>-0.97494663520952707</v>
      </c>
      <c r="AE54" s="102">
        <f>+(A!AC55-B!AD55)/(A!AC55+B!AD55)</f>
        <v>-0.98168395477058223</v>
      </c>
      <c r="AF54" s="102">
        <f>+(A!AD55-B!AE55)/(A!AD55+B!AE55)</f>
        <v>-0.98835664114408661</v>
      </c>
    </row>
    <row r="55" spans="4:32" ht="15.75" thickBot="1" x14ac:dyDescent="0.3">
      <c r="D55" s="245" t="s">
        <v>25</v>
      </c>
      <c r="E55" s="246"/>
      <c r="F55" s="104" t="e">
        <f>+(A!D56-B!E56)/(A!D56+B!E56)</f>
        <v>#VALUE!</v>
      </c>
      <c r="G55" s="105" t="e">
        <f>+(A!E56-B!F56)/(A!E56+B!F56)</f>
        <v>#VALUE!</v>
      </c>
      <c r="H55" s="106" t="e">
        <f>+(A!F56-B!G56)/(A!F56+B!G56)</f>
        <v>#VALUE!</v>
      </c>
      <c r="I55" s="105" t="e">
        <f>+(A!G56-B!H56)/(A!G56+B!H56)</f>
        <v>#VALUE!</v>
      </c>
      <c r="J55" s="106" t="e">
        <f>+(A!H56-B!I56)/(A!H56+B!I56)</f>
        <v>#VALUE!</v>
      </c>
      <c r="K55" s="105"/>
      <c r="L55" s="106" t="e">
        <f>+(A!J55-B!K56)/(A!J55+B!K56)</f>
        <v>#VALUE!</v>
      </c>
      <c r="M55" s="105" t="e">
        <f>+(A!K56-B!L56)/(A!K56+B!L56)</f>
        <v>#VALUE!</v>
      </c>
      <c r="N55" s="106" t="e">
        <f>+(A!L56-B!M56)/(A!L56+B!M56)</f>
        <v>#VALUE!</v>
      </c>
      <c r="O55" s="105" t="e">
        <f>+(A!M56-B!N56)/(A!M56+B!N56)</f>
        <v>#VALUE!</v>
      </c>
      <c r="P55" s="106">
        <f>+(A!N56-B!O56)/(A!N56+B!O56)</f>
        <v>-0.39885782987676588</v>
      </c>
      <c r="Q55" s="105">
        <f>+(A!O56-B!P56)/(A!O56+B!P56)</f>
        <v>-0.47619047619047616</v>
      </c>
      <c r="R55" s="106">
        <f>+(A!P56-B!Q56)/(A!P56+B!Q56)</f>
        <v>-0.25</v>
      </c>
      <c r="S55" s="105">
        <f>+(A!Q56-B!R56)/(A!Q56+B!R56)</f>
        <v>1</v>
      </c>
      <c r="T55" s="106">
        <f>+(A!R56-B!S56)/(A!R56+B!S56)</f>
        <v>0.78947368421052633</v>
      </c>
      <c r="U55" s="105">
        <f>+(A!S56-B!T56)/(A!S56+B!T56)</f>
        <v>-0.69565217391304346</v>
      </c>
      <c r="V55" s="106" t="e">
        <f>+(A!T56-B!U56)/(A!T56+B!U56)</f>
        <v>#VALUE!</v>
      </c>
      <c r="W55" s="105">
        <f>+(A!U56-B!V56)/(A!U56+B!V56)</f>
        <v>0.25</v>
      </c>
      <c r="X55" s="106">
        <f>+(A!V56-B!W56)/(A!V56+B!W56)</f>
        <v>0.36470588235294116</v>
      </c>
      <c r="Y55" s="105">
        <f>+(A!W56-B!X56)/(A!W56+B!X56)</f>
        <v>-0.80769230769230771</v>
      </c>
      <c r="Z55" s="106">
        <f>+(A!X56-B!Y56)/(A!X56+B!Y56)</f>
        <v>-0.47058823529411764</v>
      </c>
      <c r="AA55" s="105">
        <f>+(A!Y56-B!Z56)/(A!Y56+B!Z56)</f>
        <v>0.12605042016806722</v>
      </c>
      <c r="AB55" s="105">
        <f>+(A!Z56-B!AA56)/(A!Z56+B!AA56)</f>
        <v>0.8</v>
      </c>
      <c r="AC55" s="105">
        <f>+(A!AA56-B!AB56)/(A!AA56+B!AB56)</f>
        <v>0.27131782945736432</v>
      </c>
      <c r="AD55" s="105">
        <f>+(A!AB56-B!AC56)/(A!AB56+B!AC56)</f>
        <v>0.86394557823129248</v>
      </c>
      <c r="AE55" s="105">
        <f>+(A!AC56-B!AD56)/(A!AC56+B!AD56)</f>
        <v>1</v>
      </c>
      <c r="AF55" s="105">
        <f>+(A!AD56-B!AE56)/(A!AD56+B!AE56)</f>
        <v>0.78698224852071008</v>
      </c>
    </row>
    <row r="56" spans="4:32" x14ac:dyDescent="0.25">
      <c r="D56" t="s">
        <v>52</v>
      </c>
      <c r="E56" s="111"/>
      <c r="F56" s="103"/>
      <c r="G56" s="103"/>
      <c r="H56" s="103"/>
      <c r="I56" s="103"/>
      <c r="J56" s="103"/>
      <c r="K56" s="103"/>
      <c r="L56" s="103"/>
      <c r="M56" s="103"/>
      <c r="N56" s="103"/>
      <c r="O56" s="103"/>
      <c r="P56" s="103"/>
      <c r="Q56" s="103"/>
      <c r="R56" s="103"/>
      <c r="S56" s="103"/>
      <c r="T56" s="103"/>
      <c r="U56" s="103"/>
      <c r="V56" s="103"/>
      <c r="W56" s="103"/>
      <c r="X56" s="103"/>
      <c r="Y56" s="103"/>
      <c r="Z56" s="103"/>
      <c r="AA56" s="103"/>
      <c r="AB56" s="103"/>
    </row>
    <row r="57" spans="4:32" ht="15.75" thickBot="1" x14ac:dyDescent="0.3"/>
    <row r="58" spans="4:32" ht="15.75" thickBot="1" x14ac:dyDescent="0.3">
      <c r="D58" s="5" t="s">
        <v>14</v>
      </c>
      <c r="E58" s="6"/>
      <c r="F58" s="11">
        <v>1995</v>
      </c>
      <c r="G58" s="7">
        <v>1996</v>
      </c>
      <c r="H58" s="11">
        <v>1997</v>
      </c>
      <c r="I58" s="7">
        <v>1998</v>
      </c>
      <c r="J58" s="11">
        <v>1999</v>
      </c>
      <c r="K58" s="7">
        <v>2000</v>
      </c>
      <c r="L58" s="11">
        <v>2001</v>
      </c>
      <c r="M58" s="7">
        <v>2002</v>
      </c>
      <c r="N58" s="11">
        <v>2003</v>
      </c>
      <c r="O58" s="7">
        <v>2004</v>
      </c>
      <c r="P58" s="11">
        <v>2005</v>
      </c>
      <c r="Q58" s="7">
        <v>2006</v>
      </c>
      <c r="R58" s="11">
        <v>2007</v>
      </c>
      <c r="S58" s="7">
        <v>2008</v>
      </c>
      <c r="T58" s="11">
        <v>2009</v>
      </c>
      <c r="U58" s="7">
        <v>2010</v>
      </c>
      <c r="V58" s="11">
        <v>2011</v>
      </c>
      <c r="W58" s="7">
        <v>2012</v>
      </c>
      <c r="X58" s="11">
        <v>2013</v>
      </c>
      <c r="Y58" s="7">
        <v>2014</v>
      </c>
      <c r="Z58" s="11">
        <v>2015</v>
      </c>
      <c r="AA58" s="8">
        <v>2016</v>
      </c>
      <c r="AB58" s="8">
        <v>2017</v>
      </c>
      <c r="AC58" s="8">
        <v>2018</v>
      </c>
      <c r="AD58" s="8">
        <v>2019</v>
      </c>
      <c r="AE58" s="8">
        <v>2020</v>
      </c>
      <c r="AF58" s="8">
        <v>2021</v>
      </c>
    </row>
    <row r="59" spans="4:32" x14ac:dyDescent="0.25">
      <c r="D59" s="247" t="s">
        <v>16</v>
      </c>
      <c r="E59" s="248"/>
      <c r="F59" s="107" t="str">
        <f>+IF(F46&gt;0.33, "COMERCIO INTRAINDUSTRIAL", "INDICIO DE COMERCIO INTRAINDUSTRIAL")</f>
        <v>COMERCIO INTRAINDUSTRIAL</v>
      </c>
      <c r="G59" s="137" t="e">
        <f t="shared" ref="G59:AA59" si="0">+IF(G46&gt;0.33, "COMERCIO INTRAINDUSTRIAL", "INDICIO DE COMERCIO INTRAINDUSTRIAL")</f>
        <v>#VALUE!</v>
      </c>
      <c r="H59" s="107" t="str">
        <f t="shared" si="0"/>
        <v>COMERCIO INTRAINDUSTRIAL</v>
      </c>
      <c r="I59" s="137" t="str">
        <f t="shared" si="0"/>
        <v>COMERCIO INTRAINDUSTRIAL</v>
      </c>
      <c r="J59" s="107" t="str">
        <f t="shared" si="0"/>
        <v>COMERCIO INTRAINDUSTRIAL</v>
      </c>
      <c r="K59" s="137" t="str">
        <f t="shared" si="0"/>
        <v>COMERCIO INTRAINDUSTRIAL</v>
      </c>
      <c r="L59" s="107" t="e">
        <f t="shared" si="0"/>
        <v>#REF!</v>
      </c>
      <c r="M59" s="137" t="str">
        <f t="shared" si="0"/>
        <v>COMERCIO INTRAINDUSTRIAL</v>
      </c>
      <c r="N59" s="107" t="str">
        <f t="shared" si="0"/>
        <v>COMERCIO INTRAINDUSTRIAL</v>
      </c>
      <c r="O59" s="137" t="str">
        <f t="shared" si="0"/>
        <v>COMERCIO INTRAINDUSTRIAL</v>
      </c>
      <c r="P59" s="107" t="str">
        <f t="shared" si="0"/>
        <v>COMERCIO INTRAINDUSTRIAL</v>
      </c>
      <c r="Q59" s="137" t="str">
        <f t="shared" si="0"/>
        <v>COMERCIO INTRAINDUSTRIAL</v>
      </c>
      <c r="R59" s="107" t="str">
        <f t="shared" si="0"/>
        <v>COMERCIO INTRAINDUSTRIAL</v>
      </c>
      <c r="S59" s="137" t="str">
        <f t="shared" si="0"/>
        <v>COMERCIO INTRAINDUSTRIAL</v>
      </c>
      <c r="T59" s="107" t="str">
        <f t="shared" si="0"/>
        <v>COMERCIO INTRAINDUSTRIAL</v>
      </c>
      <c r="U59" s="137" t="str">
        <f t="shared" si="0"/>
        <v>COMERCIO INTRAINDUSTRIAL</v>
      </c>
      <c r="V59" s="107" t="str">
        <f t="shared" si="0"/>
        <v>COMERCIO INTRAINDUSTRIAL</v>
      </c>
      <c r="W59" s="137" t="str">
        <f t="shared" si="0"/>
        <v>COMERCIO INTRAINDUSTRIAL</v>
      </c>
      <c r="X59" s="107" t="e">
        <f t="shared" si="0"/>
        <v>#VALUE!</v>
      </c>
      <c r="Y59" s="137" t="str">
        <f t="shared" si="0"/>
        <v>COMERCIO INTRAINDUSTRIAL</v>
      </c>
      <c r="Z59" s="107" t="str">
        <f t="shared" si="0"/>
        <v>COMERCIO INTRAINDUSTRIAL</v>
      </c>
      <c r="AA59" s="138" t="str">
        <f t="shared" si="0"/>
        <v>COMERCIO INTRAINDUSTRIAL</v>
      </c>
      <c r="AB59" s="138" t="str">
        <f t="shared" ref="AB59:AC59" si="1">+IF(AB46&gt;0.33, "COMERCIO INTRAINDUSTRIAL", "INDICIO DE COMERCIO INTRAINDUSTRIAL")</f>
        <v>COMERCIO INTRAINDUSTRIAL</v>
      </c>
      <c r="AC59" s="138" t="str">
        <f t="shared" si="1"/>
        <v>COMERCIO INTRAINDUSTRIAL</v>
      </c>
      <c r="AD59" s="138" t="str">
        <f t="shared" ref="AD59:AE59" si="2">+IF(AD46&gt;0.33, "COMERCIO INTRAINDUSTRIAL", "INDICIO DE COMERCIO INTRAINDUSTRIAL")</f>
        <v>COMERCIO INTRAINDUSTRIAL</v>
      </c>
      <c r="AE59" s="138" t="str">
        <f t="shared" si="2"/>
        <v>COMERCIO INTRAINDUSTRIAL</v>
      </c>
      <c r="AF59" s="138" t="str">
        <f t="shared" ref="AF59" si="3">+IF(AF46&gt;0.33, "COMERCIO INTRAINDUSTRIAL", "INDICIO DE COMERCIO INTRAINDUSTRIAL")</f>
        <v>COMERCIO INTRAINDUSTRIAL</v>
      </c>
    </row>
    <row r="60" spans="4:32" x14ac:dyDescent="0.25">
      <c r="D60" s="249" t="s">
        <v>17</v>
      </c>
      <c r="E60" s="250"/>
      <c r="F60" s="108" t="str">
        <f t="shared" ref="F60:AA60" si="4">+IF(F47&gt;0.33, "COMERCIO INTRAINDUSTRIAL", "INDICIO DE COMERCIO INTRAINDUSTRIAL")</f>
        <v>COMERCIO INTRAINDUSTRIAL</v>
      </c>
      <c r="G60" s="136" t="str">
        <f t="shared" si="4"/>
        <v>INDICIO DE COMERCIO INTRAINDUSTRIAL</v>
      </c>
      <c r="H60" s="108" t="str">
        <f t="shared" si="4"/>
        <v>COMERCIO INTRAINDUSTRIAL</v>
      </c>
      <c r="I60" s="136" t="e">
        <f t="shared" si="4"/>
        <v>#VALUE!</v>
      </c>
      <c r="J60" s="108" t="e">
        <f t="shared" si="4"/>
        <v>#VALUE!</v>
      </c>
      <c r="K60" s="136" t="str">
        <f t="shared" si="4"/>
        <v>INDICIO DE COMERCIO INTRAINDUSTRIAL</v>
      </c>
      <c r="L60" s="108" t="str">
        <f t="shared" si="4"/>
        <v>COMERCIO INTRAINDUSTRIAL</v>
      </c>
      <c r="M60" s="136" t="str">
        <f t="shared" si="4"/>
        <v>COMERCIO INTRAINDUSTRIAL</v>
      </c>
      <c r="N60" s="108" t="str">
        <f t="shared" si="4"/>
        <v>INDICIO DE COMERCIO INTRAINDUSTRIAL</v>
      </c>
      <c r="O60" s="136" t="str">
        <f t="shared" si="4"/>
        <v>INDICIO DE COMERCIO INTRAINDUSTRIAL</v>
      </c>
      <c r="P60" s="108" t="e">
        <f t="shared" si="4"/>
        <v>#VALUE!</v>
      </c>
      <c r="Q60" s="136" t="e">
        <f t="shared" si="4"/>
        <v>#VALUE!</v>
      </c>
      <c r="R60" s="108" t="e">
        <f t="shared" si="4"/>
        <v>#VALUE!</v>
      </c>
      <c r="S60" s="136" t="str">
        <f t="shared" si="4"/>
        <v>COMERCIO INTRAINDUSTRIAL</v>
      </c>
      <c r="T60" s="108" t="str">
        <f t="shared" si="4"/>
        <v>COMERCIO INTRAINDUSTRIAL</v>
      </c>
      <c r="U60" s="136" t="str">
        <f t="shared" si="4"/>
        <v>COMERCIO INTRAINDUSTRIAL</v>
      </c>
      <c r="V60" s="108" t="str">
        <f t="shared" si="4"/>
        <v>COMERCIO INTRAINDUSTRIAL</v>
      </c>
      <c r="W60" s="136" t="str">
        <f t="shared" si="4"/>
        <v>COMERCIO INTRAINDUSTRIAL</v>
      </c>
      <c r="X60" s="108" t="str">
        <f t="shared" si="4"/>
        <v>INDICIO DE COMERCIO INTRAINDUSTRIAL</v>
      </c>
      <c r="Y60" s="136" t="str">
        <f t="shared" si="4"/>
        <v>INDICIO DE COMERCIO INTRAINDUSTRIAL</v>
      </c>
      <c r="Z60" s="108" t="str">
        <f t="shared" si="4"/>
        <v>INDICIO DE COMERCIO INTRAINDUSTRIAL</v>
      </c>
      <c r="AA60" s="139" t="e">
        <f t="shared" si="4"/>
        <v>#VALUE!</v>
      </c>
      <c r="AB60" s="139" t="str">
        <f t="shared" ref="AB60:AC60" si="5">+IF(AB47&gt;0.33, "COMERCIO INTRAINDUSTRIAL", "INDICIO DE COMERCIO INTRAINDUSTRIAL")</f>
        <v>INDICIO DE COMERCIO INTRAINDUSTRIAL</v>
      </c>
      <c r="AC60" s="139" t="str">
        <f t="shared" si="5"/>
        <v>INDICIO DE COMERCIO INTRAINDUSTRIAL</v>
      </c>
      <c r="AD60" s="139" t="str">
        <f t="shared" ref="AD60:AE60" si="6">+IF(AD47&gt;0.33, "COMERCIO INTRAINDUSTRIAL", "INDICIO DE COMERCIO INTRAINDUSTRIAL")</f>
        <v>INDICIO DE COMERCIO INTRAINDUSTRIAL</v>
      </c>
      <c r="AE60" s="139" t="e">
        <f t="shared" si="6"/>
        <v>#VALUE!</v>
      </c>
      <c r="AF60" s="139" t="e">
        <f t="shared" ref="AF60" si="7">+IF(AF47&gt;0.33, "COMERCIO INTRAINDUSTRIAL", "INDICIO DE COMERCIO INTRAINDUSTRIAL")</f>
        <v>#VALUE!</v>
      </c>
    </row>
    <row r="61" spans="4:32" x14ac:dyDescent="0.25">
      <c r="D61" s="247" t="s">
        <v>18</v>
      </c>
      <c r="E61" s="248"/>
      <c r="F61" s="108" t="str">
        <f t="shared" ref="F61:AA61" si="8">+IF(F48&gt;0.33, "COMERCIO INTRAINDUSTRIAL", "INDICIO DE COMERCIO INTRAINDUSTRIAL")</f>
        <v>INDICIO DE COMERCIO INTRAINDUSTRIAL</v>
      </c>
      <c r="G61" s="136" t="str">
        <f t="shared" si="8"/>
        <v>INDICIO DE COMERCIO INTRAINDUSTRIAL</v>
      </c>
      <c r="H61" s="108" t="str">
        <f t="shared" si="8"/>
        <v>INDICIO DE COMERCIO INTRAINDUSTRIAL</v>
      </c>
      <c r="I61" s="136" t="str">
        <f t="shared" si="8"/>
        <v>INDICIO DE COMERCIO INTRAINDUSTRIAL</v>
      </c>
      <c r="J61" s="108" t="str">
        <f t="shared" si="8"/>
        <v>INDICIO DE COMERCIO INTRAINDUSTRIAL</v>
      </c>
      <c r="K61" s="136" t="str">
        <f t="shared" si="8"/>
        <v>INDICIO DE COMERCIO INTRAINDUSTRIAL</v>
      </c>
      <c r="L61" s="108" t="e">
        <f t="shared" si="8"/>
        <v>#VALUE!</v>
      </c>
      <c r="M61" s="136" t="str">
        <f t="shared" si="8"/>
        <v>INDICIO DE COMERCIO INTRAINDUSTRIAL</v>
      </c>
      <c r="N61" s="108" t="str">
        <f t="shared" si="8"/>
        <v>INDICIO DE COMERCIO INTRAINDUSTRIAL</v>
      </c>
      <c r="O61" s="136" t="str">
        <f t="shared" si="8"/>
        <v>INDICIO DE COMERCIO INTRAINDUSTRIAL</v>
      </c>
      <c r="P61" s="108" t="str">
        <f t="shared" si="8"/>
        <v>INDICIO DE COMERCIO INTRAINDUSTRIAL</v>
      </c>
      <c r="Q61" s="136" t="str">
        <f t="shared" si="8"/>
        <v>INDICIO DE COMERCIO INTRAINDUSTRIAL</v>
      </c>
      <c r="R61" s="108" t="str">
        <f t="shared" si="8"/>
        <v>INDICIO DE COMERCIO INTRAINDUSTRIAL</v>
      </c>
      <c r="S61" s="136" t="str">
        <f t="shared" si="8"/>
        <v>INDICIO DE COMERCIO INTRAINDUSTRIAL</v>
      </c>
      <c r="T61" s="108" t="str">
        <f t="shared" si="8"/>
        <v>INDICIO DE COMERCIO INTRAINDUSTRIAL</v>
      </c>
      <c r="U61" s="136" t="str">
        <f t="shared" si="8"/>
        <v>INDICIO DE COMERCIO INTRAINDUSTRIAL</v>
      </c>
      <c r="V61" s="108" t="str">
        <f t="shared" si="8"/>
        <v>COMERCIO INTRAINDUSTRIAL</v>
      </c>
      <c r="W61" s="136" t="str">
        <f t="shared" si="8"/>
        <v>INDICIO DE COMERCIO INTRAINDUSTRIAL</v>
      </c>
      <c r="X61" s="108" t="str">
        <f t="shared" si="8"/>
        <v>INDICIO DE COMERCIO INTRAINDUSTRIAL</v>
      </c>
      <c r="Y61" s="136" t="e">
        <f t="shared" si="8"/>
        <v>#VALUE!</v>
      </c>
      <c r="Z61" s="108" t="str">
        <f t="shared" si="8"/>
        <v>INDICIO DE COMERCIO INTRAINDUSTRIAL</v>
      </c>
      <c r="AA61" s="139" t="str">
        <f t="shared" si="8"/>
        <v>INDICIO DE COMERCIO INTRAINDUSTRIAL</v>
      </c>
      <c r="AB61" s="139" t="str">
        <f t="shared" ref="AB61:AC61" si="9">+IF(AB48&gt;0.33, "COMERCIO INTRAINDUSTRIAL", "INDICIO DE COMERCIO INTRAINDUSTRIAL")</f>
        <v>COMERCIO INTRAINDUSTRIAL</v>
      </c>
      <c r="AC61" s="139" t="str">
        <f t="shared" si="9"/>
        <v>COMERCIO INTRAINDUSTRIAL</v>
      </c>
      <c r="AD61" s="139" t="str">
        <f t="shared" ref="AD61:AE61" si="10">+IF(AD48&gt;0.33, "COMERCIO INTRAINDUSTRIAL", "INDICIO DE COMERCIO INTRAINDUSTRIAL")</f>
        <v>INDICIO DE COMERCIO INTRAINDUSTRIAL</v>
      </c>
      <c r="AE61" s="139" t="str">
        <f t="shared" si="10"/>
        <v>INDICIO DE COMERCIO INTRAINDUSTRIAL</v>
      </c>
      <c r="AF61" s="139" t="str">
        <f t="shared" ref="AF61" si="11">+IF(AF48&gt;0.33, "COMERCIO INTRAINDUSTRIAL", "INDICIO DE COMERCIO INTRAINDUSTRIAL")</f>
        <v>INDICIO DE COMERCIO INTRAINDUSTRIAL</v>
      </c>
    </row>
    <row r="62" spans="4:32" x14ac:dyDescent="0.25">
      <c r="D62" s="249" t="s">
        <v>19</v>
      </c>
      <c r="E62" s="250"/>
      <c r="F62" s="108" t="e">
        <f t="shared" ref="F62:AA62" si="12">+IF(F49&gt;0.33, "COMERCIO INTRAINDUSTRIAL", "INDICIO DE COMERCIO INTRAINDUSTRIAL")</f>
        <v>#VALUE!</v>
      </c>
      <c r="G62" s="136" t="str">
        <f t="shared" si="12"/>
        <v>COMERCIO INTRAINDUSTRIAL</v>
      </c>
      <c r="H62" s="108" t="str">
        <f t="shared" si="12"/>
        <v>COMERCIO INTRAINDUSTRIAL</v>
      </c>
      <c r="I62" s="136" t="e">
        <f t="shared" si="12"/>
        <v>#VALUE!</v>
      </c>
      <c r="J62" s="108" t="e">
        <f t="shared" si="12"/>
        <v>#VALUE!</v>
      </c>
      <c r="K62" s="136" t="e">
        <f t="shared" si="12"/>
        <v>#VALUE!</v>
      </c>
      <c r="L62" s="108" t="e">
        <f t="shared" si="12"/>
        <v>#VALUE!</v>
      </c>
      <c r="M62" s="136" t="e">
        <f t="shared" si="12"/>
        <v>#VALUE!</v>
      </c>
      <c r="N62" s="108" t="str">
        <f t="shared" si="12"/>
        <v>COMERCIO INTRAINDUSTRIAL</v>
      </c>
      <c r="O62" s="136" t="e">
        <f t="shared" si="12"/>
        <v>#VALUE!</v>
      </c>
      <c r="P62" s="108" t="e">
        <f t="shared" si="12"/>
        <v>#VALUE!</v>
      </c>
      <c r="Q62" s="136" t="e">
        <f t="shared" si="12"/>
        <v>#VALUE!</v>
      </c>
      <c r="R62" s="108" t="e">
        <f t="shared" si="12"/>
        <v>#VALUE!</v>
      </c>
      <c r="S62" s="136" t="e">
        <f t="shared" si="12"/>
        <v>#VALUE!</v>
      </c>
      <c r="T62" s="108" t="e">
        <f t="shared" si="12"/>
        <v>#VALUE!</v>
      </c>
      <c r="U62" s="136" t="e">
        <f t="shared" si="12"/>
        <v>#VALUE!</v>
      </c>
      <c r="V62" s="108" t="str">
        <f t="shared" si="12"/>
        <v>COMERCIO INTRAINDUSTRIAL</v>
      </c>
      <c r="W62" s="136" t="e">
        <f t="shared" si="12"/>
        <v>#VALUE!</v>
      </c>
      <c r="X62" s="108" t="str">
        <f t="shared" si="12"/>
        <v>COMERCIO INTRAINDUSTRIAL</v>
      </c>
      <c r="Y62" s="136" t="str">
        <f t="shared" si="12"/>
        <v>COMERCIO INTRAINDUSTRIAL</v>
      </c>
      <c r="Z62" s="108" t="str">
        <f t="shared" si="12"/>
        <v>COMERCIO INTRAINDUSTRIAL</v>
      </c>
      <c r="AA62" s="139" t="str">
        <f t="shared" si="12"/>
        <v>COMERCIO INTRAINDUSTRIAL</v>
      </c>
      <c r="AB62" s="139" t="str">
        <f t="shared" ref="AB62:AC62" si="13">+IF(AB49&gt;0.33, "COMERCIO INTRAINDUSTRIAL", "INDICIO DE COMERCIO INTRAINDUSTRIAL")</f>
        <v>COMERCIO INTRAINDUSTRIAL</v>
      </c>
      <c r="AC62" s="139" t="str">
        <f t="shared" si="13"/>
        <v>COMERCIO INTRAINDUSTRIAL</v>
      </c>
      <c r="AD62" s="139" t="str">
        <f t="shared" ref="AD62:AE62" si="14">+IF(AD49&gt;0.33, "COMERCIO INTRAINDUSTRIAL", "INDICIO DE COMERCIO INTRAINDUSTRIAL")</f>
        <v>COMERCIO INTRAINDUSTRIAL</v>
      </c>
      <c r="AE62" s="139" t="str">
        <f t="shared" si="14"/>
        <v>COMERCIO INTRAINDUSTRIAL</v>
      </c>
      <c r="AF62" s="139" t="str">
        <f t="shared" ref="AF62" si="15">+IF(AF49&gt;0.33, "COMERCIO INTRAINDUSTRIAL", "INDICIO DE COMERCIO INTRAINDUSTRIAL")</f>
        <v>INDICIO DE COMERCIO INTRAINDUSTRIAL</v>
      </c>
    </row>
    <row r="63" spans="4:32" x14ac:dyDescent="0.25">
      <c r="D63" s="247" t="s">
        <v>20</v>
      </c>
      <c r="E63" s="248"/>
      <c r="F63" s="108" t="str">
        <f t="shared" ref="F63:AA63" si="16">+IF(F50&gt;0.33, "COMERCIO INTRAINDUSTRIAL", "INDICIO DE COMERCIO INTRAINDUSTRIAL")</f>
        <v>INDICIO DE COMERCIO INTRAINDUSTRIAL</v>
      </c>
      <c r="G63" s="136" t="e">
        <f t="shared" si="16"/>
        <v>#VALUE!</v>
      </c>
      <c r="H63" s="108" t="e">
        <f t="shared" si="16"/>
        <v>#VALUE!</v>
      </c>
      <c r="I63" s="136" t="e">
        <f t="shared" si="16"/>
        <v>#VALUE!</v>
      </c>
      <c r="J63" s="108" t="e">
        <f t="shared" si="16"/>
        <v>#VALUE!</v>
      </c>
      <c r="K63" s="136" t="str">
        <f t="shared" si="16"/>
        <v>INDICIO DE COMERCIO INTRAINDUSTRIAL</v>
      </c>
      <c r="L63" s="108" t="e">
        <f t="shared" si="16"/>
        <v>#VALUE!</v>
      </c>
      <c r="M63" s="136" t="e">
        <f t="shared" si="16"/>
        <v>#VALUE!</v>
      </c>
      <c r="N63" s="108" t="e">
        <f t="shared" si="16"/>
        <v>#VALUE!</v>
      </c>
      <c r="O63" s="136" t="e">
        <f t="shared" si="16"/>
        <v>#VALUE!</v>
      </c>
      <c r="P63" s="108" t="e">
        <f t="shared" si="16"/>
        <v>#VALUE!</v>
      </c>
      <c r="Q63" s="136" t="e">
        <f t="shared" si="16"/>
        <v>#VALUE!</v>
      </c>
      <c r="R63" s="108" t="e">
        <f t="shared" si="16"/>
        <v>#VALUE!</v>
      </c>
      <c r="S63" s="136" t="e">
        <f t="shared" si="16"/>
        <v>#VALUE!</v>
      </c>
      <c r="T63" s="108" t="e">
        <f t="shared" si="16"/>
        <v>#VALUE!</v>
      </c>
      <c r="U63" s="136" t="e">
        <f t="shared" si="16"/>
        <v>#VALUE!</v>
      </c>
      <c r="V63" s="108" t="e">
        <f t="shared" si="16"/>
        <v>#VALUE!</v>
      </c>
      <c r="W63" s="136" t="e">
        <f t="shared" si="16"/>
        <v>#VALUE!</v>
      </c>
      <c r="X63" s="108" t="e">
        <f t="shared" si="16"/>
        <v>#VALUE!</v>
      </c>
      <c r="Y63" s="136" t="str">
        <f t="shared" si="16"/>
        <v>COMERCIO INTRAINDUSTRIAL</v>
      </c>
      <c r="Z63" s="108" t="e">
        <f t="shared" si="16"/>
        <v>#VALUE!</v>
      </c>
      <c r="AA63" s="139" t="e">
        <f t="shared" si="16"/>
        <v>#VALUE!</v>
      </c>
      <c r="AB63" s="139" t="str">
        <f t="shared" ref="AB63:AC63" si="17">+IF(AB50&gt;0.33, "COMERCIO INTRAINDUSTRIAL", "INDICIO DE COMERCIO INTRAINDUSTRIAL")</f>
        <v>INDICIO DE COMERCIO INTRAINDUSTRIAL</v>
      </c>
      <c r="AC63" s="139" t="str">
        <f t="shared" si="17"/>
        <v>INDICIO DE COMERCIO INTRAINDUSTRIAL</v>
      </c>
      <c r="AD63" s="139" t="str">
        <f t="shared" ref="AD63:AE63" si="18">+IF(AD50&gt;0.33, "COMERCIO INTRAINDUSTRIAL", "INDICIO DE COMERCIO INTRAINDUSTRIAL")</f>
        <v>INDICIO DE COMERCIO INTRAINDUSTRIAL</v>
      </c>
      <c r="AE63" s="139" t="str">
        <f t="shared" si="18"/>
        <v>INDICIO DE COMERCIO INTRAINDUSTRIAL</v>
      </c>
      <c r="AF63" s="139" t="str">
        <f t="shared" ref="AF63" si="19">+IF(AF50&gt;0.33, "COMERCIO INTRAINDUSTRIAL", "INDICIO DE COMERCIO INTRAINDUSTRIAL")</f>
        <v>INDICIO DE COMERCIO INTRAINDUSTRIAL</v>
      </c>
    </row>
    <row r="64" spans="4:32" x14ac:dyDescent="0.25">
      <c r="D64" s="249" t="s">
        <v>21</v>
      </c>
      <c r="E64" s="250"/>
      <c r="F64" s="108" t="str">
        <f t="shared" ref="F64:AA64" si="20">+IF(F51&gt;0.33, "COMERCIO INTRAINDUSTRIAL", "INDICIO DE COMERCIO INTRAINDUSTRIAL")</f>
        <v>INDICIO DE COMERCIO INTRAINDUSTRIAL</v>
      </c>
      <c r="G64" s="136" t="str">
        <f t="shared" si="20"/>
        <v>COMERCIO INTRAINDUSTRIAL</v>
      </c>
      <c r="H64" s="108" t="str">
        <f t="shared" si="20"/>
        <v>INDICIO DE COMERCIO INTRAINDUSTRIAL</v>
      </c>
      <c r="I64" s="136" t="str">
        <f t="shared" si="20"/>
        <v>COMERCIO INTRAINDUSTRIAL</v>
      </c>
      <c r="J64" s="108" t="str">
        <f t="shared" si="20"/>
        <v>COMERCIO INTRAINDUSTRIAL</v>
      </c>
      <c r="K64" s="136" t="str">
        <f t="shared" si="20"/>
        <v>INDICIO DE COMERCIO INTRAINDUSTRIAL</v>
      </c>
      <c r="L64" s="108" t="e">
        <f t="shared" si="20"/>
        <v>#VALUE!</v>
      </c>
      <c r="M64" s="136" t="str">
        <f t="shared" si="20"/>
        <v>INDICIO DE COMERCIO INTRAINDUSTRIAL</v>
      </c>
      <c r="N64" s="108" t="str">
        <f t="shared" si="20"/>
        <v>INDICIO DE COMERCIO INTRAINDUSTRIAL</v>
      </c>
      <c r="O64" s="136" t="str">
        <f t="shared" si="20"/>
        <v>COMERCIO INTRAINDUSTRIAL</v>
      </c>
      <c r="P64" s="108" t="str">
        <f t="shared" si="20"/>
        <v>COMERCIO INTRAINDUSTRIAL</v>
      </c>
      <c r="Q64" s="136" t="str">
        <f t="shared" si="20"/>
        <v>COMERCIO INTRAINDUSTRIAL</v>
      </c>
      <c r="R64" s="108" t="str">
        <f t="shared" si="20"/>
        <v>COMERCIO INTRAINDUSTRIAL</v>
      </c>
      <c r="S64" s="136" t="str">
        <f t="shared" si="20"/>
        <v>INDICIO DE COMERCIO INTRAINDUSTRIAL</v>
      </c>
      <c r="T64" s="108" t="str">
        <f t="shared" si="20"/>
        <v>COMERCIO INTRAINDUSTRIAL</v>
      </c>
      <c r="U64" s="136" t="str">
        <f t="shared" si="20"/>
        <v>INDICIO DE COMERCIO INTRAINDUSTRIAL</v>
      </c>
      <c r="V64" s="108" t="str">
        <f t="shared" si="20"/>
        <v>INDICIO DE COMERCIO INTRAINDUSTRIAL</v>
      </c>
      <c r="W64" s="136" t="str">
        <f t="shared" si="20"/>
        <v>INDICIO DE COMERCIO INTRAINDUSTRIAL</v>
      </c>
      <c r="X64" s="108" t="str">
        <f t="shared" si="20"/>
        <v>INDICIO DE COMERCIO INTRAINDUSTRIAL</v>
      </c>
      <c r="Y64" s="136" t="str">
        <f t="shared" si="20"/>
        <v>INDICIO DE COMERCIO INTRAINDUSTRIAL</v>
      </c>
      <c r="Z64" s="108" t="str">
        <f t="shared" si="20"/>
        <v>COMERCIO INTRAINDUSTRIAL</v>
      </c>
      <c r="AA64" s="139" t="str">
        <f t="shared" si="20"/>
        <v>INDICIO DE COMERCIO INTRAINDUSTRIAL</v>
      </c>
      <c r="AB64" s="139" t="str">
        <f t="shared" ref="AB64:AC64" si="21">+IF(AB51&gt;0.33, "COMERCIO INTRAINDUSTRIAL", "INDICIO DE COMERCIO INTRAINDUSTRIAL")</f>
        <v>INDICIO DE COMERCIO INTRAINDUSTRIAL</v>
      </c>
      <c r="AC64" s="139" t="str">
        <f t="shared" si="21"/>
        <v>INDICIO DE COMERCIO INTRAINDUSTRIAL</v>
      </c>
      <c r="AD64" s="139" t="str">
        <f t="shared" ref="AD64:AE64" si="22">+IF(AD51&gt;0.33, "COMERCIO INTRAINDUSTRIAL", "INDICIO DE COMERCIO INTRAINDUSTRIAL")</f>
        <v>INDICIO DE COMERCIO INTRAINDUSTRIAL</v>
      </c>
      <c r="AE64" s="139" t="str">
        <f t="shared" si="22"/>
        <v>INDICIO DE COMERCIO INTRAINDUSTRIAL</v>
      </c>
      <c r="AF64" s="139" t="str">
        <f t="shared" ref="AF64" si="23">+IF(AF51&gt;0.33, "COMERCIO INTRAINDUSTRIAL", "INDICIO DE COMERCIO INTRAINDUSTRIAL")</f>
        <v>INDICIO DE COMERCIO INTRAINDUSTRIAL</v>
      </c>
    </row>
    <row r="65" spans="4:32" x14ac:dyDescent="0.25">
      <c r="D65" s="247" t="s">
        <v>22</v>
      </c>
      <c r="E65" s="248"/>
      <c r="F65" s="108" t="str">
        <f t="shared" ref="F65:AA65" si="24">+IF(F52&gt;0.33, "COMERCIO INTRAINDUSTRIAL", "INDICIO DE COMERCIO INTRAINDUSTRIAL")</f>
        <v>INDICIO DE COMERCIO INTRAINDUSTRIAL</v>
      </c>
      <c r="G65" s="136" t="str">
        <f t="shared" si="24"/>
        <v>INDICIO DE COMERCIO INTRAINDUSTRIAL</v>
      </c>
      <c r="H65" s="108" t="str">
        <f t="shared" si="24"/>
        <v>INDICIO DE COMERCIO INTRAINDUSTRIAL</v>
      </c>
      <c r="I65" s="136" t="str">
        <f t="shared" si="24"/>
        <v>INDICIO DE COMERCIO INTRAINDUSTRIAL</v>
      </c>
      <c r="J65" s="108" t="str">
        <f t="shared" si="24"/>
        <v>INDICIO DE COMERCIO INTRAINDUSTRIAL</v>
      </c>
      <c r="K65" s="136" t="str">
        <f t="shared" si="24"/>
        <v>INDICIO DE COMERCIO INTRAINDUSTRIAL</v>
      </c>
      <c r="L65" s="108" t="str">
        <f t="shared" si="24"/>
        <v>INDICIO DE COMERCIO INTRAINDUSTRIAL</v>
      </c>
      <c r="M65" s="136" t="str">
        <f t="shared" si="24"/>
        <v>INDICIO DE COMERCIO INTRAINDUSTRIAL</v>
      </c>
      <c r="N65" s="108" t="str">
        <f t="shared" si="24"/>
        <v>COMERCIO INTRAINDUSTRIAL</v>
      </c>
      <c r="O65" s="136" t="str">
        <f t="shared" si="24"/>
        <v>INDICIO DE COMERCIO INTRAINDUSTRIAL</v>
      </c>
      <c r="P65" s="108" t="str">
        <f t="shared" si="24"/>
        <v>INDICIO DE COMERCIO INTRAINDUSTRIAL</v>
      </c>
      <c r="Q65" s="136" t="str">
        <f t="shared" si="24"/>
        <v>INDICIO DE COMERCIO INTRAINDUSTRIAL</v>
      </c>
      <c r="R65" s="108" t="str">
        <f t="shared" si="24"/>
        <v>INDICIO DE COMERCIO INTRAINDUSTRIAL</v>
      </c>
      <c r="S65" s="136" t="str">
        <f t="shared" si="24"/>
        <v>INDICIO DE COMERCIO INTRAINDUSTRIAL</v>
      </c>
      <c r="T65" s="108" t="str">
        <f t="shared" si="24"/>
        <v>INDICIO DE COMERCIO INTRAINDUSTRIAL</v>
      </c>
      <c r="U65" s="136" t="str">
        <f t="shared" si="24"/>
        <v>INDICIO DE COMERCIO INTRAINDUSTRIAL</v>
      </c>
      <c r="V65" s="108" t="str">
        <f t="shared" si="24"/>
        <v>INDICIO DE COMERCIO INTRAINDUSTRIAL</v>
      </c>
      <c r="W65" s="136" t="str">
        <f t="shared" si="24"/>
        <v>INDICIO DE COMERCIO INTRAINDUSTRIAL</v>
      </c>
      <c r="X65" s="108" t="str">
        <f t="shared" si="24"/>
        <v>INDICIO DE COMERCIO INTRAINDUSTRIAL</v>
      </c>
      <c r="Y65" s="136" t="str">
        <f t="shared" si="24"/>
        <v>INDICIO DE COMERCIO INTRAINDUSTRIAL</v>
      </c>
      <c r="Z65" s="108" t="str">
        <f t="shared" si="24"/>
        <v>INDICIO DE COMERCIO INTRAINDUSTRIAL</v>
      </c>
      <c r="AA65" s="139" t="str">
        <f t="shared" si="24"/>
        <v>INDICIO DE COMERCIO INTRAINDUSTRIAL</v>
      </c>
      <c r="AB65" s="139" t="str">
        <f t="shared" ref="AB65:AC65" si="25">+IF(AB52&gt;0.33, "COMERCIO INTRAINDUSTRIAL", "INDICIO DE COMERCIO INTRAINDUSTRIAL")</f>
        <v>INDICIO DE COMERCIO INTRAINDUSTRIAL</v>
      </c>
      <c r="AC65" s="139" t="str">
        <f t="shared" si="25"/>
        <v>INDICIO DE COMERCIO INTRAINDUSTRIAL</v>
      </c>
      <c r="AD65" s="139" t="str">
        <f t="shared" ref="AD65:AE65" si="26">+IF(AD52&gt;0.33, "COMERCIO INTRAINDUSTRIAL", "INDICIO DE COMERCIO INTRAINDUSTRIAL")</f>
        <v>INDICIO DE COMERCIO INTRAINDUSTRIAL</v>
      </c>
      <c r="AE65" s="139" t="str">
        <f t="shared" si="26"/>
        <v>INDICIO DE COMERCIO INTRAINDUSTRIAL</v>
      </c>
      <c r="AF65" s="139" t="str">
        <f t="shared" ref="AF65" si="27">+IF(AF52&gt;0.33, "COMERCIO INTRAINDUSTRIAL", "INDICIO DE COMERCIO INTRAINDUSTRIAL")</f>
        <v>INDICIO DE COMERCIO INTRAINDUSTRIAL</v>
      </c>
    </row>
    <row r="66" spans="4:32" x14ac:dyDescent="0.25">
      <c r="D66" s="249" t="s">
        <v>23</v>
      </c>
      <c r="E66" s="250"/>
      <c r="F66" s="108" t="str">
        <f t="shared" ref="F66:AA66" si="28">+IF(F53&gt;0.33, "COMERCIO INTRAINDUSTRIAL", "INDICIO DE COMERCIO INTRAINDUSTRIAL")</f>
        <v>INDICIO DE COMERCIO INTRAINDUSTRIAL</v>
      </c>
      <c r="G66" s="136" t="str">
        <f t="shared" si="28"/>
        <v>INDICIO DE COMERCIO INTRAINDUSTRIAL</v>
      </c>
      <c r="H66" s="108" t="e">
        <f t="shared" si="28"/>
        <v>#VALUE!</v>
      </c>
      <c r="I66" s="136" t="str">
        <f t="shared" si="28"/>
        <v>INDICIO DE COMERCIO INTRAINDUSTRIAL</v>
      </c>
      <c r="J66" s="108" t="str">
        <f t="shared" si="28"/>
        <v>INDICIO DE COMERCIO INTRAINDUSTRIAL</v>
      </c>
      <c r="K66" s="136" t="str">
        <f t="shared" si="28"/>
        <v>INDICIO DE COMERCIO INTRAINDUSTRIAL</v>
      </c>
      <c r="L66" s="108" t="str">
        <f t="shared" si="28"/>
        <v>INDICIO DE COMERCIO INTRAINDUSTRIAL</v>
      </c>
      <c r="M66" s="136" t="str">
        <f t="shared" si="28"/>
        <v>INDICIO DE COMERCIO INTRAINDUSTRIAL</v>
      </c>
      <c r="N66" s="108" t="str">
        <f t="shared" si="28"/>
        <v>INDICIO DE COMERCIO INTRAINDUSTRIAL</v>
      </c>
      <c r="O66" s="136" t="str">
        <f t="shared" si="28"/>
        <v>INDICIO DE COMERCIO INTRAINDUSTRIAL</v>
      </c>
      <c r="P66" s="108" t="str">
        <f t="shared" si="28"/>
        <v>INDICIO DE COMERCIO INTRAINDUSTRIAL</v>
      </c>
      <c r="Q66" s="136" t="str">
        <f t="shared" si="28"/>
        <v>INDICIO DE COMERCIO INTRAINDUSTRIAL</v>
      </c>
      <c r="R66" s="108" t="str">
        <f t="shared" si="28"/>
        <v>INDICIO DE COMERCIO INTRAINDUSTRIAL</v>
      </c>
      <c r="S66" s="136" t="str">
        <f t="shared" si="28"/>
        <v>INDICIO DE COMERCIO INTRAINDUSTRIAL</v>
      </c>
      <c r="T66" s="108" t="str">
        <f t="shared" si="28"/>
        <v>INDICIO DE COMERCIO INTRAINDUSTRIAL</v>
      </c>
      <c r="U66" s="136" t="str">
        <f t="shared" si="28"/>
        <v>INDICIO DE COMERCIO INTRAINDUSTRIAL</v>
      </c>
      <c r="V66" s="108" t="str">
        <f t="shared" si="28"/>
        <v>INDICIO DE COMERCIO INTRAINDUSTRIAL</v>
      </c>
      <c r="W66" s="136" t="str">
        <f t="shared" si="28"/>
        <v>INDICIO DE COMERCIO INTRAINDUSTRIAL</v>
      </c>
      <c r="X66" s="108" t="str">
        <f t="shared" si="28"/>
        <v>INDICIO DE COMERCIO INTRAINDUSTRIAL</v>
      </c>
      <c r="Y66" s="136" t="str">
        <f t="shared" si="28"/>
        <v>INDICIO DE COMERCIO INTRAINDUSTRIAL</v>
      </c>
      <c r="Z66" s="108" t="str">
        <f t="shared" si="28"/>
        <v>INDICIO DE COMERCIO INTRAINDUSTRIAL</v>
      </c>
      <c r="AA66" s="139" t="str">
        <f t="shared" si="28"/>
        <v>INDICIO DE COMERCIO INTRAINDUSTRIAL</v>
      </c>
      <c r="AB66" s="139" t="str">
        <f t="shared" ref="AB66:AC66" si="29">+IF(AB53&gt;0.33, "COMERCIO INTRAINDUSTRIAL", "INDICIO DE COMERCIO INTRAINDUSTRIAL")</f>
        <v>INDICIO DE COMERCIO INTRAINDUSTRIAL</v>
      </c>
      <c r="AC66" s="139" t="str">
        <f t="shared" si="29"/>
        <v>INDICIO DE COMERCIO INTRAINDUSTRIAL</v>
      </c>
      <c r="AD66" s="139" t="str">
        <f t="shared" ref="AD66:AE66" si="30">+IF(AD53&gt;0.33, "COMERCIO INTRAINDUSTRIAL", "INDICIO DE COMERCIO INTRAINDUSTRIAL")</f>
        <v>INDICIO DE COMERCIO INTRAINDUSTRIAL</v>
      </c>
      <c r="AE66" s="139" t="str">
        <f t="shared" si="30"/>
        <v>INDICIO DE COMERCIO INTRAINDUSTRIAL</v>
      </c>
      <c r="AF66" s="139" t="str">
        <f t="shared" ref="AF66" si="31">+IF(AF53&gt;0.33, "COMERCIO INTRAINDUSTRIAL", "INDICIO DE COMERCIO INTRAINDUSTRIAL")</f>
        <v>INDICIO DE COMERCIO INTRAINDUSTRIAL</v>
      </c>
    </row>
    <row r="67" spans="4:32" x14ac:dyDescent="0.25">
      <c r="D67" s="247" t="s">
        <v>24</v>
      </c>
      <c r="E67" s="248"/>
      <c r="F67" s="108" t="str">
        <f t="shared" ref="F67:AA67" si="32">+IF(F54&gt;0.33, "COMERCIO INTRAINDUSTRIAL", "INDICIO DE COMERCIO INTRAINDUSTRIAL")</f>
        <v>COMERCIO INTRAINDUSTRIAL</v>
      </c>
      <c r="G67" s="136" t="str">
        <f t="shared" si="32"/>
        <v>INDICIO DE COMERCIO INTRAINDUSTRIAL</v>
      </c>
      <c r="H67" s="108" t="str">
        <f t="shared" si="32"/>
        <v>INDICIO DE COMERCIO INTRAINDUSTRIAL</v>
      </c>
      <c r="I67" s="136" t="str">
        <f t="shared" si="32"/>
        <v>INDICIO DE COMERCIO INTRAINDUSTRIAL</v>
      </c>
      <c r="J67" s="108" t="str">
        <f t="shared" si="32"/>
        <v>INDICIO DE COMERCIO INTRAINDUSTRIAL</v>
      </c>
      <c r="K67" s="136" t="str">
        <f t="shared" si="32"/>
        <v>INDICIO DE COMERCIO INTRAINDUSTRIAL</v>
      </c>
      <c r="L67" s="108" t="str">
        <f t="shared" si="32"/>
        <v>INDICIO DE COMERCIO INTRAINDUSTRIAL</v>
      </c>
      <c r="M67" s="136" t="str">
        <f t="shared" si="32"/>
        <v>INDICIO DE COMERCIO INTRAINDUSTRIAL</v>
      </c>
      <c r="N67" s="108" t="str">
        <f t="shared" si="32"/>
        <v>INDICIO DE COMERCIO INTRAINDUSTRIAL</v>
      </c>
      <c r="O67" s="136" t="str">
        <f t="shared" si="32"/>
        <v>INDICIO DE COMERCIO INTRAINDUSTRIAL</v>
      </c>
      <c r="P67" s="108" t="str">
        <f t="shared" si="32"/>
        <v>INDICIO DE COMERCIO INTRAINDUSTRIAL</v>
      </c>
      <c r="Q67" s="136" t="str">
        <f t="shared" si="32"/>
        <v>INDICIO DE COMERCIO INTRAINDUSTRIAL</v>
      </c>
      <c r="R67" s="108" t="str">
        <f t="shared" si="32"/>
        <v>INDICIO DE COMERCIO INTRAINDUSTRIAL</v>
      </c>
      <c r="S67" s="136" t="str">
        <f t="shared" si="32"/>
        <v>COMERCIO INTRAINDUSTRIAL</v>
      </c>
      <c r="T67" s="108" t="str">
        <f t="shared" si="32"/>
        <v>INDICIO DE COMERCIO INTRAINDUSTRIAL</v>
      </c>
      <c r="U67" s="136" t="str">
        <f t="shared" si="32"/>
        <v>INDICIO DE COMERCIO INTRAINDUSTRIAL</v>
      </c>
      <c r="V67" s="108" t="str">
        <f t="shared" si="32"/>
        <v>INDICIO DE COMERCIO INTRAINDUSTRIAL</v>
      </c>
      <c r="W67" s="136" t="str">
        <f t="shared" si="32"/>
        <v>INDICIO DE COMERCIO INTRAINDUSTRIAL</v>
      </c>
      <c r="X67" s="108" t="str">
        <f t="shared" si="32"/>
        <v>INDICIO DE COMERCIO INTRAINDUSTRIAL</v>
      </c>
      <c r="Y67" s="136" t="str">
        <f t="shared" si="32"/>
        <v>INDICIO DE COMERCIO INTRAINDUSTRIAL</v>
      </c>
      <c r="Z67" s="108" t="str">
        <f t="shared" si="32"/>
        <v>INDICIO DE COMERCIO INTRAINDUSTRIAL</v>
      </c>
      <c r="AA67" s="139" t="str">
        <f t="shared" si="32"/>
        <v>INDICIO DE COMERCIO INTRAINDUSTRIAL</v>
      </c>
      <c r="AB67" s="139" t="str">
        <f t="shared" ref="AB67:AC67" si="33">+IF(AB54&gt;0.33, "COMERCIO INTRAINDUSTRIAL", "INDICIO DE COMERCIO INTRAINDUSTRIAL")</f>
        <v>INDICIO DE COMERCIO INTRAINDUSTRIAL</v>
      </c>
      <c r="AC67" s="139" t="str">
        <f t="shared" si="33"/>
        <v>INDICIO DE COMERCIO INTRAINDUSTRIAL</v>
      </c>
      <c r="AD67" s="139" t="str">
        <f t="shared" ref="AD67:AE67" si="34">+IF(AD54&gt;0.33, "COMERCIO INTRAINDUSTRIAL", "INDICIO DE COMERCIO INTRAINDUSTRIAL")</f>
        <v>INDICIO DE COMERCIO INTRAINDUSTRIAL</v>
      </c>
      <c r="AE67" s="139" t="str">
        <f t="shared" si="34"/>
        <v>INDICIO DE COMERCIO INTRAINDUSTRIAL</v>
      </c>
      <c r="AF67" s="139" t="str">
        <f t="shared" ref="AF67" si="35">+IF(AF54&gt;0.33, "COMERCIO INTRAINDUSTRIAL", "INDICIO DE COMERCIO INTRAINDUSTRIAL")</f>
        <v>INDICIO DE COMERCIO INTRAINDUSTRIAL</v>
      </c>
    </row>
    <row r="68" spans="4:32" ht="15.75" thickBot="1" x14ac:dyDescent="0.3">
      <c r="D68" s="245" t="s">
        <v>25</v>
      </c>
      <c r="E68" s="246"/>
      <c r="F68" s="109" t="e">
        <f t="shared" ref="F68:AA68" si="36">+IF(F55&gt;0.33, "COMERCIO INTRAINDUSTRIAL", "INDICIO DE COMERCIO INTRAINDUSTRIAL")</f>
        <v>#VALUE!</v>
      </c>
      <c r="G68" s="140" t="e">
        <f t="shared" si="36"/>
        <v>#VALUE!</v>
      </c>
      <c r="H68" s="109" t="e">
        <f t="shared" si="36"/>
        <v>#VALUE!</v>
      </c>
      <c r="I68" s="140" t="e">
        <f t="shared" si="36"/>
        <v>#VALUE!</v>
      </c>
      <c r="J68" s="109" t="e">
        <f t="shared" si="36"/>
        <v>#VALUE!</v>
      </c>
      <c r="K68" s="140" t="str">
        <f t="shared" si="36"/>
        <v>INDICIO DE COMERCIO INTRAINDUSTRIAL</v>
      </c>
      <c r="L68" s="109" t="e">
        <f t="shared" si="36"/>
        <v>#VALUE!</v>
      </c>
      <c r="M68" s="140" t="e">
        <f t="shared" si="36"/>
        <v>#VALUE!</v>
      </c>
      <c r="N68" s="109" t="e">
        <f t="shared" si="36"/>
        <v>#VALUE!</v>
      </c>
      <c r="O68" s="140" t="e">
        <f t="shared" si="36"/>
        <v>#VALUE!</v>
      </c>
      <c r="P68" s="109" t="str">
        <f t="shared" si="36"/>
        <v>INDICIO DE COMERCIO INTRAINDUSTRIAL</v>
      </c>
      <c r="Q68" s="140" t="str">
        <f t="shared" si="36"/>
        <v>INDICIO DE COMERCIO INTRAINDUSTRIAL</v>
      </c>
      <c r="R68" s="109" t="str">
        <f t="shared" si="36"/>
        <v>INDICIO DE COMERCIO INTRAINDUSTRIAL</v>
      </c>
      <c r="S68" s="140" t="str">
        <f t="shared" si="36"/>
        <v>COMERCIO INTRAINDUSTRIAL</v>
      </c>
      <c r="T68" s="109" t="str">
        <f t="shared" si="36"/>
        <v>COMERCIO INTRAINDUSTRIAL</v>
      </c>
      <c r="U68" s="140" t="str">
        <f t="shared" si="36"/>
        <v>INDICIO DE COMERCIO INTRAINDUSTRIAL</v>
      </c>
      <c r="V68" s="109" t="e">
        <f t="shared" si="36"/>
        <v>#VALUE!</v>
      </c>
      <c r="W68" s="140" t="str">
        <f t="shared" si="36"/>
        <v>INDICIO DE COMERCIO INTRAINDUSTRIAL</v>
      </c>
      <c r="X68" s="109" t="str">
        <f t="shared" si="36"/>
        <v>COMERCIO INTRAINDUSTRIAL</v>
      </c>
      <c r="Y68" s="140" t="str">
        <f t="shared" si="36"/>
        <v>INDICIO DE COMERCIO INTRAINDUSTRIAL</v>
      </c>
      <c r="Z68" s="109" t="str">
        <f t="shared" si="36"/>
        <v>INDICIO DE COMERCIO INTRAINDUSTRIAL</v>
      </c>
      <c r="AA68" s="141" t="str">
        <f t="shared" si="36"/>
        <v>INDICIO DE COMERCIO INTRAINDUSTRIAL</v>
      </c>
      <c r="AB68" s="141" t="str">
        <f t="shared" ref="AB68:AC68" si="37">+IF(AB55&gt;0.33, "COMERCIO INTRAINDUSTRIAL", "INDICIO DE COMERCIO INTRAINDUSTRIAL")</f>
        <v>COMERCIO INTRAINDUSTRIAL</v>
      </c>
      <c r="AC68" s="141" t="str">
        <f t="shared" si="37"/>
        <v>INDICIO DE COMERCIO INTRAINDUSTRIAL</v>
      </c>
      <c r="AD68" s="141" t="str">
        <f t="shared" ref="AD68:AE68" si="38">+IF(AD55&gt;0.33, "COMERCIO INTRAINDUSTRIAL", "INDICIO DE COMERCIO INTRAINDUSTRIAL")</f>
        <v>COMERCIO INTRAINDUSTRIAL</v>
      </c>
      <c r="AE68" s="141" t="str">
        <f t="shared" si="38"/>
        <v>COMERCIO INTRAINDUSTRIAL</v>
      </c>
      <c r="AF68" s="141" t="str">
        <f t="shared" ref="AF68" si="39">+IF(AF55&gt;0.33, "COMERCIO INTRAINDUSTRIAL", "INDICIO DE COMERCIO INTRAINDUSTRIAL")</f>
        <v>COMERCIO INTRAINDUSTRIAL</v>
      </c>
    </row>
    <row r="69" spans="4:32" x14ac:dyDescent="0.25">
      <c r="D69" t="s">
        <v>52</v>
      </c>
    </row>
  </sheetData>
  <mergeCells count="23">
    <mergeCell ref="D52:E52"/>
    <mergeCell ref="D53:E53"/>
    <mergeCell ref="D54:E54"/>
    <mergeCell ref="D46:E46"/>
    <mergeCell ref="D47:E47"/>
    <mergeCell ref="D48:E48"/>
    <mergeCell ref="D49:E49"/>
    <mergeCell ref="D68:E68"/>
    <mergeCell ref="G15:H16"/>
    <mergeCell ref="I7:K15"/>
    <mergeCell ref="D7:E14"/>
    <mergeCell ref="D63:E63"/>
    <mergeCell ref="D64:E64"/>
    <mergeCell ref="D65:E65"/>
    <mergeCell ref="D66:E66"/>
    <mergeCell ref="D67:E67"/>
    <mergeCell ref="D55:E55"/>
    <mergeCell ref="D59:E59"/>
    <mergeCell ref="D60:E60"/>
    <mergeCell ref="D61:E61"/>
    <mergeCell ref="D62:E62"/>
    <mergeCell ref="D50:E50"/>
    <mergeCell ref="D51:E5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showGridLines="0" zoomScale="86" zoomScaleNormal="86" workbookViewId="0"/>
  </sheetViews>
  <sheetFormatPr baseColWidth="10" defaultRowHeight="15" x14ac:dyDescent="0.25"/>
  <sheetData>
    <row r="1" customFormat="1" x14ac:dyDescent="0.25"/>
    <row r="2" customFormat="1" x14ac:dyDescent="0.25"/>
    <row r="3" customFormat="1" x14ac:dyDescent="0.25"/>
    <row r="4" customFormat="1" x14ac:dyDescent="0.25"/>
    <row r="5" customFormat="1" x14ac:dyDescent="0.25"/>
    <row r="6" customFormat="1" x14ac:dyDescent="0.25"/>
  </sheetData>
  <dataValidations count="1">
    <dataValidation allowBlank="1" showInputMessage="1" showErrorMessage="1" prompt="Dar clic en alguno de los recuadros" sqref="H11" xr:uid="{00000000-0002-0000-0100-000000000000}"/>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2"/>
  <sheetViews>
    <sheetView showGridLines="0" topLeftCell="A8" workbookViewId="0">
      <selection activeCell="P6" sqref="P6"/>
    </sheetView>
  </sheetViews>
  <sheetFormatPr baseColWidth="10" defaultRowHeight="15" x14ac:dyDescent="0.25"/>
  <sheetData>
    <row r="1" spans="2:13" ht="24" customHeight="1" x14ac:dyDescent="0.25"/>
    <row r="2" spans="2:13" ht="23.25" x14ac:dyDescent="0.25">
      <c r="B2" s="202" t="s">
        <v>13</v>
      </c>
      <c r="C2" s="202"/>
      <c r="D2" s="202"/>
      <c r="E2" s="202"/>
      <c r="F2" s="202"/>
      <c r="G2" s="202"/>
      <c r="H2" s="202"/>
      <c r="I2" s="202"/>
      <c r="J2" s="202"/>
      <c r="K2" s="202"/>
      <c r="L2" s="202"/>
      <c r="M2" s="202"/>
    </row>
  </sheetData>
  <mergeCells count="1">
    <mergeCell ref="B2:M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7:AD75"/>
  <sheetViews>
    <sheetView showGridLines="0" topLeftCell="A36" zoomScaleNormal="100" workbookViewId="0">
      <selection activeCell="V51" sqref="V51"/>
    </sheetView>
  </sheetViews>
  <sheetFormatPr baseColWidth="10" defaultRowHeight="15" x14ac:dyDescent="0.25"/>
  <cols>
    <col min="1" max="1" width="7.140625" customWidth="1"/>
    <col min="2" max="2" width="14.28515625" customWidth="1"/>
    <col min="3" max="3" width="29.28515625" customWidth="1"/>
    <col min="4" max="4" width="17.85546875" bestFit="1" customWidth="1"/>
    <col min="5" max="5" width="12.42578125" bestFit="1" customWidth="1"/>
    <col min="6" max="6" width="15.42578125" customWidth="1"/>
    <col min="7" max="10" width="12.42578125" bestFit="1" customWidth="1"/>
    <col min="11" max="11" width="12.140625" customWidth="1"/>
    <col min="12" max="13" width="12.42578125" bestFit="1" customWidth="1"/>
    <col min="14" max="27" width="13.42578125" bestFit="1" customWidth="1"/>
    <col min="28" max="28" width="13" customWidth="1"/>
    <col min="29" max="29" width="12.85546875" customWidth="1"/>
  </cols>
  <sheetData>
    <row r="7" spans="2:16" ht="15" customHeight="1" x14ac:dyDescent="0.25">
      <c r="B7" s="209" t="s">
        <v>48</v>
      </c>
      <c r="C7" s="209"/>
      <c r="D7" s="209"/>
      <c r="E7" s="209"/>
      <c r="M7" s="209" t="s">
        <v>4</v>
      </c>
      <c r="N7" s="209"/>
      <c r="O7" s="209"/>
      <c r="P7" s="209"/>
    </row>
    <row r="8" spans="2:16" x14ac:dyDescent="0.25">
      <c r="B8" s="209"/>
      <c r="C8" s="209"/>
      <c r="D8" s="209"/>
      <c r="E8" s="209"/>
      <c r="G8" s="211" t="s">
        <v>0</v>
      </c>
      <c r="H8" s="211"/>
      <c r="I8" s="211"/>
      <c r="J8" s="211"/>
      <c r="M8" s="209"/>
      <c r="N8" s="209"/>
      <c r="O8" s="209"/>
      <c r="P8" s="209"/>
    </row>
    <row r="9" spans="2:16" x14ac:dyDescent="0.25">
      <c r="B9" s="209"/>
      <c r="C9" s="209"/>
      <c r="D9" s="209"/>
      <c r="E9" s="209"/>
      <c r="G9" s="211"/>
      <c r="H9" s="211"/>
      <c r="I9" s="211"/>
      <c r="J9" s="211"/>
      <c r="M9" s="209"/>
      <c r="N9" s="209"/>
      <c r="O9" s="209"/>
      <c r="P9" s="209"/>
    </row>
    <row r="10" spans="2:16" x14ac:dyDescent="0.25">
      <c r="B10" s="209"/>
      <c r="C10" s="209"/>
      <c r="D10" s="209"/>
      <c r="E10" s="209"/>
      <c r="G10" s="211"/>
      <c r="H10" s="211"/>
      <c r="I10" s="211"/>
      <c r="J10" s="211"/>
      <c r="M10" s="209"/>
      <c r="N10" s="209"/>
      <c r="O10" s="209"/>
      <c r="P10" s="209"/>
    </row>
    <row r="11" spans="2:16" x14ac:dyDescent="0.25">
      <c r="B11" s="209"/>
      <c r="C11" s="209"/>
      <c r="D11" s="209"/>
      <c r="E11" s="209"/>
      <c r="G11" s="211"/>
      <c r="H11" s="211"/>
      <c r="I11" s="211"/>
      <c r="J11" s="211"/>
      <c r="M11" s="209"/>
      <c r="N11" s="209"/>
      <c r="O11" s="209"/>
      <c r="P11" s="209"/>
    </row>
    <row r="12" spans="2:16" x14ac:dyDescent="0.25">
      <c r="B12" s="209"/>
      <c r="C12" s="209"/>
      <c r="D12" s="209"/>
      <c r="E12" s="209"/>
      <c r="G12" s="211"/>
      <c r="H12" s="211"/>
      <c r="I12" s="211"/>
      <c r="J12" s="211"/>
      <c r="M12" s="209"/>
      <c r="N12" s="209"/>
      <c r="O12" s="209"/>
      <c r="P12" s="209"/>
    </row>
    <row r="13" spans="2:16" x14ac:dyDescent="0.25">
      <c r="B13" s="209"/>
      <c r="C13" s="209"/>
      <c r="D13" s="209"/>
      <c r="E13" s="209"/>
      <c r="G13" s="211"/>
      <c r="H13" s="211"/>
      <c r="I13" s="211"/>
      <c r="J13" s="211"/>
      <c r="M13" s="209"/>
      <c r="N13" s="209"/>
      <c r="O13" s="209"/>
      <c r="P13" s="209"/>
    </row>
    <row r="14" spans="2:16" x14ac:dyDescent="0.25">
      <c r="B14" s="209"/>
      <c r="C14" s="209"/>
      <c r="D14" s="209"/>
      <c r="E14" s="209"/>
      <c r="G14" s="211"/>
      <c r="H14" s="211"/>
      <c r="I14" s="211"/>
      <c r="J14" s="211"/>
      <c r="M14" s="209"/>
      <c r="N14" s="209"/>
      <c r="O14" s="209"/>
      <c r="P14" s="209"/>
    </row>
    <row r="15" spans="2:16" x14ac:dyDescent="0.25">
      <c r="B15" s="209"/>
      <c r="C15" s="209"/>
      <c r="D15" s="209"/>
      <c r="E15" s="209"/>
      <c r="G15" s="211"/>
      <c r="H15" s="211"/>
      <c r="I15" s="211"/>
      <c r="J15" s="211"/>
      <c r="M15" s="209"/>
      <c r="N15" s="209"/>
      <c r="O15" s="209"/>
      <c r="P15" s="209"/>
    </row>
    <row r="16" spans="2:16" x14ac:dyDescent="0.25">
      <c r="B16" s="209"/>
      <c r="C16" s="209"/>
      <c r="D16" s="209"/>
      <c r="E16" s="209"/>
      <c r="G16" s="211"/>
      <c r="H16" s="211"/>
      <c r="I16" s="211"/>
      <c r="J16" s="211"/>
      <c r="M16" s="209"/>
      <c r="N16" s="209"/>
      <c r="O16" s="209"/>
      <c r="P16" s="209"/>
    </row>
    <row r="17" spans="3:15" x14ac:dyDescent="0.25">
      <c r="C17" s="210" t="s">
        <v>3</v>
      </c>
      <c r="D17" s="210"/>
      <c r="E17" s="210"/>
      <c r="M17" s="210" t="s">
        <v>3</v>
      </c>
      <c r="N17" s="210"/>
      <c r="O17" s="210"/>
    </row>
    <row r="43" spans="2:30" x14ac:dyDescent="0.25">
      <c r="C43" s="3" t="s">
        <v>60</v>
      </c>
      <c r="D43" s="4"/>
      <c r="E43" s="4"/>
      <c r="F43" s="4"/>
      <c r="G43" s="4"/>
      <c r="H43" s="4"/>
      <c r="I43" s="4"/>
    </row>
    <row r="44" spans="2:30" ht="15.75" thickBot="1" x14ac:dyDescent="0.3"/>
    <row r="45" spans="2:30" ht="15.75" thickBot="1" x14ac:dyDescent="0.3">
      <c r="B45" s="5" t="s">
        <v>14</v>
      </c>
      <c r="C45" s="6"/>
      <c r="D45" s="11">
        <v>1995</v>
      </c>
      <c r="E45" s="7">
        <v>1996</v>
      </c>
      <c r="F45" s="11">
        <v>1997</v>
      </c>
      <c r="G45" s="7">
        <v>1998</v>
      </c>
      <c r="H45" s="11">
        <v>1999</v>
      </c>
      <c r="I45" s="7">
        <v>2000</v>
      </c>
      <c r="J45" s="11">
        <v>2001</v>
      </c>
      <c r="K45" s="7">
        <v>2002</v>
      </c>
      <c r="L45" s="11">
        <v>2003</v>
      </c>
      <c r="M45" s="7">
        <v>2004</v>
      </c>
      <c r="N45" s="11">
        <v>2005</v>
      </c>
      <c r="O45" s="7">
        <v>2006</v>
      </c>
      <c r="P45" s="11">
        <v>2007</v>
      </c>
      <c r="Q45" s="7">
        <v>2008</v>
      </c>
      <c r="R45" s="11">
        <v>2009</v>
      </c>
      <c r="S45" s="11">
        <v>2010</v>
      </c>
      <c r="T45" s="11">
        <v>2011</v>
      </c>
      <c r="U45" s="11">
        <v>2012</v>
      </c>
      <c r="V45" s="7">
        <v>2013</v>
      </c>
      <c r="W45" s="11">
        <v>2014</v>
      </c>
      <c r="X45" s="11">
        <v>2015</v>
      </c>
      <c r="Y45" s="11">
        <v>2016</v>
      </c>
      <c r="Z45" s="7">
        <v>2017</v>
      </c>
      <c r="AA45" s="11">
        <v>2018</v>
      </c>
      <c r="AB45" s="7">
        <v>2019</v>
      </c>
      <c r="AC45" s="47">
        <v>2020</v>
      </c>
      <c r="AD45" s="47">
        <v>2021</v>
      </c>
    </row>
    <row r="46" spans="2:30" ht="15.75" thickBot="1" x14ac:dyDescent="0.3">
      <c r="B46" s="212" t="s">
        <v>26</v>
      </c>
      <c r="C46" s="213"/>
      <c r="D46" s="178">
        <v>58051</v>
      </c>
      <c r="E46" s="178">
        <v>47820</v>
      </c>
      <c r="F46" s="178">
        <v>65759</v>
      </c>
      <c r="G46" s="178">
        <v>66248</v>
      </c>
      <c r="H46" s="178">
        <v>71997</v>
      </c>
      <c r="I46" s="178">
        <v>79279</v>
      </c>
      <c r="J46" s="178">
        <v>70697</v>
      </c>
      <c r="K46" s="178">
        <v>57143</v>
      </c>
      <c r="L46" s="178">
        <v>88302</v>
      </c>
      <c r="M46" s="178">
        <v>113241</v>
      </c>
      <c r="N46" s="178">
        <v>148395</v>
      </c>
      <c r="O46" s="178">
        <v>158368</v>
      </c>
      <c r="P46" s="178">
        <v>185089</v>
      </c>
      <c r="Q46" s="185">
        <v>195004</v>
      </c>
      <c r="R46" s="178">
        <v>178603</v>
      </c>
      <c r="S46" s="178">
        <v>151312</v>
      </c>
      <c r="T46" s="178">
        <v>312468</v>
      </c>
      <c r="U46" s="178">
        <v>327573</v>
      </c>
      <c r="V46" s="179">
        <v>322139</v>
      </c>
      <c r="W46" s="178">
        <v>263914</v>
      </c>
      <c r="X46" s="178">
        <v>305082</v>
      </c>
      <c r="Y46" s="178">
        <v>213562</v>
      </c>
      <c r="Z46" s="179">
        <v>397468</v>
      </c>
      <c r="AA46" s="178">
        <v>318609</v>
      </c>
      <c r="AB46" s="179">
        <v>184914</v>
      </c>
      <c r="AC46" s="189">
        <v>45611</v>
      </c>
      <c r="AD46" s="189">
        <v>17622</v>
      </c>
    </row>
    <row r="47" spans="2:30" x14ac:dyDescent="0.25">
      <c r="B47" s="214" t="s">
        <v>16</v>
      </c>
      <c r="C47" s="215"/>
      <c r="D47" s="182">
        <v>25568</v>
      </c>
      <c r="E47" s="182" t="s">
        <v>63</v>
      </c>
      <c r="F47" s="182">
        <v>2662</v>
      </c>
      <c r="G47" s="182">
        <v>10130</v>
      </c>
      <c r="H47" s="182">
        <v>6136</v>
      </c>
      <c r="I47" s="176">
        <v>13438</v>
      </c>
      <c r="J47" s="182">
        <v>13221</v>
      </c>
      <c r="K47" s="182">
        <v>20671</v>
      </c>
      <c r="L47" s="182">
        <v>21441</v>
      </c>
      <c r="M47" s="182">
        <v>29010</v>
      </c>
      <c r="N47" s="182">
        <v>32246</v>
      </c>
      <c r="O47" s="182">
        <v>29826</v>
      </c>
      <c r="P47" s="184">
        <v>37191</v>
      </c>
      <c r="Q47" s="182">
        <v>36887</v>
      </c>
      <c r="R47" s="182">
        <v>37147</v>
      </c>
      <c r="S47" s="175">
        <v>52006</v>
      </c>
      <c r="T47" s="175">
        <v>29151</v>
      </c>
      <c r="U47" s="175">
        <v>5083</v>
      </c>
      <c r="V47" s="176" t="s">
        <v>64</v>
      </c>
      <c r="W47" s="175">
        <v>4900</v>
      </c>
      <c r="X47" s="175">
        <v>9077</v>
      </c>
      <c r="Y47" s="175">
        <v>7198</v>
      </c>
      <c r="Z47" s="176">
        <v>16160</v>
      </c>
      <c r="AA47" s="175">
        <v>11611</v>
      </c>
      <c r="AB47" s="176">
        <v>18655</v>
      </c>
      <c r="AC47" s="175">
        <v>18347</v>
      </c>
      <c r="AD47" s="175">
        <v>14726</v>
      </c>
    </row>
    <row r="48" spans="2:30" x14ac:dyDescent="0.25">
      <c r="B48" s="203" t="s">
        <v>17</v>
      </c>
      <c r="C48" s="204"/>
      <c r="D48" s="175">
        <v>763</v>
      </c>
      <c r="E48" s="175">
        <v>52</v>
      </c>
      <c r="F48" s="175">
        <v>928</v>
      </c>
      <c r="G48" s="175" t="s">
        <v>56</v>
      </c>
      <c r="H48" s="175" t="s">
        <v>56</v>
      </c>
      <c r="I48" s="177">
        <v>20</v>
      </c>
      <c r="J48" s="175" t="s">
        <v>56</v>
      </c>
      <c r="K48" s="175">
        <v>26</v>
      </c>
      <c r="L48" s="175">
        <v>13</v>
      </c>
      <c r="M48" s="177">
        <v>17</v>
      </c>
      <c r="N48" s="175" t="s">
        <v>56</v>
      </c>
      <c r="O48" s="177" t="s">
        <v>56</v>
      </c>
      <c r="P48" s="175" t="s">
        <v>56</v>
      </c>
      <c r="Q48" s="177">
        <v>299</v>
      </c>
      <c r="R48" s="175">
        <v>113</v>
      </c>
      <c r="S48" s="174">
        <v>1228</v>
      </c>
      <c r="T48" s="174">
        <v>542</v>
      </c>
      <c r="U48" s="174">
        <v>460</v>
      </c>
      <c r="V48" s="177">
        <v>71</v>
      </c>
      <c r="W48" s="174">
        <v>230</v>
      </c>
      <c r="X48" s="174">
        <v>241</v>
      </c>
      <c r="Y48" s="174" t="s">
        <v>56</v>
      </c>
      <c r="Z48" s="177">
        <v>1335</v>
      </c>
      <c r="AA48" s="174">
        <v>2347</v>
      </c>
      <c r="AB48" s="177">
        <v>110</v>
      </c>
      <c r="AC48" s="174" t="s">
        <v>56</v>
      </c>
      <c r="AD48" s="174" t="s">
        <v>56</v>
      </c>
    </row>
    <row r="49" spans="2:30" x14ac:dyDescent="0.25">
      <c r="B49" s="205" t="s">
        <v>18</v>
      </c>
      <c r="C49" s="206"/>
      <c r="D49" s="175">
        <v>23</v>
      </c>
      <c r="E49" s="175">
        <v>43</v>
      </c>
      <c r="F49" s="175">
        <v>57</v>
      </c>
      <c r="G49" s="175">
        <v>77</v>
      </c>
      <c r="H49" s="175">
        <v>90</v>
      </c>
      <c r="I49" s="176">
        <v>7</v>
      </c>
      <c r="J49" s="175" t="s">
        <v>56</v>
      </c>
      <c r="K49" s="176">
        <v>13</v>
      </c>
      <c r="L49" s="175">
        <v>2</v>
      </c>
      <c r="M49" s="175">
        <v>4</v>
      </c>
      <c r="N49" s="175">
        <v>0</v>
      </c>
      <c r="O49" s="175">
        <v>51</v>
      </c>
      <c r="P49" s="186">
        <v>182</v>
      </c>
      <c r="Q49" s="175">
        <v>61</v>
      </c>
      <c r="R49" s="175">
        <v>130</v>
      </c>
      <c r="S49" s="174">
        <v>353</v>
      </c>
      <c r="T49" s="175">
        <v>840</v>
      </c>
      <c r="U49" s="175">
        <v>290</v>
      </c>
      <c r="V49" s="176">
        <v>360</v>
      </c>
      <c r="W49" s="175" t="s">
        <v>65</v>
      </c>
      <c r="X49" s="174">
        <v>438</v>
      </c>
      <c r="Y49" s="175">
        <v>377</v>
      </c>
      <c r="Z49" s="176">
        <v>408</v>
      </c>
      <c r="AA49" s="175">
        <v>532</v>
      </c>
      <c r="AB49" s="176">
        <v>359</v>
      </c>
      <c r="AC49" s="175">
        <v>194</v>
      </c>
      <c r="AD49" s="175">
        <v>123</v>
      </c>
    </row>
    <row r="50" spans="2:30" x14ac:dyDescent="0.25">
      <c r="B50" s="203" t="s">
        <v>19</v>
      </c>
      <c r="C50" s="204"/>
      <c r="D50" s="174">
        <v>30099</v>
      </c>
      <c r="E50" s="174">
        <v>40526</v>
      </c>
      <c r="F50" s="174">
        <v>61214</v>
      </c>
      <c r="G50" s="174">
        <v>53310</v>
      </c>
      <c r="H50" s="174">
        <v>64884</v>
      </c>
      <c r="I50" s="177">
        <v>65304</v>
      </c>
      <c r="J50" s="175">
        <v>56540</v>
      </c>
      <c r="K50" s="177">
        <v>34882</v>
      </c>
      <c r="L50" s="175">
        <v>63862</v>
      </c>
      <c r="M50" s="177">
        <v>78890</v>
      </c>
      <c r="N50" s="175">
        <v>111810</v>
      </c>
      <c r="O50" s="175">
        <v>122479</v>
      </c>
      <c r="P50" s="175">
        <v>136181</v>
      </c>
      <c r="Q50" s="175">
        <v>148949</v>
      </c>
      <c r="R50" s="174">
        <v>137415</v>
      </c>
      <c r="S50" s="174">
        <v>94601</v>
      </c>
      <c r="T50" s="174">
        <v>276415</v>
      </c>
      <c r="U50" s="174">
        <v>316358</v>
      </c>
      <c r="V50" s="177">
        <v>312418</v>
      </c>
      <c r="W50" s="174">
        <v>252828</v>
      </c>
      <c r="X50" s="174">
        <v>282341</v>
      </c>
      <c r="Y50" s="174">
        <v>203284</v>
      </c>
      <c r="Z50" s="177">
        <v>374613</v>
      </c>
      <c r="AA50" s="174">
        <v>302050</v>
      </c>
      <c r="AB50" s="177">
        <v>159477</v>
      </c>
      <c r="AC50" s="174">
        <v>17048</v>
      </c>
      <c r="AD50" s="174">
        <v>108</v>
      </c>
    </row>
    <row r="51" spans="2:30" x14ac:dyDescent="0.25">
      <c r="B51" s="205" t="s">
        <v>20</v>
      </c>
      <c r="C51" s="206"/>
      <c r="D51" s="175">
        <v>0</v>
      </c>
      <c r="E51" s="175">
        <v>0</v>
      </c>
      <c r="F51" s="175">
        <v>0</v>
      </c>
      <c r="G51" s="175">
        <v>0</v>
      </c>
      <c r="H51" s="175">
        <v>0</v>
      </c>
      <c r="I51" s="176">
        <v>0</v>
      </c>
      <c r="J51" s="175" t="s">
        <v>56</v>
      </c>
      <c r="K51" s="176" t="s">
        <v>56</v>
      </c>
      <c r="L51" s="175" t="s">
        <v>56</v>
      </c>
      <c r="M51" s="176" t="s">
        <v>56</v>
      </c>
      <c r="N51" s="175" t="s">
        <v>56</v>
      </c>
      <c r="O51" s="175" t="s">
        <v>56</v>
      </c>
      <c r="P51" s="175" t="s">
        <v>56</v>
      </c>
      <c r="Q51" s="175" t="s">
        <v>56</v>
      </c>
      <c r="R51" s="175" t="s">
        <v>56</v>
      </c>
      <c r="S51" s="175" t="s">
        <v>56</v>
      </c>
      <c r="T51" s="175" t="s">
        <v>56</v>
      </c>
      <c r="U51" s="175" t="s">
        <v>56</v>
      </c>
      <c r="V51" s="176" t="s">
        <v>56</v>
      </c>
      <c r="W51" s="175">
        <v>99</v>
      </c>
      <c r="X51" s="175" t="s">
        <v>56</v>
      </c>
      <c r="Y51" s="175" t="s">
        <v>56</v>
      </c>
      <c r="Z51" s="176">
        <v>29</v>
      </c>
      <c r="AA51" s="175">
        <v>11</v>
      </c>
      <c r="AB51" s="176">
        <v>360</v>
      </c>
      <c r="AC51" s="175">
        <v>291</v>
      </c>
      <c r="AD51" s="175">
        <v>174</v>
      </c>
    </row>
    <row r="52" spans="2:30" x14ac:dyDescent="0.25">
      <c r="B52" s="203" t="s">
        <v>21</v>
      </c>
      <c r="C52" s="204"/>
      <c r="D52" s="174">
        <v>236</v>
      </c>
      <c r="E52" s="174">
        <v>762</v>
      </c>
      <c r="F52" s="174">
        <v>682</v>
      </c>
      <c r="G52" s="174">
        <v>1131</v>
      </c>
      <c r="H52" s="174">
        <v>753</v>
      </c>
      <c r="I52" s="177">
        <v>357</v>
      </c>
      <c r="J52" s="175">
        <v>479</v>
      </c>
      <c r="K52" s="177">
        <v>841</v>
      </c>
      <c r="L52" s="174">
        <v>1354</v>
      </c>
      <c r="M52" s="174">
        <v>3766</v>
      </c>
      <c r="N52" s="174">
        <v>3031</v>
      </c>
      <c r="O52" s="174">
        <v>3497</v>
      </c>
      <c r="P52" s="187">
        <v>9396</v>
      </c>
      <c r="Q52" s="174">
        <v>4238</v>
      </c>
      <c r="R52" s="174">
        <v>2816</v>
      </c>
      <c r="S52" s="174">
        <v>645</v>
      </c>
      <c r="T52" s="174">
        <v>1515</v>
      </c>
      <c r="U52" s="174">
        <v>1840</v>
      </c>
      <c r="V52" s="177">
        <v>1585</v>
      </c>
      <c r="W52" s="174">
        <v>1536</v>
      </c>
      <c r="X52" s="174">
        <v>10454</v>
      </c>
      <c r="Y52" s="174">
        <v>1218</v>
      </c>
      <c r="Z52" s="177">
        <v>3142</v>
      </c>
      <c r="AA52" s="174">
        <v>949</v>
      </c>
      <c r="AB52" s="177">
        <v>4986</v>
      </c>
      <c r="AC52" s="174">
        <v>8439</v>
      </c>
      <c r="AD52" s="174">
        <v>1489</v>
      </c>
    </row>
    <row r="53" spans="2:30" x14ac:dyDescent="0.25">
      <c r="B53" s="205" t="s">
        <v>22</v>
      </c>
      <c r="C53" s="206"/>
      <c r="D53" s="175">
        <v>486</v>
      </c>
      <c r="E53" s="175">
        <v>897</v>
      </c>
      <c r="F53" s="175">
        <v>122</v>
      </c>
      <c r="G53" s="175">
        <v>263</v>
      </c>
      <c r="H53" s="175">
        <v>106</v>
      </c>
      <c r="I53" s="176">
        <v>2</v>
      </c>
      <c r="J53" s="175">
        <v>392</v>
      </c>
      <c r="K53" s="176">
        <v>637</v>
      </c>
      <c r="L53" s="175">
        <v>1441</v>
      </c>
      <c r="M53" s="175">
        <v>835</v>
      </c>
      <c r="N53" s="175">
        <v>948</v>
      </c>
      <c r="O53" s="175">
        <v>1294</v>
      </c>
      <c r="P53" s="186">
        <v>1124</v>
      </c>
      <c r="Q53" s="175">
        <v>1131</v>
      </c>
      <c r="R53" s="175">
        <v>660</v>
      </c>
      <c r="S53" s="174">
        <v>1734</v>
      </c>
      <c r="T53" s="175">
        <v>1904</v>
      </c>
      <c r="U53" s="175">
        <v>1539</v>
      </c>
      <c r="V53" s="176">
        <v>784</v>
      </c>
      <c r="W53" s="175">
        <v>2207</v>
      </c>
      <c r="X53" s="174">
        <v>1624</v>
      </c>
      <c r="Y53" s="175">
        <v>1022</v>
      </c>
      <c r="Z53" s="176">
        <v>1247</v>
      </c>
      <c r="AA53" s="175">
        <v>747</v>
      </c>
      <c r="AB53" s="176">
        <v>552</v>
      </c>
      <c r="AC53" s="175">
        <v>484</v>
      </c>
      <c r="AD53" s="175">
        <v>683</v>
      </c>
    </row>
    <row r="54" spans="2:30" x14ac:dyDescent="0.25">
      <c r="B54" s="203" t="s">
        <v>23</v>
      </c>
      <c r="C54" s="204"/>
      <c r="D54" s="174">
        <v>14</v>
      </c>
      <c r="E54" s="174">
        <v>103</v>
      </c>
      <c r="F54" s="174" t="s">
        <v>56</v>
      </c>
      <c r="G54" s="174">
        <v>6</v>
      </c>
      <c r="H54" s="174">
        <v>1</v>
      </c>
      <c r="I54" s="177">
        <v>140</v>
      </c>
      <c r="J54" s="175">
        <v>10</v>
      </c>
      <c r="K54" s="177">
        <v>10</v>
      </c>
      <c r="L54" s="174">
        <v>8</v>
      </c>
      <c r="M54" s="174">
        <v>2</v>
      </c>
      <c r="N54" s="174">
        <v>41</v>
      </c>
      <c r="O54" s="174">
        <v>4</v>
      </c>
      <c r="P54" s="187">
        <v>12</v>
      </c>
      <c r="Q54" s="174">
        <v>3366</v>
      </c>
      <c r="R54" s="174">
        <v>46</v>
      </c>
      <c r="S54" s="174">
        <v>380</v>
      </c>
      <c r="T54" s="174">
        <v>1628</v>
      </c>
      <c r="U54" s="174">
        <v>1622</v>
      </c>
      <c r="V54" s="177">
        <v>710</v>
      </c>
      <c r="W54" s="174">
        <v>527</v>
      </c>
      <c r="X54" s="174">
        <v>273</v>
      </c>
      <c r="Y54" s="174">
        <v>3</v>
      </c>
      <c r="Z54" s="177">
        <v>108</v>
      </c>
      <c r="AA54" s="174">
        <v>25</v>
      </c>
      <c r="AB54" s="177">
        <v>56</v>
      </c>
      <c r="AC54" s="174">
        <v>555</v>
      </c>
      <c r="AD54" s="174">
        <v>76</v>
      </c>
    </row>
    <row r="55" spans="2:30" ht="15.75" thickBot="1" x14ac:dyDescent="0.3">
      <c r="B55" s="205" t="s">
        <v>24</v>
      </c>
      <c r="C55" s="206"/>
      <c r="D55" s="175">
        <v>861</v>
      </c>
      <c r="E55" s="175">
        <v>1112</v>
      </c>
      <c r="F55" s="175">
        <v>94</v>
      </c>
      <c r="G55" s="175">
        <v>1331</v>
      </c>
      <c r="H55" s="175">
        <v>27</v>
      </c>
      <c r="I55" s="176">
        <v>11</v>
      </c>
      <c r="J55" s="175">
        <v>56</v>
      </c>
      <c r="K55" s="176">
        <v>62</v>
      </c>
      <c r="L55" s="175">
        <v>181</v>
      </c>
      <c r="M55" s="175">
        <v>712</v>
      </c>
      <c r="N55" s="175">
        <v>313</v>
      </c>
      <c r="O55" s="175">
        <v>4</v>
      </c>
      <c r="P55" s="186">
        <v>12</v>
      </c>
      <c r="Q55" s="175">
        <v>3366</v>
      </c>
      <c r="R55" s="175">
        <v>46</v>
      </c>
      <c r="S55" s="174">
        <v>380</v>
      </c>
      <c r="T55" s="175">
        <v>474</v>
      </c>
      <c r="U55" s="175">
        <v>297</v>
      </c>
      <c r="V55" s="176">
        <v>164</v>
      </c>
      <c r="W55" s="175">
        <v>510</v>
      </c>
      <c r="X55" s="174">
        <v>624</v>
      </c>
      <c r="Y55" s="175">
        <v>393</v>
      </c>
      <c r="Z55" s="176">
        <v>391</v>
      </c>
      <c r="AA55" s="175">
        <v>256</v>
      </c>
      <c r="AB55" s="176">
        <v>223</v>
      </c>
      <c r="AC55" s="188">
        <v>98</v>
      </c>
      <c r="AD55" s="188">
        <v>92</v>
      </c>
    </row>
    <row r="56" spans="2:30" ht="15.75" thickBot="1" x14ac:dyDescent="0.3">
      <c r="B56" s="207" t="s">
        <v>25</v>
      </c>
      <c r="C56" s="208"/>
      <c r="D56" s="180">
        <v>0</v>
      </c>
      <c r="E56" s="180">
        <v>0</v>
      </c>
      <c r="F56" s="180">
        <v>0</v>
      </c>
      <c r="G56" s="180">
        <v>0</v>
      </c>
      <c r="H56" s="180">
        <v>0</v>
      </c>
      <c r="I56" s="181">
        <v>0</v>
      </c>
      <c r="J56" s="180" t="s">
        <v>56</v>
      </c>
      <c r="K56" s="180" t="s">
        <v>56</v>
      </c>
      <c r="L56" s="180" t="s">
        <v>56</v>
      </c>
      <c r="M56" s="180">
        <v>5</v>
      </c>
      <c r="N56" s="180">
        <v>7</v>
      </c>
      <c r="O56" s="180">
        <v>11</v>
      </c>
      <c r="P56" s="191">
        <v>3</v>
      </c>
      <c r="Q56" s="180">
        <v>10</v>
      </c>
      <c r="R56" s="180">
        <v>17</v>
      </c>
      <c r="S56" s="180">
        <v>7</v>
      </c>
      <c r="T56" s="180" t="s">
        <v>56</v>
      </c>
      <c r="U56" s="180">
        <v>85</v>
      </c>
      <c r="V56" s="181">
        <v>58</v>
      </c>
      <c r="W56" s="180">
        <v>5</v>
      </c>
      <c r="X56" s="180">
        <v>9</v>
      </c>
      <c r="Y56" s="180">
        <v>67</v>
      </c>
      <c r="Z56" s="181">
        <v>36</v>
      </c>
      <c r="AA56" s="180">
        <v>82</v>
      </c>
      <c r="AB56" s="181">
        <v>137</v>
      </c>
      <c r="AC56" s="180">
        <v>154</v>
      </c>
      <c r="AD56" s="180">
        <v>151</v>
      </c>
    </row>
    <row r="57" spans="2:30" x14ac:dyDescent="0.25">
      <c r="B57" t="s">
        <v>51</v>
      </c>
    </row>
    <row r="59" spans="2:30" x14ac:dyDescent="0.25">
      <c r="P59" s="171"/>
      <c r="Q59" s="171"/>
      <c r="R59" s="173"/>
      <c r="S59" s="171"/>
      <c r="T59" s="171"/>
    </row>
    <row r="60" spans="2:30" x14ac:dyDescent="0.25">
      <c r="D60" s="173"/>
      <c r="E60" s="171"/>
      <c r="F60" s="171"/>
      <c r="G60" s="171"/>
      <c r="H60" s="171"/>
      <c r="P60" s="171"/>
      <c r="Q60" s="173"/>
      <c r="R60" s="171"/>
      <c r="S60" s="171"/>
      <c r="T60" s="171"/>
    </row>
    <row r="61" spans="2:30" x14ac:dyDescent="0.25">
      <c r="D61" s="171"/>
      <c r="E61" s="171"/>
      <c r="F61" s="171"/>
      <c r="G61" s="171"/>
      <c r="H61" s="171"/>
      <c r="P61" s="171"/>
      <c r="Q61" s="171"/>
      <c r="R61" s="171"/>
      <c r="S61" s="171"/>
      <c r="T61" s="171"/>
    </row>
    <row r="62" spans="2:30" x14ac:dyDescent="0.25">
      <c r="D62" s="171"/>
      <c r="E62" s="171"/>
      <c r="F62" s="171"/>
      <c r="G62" s="171"/>
      <c r="H62" s="171"/>
      <c r="P62" s="171"/>
      <c r="Q62" s="171"/>
      <c r="R62" s="171"/>
      <c r="S62" s="171"/>
      <c r="T62" s="171"/>
    </row>
    <row r="63" spans="2:30" x14ac:dyDescent="0.25">
      <c r="D63" s="171"/>
      <c r="E63" s="171"/>
      <c r="F63" s="171"/>
      <c r="G63" s="171"/>
      <c r="H63" s="171"/>
      <c r="P63" s="171"/>
      <c r="Q63" s="171"/>
      <c r="R63" s="171"/>
      <c r="S63" s="171"/>
      <c r="T63" s="171"/>
    </row>
    <row r="64" spans="2:30" x14ac:dyDescent="0.25">
      <c r="D64" s="171"/>
      <c r="E64" s="171"/>
      <c r="F64" s="171"/>
      <c r="G64" s="171"/>
      <c r="H64" s="171"/>
      <c r="P64" s="171"/>
      <c r="Q64" s="171"/>
      <c r="R64" s="171"/>
      <c r="S64" s="171"/>
      <c r="T64" s="171"/>
    </row>
    <row r="65" spans="4:20" x14ac:dyDescent="0.25">
      <c r="D65" s="171"/>
      <c r="E65" s="171"/>
      <c r="F65" s="171"/>
      <c r="G65" s="171"/>
      <c r="H65" s="171"/>
      <c r="I65" s="171"/>
      <c r="P65" s="171"/>
      <c r="Q65" s="171"/>
      <c r="R65" s="171"/>
      <c r="S65" s="171"/>
      <c r="T65" s="171"/>
    </row>
    <row r="66" spans="4:20" x14ac:dyDescent="0.25">
      <c r="D66" s="171"/>
      <c r="E66" s="171"/>
      <c r="F66" s="171"/>
      <c r="G66" s="171"/>
      <c r="H66" s="171"/>
      <c r="I66" s="171"/>
      <c r="P66" s="171"/>
      <c r="Q66" s="171"/>
      <c r="R66" s="171"/>
      <c r="S66" s="171"/>
      <c r="T66" s="171"/>
    </row>
    <row r="67" spans="4:20" x14ac:dyDescent="0.25">
      <c r="D67" s="171"/>
      <c r="E67" s="171"/>
      <c r="F67" s="171"/>
      <c r="G67" s="171"/>
      <c r="H67" s="171"/>
      <c r="I67" s="171"/>
      <c r="P67" s="171"/>
      <c r="Q67" s="171"/>
      <c r="R67" s="171"/>
      <c r="S67" s="171"/>
      <c r="T67" s="171"/>
    </row>
    <row r="68" spans="4:20" x14ac:dyDescent="0.25">
      <c r="D68" s="171"/>
      <c r="E68" s="171"/>
      <c r="F68" s="171"/>
      <c r="G68" s="171"/>
      <c r="H68" s="171"/>
      <c r="I68" s="171"/>
      <c r="P68" s="171"/>
      <c r="Q68" s="171"/>
      <c r="R68" s="171"/>
      <c r="S68" s="171"/>
      <c r="T68" s="171"/>
    </row>
    <row r="69" spans="4:20" x14ac:dyDescent="0.25">
      <c r="D69" s="171"/>
      <c r="E69" s="171"/>
      <c r="F69" s="171"/>
      <c r="G69" s="171"/>
      <c r="H69" s="171"/>
      <c r="I69" s="171"/>
      <c r="P69" s="171"/>
      <c r="Q69" s="171"/>
      <c r="R69" s="171"/>
      <c r="S69" s="171"/>
      <c r="T69" s="171"/>
    </row>
    <row r="70" spans="4:20" x14ac:dyDescent="0.25">
      <c r="D70" s="171"/>
      <c r="E70" s="171"/>
      <c r="F70" s="171"/>
      <c r="G70" s="171"/>
      <c r="H70" s="171"/>
      <c r="I70" s="171"/>
    </row>
    <row r="71" spans="4:20" x14ac:dyDescent="0.25">
      <c r="D71" s="171"/>
      <c r="E71" s="171"/>
      <c r="F71" s="171"/>
      <c r="G71" s="171"/>
      <c r="H71" s="171"/>
      <c r="I71" s="171"/>
    </row>
    <row r="72" spans="4:20" x14ac:dyDescent="0.25">
      <c r="D72" s="171"/>
      <c r="E72" s="171"/>
      <c r="F72" s="171"/>
      <c r="G72" s="171"/>
      <c r="H72" s="171"/>
      <c r="I72" s="171"/>
    </row>
    <row r="73" spans="4:20" x14ac:dyDescent="0.25">
      <c r="D73" s="171"/>
      <c r="E73" s="171"/>
      <c r="F73" s="171"/>
      <c r="G73" s="171"/>
      <c r="H73" s="171"/>
      <c r="I73" s="171"/>
    </row>
    <row r="74" spans="4:20" x14ac:dyDescent="0.25">
      <c r="D74" s="171"/>
      <c r="E74" s="171"/>
      <c r="F74" s="171"/>
      <c r="G74" s="171"/>
      <c r="H74" s="171"/>
      <c r="I74" s="171"/>
    </row>
    <row r="75" spans="4:20" x14ac:dyDescent="0.25">
      <c r="D75" s="171"/>
      <c r="E75" s="171"/>
      <c r="F75" s="171"/>
      <c r="G75" s="171"/>
      <c r="H75" s="171"/>
      <c r="I75" s="171"/>
    </row>
  </sheetData>
  <mergeCells count="16">
    <mergeCell ref="B51:C51"/>
    <mergeCell ref="B7:E16"/>
    <mergeCell ref="C17:E17"/>
    <mergeCell ref="G8:J16"/>
    <mergeCell ref="M7:P16"/>
    <mergeCell ref="M17:O17"/>
    <mergeCell ref="B46:C46"/>
    <mergeCell ref="B47:C47"/>
    <mergeCell ref="B48:C48"/>
    <mergeCell ref="B49:C49"/>
    <mergeCell ref="B50:C50"/>
    <mergeCell ref="B52:C52"/>
    <mergeCell ref="B53:C53"/>
    <mergeCell ref="B54:C54"/>
    <mergeCell ref="B55:C55"/>
    <mergeCell ref="B56:C5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7:AE71"/>
  <sheetViews>
    <sheetView showGridLines="0" topLeftCell="A40" zoomScaleNormal="100" workbookViewId="0">
      <selection activeCell="P60" sqref="P60"/>
    </sheetView>
  </sheetViews>
  <sheetFormatPr baseColWidth="10" defaultRowHeight="15" x14ac:dyDescent="0.25"/>
  <cols>
    <col min="1" max="1" width="8" customWidth="1"/>
    <col min="4" max="4" width="19.140625" customWidth="1"/>
    <col min="5" max="14" width="12.42578125" bestFit="1" customWidth="1"/>
    <col min="15" max="18" width="13.42578125" bestFit="1" customWidth="1"/>
    <col min="19" max="24" width="13.140625" bestFit="1" customWidth="1"/>
    <col min="25" max="25" width="13.140625" customWidth="1"/>
    <col min="26" max="28" width="13.42578125" bestFit="1" customWidth="1"/>
    <col min="29" max="29" width="12.5703125" customWidth="1"/>
    <col min="30" max="30" width="13.5703125" customWidth="1"/>
  </cols>
  <sheetData>
    <row r="7" spans="2:16" x14ac:dyDescent="0.25">
      <c r="B7" s="223" t="s">
        <v>5</v>
      </c>
      <c r="C7" s="224"/>
      <c r="D7" s="224"/>
      <c r="E7" s="224"/>
      <c r="M7" s="209" t="s">
        <v>6</v>
      </c>
      <c r="N7" s="225"/>
      <c r="O7" s="225"/>
      <c r="P7" s="225"/>
    </row>
    <row r="8" spans="2:16" x14ac:dyDescent="0.25">
      <c r="B8" s="224"/>
      <c r="C8" s="224"/>
      <c r="D8" s="224"/>
      <c r="E8" s="224"/>
      <c r="G8" s="211" t="s">
        <v>1</v>
      </c>
      <c r="H8" s="211"/>
      <c r="I8" s="211"/>
      <c r="J8" s="211"/>
      <c r="K8" s="211"/>
      <c r="M8" s="225"/>
      <c r="N8" s="225"/>
      <c r="O8" s="225"/>
      <c r="P8" s="225"/>
    </row>
    <row r="9" spans="2:16" x14ac:dyDescent="0.25">
      <c r="B9" s="224"/>
      <c r="C9" s="224"/>
      <c r="D9" s="224"/>
      <c r="E9" s="224"/>
      <c r="G9" s="211"/>
      <c r="H9" s="211"/>
      <c r="I9" s="211"/>
      <c r="J9" s="211"/>
      <c r="K9" s="211"/>
      <c r="M9" s="225"/>
      <c r="N9" s="225"/>
      <c r="O9" s="225"/>
      <c r="P9" s="225"/>
    </row>
    <row r="10" spans="2:16" x14ac:dyDescent="0.25">
      <c r="B10" s="224"/>
      <c r="C10" s="224"/>
      <c r="D10" s="224"/>
      <c r="E10" s="224"/>
      <c r="G10" s="211"/>
      <c r="H10" s="211"/>
      <c r="I10" s="211"/>
      <c r="J10" s="211"/>
      <c r="K10" s="211"/>
      <c r="M10" s="225"/>
      <c r="N10" s="225"/>
      <c r="O10" s="225"/>
      <c r="P10" s="225"/>
    </row>
    <row r="11" spans="2:16" x14ac:dyDescent="0.25">
      <c r="B11" s="224"/>
      <c r="C11" s="224"/>
      <c r="D11" s="224"/>
      <c r="E11" s="224"/>
      <c r="G11" s="211"/>
      <c r="H11" s="211"/>
      <c r="I11" s="211"/>
      <c r="J11" s="211"/>
      <c r="K11" s="211"/>
      <c r="M11" s="225"/>
      <c r="N11" s="225"/>
      <c r="O11" s="225"/>
      <c r="P11" s="225"/>
    </row>
    <row r="12" spans="2:16" x14ac:dyDescent="0.25">
      <c r="B12" s="224"/>
      <c r="C12" s="224"/>
      <c r="D12" s="224"/>
      <c r="E12" s="224"/>
      <c r="G12" s="211"/>
      <c r="H12" s="211"/>
      <c r="I12" s="211"/>
      <c r="J12" s="211"/>
      <c r="K12" s="211"/>
      <c r="M12" s="225"/>
      <c r="N12" s="225"/>
      <c r="O12" s="225"/>
      <c r="P12" s="225"/>
    </row>
    <row r="13" spans="2:16" x14ac:dyDescent="0.25">
      <c r="B13" s="224"/>
      <c r="C13" s="224"/>
      <c r="D13" s="224"/>
      <c r="E13" s="224"/>
      <c r="G13" s="211"/>
      <c r="H13" s="211"/>
      <c r="I13" s="211"/>
      <c r="J13" s="211"/>
      <c r="K13" s="211"/>
      <c r="M13" s="225"/>
      <c r="N13" s="225"/>
      <c r="O13" s="225"/>
      <c r="P13" s="225"/>
    </row>
    <row r="14" spans="2:16" x14ac:dyDescent="0.25">
      <c r="B14" s="224"/>
      <c r="C14" s="224"/>
      <c r="D14" s="224"/>
      <c r="E14" s="224"/>
      <c r="G14" s="211"/>
      <c r="H14" s="211"/>
      <c r="I14" s="211"/>
      <c r="J14" s="211"/>
      <c r="K14" s="211"/>
      <c r="M14" s="225"/>
      <c r="N14" s="225"/>
      <c r="O14" s="225"/>
      <c r="P14" s="225"/>
    </row>
    <row r="15" spans="2:16" x14ac:dyDescent="0.25">
      <c r="B15" s="224"/>
      <c r="C15" s="224"/>
      <c r="D15" s="224"/>
      <c r="E15" s="224"/>
      <c r="G15" s="211"/>
      <c r="H15" s="211"/>
      <c r="I15" s="211"/>
      <c r="J15" s="211"/>
      <c r="K15" s="211"/>
      <c r="M15" s="225"/>
      <c r="N15" s="225"/>
      <c r="O15" s="225"/>
      <c r="P15" s="225"/>
    </row>
    <row r="16" spans="2:16" x14ac:dyDescent="0.25">
      <c r="B16" s="224"/>
      <c r="C16" s="224"/>
      <c r="D16" s="224"/>
      <c r="E16" s="224"/>
      <c r="G16" s="211"/>
      <c r="H16" s="211"/>
      <c r="I16" s="211"/>
      <c r="J16" s="211"/>
      <c r="K16" s="211"/>
      <c r="M16" s="225"/>
      <c r="N16" s="225"/>
      <c r="O16" s="225"/>
      <c r="P16" s="225"/>
    </row>
    <row r="17" spans="3:15" x14ac:dyDescent="0.25">
      <c r="C17" s="210" t="s">
        <v>3</v>
      </c>
      <c r="D17" s="210"/>
      <c r="E17" s="210"/>
      <c r="M17" s="210" t="s">
        <v>3</v>
      </c>
      <c r="N17" s="210"/>
      <c r="O17" s="210"/>
    </row>
    <row r="42" spans="2:31" x14ac:dyDescent="0.25">
      <c r="C42" s="3" t="s">
        <v>59</v>
      </c>
    </row>
    <row r="44" spans="2:31" ht="15.75" thickBot="1" x14ac:dyDescent="0.3"/>
    <row r="45" spans="2:31" ht="15.75" thickBot="1" x14ac:dyDescent="0.3">
      <c r="B45" s="216" t="s">
        <v>14</v>
      </c>
      <c r="C45" s="217"/>
      <c r="D45" s="218"/>
      <c r="E45" s="7">
        <v>1995</v>
      </c>
      <c r="F45" s="11">
        <v>1996</v>
      </c>
      <c r="G45" s="7">
        <v>1997</v>
      </c>
      <c r="H45" s="11">
        <v>1998</v>
      </c>
      <c r="I45" s="7">
        <v>1999</v>
      </c>
      <c r="J45" s="11">
        <v>2000</v>
      </c>
      <c r="K45" s="7">
        <v>2001</v>
      </c>
      <c r="L45" s="11">
        <v>2002</v>
      </c>
      <c r="M45" s="7">
        <v>2003</v>
      </c>
      <c r="N45" s="11">
        <v>2004</v>
      </c>
      <c r="O45" s="7">
        <v>2005</v>
      </c>
      <c r="P45" s="11">
        <v>2006</v>
      </c>
      <c r="Q45" s="7">
        <v>2007</v>
      </c>
      <c r="R45" s="11">
        <v>2008</v>
      </c>
      <c r="S45" s="7">
        <v>2009</v>
      </c>
      <c r="T45" s="11">
        <v>2010</v>
      </c>
      <c r="U45" s="7">
        <v>2011</v>
      </c>
      <c r="V45" s="11">
        <v>2012</v>
      </c>
      <c r="W45" s="7">
        <v>2013</v>
      </c>
      <c r="X45" s="11">
        <v>2014</v>
      </c>
      <c r="Y45" s="7">
        <v>2015</v>
      </c>
      <c r="Z45" s="11">
        <v>2016</v>
      </c>
      <c r="AA45" s="7">
        <v>2017</v>
      </c>
      <c r="AB45" s="11">
        <v>2018</v>
      </c>
      <c r="AC45" s="7">
        <v>2019</v>
      </c>
      <c r="AD45" s="11">
        <v>2020</v>
      </c>
      <c r="AE45" s="11">
        <v>2021</v>
      </c>
    </row>
    <row r="46" spans="2:31" ht="15.75" thickBot="1" x14ac:dyDescent="0.3">
      <c r="B46" s="212" t="s">
        <v>15</v>
      </c>
      <c r="C46" s="221"/>
      <c r="D46" s="213"/>
      <c r="E46" s="179">
        <v>5568.902</v>
      </c>
      <c r="F46" s="178">
        <v>15683.109</v>
      </c>
      <c r="G46" s="179">
        <v>17816.936000000002</v>
      </c>
      <c r="H46" s="178">
        <v>8284.9130000000005</v>
      </c>
      <c r="I46" s="179">
        <v>3985.3330000000001</v>
      </c>
      <c r="J46" s="178">
        <v>4375.442</v>
      </c>
      <c r="K46" s="179">
        <v>6148.268</v>
      </c>
      <c r="L46" s="178">
        <v>7705.6030000000001</v>
      </c>
      <c r="M46" s="179">
        <v>6054.6790000000001</v>
      </c>
      <c r="N46" s="178">
        <v>7255.116</v>
      </c>
      <c r="O46" s="179">
        <v>6841.9889999999996</v>
      </c>
      <c r="P46" s="178">
        <v>35700</v>
      </c>
      <c r="Q46" s="179">
        <v>12743</v>
      </c>
      <c r="R46" s="178">
        <v>30607</v>
      </c>
      <c r="S46" s="179">
        <v>12664</v>
      </c>
      <c r="T46" s="178">
        <v>29161</v>
      </c>
      <c r="U46" s="179">
        <v>52255</v>
      </c>
      <c r="V46" s="178">
        <v>58711</v>
      </c>
      <c r="W46" s="179">
        <v>58207</v>
      </c>
      <c r="X46" s="178">
        <v>100278</v>
      </c>
      <c r="Y46" s="179">
        <v>89268</v>
      </c>
      <c r="Z46" s="178">
        <v>90571</v>
      </c>
      <c r="AA46" s="179">
        <v>66820</v>
      </c>
      <c r="AB46" s="178">
        <v>70088</v>
      </c>
      <c r="AC46" s="179">
        <v>64741</v>
      </c>
      <c r="AD46" s="178">
        <v>61866</v>
      </c>
      <c r="AE46" s="178">
        <v>91391</v>
      </c>
    </row>
    <row r="47" spans="2:31" x14ac:dyDescent="0.25">
      <c r="B47" s="214" t="s">
        <v>27</v>
      </c>
      <c r="C47" s="222"/>
      <c r="D47" s="215"/>
      <c r="E47" s="190">
        <v>516.50099999999998</v>
      </c>
      <c r="F47" s="183">
        <v>80.962000000000003</v>
      </c>
      <c r="G47" s="192">
        <v>289.41199999999998</v>
      </c>
      <c r="H47" s="183">
        <v>82.558999999999997</v>
      </c>
      <c r="I47" s="192">
        <v>26.238</v>
      </c>
      <c r="J47" s="183">
        <v>41.98</v>
      </c>
      <c r="K47" s="192">
        <v>65.168000000000006</v>
      </c>
      <c r="L47" s="183">
        <v>45.06</v>
      </c>
      <c r="M47" s="192">
        <v>33.674999999999997</v>
      </c>
      <c r="N47" s="183">
        <v>228.77199999999999</v>
      </c>
      <c r="O47" s="192">
        <v>127.652</v>
      </c>
      <c r="P47" s="183">
        <v>95</v>
      </c>
      <c r="Q47" s="192">
        <v>63</v>
      </c>
      <c r="R47" s="183">
        <v>104</v>
      </c>
      <c r="S47" s="192">
        <v>151</v>
      </c>
      <c r="T47" s="183">
        <v>48</v>
      </c>
      <c r="U47" s="192">
        <v>172</v>
      </c>
      <c r="V47" s="183">
        <v>109</v>
      </c>
      <c r="W47" s="192">
        <v>292</v>
      </c>
      <c r="X47" s="183">
        <v>496</v>
      </c>
      <c r="Y47" s="192">
        <v>1579</v>
      </c>
      <c r="Z47" s="183">
        <v>889</v>
      </c>
      <c r="AA47" s="192">
        <v>1796</v>
      </c>
      <c r="AB47" s="183">
        <v>3306</v>
      </c>
      <c r="AC47" s="192">
        <v>8005</v>
      </c>
      <c r="AD47" s="183">
        <v>4957</v>
      </c>
      <c r="AE47" s="183">
        <v>3680</v>
      </c>
    </row>
    <row r="48" spans="2:31" x14ac:dyDescent="0.25">
      <c r="B48" s="203" t="s">
        <v>28</v>
      </c>
      <c r="C48" s="219"/>
      <c r="D48" s="204"/>
      <c r="E48" s="187">
        <v>38.078000000000003</v>
      </c>
      <c r="F48" s="174">
        <v>58.011000000000003</v>
      </c>
      <c r="G48" s="177">
        <v>67.114000000000004</v>
      </c>
      <c r="H48" s="174">
        <v>43.424999999999997</v>
      </c>
      <c r="I48" s="177">
        <v>18.393000000000001</v>
      </c>
      <c r="J48" s="174">
        <v>35.982999999999997</v>
      </c>
      <c r="K48" s="177">
        <v>9.6880000000000006</v>
      </c>
      <c r="L48" s="174">
        <v>8.6460000000000008</v>
      </c>
      <c r="M48" s="177">
        <v>33.332000000000001</v>
      </c>
      <c r="N48" s="174">
        <v>35.279000000000003</v>
      </c>
      <c r="O48" s="177">
        <v>125.10599999999999</v>
      </c>
      <c r="P48" s="174">
        <v>64</v>
      </c>
      <c r="Q48" s="177">
        <v>68</v>
      </c>
      <c r="R48" s="174">
        <v>119</v>
      </c>
      <c r="S48" s="177">
        <v>30</v>
      </c>
      <c r="T48" s="174">
        <v>38</v>
      </c>
      <c r="U48" s="177">
        <v>108</v>
      </c>
      <c r="V48" s="174">
        <v>103</v>
      </c>
      <c r="W48" s="177">
        <v>212</v>
      </c>
      <c r="X48" s="174">
        <v>215</v>
      </c>
      <c r="Y48" s="177">
        <v>410</v>
      </c>
      <c r="Z48" s="174">
        <v>972</v>
      </c>
      <c r="AA48" s="177">
        <v>1531</v>
      </c>
      <c r="AB48" s="174">
        <v>1215</v>
      </c>
      <c r="AC48" s="177">
        <v>1878</v>
      </c>
      <c r="AD48" s="174">
        <v>1843</v>
      </c>
      <c r="AE48" s="174">
        <v>1588</v>
      </c>
    </row>
    <row r="49" spans="2:31" x14ac:dyDescent="0.25">
      <c r="B49" s="205" t="s">
        <v>29</v>
      </c>
      <c r="C49" s="220"/>
      <c r="D49" s="206"/>
      <c r="E49" s="187">
        <v>343.79199999999997</v>
      </c>
      <c r="F49" s="174">
        <v>253.87</v>
      </c>
      <c r="G49" s="177">
        <v>287.37400000000002</v>
      </c>
      <c r="H49" s="174">
        <v>409.74700000000001</v>
      </c>
      <c r="I49" s="177">
        <v>260.60199999999998</v>
      </c>
      <c r="J49" s="174">
        <v>529.33799999999997</v>
      </c>
      <c r="K49" s="177">
        <v>593.18499999999995</v>
      </c>
      <c r="L49" s="174">
        <v>382.99599999999998</v>
      </c>
      <c r="M49" s="177">
        <v>310.327</v>
      </c>
      <c r="N49" s="174">
        <v>451.85300000000001</v>
      </c>
      <c r="O49" s="177">
        <v>401.99</v>
      </c>
      <c r="P49" s="174">
        <v>712</v>
      </c>
      <c r="Q49" s="177">
        <v>775</v>
      </c>
      <c r="R49" s="174">
        <v>636</v>
      </c>
      <c r="S49" s="177">
        <v>325</v>
      </c>
      <c r="T49" s="174">
        <v>2545</v>
      </c>
      <c r="U49" s="177">
        <v>247</v>
      </c>
      <c r="V49" s="174">
        <v>471</v>
      </c>
      <c r="W49" s="177">
        <v>484</v>
      </c>
      <c r="X49" s="174">
        <v>647</v>
      </c>
      <c r="Y49" s="177">
        <v>431</v>
      </c>
      <c r="Z49" s="174">
        <v>520</v>
      </c>
      <c r="AA49" s="177">
        <v>102</v>
      </c>
      <c r="AB49" s="174">
        <v>183</v>
      </c>
      <c r="AC49" s="177">
        <v>214</v>
      </c>
      <c r="AD49" s="174">
        <v>402</v>
      </c>
      <c r="AE49" s="174">
        <v>770</v>
      </c>
    </row>
    <row r="50" spans="2:31" x14ac:dyDescent="0.25">
      <c r="B50" s="203" t="s">
        <v>30</v>
      </c>
      <c r="C50" s="219"/>
      <c r="D50" s="204"/>
      <c r="E50" s="187" t="s">
        <v>56</v>
      </c>
      <c r="F50" s="174">
        <v>6935.973</v>
      </c>
      <c r="G50" s="177">
        <v>8434.1640000000007</v>
      </c>
      <c r="H50" s="174" t="s">
        <v>56</v>
      </c>
      <c r="I50" s="177" t="s">
        <v>56</v>
      </c>
      <c r="J50" s="174" t="s">
        <v>56</v>
      </c>
      <c r="K50" s="177" t="s">
        <v>56</v>
      </c>
      <c r="L50" s="174" t="s">
        <v>56</v>
      </c>
      <c r="M50" s="177">
        <v>0.17799999999999999</v>
      </c>
      <c r="N50" s="174" t="s">
        <v>56</v>
      </c>
      <c r="O50" s="177" t="s">
        <v>56</v>
      </c>
      <c r="P50" s="174" t="s">
        <v>56</v>
      </c>
      <c r="Q50" s="177" t="s">
        <v>56</v>
      </c>
      <c r="R50" s="174" t="s">
        <v>56</v>
      </c>
      <c r="S50" s="177" t="s">
        <v>56</v>
      </c>
      <c r="T50" s="174" t="s">
        <v>56</v>
      </c>
      <c r="U50" s="177">
        <v>0</v>
      </c>
      <c r="V50" s="174" t="s">
        <v>56</v>
      </c>
      <c r="W50" s="177">
        <v>0</v>
      </c>
      <c r="X50" s="174">
        <v>9</v>
      </c>
      <c r="Y50" s="177">
        <v>8</v>
      </c>
      <c r="Z50" s="174">
        <v>18210</v>
      </c>
      <c r="AA50" s="177">
        <v>2949</v>
      </c>
      <c r="AB50" s="174">
        <v>3</v>
      </c>
      <c r="AC50" s="177">
        <v>3</v>
      </c>
      <c r="AD50" s="174">
        <v>68</v>
      </c>
      <c r="AE50" s="174">
        <v>78</v>
      </c>
    </row>
    <row r="51" spans="2:31" x14ac:dyDescent="0.25">
      <c r="B51" s="205" t="s">
        <v>31</v>
      </c>
      <c r="C51" s="220"/>
      <c r="D51" s="206"/>
      <c r="E51" s="187">
        <v>100.02800000000001</v>
      </c>
      <c r="F51" s="174" t="s">
        <v>56</v>
      </c>
      <c r="G51" s="177" t="s">
        <v>56</v>
      </c>
      <c r="H51" s="174" t="s">
        <v>56</v>
      </c>
      <c r="I51" s="177" t="s">
        <v>56</v>
      </c>
      <c r="J51" s="174">
        <v>6.258</v>
      </c>
      <c r="K51" s="177" t="s">
        <v>56</v>
      </c>
      <c r="L51" s="174">
        <v>6.2009999999999996</v>
      </c>
      <c r="M51" s="177">
        <v>5.9489999999999998</v>
      </c>
      <c r="N51" s="174">
        <v>8.5749999999999993</v>
      </c>
      <c r="O51" s="177" t="s">
        <v>56</v>
      </c>
      <c r="P51" s="174" t="s">
        <v>56</v>
      </c>
      <c r="Q51" s="177">
        <v>8</v>
      </c>
      <c r="R51" s="174" t="s">
        <v>56</v>
      </c>
      <c r="S51" s="177" t="s">
        <v>56</v>
      </c>
      <c r="T51" s="174" t="s">
        <v>56</v>
      </c>
      <c r="U51" s="177">
        <v>27</v>
      </c>
      <c r="V51" s="174">
        <v>5</v>
      </c>
      <c r="W51" s="177">
        <v>47</v>
      </c>
      <c r="X51" s="174">
        <v>31</v>
      </c>
      <c r="Y51" s="177">
        <v>184</v>
      </c>
      <c r="Z51" s="174">
        <v>112</v>
      </c>
      <c r="AA51" s="177">
        <v>165</v>
      </c>
      <c r="AB51" s="174">
        <v>328</v>
      </c>
      <c r="AC51" s="177">
        <v>571</v>
      </c>
      <c r="AD51" s="174">
        <v>1358</v>
      </c>
      <c r="AE51" s="174">
        <v>2760</v>
      </c>
    </row>
    <row r="52" spans="2:31" x14ac:dyDescent="0.25">
      <c r="B52" s="203" t="s">
        <v>32</v>
      </c>
      <c r="C52" s="219"/>
      <c r="D52" s="204"/>
      <c r="E52" s="187">
        <v>235.422</v>
      </c>
      <c r="F52" s="174">
        <v>38.822000000000003</v>
      </c>
      <c r="G52" s="177">
        <v>362.62099999999998</v>
      </c>
      <c r="H52" s="174">
        <v>292.565</v>
      </c>
      <c r="I52" s="177">
        <v>180.69300000000001</v>
      </c>
      <c r="J52" s="174">
        <v>336.798</v>
      </c>
      <c r="K52" s="177">
        <v>417.233</v>
      </c>
      <c r="L52" s="174">
        <v>527.78499999999997</v>
      </c>
      <c r="M52" s="177">
        <v>966.17700000000002</v>
      </c>
      <c r="N52" s="174">
        <v>1185.473</v>
      </c>
      <c r="O52" s="177">
        <v>290.971</v>
      </c>
      <c r="P52" s="174">
        <v>1110</v>
      </c>
      <c r="Q52" s="177">
        <v>1892</v>
      </c>
      <c r="R52" s="174">
        <v>8745</v>
      </c>
      <c r="S52" s="177">
        <v>1119</v>
      </c>
      <c r="T52" s="174">
        <v>2173</v>
      </c>
      <c r="U52" s="177">
        <v>16427</v>
      </c>
      <c r="V52" s="174">
        <v>7980</v>
      </c>
      <c r="W52" s="177">
        <v>6476</v>
      </c>
      <c r="X52" s="174">
        <v>30543</v>
      </c>
      <c r="Y52" s="177">
        <v>4887</v>
      </c>
      <c r="Z52" s="174">
        <v>9308</v>
      </c>
      <c r="AA52" s="177">
        <v>6995</v>
      </c>
      <c r="AB52" s="174">
        <v>17403</v>
      </c>
      <c r="AC52" s="177">
        <v>8719</v>
      </c>
      <c r="AD52" s="174">
        <v>9268</v>
      </c>
      <c r="AE52" s="174">
        <v>20402</v>
      </c>
    </row>
    <row r="53" spans="2:31" x14ac:dyDescent="0.25">
      <c r="B53" s="205" t="s">
        <v>33</v>
      </c>
      <c r="C53" s="220"/>
      <c r="D53" s="206"/>
      <c r="E53" s="187">
        <v>1488.76</v>
      </c>
      <c r="F53" s="174">
        <v>892.24400000000003</v>
      </c>
      <c r="G53" s="177">
        <v>1900.3820000000001</v>
      </c>
      <c r="H53" s="174">
        <v>1959.367</v>
      </c>
      <c r="I53" s="177">
        <v>1327.5</v>
      </c>
      <c r="J53" s="174">
        <v>1477.537</v>
      </c>
      <c r="K53" s="177">
        <v>1564.0039999999999</v>
      </c>
      <c r="L53" s="174">
        <v>1554.7940000000001</v>
      </c>
      <c r="M53" s="177">
        <v>696.80100000000004</v>
      </c>
      <c r="N53" s="174">
        <v>1117.057</v>
      </c>
      <c r="O53" s="177">
        <v>917.24400000000003</v>
      </c>
      <c r="P53" s="174">
        <v>1130</v>
      </c>
      <c r="Q53" s="177">
        <v>1788</v>
      </c>
      <c r="R53" s="174">
        <v>5511</v>
      </c>
      <c r="S53" s="177">
        <v>2240</v>
      </c>
      <c r="T53" s="174">
        <v>10558</v>
      </c>
      <c r="U53" s="177">
        <v>12964</v>
      </c>
      <c r="V53" s="174">
        <v>7080</v>
      </c>
      <c r="W53" s="177">
        <v>13056</v>
      </c>
      <c r="X53" s="174">
        <v>37178</v>
      </c>
      <c r="Y53" s="177">
        <v>38092</v>
      </c>
      <c r="Z53" s="174">
        <v>14045</v>
      </c>
      <c r="AA53" s="177">
        <v>10371</v>
      </c>
      <c r="AB53" s="174">
        <v>11034</v>
      </c>
      <c r="AC53" s="177">
        <v>12097</v>
      </c>
      <c r="AD53" s="174">
        <v>19884</v>
      </c>
      <c r="AE53" s="174">
        <v>23649</v>
      </c>
    </row>
    <row r="54" spans="2:31" x14ac:dyDescent="0.25">
      <c r="B54" s="14" t="s">
        <v>34</v>
      </c>
      <c r="C54" s="15"/>
      <c r="D54" s="16"/>
      <c r="E54" s="187">
        <v>2463.8440000000001</v>
      </c>
      <c r="F54" s="174">
        <v>5926.259</v>
      </c>
      <c r="G54" s="177">
        <v>4325.4690000000001</v>
      </c>
      <c r="H54" s="174">
        <v>3670.5140000000001</v>
      </c>
      <c r="I54" s="177">
        <v>1822.894</v>
      </c>
      <c r="J54" s="172">
        <v>1477.9649999999999</v>
      </c>
      <c r="K54" s="177">
        <v>3031.3609999999999</v>
      </c>
      <c r="L54" s="174">
        <v>4763.3789999999999</v>
      </c>
      <c r="M54" s="177">
        <v>3575.6759999999999</v>
      </c>
      <c r="N54" s="174">
        <v>3267.877</v>
      </c>
      <c r="O54" s="177">
        <v>4546.2060000000001</v>
      </c>
      <c r="P54" s="174">
        <v>32188</v>
      </c>
      <c r="Q54" s="177">
        <v>7434</v>
      </c>
      <c r="R54" s="174">
        <v>13824</v>
      </c>
      <c r="S54" s="177">
        <v>4921</v>
      </c>
      <c r="T54" s="174">
        <v>6781</v>
      </c>
      <c r="U54" s="177">
        <v>11892</v>
      </c>
      <c r="V54" s="174">
        <v>30409</v>
      </c>
      <c r="W54" s="177">
        <v>21378</v>
      </c>
      <c r="X54" s="174">
        <v>11735</v>
      </c>
      <c r="Y54" s="177">
        <v>25601</v>
      </c>
      <c r="Z54" s="174">
        <v>27716</v>
      </c>
      <c r="AA54" s="177">
        <v>24805</v>
      </c>
      <c r="AB54" s="174">
        <v>18379</v>
      </c>
      <c r="AC54" s="177">
        <v>15666</v>
      </c>
      <c r="AD54" s="174">
        <v>13482</v>
      </c>
      <c r="AE54" s="174">
        <v>22735</v>
      </c>
    </row>
    <row r="55" spans="2:31" x14ac:dyDescent="0.25">
      <c r="B55" s="17" t="s">
        <v>35</v>
      </c>
      <c r="C55" s="18"/>
      <c r="D55" s="19"/>
      <c r="E55" s="187">
        <v>382.47699999999998</v>
      </c>
      <c r="F55" s="174">
        <v>1496.9680000000001</v>
      </c>
      <c r="G55" s="177">
        <v>2150.4009999999998</v>
      </c>
      <c r="H55" s="174">
        <v>1826.7360000000001</v>
      </c>
      <c r="I55" s="177">
        <v>349.01299999999998</v>
      </c>
      <c r="J55" s="174">
        <v>469.58300000000003</v>
      </c>
      <c r="K55" s="177">
        <v>467.62900000000002</v>
      </c>
      <c r="L55" s="174">
        <v>415.69400000000002</v>
      </c>
      <c r="M55" s="177">
        <v>428.37700000000001</v>
      </c>
      <c r="N55" s="174">
        <v>960.23</v>
      </c>
      <c r="O55" s="177">
        <v>416.52600000000001</v>
      </c>
      <c r="P55" s="174">
        <v>371</v>
      </c>
      <c r="Q55" s="177">
        <v>709</v>
      </c>
      <c r="R55" s="174">
        <v>1669</v>
      </c>
      <c r="S55" s="177">
        <v>3875</v>
      </c>
      <c r="T55" s="174">
        <v>6979</v>
      </c>
      <c r="U55" s="177">
        <v>10319</v>
      </c>
      <c r="V55" s="174">
        <v>12503</v>
      </c>
      <c r="W55" s="177">
        <v>16234</v>
      </c>
      <c r="X55" s="174">
        <v>19375</v>
      </c>
      <c r="Y55" s="177">
        <v>18051</v>
      </c>
      <c r="Z55" s="174">
        <v>18747</v>
      </c>
      <c r="AA55" s="177">
        <v>18102</v>
      </c>
      <c r="AB55" s="174">
        <v>18190</v>
      </c>
      <c r="AC55" s="177">
        <v>17579</v>
      </c>
      <c r="AD55" s="174">
        <v>10603</v>
      </c>
      <c r="AE55" s="174">
        <v>15711</v>
      </c>
    </row>
    <row r="56" spans="2:31" ht="15.75" thickBot="1" x14ac:dyDescent="0.3">
      <c r="B56" s="20" t="s">
        <v>36</v>
      </c>
      <c r="C56" s="21"/>
      <c r="D56" s="22"/>
      <c r="E56" s="191" t="s">
        <v>56</v>
      </c>
      <c r="F56" s="180" t="s">
        <v>56</v>
      </c>
      <c r="G56" s="181" t="s">
        <v>56</v>
      </c>
      <c r="H56" s="180" t="s">
        <v>56</v>
      </c>
      <c r="I56" s="181" t="s">
        <v>56</v>
      </c>
      <c r="J56" s="180" t="s">
        <v>56</v>
      </c>
      <c r="K56" s="181" t="s">
        <v>56</v>
      </c>
      <c r="L56" s="180">
        <v>1.048</v>
      </c>
      <c r="M56" s="181">
        <v>4.1870000000000003</v>
      </c>
      <c r="N56" s="180" t="s">
        <v>56</v>
      </c>
      <c r="O56" s="181">
        <v>16.289000000000001</v>
      </c>
      <c r="P56" s="180">
        <v>31</v>
      </c>
      <c r="Q56" s="181">
        <v>5</v>
      </c>
      <c r="R56" s="180">
        <v>0</v>
      </c>
      <c r="S56" s="181">
        <v>2</v>
      </c>
      <c r="T56" s="180">
        <v>39</v>
      </c>
      <c r="U56" s="181">
        <v>99</v>
      </c>
      <c r="V56" s="180">
        <v>51</v>
      </c>
      <c r="W56" s="181">
        <v>27</v>
      </c>
      <c r="X56" s="180">
        <v>47</v>
      </c>
      <c r="Y56" s="181">
        <v>25</v>
      </c>
      <c r="Z56" s="180">
        <v>52</v>
      </c>
      <c r="AA56" s="181">
        <v>4</v>
      </c>
      <c r="AB56" s="180">
        <v>47</v>
      </c>
      <c r="AC56" s="181">
        <v>10</v>
      </c>
      <c r="AD56" s="180">
        <v>0</v>
      </c>
      <c r="AE56" s="180">
        <v>18</v>
      </c>
    </row>
    <row r="57" spans="2:31" x14ac:dyDescent="0.25">
      <c r="B57" t="s">
        <v>51</v>
      </c>
    </row>
    <row r="59" spans="2:31" x14ac:dyDescent="0.25">
      <c r="G59" s="171"/>
      <c r="H59" s="173"/>
      <c r="I59" s="171"/>
      <c r="J59" s="171"/>
      <c r="K59" s="171"/>
    </row>
    <row r="60" spans="2:31" x14ac:dyDescent="0.25">
      <c r="F60" s="171"/>
      <c r="G60" s="171"/>
      <c r="H60" s="171"/>
      <c r="I60" s="171"/>
      <c r="J60" s="171"/>
      <c r="K60" s="171"/>
    </row>
    <row r="61" spans="2:31" x14ac:dyDescent="0.25">
      <c r="E61" s="171"/>
      <c r="F61" s="173"/>
      <c r="G61" s="177"/>
      <c r="H61" s="173"/>
      <c r="I61" s="173"/>
      <c r="J61" s="171"/>
      <c r="K61" s="171"/>
    </row>
    <row r="62" spans="2:31" x14ac:dyDescent="0.25">
      <c r="E62" s="171"/>
      <c r="F62" s="173"/>
      <c r="G62" s="171"/>
      <c r="H62" s="171"/>
      <c r="I62" s="171"/>
      <c r="J62" s="171"/>
      <c r="K62" s="171"/>
    </row>
    <row r="63" spans="2:31" x14ac:dyDescent="0.25">
      <c r="E63" s="171"/>
      <c r="F63" s="171"/>
      <c r="G63" s="171"/>
      <c r="H63" s="171"/>
      <c r="I63" s="171"/>
      <c r="J63" s="171"/>
      <c r="K63" s="171"/>
    </row>
    <row r="64" spans="2:31" x14ac:dyDescent="0.25">
      <c r="E64" s="171"/>
      <c r="F64" s="171"/>
      <c r="G64" s="171"/>
      <c r="H64" s="171"/>
      <c r="I64" s="171"/>
      <c r="J64" s="171"/>
      <c r="K64" s="171"/>
    </row>
    <row r="65" spans="5:11" x14ac:dyDescent="0.25">
      <c r="E65" s="171"/>
      <c r="F65" s="171"/>
      <c r="G65" s="171"/>
      <c r="H65" s="171"/>
      <c r="I65" s="171"/>
      <c r="J65" s="171"/>
      <c r="K65" s="173"/>
    </row>
    <row r="66" spans="5:11" x14ac:dyDescent="0.25">
      <c r="E66" s="171"/>
      <c r="F66" s="171"/>
      <c r="G66" s="173"/>
      <c r="H66" s="171"/>
      <c r="I66" s="171"/>
      <c r="J66" s="171"/>
      <c r="K66" s="171"/>
    </row>
    <row r="67" spans="5:11" x14ac:dyDescent="0.25">
      <c r="E67" s="171"/>
      <c r="F67" s="171"/>
      <c r="G67" s="171"/>
      <c r="H67" s="173"/>
      <c r="I67" s="171"/>
      <c r="J67" s="173"/>
      <c r="K67" s="171"/>
    </row>
    <row r="68" spans="5:11" x14ac:dyDescent="0.25">
      <c r="E68" s="171"/>
      <c r="F68" s="171"/>
      <c r="G68" s="171"/>
      <c r="H68" s="171"/>
      <c r="I68" s="171"/>
      <c r="J68" s="173"/>
      <c r="K68" s="171"/>
    </row>
    <row r="69" spans="5:11" x14ac:dyDescent="0.25">
      <c r="E69" s="171"/>
      <c r="F69" s="171"/>
      <c r="G69" s="171"/>
      <c r="H69" s="171"/>
      <c r="I69" s="171"/>
      <c r="J69" s="171"/>
      <c r="K69" s="171"/>
    </row>
    <row r="70" spans="5:11" x14ac:dyDescent="0.25">
      <c r="E70" s="171"/>
      <c r="F70" s="171"/>
      <c r="G70" s="171"/>
      <c r="H70" s="171"/>
      <c r="I70" s="171"/>
      <c r="J70" s="171"/>
    </row>
    <row r="71" spans="5:11" x14ac:dyDescent="0.25">
      <c r="E71" s="171"/>
      <c r="F71" s="173"/>
      <c r="G71" s="171"/>
      <c r="H71" s="171"/>
      <c r="I71" s="171"/>
      <c r="J71" s="171"/>
    </row>
  </sheetData>
  <mergeCells count="14">
    <mergeCell ref="B7:E16"/>
    <mergeCell ref="C17:E17"/>
    <mergeCell ref="M17:O17"/>
    <mergeCell ref="M7:P16"/>
    <mergeCell ref="G8:K16"/>
    <mergeCell ref="B45:D45"/>
    <mergeCell ref="B52:D52"/>
    <mergeCell ref="B53:D53"/>
    <mergeCell ref="B46:D46"/>
    <mergeCell ref="B47:D47"/>
    <mergeCell ref="B48:D48"/>
    <mergeCell ref="B49:D49"/>
    <mergeCell ref="B50:D50"/>
    <mergeCell ref="B51:D51"/>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7:AD57"/>
  <sheetViews>
    <sheetView showGridLines="0" topLeftCell="A48" workbookViewId="0">
      <selection activeCell="AD60" sqref="AD60"/>
    </sheetView>
  </sheetViews>
  <sheetFormatPr baseColWidth="10" defaultRowHeight="15" x14ac:dyDescent="0.25"/>
  <cols>
    <col min="1" max="1" width="7.140625" customWidth="1"/>
    <col min="3" max="3" width="30.140625" customWidth="1"/>
    <col min="4" max="18" width="13.140625" bestFit="1" customWidth="1"/>
    <col min="19" max="22" width="13.85546875" bestFit="1" customWidth="1"/>
    <col min="23" max="27" width="14.140625" bestFit="1" customWidth="1"/>
    <col min="28" max="28" width="12.42578125" bestFit="1" customWidth="1"/>
  </cols>
  <sheetData>
    <row r="7" spans="2:16" x14ac:dyDescent="0.25">
      <c r="B7" s="223" t="s">
        <v>49</v>
      </c>
      <c r="C7" s="225"/>
      <c r="D7" s="225"/>
      <c r="E7" s="225"/>
      <c r="M7" s="226" t="s">
        <v>7</v>
      </c>
      <c r="N7" s="227"/>
      <c r="O7" s="227"/>
      <c r="P7" s="227"/>
    </row>
    <row r="8" spans="2:16" x14ac:dyDescent="0.25">
      <c r="B8" s="225"/>
      <c r="C8" s="225"/>
      <c r="D8" s="225"/>
      <c r="E8" s="225"/>
      <c r="M8" s="227"/>
      <c r="N8" s="227"/>
      <c r="O8" s="227"/>
      <c r="P8" s="227"/>
    </row>
    <row r="9" spans="2:16" x14ac:dyDescent="0.25">
      <c r="B9" s="225"/>
      <c r="C9" s="225"/>
      <c r="D9" s="225"/>
      <c r="E9" s="225"/>
      <c r="M9" s="227"/>
      <c r="N9" s="227"/>
      <c r="O9" s="227"/>
      <c r="P9" s="227"/>
    </row>
    <row r="10" spans="2:16" x14ac:dyDescent="0.25">
      <c r="B10" s="225"/>
      <c r="C10" s="225"/>
      <c r="D10" s="225"/>
      <c r="E10" s="225"/>
      <c r="M10" s="227"/>
      <c r="N10" s="227"/>
      <c r="O10" s="227"/>
      <c r="P10" s="227"/>
    </row>
    <row r="11" spans="2:16" x14ac:dyDescent="0.25">
      <c r="B11" s="225"/>
      <c r="C11" s="225"/>
      <c r="D11" s="225"/>
      <c r="E11" s="225"/>
      <c r="M11" s="227"/>
      <c r="N11" s="227"/>
      <c r="O11" s="227"/>
      <c r="P11" s="227"/>
    </row>
    <row r="12" spans="2:16" x14ac:dyDescent="0.25">
      <c r="B12" s="225"/>
      <c r="C12" s="225"/>
      <c r="D12" s="225"/>
      <c r="E12" s="225"/>
      <c r="M12" s="227"/>
      <c r="N12" s="227"/>
      <c r="O12" s="227"/>
      <c r="P12" s="227"/>
    </row>
    <row r="13" spans="2:16" x14ac:dyDescent="0.25">
      <c r="B13" s="225"/>
      <c r="C13" s="225"/>
      <c r="D13" s="225"/>
      <c r="E13" s="225"/>
      <c r="M13" s="227"/>
      <c r="N13" s="227"/>
      <c r="O13" s="227"/>
      <c r="P13" s="227"/>
    </row>
    <row r="14" spans="2:16" x14ac:dyDescent="0.25">
      <c r="B14" s="225"/>
      <c r="C14" s="225"/>
      <c r="D14" s="225"/>
      <c r="E14" s="225"/>
      <c r="M14" s="227"/>
      <c r="N14" s="227"/>
      <c r="O14" s="227"/>
      <c r="P14" s="227"/>
    </row>
    <row r="15" spans="2:16" x14ac:dyDescent="0.25">
      <c r="B15" s="225"/>
      <c r="C15" s="225"/>
      <c r="D15" s="225"/>
      <c r="E15" s="225"/>
      <c r="M15" s="227"/>
      <c r="N15" s="227"/>
      <c r="O15" s="227"/>
      <c r="P15" s="227"/>
    </row>
    <row r="16" spans="2:16" x14ac:dyDescent="0.25">
      <c r="B16" s="225"/>
      <c r="C16" s="225"/>
      <c r="D16" s="225"/>
      <c r="E16" s="225"/>
      <c r="M16" s="227"/>
      <c r="N16" s="227"/>
      <c r="O16" s="227"/>
      <c r="P16" s="227"/>
    </row>
    <row r="17" spans="3:15" x14ac:dyDescent="0.25">
      <c r="C17" s="210" t="s">
        <v>3</v>
      </c>
      <c r="D17" s="210"/>
      <c r="E17" s="210"/>
      <c r="M17" s="210" t="s">
        <v>3</v>
      </c>
      <c r="N17" s="210"/>
      <c r="O17" s="210"/>
    </row>
    <row r="44" spans="2:30" ht="15.75" thickBot="1" x14ac:dyDescent="0.3"/>
    <row r="45" spans="2:30" ht="15.75" thickBot="1" x14ac:dyDescent="0.3">
      <c r="B45" s="5" t="s">
        <v>14</v>
      </c>
      <c r="C45" s="32"/>
      <c r="D45" s="8">
        <v>1995</v>
      </c>
      <c r="E45" s="7">
        <v>1996</v>
      </c>
      <c r="F45" s="11">
        <v>1997</v>
      </c>
      <c r="G45" s="7">
        <v>1998</v>
      </c>
      <c r="H45" s="11">
        <v>1999</v>
      </c>
      <c r="I45" s="7">
        <v>2000</v>
      </c>
      <c r="J45" s="11">
        <v>2001</v>
      </c>
      <c r="K45" s="7">
        <v>2002</v>
      </c>
      <c r="L45" s="11">
        <v>2003</v>
      </c>
      <c r="M45" s="7">
        <v>2004</v>
      </c>
      <c r="N45" s="11">
        <v>2005</v>
      </c>
      <c r="O45" s="7">
        <v>2006</v>
      </c>
      <c r="P45" s="11">
        <v>2007</v>
      </c>
      <c r="Q45" s="7">
        <v>2008</v>
      </c>
      <c r="R45" s="11">
        <v>2009</v>
      </c>
      <c r="S45" s="7">
        <v>2010</v>
      </c>
      <c r="T45" s="11">
        <v>2011</v>
      </c>
      <c r="U45" s="7">
        <v>2012</v>
      </c>
      <c r="V45" s="11">
        <v>2013</v>
      </c>
      <c r="W45" s="7">
        <v>2014</v>
      </c>
      <c r="X45" s="11">
        <v>2015</v>
      </c>
      <c r="Y45" s="8">
        <v>2016</v>
      </c>
      <c r="Z45" s="8">
        <v>2017</v>
      </c>
      <c r="AA45" s="8">
        <v>2018</v>
      </c>
      <c r="AB45" s="8">
        <v>2019</v>
      </c>
      <c r="AC45" s="8">
        <v>2020</v>
      </c>
      <c r="AD45" s="8">
        <v>2021</v>
      </c>
    </row>
    <row r="46" spans="2:30" ht="15.75" thickBot="1" x14ac:dyDescent="0.3">
      <c r="B46" s="228" t="s">
        <v>26</v>
      </c>
      <c r="C46" s="229"/>
      <c r="D46" s="143">
        <f>+A!D46-B!E46</f>
        <v>52482.097999999998</v>
      </c>
      <c r="E46" s="144">
        <f>+A!E46-B!F46</f>
        <v>32136.891</v>
      </c>
      <c r="F46" s="143">
        <f>+A!F46-B!G46</f>
        <v>47942.063999999998</v>
      </c>
      <c r="G46" s="144">
        <f>+A!G46-B!H46</f>
        <v>57963.087</v>
      </c>
      <c r="H46" s="143">
        <f>+A!H46-B!I46</f>
        <v>68011.667000000001</v>
      </c>
      <c r="I46" s="144">
        <f>+A!I46-B!J46</f>
        <v>74903.558000000005</v>
      </c>
      <c r="J46" s="143">
        <f>+A!J46-B!K46</f>
        <v>64548.732000000004</v>
      </c>
      <c r="K46" s="144">
        <f>+A!K46-B!L46</f>
        <v>49437.396999999997</v>
      </c>
      <c r="L46" s="143">
        <f>+A!L46-B!M46</f>
        <v>82247.320999999996</v>
      </c>
      <c r="M46" s="144">
        <f>+A!M46-B!N46</f>
        <v>105985.88400000001</v>
      </c>
      <c r="N46" s="143">
        <f>+A!N46-B!O46</f>
        <v>141553.011</v>
      </c>
      <c r="O46" s="144">
        <f>+A!O46-B!P46</f>
        <v>122668</v>
      </c>
      <c r="P46" s="143">
        <f>+A!P46-B!Q46</f>
        <v>172346</v>
      </c>
      <c r="Q46" s="144">
        <f>+A!Q46-B!R46</f>
        <v>164397</v>
      </c>
      <c r="R46" s="143">
        <f>+A!R46-B!S46</f>
        <v>165939</v>
      </c>
      <c r="S46" s="144">
        <f>+A!S46-B!T46</f>
        <v>122151</v>
      </c>
      <c r="T46" s="143">
        <f>+A!T46-B!U46</f>
        <v>260213</v>
      </c>
      <c r="U46" s="144">
        <f>+A!U46-B!V46</f>
        <v>268862</v>
      </c>
      <c r="V46" s="143">
        <f>+A!V46-B!W46</f>
        <v>263932</v>
      </c>
      <c r="W46" s="144">
        <f>+A!W46-B!X46</f>
        <v>163636</v>
      </c>
      <c r="X46" s="145">
        <f>+A!X46-B!Y46</f>
        <v>215814</v>
      </c>
      <c r="Y46" s="145">
        <f>+A!Y46-B!Z46</f>
        <v>122991</v>
      </c>
      <c r="Z46" s="145">
        <f>+A!Z46-B!AA46</f>
        <v>330648</v>
      </c>
      <c r="AA46" s="145">
        <f>+A!AA46-B!AB46</f>
        <v>248521</v>
      </c>
      <c r="AB46" s="145">
        <f>+A!AB46-B!AC46</f>
        <v>120173</v>
      </c>
      <c r="AC46" s="145">
        <f>+A!AC46-B!AD46</f>
        <v>-16255</v>
      </c>
      <c r="AD46" s="145">
        <f>+A!AD46-B!AE46</f>
        <v>-73769</v>
      </c>
    </row>
    <row r="47" spans="2:30" x14ac:dyDescent="0.25">
      <c r="B47" s="205" t="s">
        <v>16</v>
      </c>
      <c r="C47" s="206"/>
      <c r="D47" s="23">
        <f>+A!D47-B!E47</f>
        <v>25051.499</v>
      </c>
      <c r="E47" s="24" t="e">
        <f>+A!E47-B!F47</f>
        <v>#VALUE!</v>
      </c>
      <c r="F47" s="23">
        <f>+A!F47-B!G47</f>
        <v>2372.5880000000002</v>
      </c>
      <c r="G47" s="24">
        <f>+A!G47-B!H47</f>
        <v>10047.441000000001</v>
      </c>
      <c r="H47" s="23">
        <f>+A!H47-B!I47</f>
        <v>6109.7619999999997</v>
      </c>
      <c r="I47" s="24">
        <f>+A!I47-B!J47</f>
        <v>13396.02</v>
      </c>
      <c r="J47" s="24">
        <f>+A!J47-B!K47</f>
        <v>13155.832</v>
      </c>
      <c r="K47" s="24">
        <f>+A!K47-B!L47</f>
        <v>20625.939999999999</v>
      </c>
      <c r="L47" s="23">
        <f>+A!L47-B!M47</f>
        <v>21407.325000000001</v>
      </c>
      <c r="M47" s="24">
        <f>+A!M47-B!N47</f>
        <v>28781.227999999999</v>
      </c>
      <c r="N47" s="23">
        <f>+A!N47-B!O47</f>
        <v>32118.348000000002</v>
      </c>
      <c r="O47" s="24">
        <f>+A!O47-B!P47</f>
        <v>29731</v>
      </c>
      <c r="P47" s="23">
        <f>+A!P47-B!Q47</f>
        <v>37128</v>
      </c>
      <c r="Q47" s="24">
        <f>+A!Q47-B!R47</f>
        <v>36783</v>
      </c>
      <c r="R47" s="23">
        <f>+A!R47-B!S47</f>
        <v>36996</v>
      </c>
      <c r="S47" s="24">
        <f>+A!S47-B!T47</f>
        <v>51958</v>
      </c>
      <c r="T47" s="23">
        <f>+A!T47-B!U47</f>
        <v>28979</v>
      </c>
      <c r="U47" s="24">
        <f>+A!U47-B!V47</f>
        <v>4974</v>
      </c>
      <c r="V47" s="23" t="e">
        <f>+A!V47-B!W47</f>
        <v>#VALUE!</v>
      </c>
      <c r="W47" s="24">
        <f>+A!W47-B!X47</f>
        <v>4404</v>
      </c>
      <c r="X47" s="25">
        <f>+A!X47-B!Y47</f>
        <v>7498</v>
      </c>
      <c r="Y47" s="25">
        <f>+A!Y47-B!Z47</f>
        <v>6309</v>
      </c>
      <c r="Z47" s="25">
        <f>+A!Z47-B!AA47</f>
        <v>14364</v>
      </c>
      <c r="AA47" s="25">
        <f>+A!AA47-B!AB47</f>
        <v>8305</v>
      </c>
      <c r="AB47" s="25">
        <f>+A!AB47-B!AC47</f>
        <v>10650</v>
      </c>
      <c r="AC47" s="25">
        <f>+A!AC47-B!AD47</f>
        <v>13390</v>
      </c>
      <c r="AD47" s="25">
        <f>+A!AD47-B!AE47</f>
        <v>11046</v>
      </c>
    </row>
    <row r="48" spans="2:30" x14ac:dyDescent="0.25">
      <c r="B48" s="203" t="s">
        <v>17</v>
      </c>
      <c r="C48" s="204"/>
      <c r="D48" s="26">
        <f>+A!D48-B!E48</f>
        <v>724.92200000000003</v>
      </c>
      <c r="E48" s="27">
        <f>+A!E48-B!F48</f>
        <v>-6.0110000000000028</v>
      </c>
      <c r="F48" s="26">
        <f>+A!F48-B!G48</f>
        <v>860.88599999999997</v>
      </c>
      <c r="G48" s="27" t="e">
        <f>+A!G48-B!H48</f>
        <v>#VALUE!</v>
      </c>
      <c r="H48" s="26" t="e">
        <f>+A!H48-B!I48</f>
        <v>#VALUE!</v>
      </c>
      <c r="I48" s="27">
        <f>+A!I48-B!J48</f>
        <v>-15.982999999999997</v>
      </c>
      <c r="J48" s="26">
        <f>+A!J47-B!K48</f>
        <v>13211.312</v>
      </c>
      <c r="K48" s="27">
        <f>+A!K48-B!L48</f>
        <v>17.353999999999999</v>
      </c>
      <c r="L48" s="26">
        <f>+A!L48-B!M48</f>
        <v>-20.332000000000001</v>
      </c>
      <c r="M48" s="27">
        <f>+A!M48-B!N48</f>
        <v>-18.279000000000003</v>
      </c>
      <c r="N48" s="26" t="e">
        <f>+A!N48-B!O48</f>
        <v>#VALUE!</v>
      </c>
      <c r="O48" s="27" t="e">
        <f>+A!O48-B!P48</f>
        <v>#VALUE!</v>
      </c>
      <c r="P48" s="26" t="e">
        <f>+A!P48-B!Q48</f>
        <v>#VALUE!</v>
      </c>
      <c r="Q48" s="27">
        <f>+A!Q48-B!R48</f>
        <v>180</v>
      </c>
      <c r="R48" s="26">
        <f>+A!R48-B!S48</f>
        <v>83</v>
      </c>
      <c r="S48" s="27">
        <f>+A!S48-B!T48</f>
        <v>1190</v>
      </c>
      <c r="T48" s="26">
        <f>+A!T48-B!U48</f>
        <v>434</v>
      </c>
      <c r="U48" s="27">
        <f>+A!U48-B!V48</f>
        <v>357</v>
      </c>
      <c r="V48" s="26">
        <f>+A!V48-B!W48</f>
        <v>-141</v>
      </c>
      <c r="W48" s="27">
        <f>+A!W48-B!X48</f>
        <v>15</v>
      </c>
      <c r="X48" s="28">
        <f>+A!X48-B!Y48</f>
        <v>-169</v>
      </c>
      <c r="Y48" s="28" t="e">
        <f>+A!Y48-B!Z48</f>
        <v>#VALUE!</v>
      </c>
      <c r="Z48" s="28">
        <f>+A!Z48-B!AA48</f>
        <v>-196</v>
      </c>
      <c r="AA48" s="28">
        <f>+A!AA48-B!AB48</f>
        <v>1132</v>
      </c>
      <c r="AB48" s="28">
        <f>+A!AB48-B!AC48</f>
        <v>-1768</v>
      </c>
      <c r="AC48" s="28" t="e">
        <f>+A!AC48-B!AD48</f>
        <v>#VALUE!</v>
      </c>
      <c r="AD48" s="28" t="e">
        <f>+A!AD48-B!AE48</f>
        <v>#VALUE!</v>
      </c>
    </row>
    <row r="49" spans="2:30" x14ac:dyDescent="0.25">
      <c r="B49" s="205" t="s">
        <v>18</v>
      </c>
      <c r="C49" s="206"/>
      <c r="D49" s="23">
        <f>+A!D49-B!E49</f>
        <v>-320.79199999999997</v>
      </c>
      <c r="E49" s="24">
        <f>+A!E49-B!F49</f>
        <v>-210.87</v>
      </c>
      <c r="F49" s="23">
        <f>+A!F49-B!G49</f>
        <v>-230.37400000000002</v>
      </c>
      <c r="G49" s="24">
        <f>+A!G49-B!H49</f>
        <v>-332.74700000000001</v>
      </c>
      <c r="H49" s="23">
        <f>+A!H49-B!I49</f>
        <v>-170.60199999999998</v>
      </c>
      <c r="I49" s="24">
        <f>+A!I49-B!J49</f>
        <v>-522.33799999999997</v>
      </c>
      <c r="J49" s="23" t="e">
        <f>+A!J48-B!K49</f>
        <v>#VALUE!</v>
      </c>
      <c r="K49" s="24">
        <f>+A!K49-B!L49</f>
        <v>-369.99599999999998</v>
      </c>
      <c r="L49" s="23">
        <f>+A!L49-B!M49</f>
        <v>-308.327</v>
      </c>
      <c r="M49" s="24">
        <f>+A!M49-B!N49</f>
        <v>-447.85300000000001</v>
      </c>
      <c r="N49" s="23">
        <f>+A!N49-B!O49</f>
        <v>-401.99</v>
      </c>
      <c r="O49" s="24">
        <f>+A!O49-B!P49</f>
        <v>-661</v>
      </c>
      <c r="P49" s="23">
        <f>+A!P49-B!Q49</f>
        <v>-593</v>
      </c>
      <c r="Q49" s="24">
        <f>+A!Q49-B!R49</f>
        <v>-575</v>
      </c>
      <c r="R49" s="23">
        <f>+A!R49-B!S49</f>
        <v>-195</v>
      </c>
      <c r="S49" s="24">
        <f>+A!S49-B!T49</f>
        <v>-2192</v>
      </c>
      <c r="T49" s="23">
        <f>+A!T49-B!U49</f>
        <v>593</v>
      </c>
      <c r="U49" s="24">
        <f>+A!U49-B!V49</f>
        <v>-181</v>
      </c>
      <c r="V49" s="23">
        <f>+A!V49-B!W49</f>
        <v>-124</v>
      </c>
      <c r="W49" s="24" t="e">
        <f>+A!W49-B!X49</f>
        <v>#VALUE!</v>
      </c>
      <c r="X49" s="25">
        <f>+A!X49-B!Y49</f>
        <v>7</v>
      </c>
      <c r="Y49" s="25">
        <f>+A!Y49-B!Z49</f>
        <v>-143</v>
      </c>
      <c r="Z49" s="25">
        <f>+A!Z49-B!AA49</f>
        <v>306</v>
      </c>
      <c r="AA49" s="25">
        <f>+A!AA49-B!AB49</f>
        <v>349</v>
      </c>
      <c r="AB49" s="25">
        <f>+A!AB49-B!AC49</f>
        <v>145</v>
      </c>
      <c r="AC49" s="25">
        <f>+A!AC49-B!AD49</f>
        <v>-208</v>
      </c>
      <c r="AD49" s="25">
        <f>+A!AD49-B!AE49</f>
        <v>-647</v>
      </c>
    </row>
    <row r="50" spans="2:30" x14ac:dyDescent="0.25">
      <c r="B50" s="203" t="s">
        <v>19</v>
      </c>
      <c r="C50" s="204"/>
      <c r="D50" s="26" t="e">
        <f>+A!D50-B!E50</f>
        <v>#VALUE!</v>
      </c>
      <c r="E50" s="27">
        <f>+A!E50-B!F50</f>
        <v>33590.027000000002</v>
      </c>
      <c r="F50" s="26">
        <f>+A!F50-B!G50</f>
        <v>52779.835999999996</v>
      </c>
      <c r="G50" s="27" t="e">
        <f>+A!G50-B!H50</f>
        <v>#VALUE!</v>
      </c>
      <c r="H50" s="26" t="e">
        <f>+A!H50-B!I50</f>
        <v>#VALUE!</v>
      </c>
      <c r="I50" s="27" t="e">
        <f>+A!I50-B!J50</f>
        <v>#VALUE!</v>
      </c>
      <c r="J50" s="26" t="e">
        <f>+A!J49-B!K50</f>
        <v>#VALUE!</v>
      </c>
      <c r="K50" s="27" t="e">
        <f>+A!K50-B!L50</f>
        <v>#VALUE!</v>
      </c>
      <c r="L50" s="26">
        <f>+A!L50-B!M50</f>
        <v>63861.822</v>
      </c>
      <c r="M50" s="27" t="e">
        <f>+A!M50-B!N50</f>
        <v>#VALUE!</v>
      </c>
      <c r="N50" s="26" t="e">
        <f>+A!N50-B!O50</f>
        <v>#VALUE!</v>
      </c>
      <c r="O50" s="27" t="e">
        <f>+A!O50-B!P50</f>
        <v>#VALUE!</v>
      </c>
      <c r="P50" s="26" t="e">
        <f>+A!P50-B!Q50</f>
        <v>#VALUE!</v>
      </c>
      <c r="Q50" s="27" t="e">
        <f>+A!Q50-B!R50</f>
        <v>#VALUE!</v>
      </c>
      <c r="R50" s="26" t="e">
        <f>+A!R50-B!S50</f>
        <v>#VALUE!</v>
      </c>
      <c r="S50" s="27" t="e">
        <f>+A!S50-B!T50</f>
        <v>#VALUE!</v>
      </c>
      <c r="T50" s="26">
        <f>+A!T50-B!U50</f>
        <v>276415</v>
      </c>
      <c r="U50" s="27" t="e">
        <f>+A!U50-B!V50</f>
        <v>#VALUE!</v>
      </c>
      <c r="V50" s="26">
        <f>+A!V50-B!W50</f>
        <v>312418</v>
      </c>
      <c r="W50" s="27">
        <f>+A!W50-B!X50</f>
        <v>252819</v>
      </c>
      <c r="X50" s="28">
        <f>+A!X50-B!Y50</f>
        <v>282333</v>
      </c>
      <c r="Y50" s="28">
        <f>+A!Y50-B!Z50</f>
        <v>185074</v>
      </c>
      <c r="Z50" s="28">
        <f>+A!Z50-B!AA50</f>
        <v>371664</v>
      </c>
      <c r="AA50" s="28">
        <f>+A!AA50-B!AB50</f>
        <v>302047</v>
      </c>
      <c r="AB50" s="28">
        <f>+A!AB50-B!AC50</f>
        <v>159474</v>
      </c>
      <c r="AC50" s="28">
        <f>+A!AC50-B!AD50</f>
        <v>16980</v>
      </c>
      <c r="AD50" s="28">
        <f>+A!AD50-B!AE50</f>
        <v>30</v>
      </c>
    </row>
    <row r="51" spans="2:30" x14ac:dyDescent="0.25">
      <c r="B51" s="205" t="s">
        <v>20</v>
      </c>
      <c r="C51" s="206"/>
      <c r="D51" s="23">
        <f>+A!D51-B!E51</f>
        <v>-100.02800000000001</v>
      </c>
      <c r="E51" s="24" t="e">
        <f>+A!E51-B!F51</f>
        <v>#VALUE!</v>
      </c>
      <c r="F51" s="23" t="e">
        <f>+A!F51-B!G51</f>
        <v>#VALUE!</v>
      </c>
      <c r="G51" s="24" t="e">
        <f>+A!G51-B!H51</f>
        <v>#VALUE!</v>
      </c>
      <c r="H51" s="23" t="e">
        <f>+A!H51-B!I51</f>
        <v>#VALUE!</v>
      </c>
      <c r="I51" s="24">
        <f>+A!I51-B!J51</f>
        <v>-6.258</v>
      </c>
      <c r="J51" s="23" t="e">
        <f>+A!J50-B!K51</f>
        <v>#VALUE!</v>
      </c>
      <c r="K51" s="24" t="e">
        <f>+A!K51-B!L51</f>
        <v>#VALUE!</v>
      </c>
      <c r="L51" s="23" t="e">
        <f>+A!L51-B!M51</f>
        <v>#VALUE!</v>
      </c>
      <c r="M51" s="24" t="e">
        <f>+A!M51-B!N51</f>
        <v>#VALUE!</v>
      </c>
      <c r="N51" s="23" t="e">
        <f>+A!N51-B!O51</f>
        <v>#VALUE!</v>
      </c>
      <c r="O51" s="24" t="e">
        <f>+A!O51-B!P51</f>
        <v>#VALUE!</v>
      </c>
      <c r="P51" s="23" t="e">
        <f>+A!P51-B!Q51</f>
        <v>#VALUE!</v>
      </c>
      <c r="Q51" s="24" t="e">
        <f>+A!Q51-B!R51</f>
        <v>#VALUE!</v>
      </c>
      <c r="R51" s="23" t="e">
        <f>+A!R51-B!S51</f>
        <v>#VALUE!</v>
      </c>
      <c r="S51" s="24" t="e">
        <f>+A!S51-B!T51</f>
        <v>#VALUE!</v>
      </c>
      <c r="T51" s="23" t="e">
        <f>+A!T51-B!U51</f>
        <v>#VALUE!</v>
      </c>
      <c r="U51" s="24" t="e">
        <f>+A!U51-B!V51</f>
        <v>#VALUE!</v>
      </c>
      <c r="V51" s="23" t="e">
        <f>+A!V51-B!W51</f>
        <v>#VALUE!</v>
      </c>
      <c r="W51" s="24">
        <f>+A!W51-B!X51</f>
        <v>68</v>
      </c>
      <c r="X51" s="25" t="e">
        <f>+A!X51-B!Y51</f>
        <v>#VALUE!</v>
      </c>
      <c r="Y51" s="25" t="e">
        <f>+A!Y51-B!Z51</f>
        <v>#VALUE!</v>
      </c>
      <c r="Z51" s="25">
        <f>+A!Z51-B!AA51</f>
        <v>-136</v>
      </c>
      <c r="AA51" s="25">
        <f>+A!AA51-B!AB51</f>
        <v>-317</v>
      </c>
      <c r="AB51" s="25">
        <f>+A!AB51-B!AC51</f>
        <v>-211</v>
      </c>
      <c r="AC51" s="25">
        <f>+A!AC51-B!AD51</f>
        <v>-1067</v>
      </c>
      <c r="AD51" s="25">
        <f>+A!AD51-B!AE51</f>
        <v>-2586</v>
      </c>
    </row>
    <row r="52" spans="2:30" x14ac:dyDescent="0.25">
      <c r="B52" s="203" t="s">
        <v>21</v>
      </c>
      <c r="C52" s="204"/>
      <c r="D52" s="26">
        <f>+A!D52-B!E52</f>
        <v>0.57800000000000296</v>
      </c>
      <c r="E52" s="27">
        <f>+A!E52-B!F52</f>
        <v>723.178</v>
      </c>
      <c r="F52" s="26">
        <f>+A!F52-B!G52</f>
        <v>319.37900000000002</v>
      </c>
      <c r="G52" s="27">
        <f>+A!G52-B!H52</f>
        <v>838.43499999999995</v>
      </c>
      <c r="H52" s="26">
        <f>+A!H52-B!I52</f>
        <v>572.30700000000002</v>
      </c>
      <c r="I52" s="27">
        <f>+A!I52-B!J52</f>
        <v>20.201999999999998</v>
      </c>
      <c r="J52" s="26" t="e">
        <f>+A!J51-B!K52</f>
        <v>#VALUE!</v>
      </c>
      <c r="K52" s="27">
        <f>+A!K52-B!L52</f>
        <v>313.21500000000003</v>
      </c>
      <c r="L52" s="26">
        <f>+A!L52-B!M52</f>
        <v>387.82299999999998</v>
      </c>
      <c r="M52" s="27">
        <f>+A!M52-B!N52</f>
        <v>2580.527</v>
      </c>
      <c r="N52" s="26">
        <f>+A!N52-B!O52</f>
        <v>2740.029</v>
      </c>
      <c r="O52" s="27">
        <f>+A!O52-B!P52</f>
        <v>2387</v>
      </c>
      <c r="P52" s="26">
        <f>+A!P52-B!Q52</f>
        <v>7504</v>
      </c>
      <c r="Q52" s="27">
        <f>+A!Q52-B!R52</f>
        <v>-4507</v>
      </c>
      <c r="R52" s="26">
        <f>+A!R52-B!S52</f>
        <v>1697</v>
      </c>
      <c r="S52" s="27">
        <f>+A!S52-B!T52</f>
        <v>-1528</v>
      </c>
      <c r="T52" s="26">
        <f>+A!T52-B!U52</f>
        <v>-14912</v>
      </c>
      <c r="U52" s="27">
        <f>+A!U52-B!V52</f>
        <v>-6140</v>
      </c>
      <c r="V52" s="26">
        <f>+A!V52-B!W52</f>
        <v>-4891</v>
      </c>
      <c r="W52" s="27">
        <f>+A!W52-B!X52</f>
        <v>-29007</v>
      </c>
      <c r="X52" s="28">
        <f>+A!X52-B!Y52</f>
        <v>5567</v>
      </c>
      <c r="Y52" s="28">
        <f>+A!Y52-B!Z52</f>
        <v>-8090</v>
      </c>
      <c r="Z52" s="28">
        <f>+A!Z52-B!AA52</f>
        <v>-3853</v>
      </c>
      <c r="AA52" s="28">
        <f>+A!AA52-B!AB52</f>
        <v>-16454</v>
      </c>
      <c r="AB52" s="28">
        <f>+A!AB52-B!AC52</f>
        <v>-3733</v>
      </c>
      <c r="AC52" s="28">
        <f>+A!AC52-B!AD52</f>
        <v>-829</v>
      </c>
      <c r="AD52" s="28">
        <f>+A!AD52-B!AE52</f>
        <v>-18913</v>
      </c>
    </row>
    <row r="53" spans="2:30" x14ac:dyDescent="0.25">
      <c r="B53" s="205" t="s">
        <v>22</v>
      </c>
      <c r="C53" s="206"/>
      <c r="D53" s="23">
        <f>+A!D53-B!E53</f>
        <v>-1002.76</v>
      </c>
      <c r="E53" s="24">
        <f>+A!E53-B!F53</f>
        <v>4.7559999999999718</v>
      </c>
      <c r="F53" s="23">
        <f>+A!F53-B!G53</f>
        <v>-1778.3820000000001</v>
      </c>
      <c r="G53" s="24">
        <f>+A!G53-B!H53</f>
        <v>-1696.367</v>
      </c>
      <c r="H53" s="23">
        <f>+A!H53-B!I53</f>
        <v>-1221.5</v>
      </c>
      <c r="I53" s="24">
        <f>+A!I53-B!J53</f>
        <v>-1475.537</v>
      </c>
      <c r="J53" s="23">
        <f>+A!J52-B!K53</f>
        <v>-1085.0039999999999</v>
      </c>
      <c r="K53" s="24">
        <f>+A!K53-B!L53</f>
        <v>-917.7940000000001</v>
      </c>
      <c r="L53" s="23">
        <f>+A!L53-B!M53</f>
        <v>744.19899999999996</v>
      </c>
      <c r="M53" s="24">
        <f>+A!M53-B!N53</f>
        <v>-282.05700000000002</v>
      </c>
      <c r="N53" s="23">
        <f>+A!N53-B!O53</f>
        <v>30.755999999999972</v>
      </c>
      <c r="O53" s="24">
        <f>+A!O53-B!P53</f>
        <v>164</v>
      </c>
      <c r="P53" s="23">
        <f>+A!P53-B!Q53</f>
        <v>-664</v>
      </c>
      <c r="Q53" s="24">
        <f>+A!Q53-B!R53</f>
        <v>-4380</v>
      </c>
      <c r="R53" s="23">
        <f>+A!R53-B!S53</f>
        <v>-1580</v>
      </c>
      <c r="S53" s="24">
        <f>+A!S53-B!T53</f>
        <v>-8824</v>
      </c>
      <c r="T53" s="23">
        <f>+A!T53-B!U53</f>
        <v>-11060</v>
      </c>
      <c r="U53" s="24">
        <f>+A!U53-B!V53</f>
        <v>-5541</v>
      </c>
      <c r="V53" s="23">
        <f>+A!V53-B!W53</f>
        <v>-12272</v>
      </c>
      <c r="W53" s="24">
        <f>+A!W53-B!X53</f>
        <v>-34971</v>
      </c>
      <c r="X53" s="25">
        <f>+A!X53-B!Y53</f>
        <v>-36468</v>
      </c>
      <c r="Y53" s="25">
        <f>+A!Y53-B!Z53</f>
        <v>-13023</v>
      </c>
      <c r="Z53" s="25">
        <f>+A!Z53-B!AA53</f>
        <v>-9124</v>
      </c>
      <c r="AA53" s="25">
        <f>+A!AA53-B!AB53</f>
        <v>-10287</v>
      </c>
      <c r="AB53" s="25">
        <f>+A!AB53-B!AC53</f>
        <v>-11545</v>
      </c>
      <c r="AC53" s="25">
        <f>+A!AC53-B!AD53</f>
        <v>-19400</v>
      </c>
      <c r="AD53" s="25">
        <f>+A!AD53-B!AE53</f>
        <v>-22966</v>
      </c>
    </row>
    <row r="54" spans="2:30" x14ac:dyDescent="0.25">
      <c r="B54" s="203" t="s">
        <v>23</v>
      </c>
      <c r="C54" s="204"/>
      <c r="D54" s="26">
        <f>+A!D54-B!E54</f>
        <v>-2449.8440000000001</v>
      </c>
      <c r="E54" s="27">
        <f>+A!E54-B!F54</f>
        <v>-5823.259</v>
      </c>
      <c r="F54" s="26" t="e">
        <f>+A!F54-B!G54</f>
        <v>#VALUE!</v>
      </c>
      <c r="G54" s="27">
        <f>+A!G54-B!H54</f>
        <v>-3664.5140000000001</v>
      </c>
      <c r="H54" s="26">
        <f>+A!H54-B!I54</f>
        <v>-1821.894</v>
      </c>
      <c r="I54" s="27">
        <f>+A!I54-B!J54</f>
        <v>-1337.9649999999999</v>
      </c>
      <c r="J54" s="26">
        <f>+A!J53-B!K54</f>
        <v>-2639.3609999999999</v>
      </c>
      <c r="K54" s="27">
        <f>+A!K54-B!L54</f>
        <v>-4753.3789999999999</v>
      </c>
      <c r="L54" s="26">
        <f>+A!L54-B!M54</f>
        <v>-3567.6759999999999</v>
      </c>
      <c r="M54" s="27">
        <f>+A!M54-B!N54</f>
        <v>-3265.877</v>
      </c>
      <c r="N54" s="26">
        <f>+A!N54-B!O54</f>
        <v>-4505.2060000000001</v>
      </c>
      <c r="O54" s="27">
        <f>+A!O54-B!P54</f>
        <v>-32184</v>
      </c>
      <c r="P54" s="26">
        <f>+A!P54-B!Q54</f>
        <v>-7422</v>
      </c>
      <c r="Q54" s="27">
        <f>+A!Q54-B!R54</f>
        <v>-10458</v>
      </c>
      <c r="R54" s="26">
        <f>+A!R54-B!S54</f>
        <v>-4875</v>
      </c>
      <c r="S54" s="27">
        <f>+A!S54-B!T54</f>
        <v>-6401</v>
      </c>
      <c r="T54" s="26">
        <f>+A!T54-B!U54</f>
        <v>-10264</v>
      </c>
      <c r="U54" s="27">
        <f>+A!U54-B!V54</f>
        <v>-28787</v>
      </c>
      <c r="V54" s="26">
        <f>+A!V54-B!W54</f>
        <v>-20668</v>
      </c>
      <c r="W54" s="27">
        <f>+A!W54-B!X54</f>
        <v>-11208</v>
      </c>
      <c r="X54" s="28">
        <f>+A!X54-B!Y54</f>
        <v>-25328</v>
      </c>
      <c r="Y54" s="28">
        <f>+A!Y54-B!Z54</f>
        <v>-27713</v>
      </c>
      <c r="Z54" s="28">
        <f>+A!Z54-B!AA54</f>
        <v>-24697</v>
      </c>
      <c r="AA54" s="28">
        <f>+A!AA54-B!AB54</f>
        <v>-18354</v>
      </c>
      <c r="AB54" s="28">
        <f>+A!AB54-B!AC54</f>
        <v>-15610</v>
      </c>
      <c r="AC54" s="28">
        <f>+A!AC54-B!AD54</f>
        <v>-12927</v>
      </c>
      <c r="AD54" s="28">
        <f>+A!AD54-B!AE54</f>
        <v>-22659</v>
      </c>
    </row>
    <row r="55" spans="2:30" x14ac:dyDescent="0.25">
      <c r="B55" s="205" t="s">
        <v>24</v>
      </c>
      <c r="C55" s="206"/>
      <c r="D55" s="23">
        <f>+A!D55-B!E55</f>
        <v>478.52300000000002</v>
      </c>
      <c r="E55" s="24">
        <f>+A!E55-B!F55</f>
        <v>-384.96800000000007</v>
      </c>
      <c r="F55" s="23">
        <f>+A!F55-B!G55</f>
        <v>-2056.4009999999998</v>
      </c>
      <c r="G55" s="24">
        <f>+A!G55-B!H55</f>
        <v>-495.7360000000001</v>
      </c>
      <c r="H55" s="23">
        <f>+A!H55-B!I55</f>
        <v>-322.01299999999998</v>
      </c>
      <c r="I55" s="24">
        <f>+A!I55-B!J55</f>
        <v>-458.58300000000003</v>
      </c>
      <c r="J55" s="23">
        <f>+A!J54-B!K55</f>
        <v>-457.62900000000002</v>
      </c>
      <c r="K55" s="24">
        <f>+A!K55-B!L55</f>
        <v>-353.69400000000002</v>
      </c>
      <c r="L55" s="23">
        <f>+A!L55-B!M55</f>
        <v>-247.37700000000001</v>
      </c>
      <c r="M55" s="24">
        <f>+A!M55-B!N55</f>
        <v>-248.23000000000002</v>
      </c>
      <c r="N55" s="23">
        <f>+A!N55-B!O55</f>
        <v>-103.52600000000001</v>
      </c>
      <c r="O55" s="24">
        <f>+A!O55-B!P55</f>
        <v>-367</v>
      </c>
      <c r="P55" s="23">
        <f>+A!P55-B!Q55</f>
        <v>-697</v>
      </c>
      <c r="Q55" s="24">
        <f>+A!Q55-B!R55</f>
        <v>1697</v>
      </c>
      <c r="R55" s="23">
        <f>+A!R55-B!S55</f>
        <v>-3829</v>
      </c>
      <c r="S55" s="24">
        <f>+A!S55-B!T55</f>
        <v>-6599</v>
      </c>
      <c r="T55" s="23">
        <f>+A!T55-B!U55</f>
        <v>-9845</v>
      </c>
      <c r="U55" s="24">
        <f>+A!U55-B!V55</f>
        <v>-12206</v>
      </c>
      <c r="V55" s="23">
        <f>+A!V55-B!W55</f>
        <v>-16070</v>
      </c>
      <c r="W55" s="24">
        <f>+A!W55-B!X55</f>
        <v>-18865</v>
      </c>
      <c r="X55" s="25">
        <f>+A!X55-B!Y55</f>
        <v>-17427</v>
      </c>
      <c r="Y55" s="25">
        <f>+A!Y55-B!Z55</f>
        <v>-18354</v>
      </c>
      <c r="Z55" s="25">
        <f>+A!Z55-B!AA55</f>
        <v>-17711</v>
      </c>
      <c r="AA55" s="25">
        <f>+A!AA55-B!AB55</f>
        <v>-17934</v>
      </c>
      <c r="AB55" s="25">
        <f>+A!AB55-B!AC55</f>
        <v>-17356</v>
      </c>
      <c r="AC55" s="25">
        <f>+A!AC55-B!AD55</f>
        <v>-10505</v>
      </c>
      <c r="AD55" s="25">
        <f>+A!AD55-B!AE55</f>
        <v>-15619</v>
      </c>
    </row>
    <row r="56" spans="2:30" ht="15.75" thickBot="1" x14ac:dyDescent="0.3">
      <c r="B56" s="207" t="s">
        <v>25</v>
      </c>
      <c r="C56" s="208"/>
      <c r="D56" s="29" t="e">
        <f>+A!D56-B!E56</f>
        <v>#VALUE!</v>
      </c>
      <c r="E56" s="30" t="e">
        <f>+A!E56-B!F56</f>
        <v>#VALUE!</v>
      </c>
      <c r="F56" s="29" t="e">
        <f>+A!F56-B!G56</f>
        <v>#VALUE!</v>
      </c>
      <c r="G56" s="30" t="e">
        <f>+A!G56-B!H56</f>
        <v>#VALUE!</v>
      </c>
      <c r="H56" s="29" t="e">
        <f>+A!H56-B!I56</f>
        <v>#VALUE!</v>
      </c>
      <c r="I56" s="30" t="e">
        <f>+A!I56-B!J56</f>
        <v>#VALUE!</v>
      </c>
      <c r="J56" s="29" t="e">
        <f>+A!J55-B!K56</f>
        <v>#VALUE!</v>
      </c>
      <c r="K56" s="30" t="e">
        <f>+A!K56-B!L56</f>
        <v>#VALUE!</v>
      </c>
      <c r="L56" s="29" t="e">
        <f>+A!L56-B!M56</f>
        <v>#VALUE!</v>
      </c>
      <c r="M56" s="30" t="e">
        <f>+A!M56-B!N56</f>
        <v>#VALUE!</v>
      </c>
      <c r="N56" s="29">
        <f>+A!N56-B!O56</f>
        <v>-9.2890000000000015</v>
      </c>
      <c r="O56" s="30">
        <f>+A!O56-B!P56</f>
        <v>-20</v>
      </c>
      <c r="P56" s="29">
        <f>+A!P56-B!Q56</f>
        <v>-2</v>
      </c>
      <c r="Q56" s="30">
        <f>+A!Q56-B!R56</f>
        <v>10</v>
      </c>
      <c r="R56" s="29">
        <f>+A!R56-B!S56</f>
        <v>15</v>
      </c>
      <c r="S56" s="30">
        <f>+A!S56-B!T56</f>
        <v>-32</v>
      </c>
      <c r="T56" s="29" t="e">
        <f>+A!T56-B!U56</f>
        <v>#VALUE!</v>
      </c>
      <c r="U56" s="30">
        <f>+A!U56-B!V56</f>
        <v>34</v>
      </c>
      <c r="V56" s="29">
        <f>+A!V56-B!W56</f>
        <v>31</v>
      </c>
      <c r="W56" s="30">
        <f>+A!W56-B!X56</f>
        <v>-42</v>
      </c>
      <c r="X56" s="31">
        <f>+A!X56-B!Y56</f>
        <v>-16</v>
      </c>
      <c r="Y56" s="31">
        <f>+A!Y56-B!Z56</f>
        <v>15</v>
      </c>
      <c r="Z56" s="31">
        <f>+A!Z56-B!AA56</f>
        <v>32</v>
      </c>
      <c r="AA56" s="31">
        <f>+A!AA56-B!AB56</f>
        <v>35</v>
      </c>
      <c r="AB56" s="31">
        <f>+A!AB56-B!AC56</f>
        <v>127</v>
      </c>
      <c r="AC56" s="31">
        <f>+A!AC56-B!AD56</f>
        <v>154</v>
      </c>
      <c r="AD56" s="31">
        <f>+A!AD56-B!AE56</f>
        <v>133</v>
      </c>
    </row>
    <row r="57" spans="2:30" x14ac:dyDescent="0.25">
      <c r="B57" t="s">
        <v>52</v>
      </c>
    </row>
  </sheetData>
  <mergeCells count="15">
    <mergeCell ref="B47:C47"/>
    <mergeCell ref="B7:E16"/>
    <mergeCell ref="M7:P16"/>
    <mergeCell ref="C17:E17"/>
    <mergeCell ref="M17:O17"/>
    <mergeCell ref="B46:C46"/>
    <mergeCell ref="B54:C54"/>
    <mergeCell ref="B55:C55"/>
    <mergeCell ref="B56:C56"/>
    <mergeCell ref="B48:C48"/>
    <mergeCell ref="B49:C49"/>
    <mergeCell ref="B50:C50"/>
    <mergeCell ref="B51:C51"/>
    <mergeCell ref="B52:C52"/>
    <mergeCell ref="B53:C5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7:AH151"/>
  <sheetViews>
    <sheetView showGridLines="0" topLeftCell="A136" zoomScaleNormal="100" workbookViewId="0">
      <selection activeCell="H91" sqref="H91"/>
    </sheetView>
  </sheetViews>
  <sheetFormatPr baseColWidth="10" defaultRowHeight="15" x14ac:dyDescent="0.25"/>
  <cols>
    <col min="4" max="4" width="12.85546875" customWidth="1"/>
    <col min="6" max="6" width="13.140625" customWidth="1"/>
    <col min="7" max="7" width="26.5703125" customWidth="1"/>
    <col min="8" max="8" width="15.28515625" customWidth="1"/>
    <col min="9" max="9" width="15.140625" bestFit="1" customWidth="1"/>
    <col min="10" max="10" width="16.28515625" bestFit="1" customWidth="1"/>
    <col min="11" max="11" width="17.140625" customWidth="1"/>
    <col min="12" max="13" width="15.140625" bestFit="1" customWidth="1"/>
    <col min="14" max="14" width="16.140625" customWidth="1"/>
    <col min="15" max="16" width="15.140625" bestFit="1" customWidth="1"/>
    <col min="17" max="31" width="16.28515625" bestFit="1" customWidth="1"/>
    <col min="32" max="32" width="16.28515625" customWidth="1"/>
    <col min="33" max="33" width="18.140625" customWidth="1"/>
    <col min="34" max="34" width="18.85546875" customWidth="1"/>
  </cols>
  <sheetData>
    <row r="7" spans="2:16" x14ac:dyDescent="0.25">
      <c r="L7" s="209" t="s">
        <v>9</v>
      </c>
      <c r="M7" s="225"/>
      <c r="N7" s="225"/>
      <c r="O7" s="225"/>
      <c r="P7" s="225"/>
    </row>
    <row r="8" spans="2:16" x14ac:dyDescent="0.25">
      <c r="B8" s="209" t="s">
        <v>8</v>
      </c>
      <c r="C8" s="225"/>
      <c r="D8" s="225"/>
      <c r="E8" s="225"/>
      <c r="L8" s="225"/>
      <c r="M8" s="225"/>
      <c r="N8" s="225"/>
      <c r="O8" s="225"/>
      <c r="P8" s="225"/>
    </row>
    <row r="9" spans="2:16" x14ac:dyDescent="0.25">
      <c r="B9" s="225"/>
      <c r="C9" s="225"/>
      <c r="D9" s="225"/>
      <c r="E9" s="225"/>
      <c r="L9" s="225"/>
      <c r="M9" s="225"/>
      <c r="N9" s="225"/>
      <c r="O9" s="225"/>
      <c r="P9" s="225"/>
    </row>
    <row r="10" spans="2:16" x14ac:dyDescent="0.25">
      <c r="B10" s="225"/>
      <c r="C10" s="225"/>
      <c r="D10" s="225"/>
      <c r="E10" s="225"/>
      <c r="L10" s="225"/>
      <c r="M10" s="225"/>
      <c r="N10" s="225"/>
      <c r="O10" s="225"/>
      <c r="P10" s="225"/>
    </row>
    <row r="11" spans="2:16" x14ac:dyDescent="0.25">
      <c r="B11" s="225"/>
      <c r="C11" s="225"/>
      <c r="D11" s="225"/>
      <c r="E11" s="225"/>
      <c r="L11" s="225"/>
      <c r="M11" s="225"/>
      <c r="N11" s="225"/>
      <c r="O11" s="225"/>
      <c r="P11" s="225"/>
    </row>
    <row r="12" spans="2:16" x14ac:dyDescent="0.25">
      <c r="B12" s="225"/>
      <c r="C12" s="225"/>
      <c r="D12" s="225"/>
      <c r="E12" s="225"/>
      <c r="L12" s="225"/>
      <c r="M12" s="225"/>
      <c r="N12" s="225"/>
      <c r="O12" s="225"/>
      <c r="P12" s="225"/>
    </row>
    <row r="13" spans="2:16" x14ac:dyDescent="0.25">
      <c r="B13" s="225"/>
      <c r="C13" s="225"/>
      <c r="D13" s="225"/>
      <c r="E13" s="225"/>
      <c r="L13" s="225"/>
      <c r="M13" s="225"/>
      <c r="N13" s="225"/>
      <c r="O13" s="225"/>
      <c r="P13" s="225"/>
    </row>
    <row r="14" spans="2:16" x14ac:dyDescent="0.25">
      <c r="B14" s="225"/>
      <c r="C14" s="225"/>
      <c r="D14" s="225"/>
      <c r="E14" s="225"/>
      <c r="L14" s="225"/>
      <c r="M14" s="225"/>
      <c r="N14" s="225"/>
      <c r="O14" s="225"/>
      <c r="P14" s="225"/>
    </row>
    <row r="15" spans="2:16" x14ac:dyDescent="0.25">
      <c r="B15" s="225"/>
      <c r="C15" s="225"/>
      <c r="D15" s="225"/>
      <c r="E15" s="225"/>
      <c r="G15" s="230" t="s">
        <v>39</v>
      </c>
      <c r="H15" s="230"/>
      <c r="I15" s="230"/>
      <c r="J15" s="230"/>
      <c r="K15" s="230"/>
      <c r="L15" s="225"/>
      <c r="M15" s="225"/>
      <c r="N15" s="225"/>
      <c r="O15" s="225"/>
      <c r="P15" s="225"/>
    </row>
    <row r="16" spans="2:16" ht="15" customHeight="1" x14ac:dyDescent="0.25">
      <c r="B16" s="225"/>
      <c r="C16" s="225"/>
      <c r="D16" s="225"/>
      <c r="E16" s="225"/>
      <c r="G16" s="230"/>
      <c r="H16" s="230"/>
      <c r="I16" s="230"/>
      <c r="J16" s="230"/>
      <c r="K16" s="230"/>
      <c r="L16" s="225"/>
      <c r="M16" s="225"/>
      <c r="N16" s="225"/>
      <c r="O16" s="225"/>
      <c r="P16" s="225"/>
    </row>
    <row r="17" spans="3:14" x14ac:dyDescent="0.25">
      <c r="C17" s="210" t="s">
        <v>3</v>
      </c>
      <c r="D17" s="210"/>
      <c r="E17" s="210"/>
      <c r="G17" s="230"/>
      <c r="H17" s="230"/>
      <c r="I17" s="230"/>
      <c r="J17" s="230"/>
      <c r="K17" s="230"/>
      <c r="N17" s="2" t="s">
        <v>3</v>
      </c>
    </row>
    <row r="43" spans="6:34" x14ac:dyDescent="0.25">
      <c r="F43" s="3" t="s">
        <v>62</v>
      </c>
    </row>
    <row r="44" spans="6:34" ht="15.75" thickBot="1" x14ac:dyDescent="0.3"/>
    <row r="45" spans="6:34" ht="15.75" thickBot="1" x14ac:dyDescent="0.3">
      <c r="F45" s="5" t="s">
        <v>14</v>
      </c>
      <c r="G45" s="6"/>
      <c r="H45" s="11">
        <v>1995</v>
      </c>
      <c r="I45" s="7">
        <v>1996</v>
      </c>
      <c r="J45" s="11">
        <v>1997</v>
      </c>
      <c r="K45" s="7">
        <v>1998</v>
      </c>
      <c r="L45" s="11">
        <v>1999</v>
      </c>
      <c r="M45" s="7">
        <v>2000</v>
      </c>
      <c r="N45" s="11">
        <v>2001</v>
      </c>
      <c r="O45" s="7">
        <v>2002</v>
      </c>
      <c r="P45" s="11">
        <v>2003</v>
      </c>
      <c r="Q45" s="7">
        <v>2004</v>
      </c>
      <c r="R45" s="11">
        <v>2005</v>
      </c>
      <c r="S45" s="7">
        <v>2006</v>
      </c>
      <c r="T45" s="11">
        <v>2007</v>
      </c>
      <c r="U45" s="7">
        <v>2008</v>
      </c>
      <c r="V45" s="11">
        <v>2009</v>
      </c>
      <c r="W45" s="7">
        <v>2010</v>
      </c>
      <c r="X45" s="11">
        <v>2011</v>
      </c>
      <c r="Y45" s="7">
        <v>2012</v>
      </c>
      <c r="Z45" s="11">
        <v>2013</v>
      </c>
      <c r="AA45" s="7">
        <v>2014</v>
      </c>
      <c r="AB45" s="11">
        <v>2015</v>
      </c>
      <c r="AC45" s="8">
        <v>2016</v>
      </c>
      <c r="AD45" s="8">
        <v>2017</v>
      </c>
      <c r="AE45" s="8">
        <v>2018</v>
      </c>
      <c r="AF45" s="8">
        <v>2019</v>
      </c>
      <c r="AG45" s="8">
        <v>2020</v>
      </c>
      <c r="AH45" s="8">
        <v>2021</v>
      </c>
    </row>
    <row r="46" spans="6:34" ht="15.75" thickBot="1" x14ac:dyDescent="0.3">
      <c r="F46" s="212" t="s">
        <v>26</v>
      </c>
      <c r="G46" s="221"/>
      <c r="H46" s="112">
        <f>(A!D46/D!H60)*1000</f>
        <v>1.5936693570526546</v>
      </c>
      <c r="I46" s="123">
        <f>(A!E46/D!I60)*1000</f>
        <v>1.2917690915475837</v>
      </c>
      <c r="J46" s="112">
        <f>(A!F46/D!J60)*1000</f>
        <v>1.7533395547260366</v>
      </c>
      <c r="K46" s="123">
        <f>(A!G46/D!K60)*1000</f>
        <v>1.739340474690191</v>
      </c>
      <c r="L46" s="112">
        <f>(A!H46/D!L60)*1000</f>
        <v>1.8665128457729501</v>
      </c>
      <c r="M46" s="123">
        <f>(A!I46/D!M60)*1000</f>
        <v>2.0249029423784224</v>
      </c>
      <c r="N46" s="112">
        <f>(A!J46/D!N60)*1000</f>
        <v>1.7827567076861004</v>
      </c>
      <c r="O46" s="123">
        <f>(A!K46/D!O60)*1000</f>
        <v>1.423025201713318</v>
      </c>
      <c r="P46" s="112">
        <f>(A!L46/D!P60)*1000</f>
        <v>2.1716632645532572</v>
      </c>
      <c r="Q46" s="123">
        <f>(A!M46/D!Q60)*1000</f>
        <v>2.7508380702521498</v>
      </c>
      <c r="R46" s="112">
        <f>(A!N46/D!R60)*1000</f>
        <v>3.5610241889038203</v>
      </c>
      <c r="S46" s="123">
        <f>(A!O46/D!S60)*1000</f>
        <v>3.7554659710694809</v>
      </c>
      <c r="T46" s="112">
        <f>(A!P46/D!T60)*1000</f>
        <v>4.3388030661759531</v>
      </c>
      <c r="U46" s="123">
        <f>(A!Q46/D!U60)*1000</f>
        <v>4.520888394306116</v>
      </c>
      <c r="V46" s="112">
        <f>(A!R46/D!V60)*1000</f>
        <v>4.0955536701139668</v>
      </c>
      <c r="W46" s="123">
        <f>(A!S46/D!W60)*1000</f>
        <v>3.4322006986344875</v>
      </c>
      <c r="X46" s="112">
        <f>(A!T46/D!X60)*1000</f>
        <v>7.0133997710591878</v>
      </c>
      <c r="Y46" s="123">
        <f>(A!U46/D!Y60)*1000</f>
        <v>7.2790764854895338</v>
      </c>
      <c r="Z46" s="112">
        <f>(A!V46/D!Z60)*1000</f>
        <v>7.0901067459007372</v>
      </c>
      <c r="AA46" s="123">
        <f>(A!W46/D!AA60)*1000</f>
        <v>5.7540225875376096</v>
      </c>
      <c r="AB46" s="112">
        <f>(A!X46/D!AB60)*1000</f>
        <v>6.5872522347454332</v>
      </c>
      <c r="AC46" s="119">
        <f>(A!Y46/D!AC60)*1000</f>
        <v>4.5603672859278239</v>
      </c>
      <c r="AD46" s="119">
        <f>(A!Z46/D!AD60)*1000</f>
        <v>8.3820409540479552</v>
      </c>
      <c r="AE46" s="119">
        <f>(A!AA46/D!AE60)*1000</f>
        <v>6.6022006713912713</v>
      </c>
      <c r="AF46" s="119">
        <f>(A!AB46/D!AF60)*1000</f>
        <v>3.7435014980970118</v>
      </c>
      <c r="AG46" s="119">
        <f>(A!AC46/D!AG60)*1000</f>
        <v>0.90548320495513379</v>
      </c>
      <c r="AH46" s="119">
        <f>(A!AD46/D!AH60)*1000</f>
        <v>0.3451977511802386</v>
      </c>
    </row>
    <row r="47" spans="6:34" x14ac:dyDescent="0.25">
      <c r="F47" s="232" t="s">
        <v>16</v>
      </c>
      <c r="G47" s="233"/>
      <c r="H47" s="120">
        <f>(A!D47/D!H$60)*1000</f>
        <v>0.70191621369351564</v>
      </c>
      <c r="I47" s="113" t="e">
        <f>(A!E47/D!I$60)*1000</f>
        <v>#VALUE!</v>
      </c>
      <c r="J47" s="120">
        <f>(A!F47/D!J$60)*1000</f>
        <v>7.0977203039594719E-2</v>
      </c>
      <c r="K47" s="113">
        <f>(A!G47/D!K$60)*1000</f>
        <v>0.26596303297626545</v>
      </c>
      <c r="L47" s="120">
        <f>(A!H47/D!L$60)*1000</f>
        <v>0.15907500064812174</v>
      </c>
      <c r="M47" s="113">
        <f>(A!I47/D!M$60)*1000</f>
        <v>0.34322639967306906</v>
      </c>
      <c r="N47" s="120" t="e">
        <f>(A!#REF!/D!N$60)*1000</f>
        <v>#REF!</v>
      </c>
      <c r="O47" s="113">
        <f>(A!K47/D!O$60)*1000</f>
        <v>0.51476740711226221</v>
      </c>
      <c r="P47" s="120">
        <f>(A!L47/D!P$60)*1000</f>
        <v>0.52731118270578681</v>
      </c>
      <c r="Q47" s="113">
        <f>(A!M47/D!Q$60)*1000</f>
        <v>0.70470776854685901</v>
      </c>
      <c r="R47" s="120">
        <f>(A!N47/D!R$60)*1000</f>
        <v>0.77380495296602037</v>
      </c>
      <c r="S47" s="113">
        <f>(A!O47/D!S$60)*1000</f>
        <v>0.70728005691249707</v>
      </c>
      <c r="T47" s="120">
        <f>(A!P47/D!T$60)*1000</f>
        <v>0.87182071778522707</v>
      </c>
      <c r="U47" s="113">
        <f>(A!Q47/D!U$60)*1000</f>
        <v>0.85517225390643115</v>
      </c>
      <c r="V47" s="120">
        <f>(A!R47/D!V$60)*1000</f>
        <v>0.85181957852736823</v>
      </c>
      <c r="W47" s="113">
        <f>(A!S47/D!W$60)*1000</f>
        <v>1.1796488681213992</v>
      </c>
      <c r="X47" s="120">
        <f>(A!T47/D!X$60)*1000</f>
        <v>0.6542993737795435</v>
      </c>
      <c r="Y47" s="113">
        <f>(A!U47/D!Y$60)*1000</f>
        <v>0.11295053553175415</v>
      </c>
      <c r="Z47" s="120" t="e">
        <f>(A!V47/D!Z$60)*1000</f>
        <v>#VALUE!</v>
      </c>
      <c r="AA47" s="113">
        <f>(A!W47/D!AA$60)*1000</f>
        <v>0.10683294815331618</v>
      </c>
      <c r="AB47" s="120">
        <f>(A!X47/D!AB$60)*1000</f>
        <v>0.19598825409163537</v>
      </c>
      <c r="AC47" s="114">
        <f>(A!Y47/D!AC$60)*1000</f>
        <v>0.15370489002776</v>
      </c>
      <c r="AD47" s="114">
        <f>(A!Z47/D!AD$60)*1000</f>
        <v>0.34079166578797526</v>
      </c>
      <c r="AE47" s="114">
        <f>(A!AA47/D!AE$60)*1000</f>
        <v>0.24060259438849518</v>
      </c>
      <c r="AF47" s="114">
        <f>(A!AB47/D!AF$60)*1000</f>
        <v>0.37766215887926147</v>
      </c>
      <c r="AG47" s="114">
        <f>(A!AC47/D!AG$60)*1000</f>
        <v>0.36423012784880487</v>
      </c>
      <c r="AH47" s="114">
        <f>(A!AD47/D!AH$60)*1000</f>
        <v>0.28846794256498659</v>
      </c>
    </row>
    <row r="48" spans="6:34" x14ac:dyDescent="0.25">
      <c r="F48" s="234" t="s">
        <v>17</v>
      </c>
      <c r="G48" s="235"/>
      <c r="H48" s="121">
        <f>(A!D48/D!H$60)*1000</f>
        <v>2.0946576621094823E-2</v>
      </c>
      <c r="I48" s="115">
        <f>(A!E48/D!I$60)*1000</f>
        <v>1.4046840811475188E-3</v>
      </c>
      <c r="J48" s="121">
        <f>(A!F48/D!J$60)*1000</f>
        <v>2.4743367550993201E-2</v>
      </c>
      <c r="K48" s="115" t="e">
        <f>(A!G48/D!K$60)*1000</f>
        <v>#VALUE!</v>
      </c>
      <c r="L48" s="121" t="e">
        <f>(A!H48/D!L$60)*1000</f>
        <v>#VALUE!</v>
      </c>
      <c r="M48" s="115">
        <f>(A!I48/D!M$60)*1000</f>
        <v>5.1082958724969351E-4</v>
      </c>
      <c r="N48" s="121">
        <f>(A!J47/D!N$60)*1000</f>
        <v>0.33339217268509175</v>
      </c>
      <c r="O48" s="115">
        <f>(A!K48/D!O$60)*1000</f>
        <v>6.4747484809243958E-4</v>
      </c>
      <c r="P48" s="121">
        <f>(A!L48/D!P$60)*1000</f>
        <v>3.1971668183271437E-4</v>
      </c>
      <c r="Q48" s="115">
        <f>(A!M48/D!Q$60)*1000</f>
        <v>4.1296215323325075E-4</v>
      </c>
      <c r="R48" s="121" t="e">
        <f>(A!N48/D!R$60)*1000</f>
        <v>#VALUE!</v>
      </c>
      <c r="S48" s="115" t="e">
        <f>(A!O48/D!S$60)*1000</f>
        <v>#VALUE!</v>
      </c>
      <c r="T48" s="121" t="e">
        <f>(A!P48/D!T$60)*1000</f>
        <v>#VALUE!</v>
      </c>
      <c r="U48" s="115">
        <f>(A!Q48/D!U$60)*1000</f>
        <v>6.9318866787221219E-3</v>
      </c>
      <c r="V48" s="121">
        <f>(A!R48/D!V$60)*1000</f>
        <v>2.5912082368318465E-3</v>
      </c>
      <c r="W48" s="115">
        <f>(A!S48/D!W$60)*1000</f>
        <v>2.7854647733974502E-2</v>
      </c>
      <c r="X48" s="121">
        <f>(A!T48/D!X$60)*1000</f>
        <v>1.2165286288240972E-2</v>
      </c>
      <c r="Y48" s="115">
        <f>(A!U48/D!Y$60)*1000</f>
        <v>1.0221767921425713E-2</v>
      </c>
      <c r="Z48" s="121">
        <f>(A!V48/D!Z$60)*1000</f>
        <v>1.5626719489380434E-3</v>
      </c>
      <c r="AA48" s="115">
        <f>(A!W48/D!AA$60)*1000</f>
        <v>5.0146077704617794E-3</v>
      </c>
      <c r="AB48" s="121">
        <f>(A!X48/D!AB$60)*1000</f>
        <v>5.2036101394826615E-3</v>
      </c>
      <c r="AC48" s="116" t="e">
        <f>(A!Y48/D!AC$60)*1000</f>
        <v>#VALUE!</v>
      </c>
      <c r="AD48" s="116">
        <f>(A!Z48/D!AD$60)*1000</f>
        <v>2.8153271895231872E-2</v>
      </c>
      <c r="AE48" s="116">
        <f>(A!AA48/D!AE$60)*1000</f>
        <v>4.8634423308052552E-2</v>
      </c>
      <c r="AF48" s="116">
        <f>(A!AB48/D!AF$60)*1000</f>
        <v>2.2269009636407804E-3</v>
      </c>
      <c r="AG48" s="116" t="e">
        <f>(A!AC48/D!AG$60)*1000</f>
        <v>#VALUE!</v>
      </c>
      <c r="AH48" s="116" t="e">
        <f>(A!AD48/D!AH$60)*1000</f>
        <v>#VALUE!</v>
      </c>
    </row>
    <row r="49" spans="6:34" x14ac:dyDescent="0.25">
      <c r="F49" s="232" t="s">
        <v>18</v>
      </c>
      <c r="G49" s="233"/>
      <c r="H49" s="121">
        <f>(A!D49/D!H$60)*1000</f>
        <v>6.314171196398177E-4</v>
      </c>
      <c r="I49" s="115">
        <f>(A!E49/D!I$60)*1000</f>
        <v>1.1615656824873713E-3</v>
      </c>
      <c r="J49" s="121">
        <f>(A!F49/D!J$60)*1000</f>
        <v>1.519797360351953E-3</v>
      </c>
      <c r="K49" s="115">
        <f>(A!G49/D!K$60)*1000</f>
        <v>2.0216341104809916E-3</v>
      </c>
      <c r="L49" s="121">
        <f>(A!H49/D!L$60)*1000</f>
        <v>2.3332382754776655E-3</v>
      </c>
      <c r="M49" s="115">
        <f>(A!I49/D!M$60)*1000</f>
        <v>1.7879035553739273E-4</v>
      </c>
      <c r="N49" s="121" t="e">
        <f>(A!J48/D!N$60)*1000</f>
        <v>#VALUE!</v>
      </c>
      <c r="O49" s="115">
        <f>(A!K49/D!O$60)*1000</f>
        <v>3.2373742404621979E-4</v>
      </c>
      <c r="P49" s="121">
        <f>(A!L49/D!P$60)*1000</f>
        <v>4.9187181820417604E-5</v>
      </c>
      <c r="Q49" s="115">
        <f>(A!M49/D!Q$60)*1000</f>
        <v>9.7167565466647234E-5</v>
      </c>
      <c r="R49" s="121">
        <f>(A!N49/D!R$60)*1000</f>
        <v>0</v>
      </c>
      <c r="S49" s="115">
        <f>(A!O49/D!S$60)*1000</f>
        <v>1.2093905620109082E-3</v>
      </c>
      <c r="T49" s="121">
        <f>(A!P49/D!T$60)*1000</f>
        <v>4.2663916172437236E-3</v>
      </c>
      <c r="U49" s="115">
        <f>(A!Q49/D!U$60)*1000</f>
        <v>1.4141976167292623E-3</v>
      </c>
      <c r="V49" s="121">
        <f>(A!R49/D!V$60)*1000</f>
        <v>2.9810360246738058E-3</v>
      </c>
      <c r="W49" s="115">
        <f>(A!S49/D!W$60)*1000</f>
        <v>8.0070770766229645E-3</v>
      </c>
      <c r="X49" s="121">
        <f>(A!T49/D!X$60)*1000</f>
        <v>1.8853949229008148E-2</v>
      </c>
      <c r="Y49" s="115">
        <f>(A!U49/D!Y$60)*1000</f>
        <v>6.444158037420559E-3</v>
      </c>
      <c r="Z49" s="121">
        <f>(A!V49/D!Z$60)*1000</f>
        <v>7.9234070650379667E-3</v>
      </c>
      <c r="AA49" s="115" t="e">
        <f>(A!W49/D!AA$60)*1000</f>
        <v>#VALUE!</v>
      </c>
      <c r="AB49" s="121">
        <f>(A!X49/D!AB$60)*1000</f>
        <v>9.4571835730016835E-3</v>
      </c>
      <c r="AC49" s="116">
        <f>(A!Y49/D!AC$60)*1000</f>
        <v>8.0503950459107406E-3</v>
      </c>
      <c r="AD49" s="116">
        <f>(A!Z49/D!AD$60)*1000</f>
        <v>8.604146017419179E-3</v>
      </c>
      <c r="AE49" s="116">
        <f>(A!AA49/D!AE$60)*1000</f>
        <v>1.1024078909196402E-2</v>
      </c>
      <c r="AF49" s="116">
        <f>(A!AB49/D!AF$60)*1000</f>
        <v>7.267794963154911E-3</v>
      </c>
      <c r="AG49" s="116">
        <f>(A!AC49/D!AG$60)*1000</f>
        <v>3.8513459858651629E-3</v>
      </c>
      <c r="AH49" s="116">
        <f>(A!AD49/D!AH$60)*1000</f>
        <v>2.4094497443632587E-3</v>
      </c>
    </row>
    <row r="50" spans="6:34" x14ac:dyDescent="0.25">
      <c r="F50" s="234" t="s">
        <v>19</v>
      </c>
      <c r="G50" s="235"/>
      <c r="H50" s="121">
        <f>(A!D50/D!H$60)*1000</f>
        <v>0.82630538626255978</v>
      </c>
      <c r="I50" s="115">
        <f>(A!E50/D!I$60)*1000</f>
        <v>1.0947351360112376</v>
      </c>
      <c r="J50" s="121">
        <f>(A!F50/D!J$60)*1000</f>
        <v>1.6321557125716573</v>
      </c>
      <c r="K50" s="115">
        <f>(A!G50/D!K$60)*1000</f>
        <v>1.3996534341524889</v>
      </c>
      <c r="L50" s="121">
        <f>(A!H50/D!L$60)*1000</f>
        <v>1.6821092474010317</v>
      </c>
      <c r="M50" s="115">
        <f>(A!I50/D!M$60)*1000</f>
        <v>1.6679607682876993</v>
      </c>
      <c r="N50" s="121" t="e">
        <f>(A!J49/D!N$60)*1000</f>
        <v>#VALUE!</v>
      </c>
      <c r="O50" s="115">
        <f>(A!K50/D!O$60)*1000</f>
        <v>0.86866221735232585</v>
      </c>
      <c r="P50" s="121">
        <f>(A!L50/D!P$60)*1000</f>
        <v>1.5705959027077545</v>
      </c>
      <c r="Q50" s="115">
        <f>(A!M50/D!Q$60)*1000</f>
        <v>1.9163873099159501</v>
      </c>
      <c r="R50" s="121">
        <f>(A!N50/D!R$60)*1000</f>
        <v>2.6830965636398543</v>
      </c>
      <c r="S50" s="115">
        <f>(A!O50/D!S$60)*1000</f>
        <v>2.9044107185202752</v>
      </c>
      <c r="T50" s="121">
        <f>(A!P50/D!T$60)*1000</f>
        <v>3.1923158067465249</v>
      </c>
      <c r="U50" s="115">
        <f>(A!Q50/D!U$60)*1000</f>
        <v>3.4531691936755231</v>
      </c>
      <c r="V50" s="121">
        <f>(A!R50/D!V$60)*1000</f>
        <v>3.1510697333119309</v>
      </c>
      <c r="W50" s="115">
        <f>(A!S50/D!W$60)*1000</f>
        <v>2.1458286077212718</v>
      </c>
      <c r="X50" s="121">
        <f>(A!T50/D!X$60)*1000</f>
        <v>6.2041837811146276</v>
      </c>
      <c r="Y50" s="115">
        <f>(A!U50/D!Y$60)*1000</f>
        <v>7.0298653393182526</v>
      </c>
      <c r="Z50" s="121">
        <f>(A!V50/D!Z$60)*1000</f>
        <v>6.8761527456806428</v>
      </c>
      <c r="AA50" s="115">
        <f>(A!W50/D!AA$60)*1000</f>
        <v>5.5123184930013522</v>
      </c>
      <c r="AB50" s="121">
        <f>(A!X50/D!AB$60)*1000</f>
        <v>6.0962343999654527</v>
      </c>
      <c r="AC50" s="116">
        <f>(A!Y50/D!AC$60)*1000</f>
        <v>4.3408925902199451</v>
      </c>
      <c r="AD50" s="116">
        <f>(A!Z50/D!AD$60)*1000</f>
        <v>7.9000611569202217</v>
      </c>
      <c r="AE50" s="116">
        <f>(A!AA50/D!AE$60)*1000</f>
        <v>6.2590658543661153</v>
      </c>
      <c r="AF50" s="116">
        <f>(A!AB50/D!AF$60)*1000</f>
        <v>3.2285407725321891</v>
      </c>
      <c r="AG50" s="116">
        <f>(A!AC50/D!AG$60)*1000</f>
        <v>0.33844199158262528</v>
      </c>
      <c r="AH50" s="116">
        <f>(A!AD50/D!AH$60)*1000</f>
        <v>2.1156144096848126E-3</v>
      </c>
    </row>
    <row r="51" spans="6:34" x14ac:dyDescent="0.25">
      <c r="F51" s="232" t="s">
        <v>20</v>
      </c>
      <c r="G51" s="233"/>
      <c r="H51" s="121">
        <f>(A!D51/D!H$60)*1000</f>
        <v>0</v>
      </c>
      <c r="I51" s="115">
        <f>(A!E51/D!I$60)*1000</f>
        <v>0</v>
      </c>
      <c r="J51" s="121">
        <f>(A!F51/D!J$60)*1000</f>
        <v>0</v>
      </c>
      <c r="K51" s="115">
        <f>(A!G51/D!K$60)*1000</f>
        <v>0</v>
      </c>
      <c r="L51" s="121">
        <f>(A!H51/D!L$60)*1000</f>
        <v>0</v>
      </c>
      <c r="M51" s="115">
        <f>(A!I51/D!M$60)*1000</f>
        <v>0</v>
      </c>
      <c r="N51" s="121">
        <f>(A!J50/D!N$60)*1000</f>
        <v>1.425761549324188</v>
      </c>
      <c r="O51" s="115" t="e">
        <f>(A!K51/D!O$60)*1000</f>
        <v>#VALUE!</v>
      </c>
      <c r="P51" s="121" t="e">
        <f>(A!L51/D!P$60)*1000</f>
        <v>#VALUE!</v>
      </c>
      <c r="Q51" s="115" t="e">
        <f>(A!M51/D!Q$60)*1000</f>
        <v>#VALUE!</v>
      </c>
      <c r="R51" s="121" t="e">
        <f>(A!N51/D!R$60)*1000</f>
        <v>#VALUE!</v>
      </c>
      <c r="S51" s="115" t="e">
        <f>(A!O51/D!S$60)*1000</f>
        <v>#VALUE!</v>
      </c>
      <c r="T51" s="121" t="e">
        <f>(A!P51/D!T$60)*1000</f>
        <v>#VALUE!</v>
      </c>
      <c r="U51" s="115" t="e">
        <f>(A!Q51/D!U$60)*1000</f>
        <v>#VALUE!</v>
      </c>
      <c r="V51" s="121" t="e">
        <f>(A!R51/D!V$60)*1000</f>
        <v>#VALUE!</v>
      </c>
      <c r="W51" s="115" t="e">
        <f>(A!S51/D!W$60)*1000</f>
        <v>#VALUE!</v>
      </c>
      <c r="X51" s="121" t="e">
        <f>(A!T51/D!X$60)*1000</f>
        <v>#VALUE!</v>
      </c>
      <c r="Y51" s="115" t="e">
        <f>(A!U51/D!Y$60)*1000</f>
        <v>#VALUE!</v>
      </c>
      <c r="Z51" s="121" t="e">
        <f>(A!V51/D!Z$60)*1000</f>
        <v>#VALUE!</v>
      </c>
      <c r="AA51" s="115">
        <f>(A!W51/D!AA$60)*1000</f>
        <v>2.158461605546592E-3</v>
      </c>
      <c r="AB51" s="121" t="e">
        <f>(A!X51/D!AB$60)*1000</f>
        <v>#VALUE!</v>
      </c>
      <c r="AC51" s="116" t="e">
        <f>(A!Y51/D!AC$60)*1000</f>
        <v>#VALUE!</v>
      </c>
      <c r="AD51" s="116">
        <f>(A!Z51/D!AD$60)*1000</f>
        <v>6.1156920221851999E-4</v>
      </c>
      <c r="AE51" s="116">
        <f>(A!AA51/D!AE$60)*1000</f>
        <v>2.2794148120518877E-4</v>
      </c>
      <c r="AF51" s="116">
        <f>(A!AB51/D!AF$60)*1000</f>
        <v>7.288039517369828E-3</v>
      </c>
      <c r="AG51" s="116">
        <f>(A!AC51/D!AG$60)*1000</f>
        <v>5.7770189787977452E-3</v>
      </c>
      <c r="AH51" s="116">
        <f>(A!AD51/D!AH$60)*1000</f>
        <v>3.4084898822699761E-3</v>
      </c>
    </row>
    <row r="52" spans="6:34" x14ac:dyDescent="0.25">
      <c r="F52" s="234" t="s">
        <v>21</v>
      </c>
      <c r="G52" s="235"/>
      <c r="H52" s="121">
        <f>(A!D52/D!H$60)*1000</f>
        <v>6.4788887058694336E-3</v>
      </c>
      <c r="I52" s="115">
        <f>(A!E52/D!I$60)*1000</f>
        <v>2.0584024419892488E-2</v>
      </c>
      <c r="J52" s="121">
        <f>(A!F52/D!J$60)*1000</f>
        <v>1.818424210105319E-2</v>
      </c>
      <c r="K52" s="115">
        <f>(A!G52/D!K$60)*1000</f>
        <v>2.9694391934467549E-2</v>
      </c>
      <c r="L52" s="121">
        <f>(A!H52/D!L$60)*1000</f>
        <v>1.9521426904829803E-2</v>
      </c>
      <c r="M52" s="115">
        <f>(A!I52/D!M$60)*1000</f>
        <v>9.1183081324070284E-3</v>
      </c>
      <c r="N52" s="121" t="e">
        <f>(A!J51/D!N$60)*1000</f>
        <v>#VALUE!</v>
      </c>
      <c r="O52" s="115">
        <f>(A!K52/D!O$60)*1000</f>
        <v>2.0943321047913136E-2</v>
      </c>
      <c r="P52" s="121">
        <f>(A!L52/D!P$60)*1000</f>
        <v>3.3299722092422712E-2</v>
      </c>
      <c r="Q52" s="115">
        <f>(A!M52/D!Q$60)*1000</f>
        <v>9.1483262886848382E-2</v>
      </c>
      <c r="R52" s="121">
        <f>(A!N52/D!R$60)*1000</f>
        <v>7.2734689959685156E-2</v>
      </c>
      <c r="S52" s="115">
        <f>(A!O52/D!S$60)*1000</f>
        <v>8.2926250889257772E-2</v>
      </c>
      <c r="T52" s="121">
        <f>(A!P52/D!T$60)*1000</f>
        <v>0.22025832766825287</v>
      </c>
      <c r="U52" s="115">
        <f>(A!Q52/D!U$60)*1000</f>
        <v>9.8251959011452686E-2</v>
      </c>
      <c r="V52" s="121">
        <f>(A!R52/D!V$60)*1000</f>
        <v>6.4573826503703358E-2</v>
      </c>
      <c r="W52" s="115">
        <f>(A!S52/D!W$60)*1000</f>
        <v>1.4630494941704849E-2</v>
      </c>
      <c r="X52" s="121">
        <f>(A!T52/D!X$60)*1000</f>
        <v>3.4004444145175408E-2</v>
      </c>
      <c r="Y52" s="115">
        <f>(A!U52/D!Y$60)*1000</f>
        <v>4.0887071685702853E-2</v>
      </c>
      <c r="Z52" s="121">
        <f>(A!V52/D!Z$60)*1000</f>
        <v>3.4885000550236606E-2</v>
      </c>
      <c r="AA52" s="115">
        <f>(A!W52/D!AA$60)*1000</f>
        <v>3.3488858849692583E-2</v>
      </c>
      <c r="AB52" s="121">
        <f>(A!X52/D!AB$60)*1000</f>
        <v>0.22572008463963381</v>
      </c>
      <c r="AC52" s="116">
        <f>(A!Y52/D!AC$60)*1000</f>
        <v>2.6008968609865471E-2</v>
      </c>
      <c r="AD52" s="116">
        <f>(A!Z52/D!AD$60)*1000</f>
        <v>6.6260359771399643E-2</v>
      </c>
      <c r="AE52" s="116">
        <f>(A!AA52/D!AE$60)*1000</f>
        <v>1.966513324215674E-2</v>
      </c>
      <c r="AF52" s="116">
        <f>(A!AB52/D!AF$60)*1000</f>
        <v>0.10093934731557211</v>
      </c>
      <c r="AG52" s="116">
        <f>(A!AC52/D!AG$60)*1000</f>
        <v>0.16753355038513459</v>
      </c>
      <c r="AH52" s="116">
        <f>(A!AD52/D!AH$60)*1000</f>
        <v>2.916805422241376E-2</v>
      </c>
    </row>
    <row r="53" spans="6:34" x14ac:dyDescent="0.25">
      <c r="F53" s="232" t="s">
        <v>22</v>
      </c>
      <c r="G53" s="233"/>
      <c r="H53" s="121">
        <f>(A!D53/D!H$60)*1000</f>
        <v>1.33421182671718E-2</v>
      </c>
      <c r="I53" s="115">
        <f>(A!E53/D!I$60)*1000</f>
        <v>2.4230800399794701E-2</v>
      </c>
      <c r="J53" s="121">
        <f>(A!F53/D!J$60)*1000</f>
        <v>3.252899613384882E-3</v>
      </c>
      <c r="K53" s="115">
        <f>(A!G53/D!K$60)*1000</f>
        <v>6.9050619617727366E-3</v>
      </c>
      <c r="L53" s="121">
        <f>(A!H53/D!L$60)*1000</f>
        <v>2.7480361911181397E-3</v>
      </c>
      <c r="M53" s="115">
        <f>(A!I53/D!M$60)*1000</f>
        <v>5.1082958724969351E-5</v>
      </c>
      <c r="N53" s="121">
        <f>(A!J52/D!N$60)*1000</f>
        <v>1.207887835384305E-2</v>
      </c>
      <c r="O53" s="115">
        <f>(A!K53/D!O$60)*1000</f>
        <v>1.586313377826477E-2</v>
      </c>
      <c r="P53" s="121">
        <f>(A!L53/D!P$60)*1000</f>
        <v>3.5439364501610879E-2</v>
      </c>
      <c r="Q53" s="115">
        <f>(A!M53/D!Q$60)*1000</f>
        <v>2.0283729291162608E-2</v>
      </c>
      <c r="R53" s="121">
        <f>(A!N53/D!R$60)*1000</f>
        <v>2.2749088116721057E-2</v>
      </c>
      <c r="S53" s="115">
        <f>(A!O53/D!S$60)*1000</f>
        <v>3.0685321318472847E-2</v>
      </c>
      <c r="T53" s="121">
        <f>(A!P53/D!T$60)*1000</f>
        <v>2.634848449330739E-2</v>
      </c>
      <c r="U53" s="115">
        <f>(A!Q53/D!U$60)*1000</f>
        <v>2.6220614828209764E-2</v>
      </c>
      <c r="V53" s="121">
        <f>(A!R53/D!V$60)*1000</f>
        <v>1.5134490586805476E-2</v>
      </c>
      <c r="W53" s="115">
        <f>(A!S53/D!W$60)*1000</f>
        <v>3.9332214308397222E-2</v>
      </c>
      <c r="X53" s="121">
        <f>(A!T53/D!X$60)*1000</f>
        <v>4.2735618252418471E-2</v>
      </c>
      <c r="Y53" s="115">
        <f>(A!U53/D!Y$60)*1000</f>
        <v>3.419848006755255E-2</v>
      </c>
      <c r="Z53" s="121">
        <f>(A!V53/D!Z$60)*1000</f>
        <v>1.7255419830527127E-2</v>
      </c>
      <c r="AA53" s="115">
        <f>(A!W53/D!AA$60)*1000</f>
        <v>4.8118431953952823E-2</v>
      </c>
      <c r="AB53" s="121">
        <f>(A!X53/D!AB$60)*1000</f>
        <v>3.5064991147385247E-2</v>
      </c>
      <c r="AC53" s="116">
        <f>(A!Y53/D!AC$60)*1000</f>
        <v>2.1823617339312405E-2</v>
      </c>
      <c r="AD53" s="116">
        <f>(A!Z53/D!AD$60)*1000</f>
        <v>2.6297475695396359E-2</v>
      </c>
      <c r="AE53" s="116">
        <f>(A!AA53/D!AE$60)*1000</f>
        <v>1.5479298769116002E-2</v>
      </c>
      <c r="AF53" s="116">
        <f>(A!AB53/D!AF$60)*1000</f>
        <v>1.1174993926633736E-2</v>
      </c>
      <c r="AG53" s="116">
        <f>(A!AC53/D!AG$60)*1000</f>
        <v>9.6085126657666966E-3</v>
      </c>
      <c r="AH53" s="116">
        <f>(A!AD53/D!AH$60)*1000</f>
        <v>1.337930223902525E-2</v>
      </c>
    </row>
    <row r="54" spans="6:34" x14ac:dyDescent="0.25">
      <c r="F54" s="234" t="s">
        <v>23</v>
      </c>
      <c r="G54" s="235"/>
      <c r="H54" s="121">
        <f>(A!D54/D!H$60)*1000</f>
        <v>3.8434085543293249E-4</v>
      </c>
      <c r="I54" s="115">
        <f>(A!E54/D!I$60)*1000</f>
        <v>2.7823550068883543E-3</v>
      </c>
      <c r="J54" s="121" t="e">
        <f>(A!F54/D!J$60)*1000</f>
        <v>#VALUE!</v>
      </c>
      <c r="K54" s="115">
        <f>(A!G54/D!K$60)*1000</f>
        <v>1.575299306868305E-4</v>
      </c>
      <c r="L54" s="121">
        <f>(A!H54/D!L$60)*1000</f>
        <v>2.5924869727529617E-5</v>
      </c>
      <c r="M54" s="115">
        <f>(A!I54/D!M$60)*1000</f>
        <v>3.5758071107478548E-3</v>
      </c>
      <c r="N54" s="121">
        <f>(A!J53/D!N$60)*1000</f>
        <v>9.8850110954206167E-3</v>
      </c>
      <c r="O54" s="115">
        <f>(A!K54/D!O$60)*1000</f>
        <v>2.4902878772786134E-4</v>
      </c>
      <c r="P54" s="121">
        <f>(A!L54/D!P$60)*1000</f>
        <v>1.9674872728167041E-4</v>
      </c>
      <c r="Q54" s="115">
        <f>(A!M54/D!Q$60)*1000</f>
        <v>4.8583782733323617E-5</v>
      </c>
      <c r="R54" s="121">
        <f>(A!N54/D!R$60)*1000</f>
        <v>9.8387406411979263E-4</v>
      </c>
      <c r="S54" s="115">
        <f>(A!O54/D!S$60)*1000</f>
        <v>9.4854161726345745E-5</v>
      </c>
      <c r="T54" s="121">
        <f>(A!P54/D!T$60)*1000</f>
        <v>2.8130054619189386E-4</v>
      </c>
      <c r="U54" s="115">
        <f>(A!Q54/D!U$60)*1000</f>
        <v>7.8035888162470438E-2</v>
      </c>
      <c r="V54" s="121">
        <f>(A!R54/D!V$60)*1000</f>
        <v>1.0548281318076543E-3</v>
      </c>
      <c r="W54" s="115">
        <f>(A!S54/D!W$60)*1000</f>
        <v>8.6195163997640975E-3</v>
      </c>
      <c r="X54" s="121">
        <f>(A!T54/D!X$60)*1000</f>
        <v>3.6540749220030075E-2</v>
      </c>
      <c r="Y54" s="115">
        <f>(A!U54/D!Y$60)*1000</f>
        <v>3.6042842540331542E-2</v>
      </c>
      <c r="Z54" s="121">
        <f>(A!V54/D!Z$60)*1000</f>
        <v>1.5626719489380433E-2</v>
      </c>
      <c r="AA54" s="115">
        <f>(A!W54/D!AA$60)*1000</f>
        <v>1.1489992587101556E-2</v>
      </c>
      <c r="AB54" s="121">
        <f>(A!X54/D!AB$60)*1000</f>
        <v>5.894545925638036E-3</v>
      </c>
      <c r="AC54" s="116">
        <f>(A!Y54/D!AC$60)*1000</f>
        <v>6.4061499039077513E-5</v>
      </c>
      <c r="AD54" s="116">
        <f>(A!Z54/D!AD$60)*1000</f>
        <v>2.2775680634344883E-3</v>
      </c>
      <c r="AE54" s="116">
        <f>(A!AA54/D!AE$60)*1000</f>
        <v>5.1804882092088358E-4</v>
      </c>
      <c r="AF54" s="116">
        <f>(A!AB54/D!AF$60)*1000</f>
        <v>1.1336950360353066E-3</v>
      </c>
      <c r="AG54" s="116">
        <f>(A!AC54/D!AG$60)*1000</f>
        <v>1.101802588739776E-2</v>
      </c>
      <c r="AH54" s="116">
        <f>(A!AD54/D!AH$60)*1000</f>
        <v>1.4887656957041275E-3</v>
      </c>
    </row>
    <row r="55" spans="6:34" x14ac:dyDescent="0.25">
      <c r="F55" s="232" t="s">
        <v>24</v>
      </c>
      <c r="G55" s="233"/>
      <c r="H55" s="121">
        <f>(A!D55/D!H$60)*1000</f>
        <v>2.3636962609125352E-2</v>
      </c>
      <c r="I55" s="115">
        <f>(A!E55/D!I$60)*1000</f>
        <v>3.0038628812231554E-2</v>
      </c>
      <c r="J55" s="121">
        <f>(A!F55/D!J$60)*1000</f>
        <v>2.5063324890014661E-3</v>
      </c>
      <c r="K55" s="115">
        <f>(A!G55/D!K$60)*1000</f>
        <v>3.4945389624028565E-2</v>
      </c>
      <c r="L55" s="121">
        <f>(A!H55/D!L$60)*1000</f>
        <v>6.9997148264329965E-4</v>
      </c>
      <c r="M55" s="115">
        <f>(A!I55/D!M$60)*1000</f>
        <v>2.8095627298733143E-4</v>
      </c>
      <c r="N55" s="121">
        <f>(A!J54/D!N$60)*1000</f>
        <v>2.5216865039338313E-4</v>
      </c>
      <c r="O55" s="115">
        <f>(A!K55/D!O$60)*1000</f>
        <v>1.5439784839127405E-3</v>
      </c>
      <c r="P55" s="121">
        <f>(A!L55/D!P$60)*1000</f>
        <v>4.4514399547477927E-3</v>
      </c>
      <c r="Q55" s="115">
        <f>(A!M55/D!Q$60)*1000</f>
        <v>1.7295826653063208E-2</v>
      </c>
      <c r="R55" s="121">
        <f>(A!N55/D!R$60)*1000</f>
        <v>7.5110385870608559E-3</v>
      </c>
      <c r="S55" s="115">
        <f>(A!O55/D!S$60)*1000</f>
        <v>9.4854161726345745E-5</v>
      </c>
      <c r="T55" s="121">
        <f>(A!P55/D!T$60)*1000</f>
        <v>2.8130054619189386E-4</v>
      </c>
      <c r="U55" s="115">
        <f>(A!Q55/D!U$60)*1000</f>
        <v>7.8035888162470438E-2</v>
      </c>
      <c r="V55" s="121">
        <f>(A!R55/D!V$60)*1000</f>
        <v>1.0548281318076543E-3</v>
      </c>
      <c r="W55" s="115">
        <f>(A!S55/D!W$60)*1000</f>
        <v>8.6195163997640975E-3</v>
      </c>
      <c r="X55" s="121">
        <f>(A!T55/D!X$60)*1000</f>
        <v>1.0639014207797453E-2</v>
      </c>
      <c r="Y55" s="115">
        <f>(A!U55/D!Y$60)*1000</f>
        <v>6.5997066797031248E-3</v>
      </c>
      <c r="Z55" s="121">
        <f>(A!V55/D!Z$60)*1000</f>
        <v>3.6095521074061845E-3</v>
      </c>
      <c r="AA55" s="115">
        <f>(A!W55/D!AA$60)*1000</f>
        <v>1.1119347664936991E-2</v>
      </c>
      <c r="AB55" s="121">
        <f>(A!X55/D!AB$60)*1000</f>
        <v>1.3473247830029796E-2</v>
      </c>
      <c r="AC55" s="116">
        <f>(A!Y55/D!AC$60)*1000</f>
        <v>8.3920563741191542E-3</v>
      </c>
      <c r="AD55" s="116">
        <f>(A!Z55/D!AD$60)*1000</f>
        <v>8.2456399333600463E-3</v>
      </c>
      <c r="AE55" s="116">
        <f>(A!AA55/D!AE$60)*1000</f>
        <v>5.3048199262298477E-3</v>
      </c>
      <c r="AF55" s="116">
        <f>(A!AB55/D!AF$60)*1000</f>
        <v>4.5145355899263101E-3</v>
      </c>
      <c r="AG55" s="116">
        <f>(A!AC55/D!AG$60)*1000</f>
        <v>1.9455252918287936E-3</v>
      </c>
      <c r="AH55" s="116">
        <f>(A!AD55/D!AH$60)*1000</f>
        <v>1.8021900526944701E-3</v>
      </c>
    </row>
    <row r="56" spans="6:34" ht="15.75" thickBot="1" x14ac:dyDescent="0.3">
      <c r="F56" s="236" t="s">
        <v>25</v>
      </c>
      <c r="G56" s="237"/>
      <c r="H56" s="122">
        <f>(A!D56/D!H$60)*1000</f>
        <v>0</v>
      </c>
      <c r="I56" s="117">
        <f>(A!E56/D!I$60)*1000</f>
        <v>0</v>
      </c>
      <c r="J56" s="122">
        <f>(A!F56/D!J$60)*1000</f>
        <v>0</v>
      </c>
      <c r="K56" s="117">
        <f>(A!G56/D!K$60)*1000</f>
        <v>0</v>
      </c>
      <c r="L56" s="122">
        <f>(A!H56/D!L$60)*1000</f>
        <v>0</v>
      </c>
      <c r="M56" s="117">
        <f>(A!I56/D!M$60)*1000</f>
        <v>0</v>
      </c>
      <c r="N56" s="122">
        <f>(A!J55/D!N$60)*1000</f>
        <v>1.4121444422029454E-3</v>
      </c>
      <c r="O56" s="117" t="e">
        <f>(A!K56/D!O$60)*1000</f>
        <v>#VALUE!</v>
      </c>
      <c r="P56" s="122" t="e">
        <f>(A!L56/D!P$60)*1000</f>
        <v>#VALUE!</v>
      </c>
      <c r="Q56" s="117">
        <f>(A!M56/D!Q$60)*1000</f>
        <v>1.2145945683330905E-4</v>
      </c>
      <c r="R56" s="122">
        <f>(A!N56/D!R$60)*1000</f>
        <v>1.6797849875215974E-4</v>
      </c>
      <c r="S56" s="117">
        <f>(A!O56/D!S$60)*1000</f>
        <v>2.6084894474745078E-4</v>
      </c>
      <c r="T56" s="122">
        <f>(A!P56/D!T$60)*1000</f>
        <v>7.0325136547973464E-5</v>
      </c>
      <c r="U56" s="117">
        <f>(A!Q56/D!U$60)*1000</f>
        <v>2.3183567487364954E-4</v>
      </c>
      <c r="V56" s="122">
        <f>(A!R56/D!V$60)*1000</f>
        <v>3.8982778784195924E-4</v>
      </c>
      <c r="W56" s="117">
        <f>(A!S56/D!W$60)*1000</f>
        <v>1.5878056525881233E-4</v>
      </c>
      <c r="X56" s="122" t="e">
        <f>(A!T56/D!X$60)*1000</f>
        <v>#VALUE!</v>
      </c>
      <c r="Y56" s="117">
        <f>(A!U56/D!Y$60)*1000</f>
        <v>1.8888049420025777E-3</v>
      </c>
      <c r="Z56" s="122">
        <f>(A!V56/D!Z$60)*1000</f>
        <v>1.2765489160338945E-3</v>
      </c>
      <c r="AA56" s="117">
        <f>(A!W56/D!AA$60)*1000</f>
        <v>1.0901321240134305E-4</v>
      </c>
      <c r="AB56" s="122">
        <f>(A!X56/D!AB$60)*1000</f>
        <v>1.9432568985619899E-4</v>
      </c>
      <c r="AC56" s="118">
        <f>(A!Y56/D!AC$60)*1000</f>
        <v>1.4307068118727313E-3</v>
      </c>
      <c r="AD56" s="118">
        <f>(A!Z56/D!AD$60)*1000</f>
        <v>7.5918935447816282E-4</v>
      </c>
      <c r="AE56" s="118">
        <f>(A!AA56/D!AE$60)*1000</f>
        <v>1.6992001326204982E-3</v>
      </c>
      <c r="AF56" s="118">
        <f>(A!AB56/D!AF$60)*1000</f>
        <v>2.7735039274435175E-3</v>
      </c>
      <c r="AG56" s="118">
        <f>(A!AC56/D!AG$60)*1000</f>
        <v>3.0572540300166759E-3</v>
      </c>
      <c r="AH56" s="118">
        <f>(A!AD56/D!AH$60)*1000</f>
        <v>2.9579423690963584E-3</v>
      </c>
    </row>
    <row r="57" spans="6:34" x14ac:dyDescent="0.25">
      <c r="F57" t="s">
        <v>52</v>
      </c>
    </row>
    <row r="58" spans="6:34" ht="19.5" thickBot="1" x14ac:dyDescent="0.3">
      <c r="G58" s="231" t="s">
        <v>61</v>
      </c>
      <c r="H58" s="231"/>
      <c r="I58" s="231"/>
      <c r="J58" s="231"/>
      <c r="K58" s="231"/>
      <c r="L58" s="231"/>
      <c r="M58" s="231"/>
      <c r="N58" s="231"/>
      <c r="O58" s="231"/>
      <c r="P58" s="231"/>
      <c r="Q58" s="231"/>
      <c r="R58" s="231"/>
      <c r="S58" s="231"/>
      <c r="T58" s="231"/>
      <c r="U58" s="231"/>
      <c r="V58" s="231"/>
      <c r="W58" s="231"/>
      <c r="X58" s="231"/>
      <c r="Y58" s="231"/>
      <c r="Z58" s="231"/>
      <c r="AA58" s="231"/>
      <c r="AB58" s="231"/>
      <c r="AC58" s="231"/>
    </row>
    <row r="59" spans="6:34" ht="15.75" thickBot="1" x14ac:dyDescent="0.3">
      <c r="G59" s="46" t="s">
        <v>38</v>
      </c>
      <c r="H59" s="47">
        <v>1995</v>
      </c>
      <c r="I59" s="146">
        <v>1996</v>
      </c>
      <c r="J59" s="47">
        <v>1997</v>
      </c>
      <c r="K59" s="146">
        <v>1998</v>
      </c>
      <c r="L59" s="47">
        <v>1999</v>
      </c>
      <c r="M59" s="146">
        <v>2000</v>
      </c>
      <c r="N59" s="47">
        <v>2001</v>
      </c>
      <c r="O59" s="146">
        <v>2002</v>
      </c>
      <c r="P59" s="47">
        <v>2003</v>
      </c>
      <c r="Q59" s="146">
        <v>2004</v>
      </c>
      <c r="R59" s="47">
        <v>2005</v>
      </c>
      <c r="S59" s="146">
        <v>2006</v>
      </c>
      <c r="T59" s="47">
        <v>2007</v>
      </c>
      <c r="U59" s="146">
        <v>2008</v>
      </c>
      <c r="V59" s="47">
        <v>2009</v>
      </c>
      <c r="W59" s="146">
        <v>2010</v>
      </c>
      <c r="X59" s="47">
        <v>2011</v>
      </c>
      <c r="Y59" s="146">
        <v>2012</v>
      </c>
      <c r="Z59" s="47">
        <v>2013</v>
      </c>
      <c r="AA59" s="146">
        <v>2014</v>
      </c>
      <c r="AB59" s="47">
        <v>2015</v>
      </c>
      <c r="AC59" s="147">
        <v>2016</v>
      </c>
      <c r="AD59" s="147">
        <v>2017</v>
      </c>
      <c r="AE59" s="147">
        <v>2018</v>
      </c>
      <c r="AF59" s="147">
        <v>2019</v>
      </c>
      <c r="AG59" s="147">
        <v>2020</v>
      </c>
      <c r="AH59" s="147">
        <v>2021</v>
      </c>
    </row>
    <row r="60" spans="6:34" x14ac:dyDescent="0.25">
      <c r="G60" s="13" t="s">
        <v>37</v>
      </c>
      <c r="H60" s="37">
        <v>36426000</v>
      </c>
      <c r="I60" s="33">
        <v>37019000</v>
      </c>
      <c r="J60" s="37">
        <v>37505000</v>
      </c>
      <c r="K60" s="33">
        <v>38088000</v>
      </c>
      <c r="L60" s="37">
        <v>38573000</v>
      </c>
      <c r="M60" s="33">
        <v>39152000</v>
      </c>
      <c r="N60" s="37">
        <v>39656000</v>
      </c>
      <c r="O60" s="33">
        <v>40156000</v>
      </c>
      <c r="P60" s="37">
        <v>40661000</v>
      </c>
      <c r="Q60" s="33">
        <v>41166000</v>
      </c>
      <c r="R60" s="37">
        <v>41672000</v>
      </c>
      <c r="S60" s="33">
        <v>42170000</v>
      </c>
      <c r="T60" s="37">
        <v>42659000</v>
      </c>
      <c r="U60" s="33">
        <v>43134000</v>
      </c>
      <c r="V60" s="37">
        <v>43609000</v>
      </c>
      <c r="W60" s="33">
        <v>44086000</v>
      </c>
      <c r="X60" s="37">
        <v>44553000</v>
      </c>
      <c r="Y60" s="33">
        <v>45002000</v>
      </c>
      <c r="Z60" s="37">
        <v>45435000</v>
      </c>
      <c r="AA60" s="33">
        <v>45866000</v>
      </c>
      <c r="AB60" s="37">
        <v>46314000</v>
      </c>
      <c r="AC60" s="34">
        <v>46830000</v>
      </c>
      <c r="AD60" s="34">
        <v>47419000</v>
      </c>
      <c r="AE60" s="34">
        <v>48258000</v>
      </c>
      <c r="AF60" s="34">
        <v>49396000</v>
      </c>
      <c r="AG60" s="34">
        <v>50372000</v>
      </c>
      <c r="AH60" s="34">
        <v>51049000</v>
      </c>
    </row>
    <row r="61" spans="6:34" ht="15.75" thickBot="1" x14ac:dyDescent="0.3">
      <c r="G61" s="45" t="s">
        <v>57</v>
      </c>
      <c r="H61" s="38">
        <v>10043693</v>
      </c>
      <c r="I61" s="35">
        <v>10084196</v>
      </c>
      <c r="J61" s="38">
        <v>10133758</v>
      </c>
      <c r="K61" s="35">
        <v>10186634</v>
      </c>
      <c r="L61" s="38">
        <v>10249022</v>
      </c>
      <c r="M61" s="35">
        <v>10330774</v>
      </c>
      <c r="N61" s="38">
        <v>10394669</v>
      </c>
      <c r="O61" s="35">
        <v>10444592</v>
      </c>
      <c r="P61" s="38">
        <v>10473050</v>
      </c>
      <c r="Q61" s="35">
        <v>10494672</v>
      </c>
      <c r="R61" s="38">
        <v>10511988</v>
      </c>
      <c r="S61" s="35">
        <v>10532588</v>
      </c>
      <c r="T61" s="38">
        <v>10553339</v>
      </c>
      <c r="U61" s="35">
        <v>10563014</v>
      </c>
      <c r="V61" s="38">
        <v>10573479</v>
      </c>
      <c r="W61" s="35">
        <v>10572721</v>
      </c>
      <c r="X61" s="38">
        <v>10542398</v>
      </c>
      <c r="Y61" s="35">
        <v>10487289</v>
      </c>
      <c r="Z61" s="38">
        <v>10427301</v>
      </c>
      <c r="AA61" s="35">
        <v>10374822</v>
      </c>
      <c r="AB61" s="38">
        <v>10341330</v>
      </c>
      <c r="AC61" s="36">
        <v>10309573</v>
      </c>
      <c r="AD61" s="36">
        <v>10291027</v>
      </c>
      <c r="AE61" s="36">
        <v>10276617</v>
      </c>
      <c r="AF61" s="36">
        <v>10295909</v>
      </c>
      <c r="AG61" s="36">
        <v>10298252</v>
      </c>
      <c r="AH61" s="36">
        <v>10352042</v>
      </c>
    </row>
    <row r="62" spans="6:34" x14ac:dyDescent="0.25">
      <c r="G62" t="s">
        <v>54</v>
      </c>
      <c r="K62" t="s">
        <v>53</v>
      </c>
      <c r="W62" s="1"/>
      <c r="X62" s="240"/>
      <c r="Y62" s="240"/>
      <c r="Z62" s="1"/>
      <c r="AA62" s="54"/>
    </row>
    <row r="63" spans="6:34" x14ac:dyDescent="0.25">
      <c r="W63" s="1"/>
      <c r="X63" s="124"/>
      <c r="Y63" s="124"/>
      <c r="Z63" s="1"/>
      <c r="AA63" s="54"/>
    </row>
    <row r="64" spans="6:34" ht="15.75" thickBot="1" x14ac:dyDescent="0.3"/>
    <row r="65" spans="6:34" ht="15.75" thickBot="1" x14ac:dyDescent="0.3">
      <c r="F65" s="5" t="s">
        <v>14</v>
      </c>
      <c r="G65" s="6"/>
      <c r="H65" s="11">
        <v>1995</v>
      </c>
      <c r="I65" s="7">
        <v>1996</v>
      </c>
      <c r="J65" s="11">
        <v>1997</v>
      </c>
      <c r="K65" s="7">
        <v>1998</v>
      </c>
      <c r="L65" s="11">
        <v>1999</v>
      </c>
      <c r="M65" s="7">
        <v>2000</v>
      </c>
      <c r="N65" s="11">
        <v>2001</v>
      </c>
      <c r="O65" s="7">
        <v>2002</v>
      </c>
      <c r="P65" s="11">
        <v>2003</v>
      </c>
      <c r="Q65" s="7">
        <v>2004</v>
      </c>
      <c r="R65" s="11">
        <v>2005</v>
      </c>
      <c r="S65" s="7">
        <v>2006</v>
      </c>
      <c r="T65" s="11">
        <v>2007</v>
      </c>
      <c r="U65" s="7">
        <v>2008</v>
      </c>
      <c r="V65" s="11">
        <v>2009</v>
      </c>
      <c r="W65" s="7">
        <v>2010</v>
      </c>
      <c r="X65" s="11">
        <v>2011</v>
      </c>
      <c r="Y65" s="7">
        <v>2012</v>
      </c>
      <c r="Z65" s="11">
        <v>2013</v>
      </c>
      <c r="AA65" s="7">
        <v>2014</v>
      </c>
      <c r="AB65" s="11">
        <v>2015</v>
      </c>
      <c r="AC65" s="8">
        <v>2016</v>
      </c>
      <c r="AD65" s="8">
        <v>2017</v>
      </c>
      <c r="AE65" s="8">
        <v>2018</v>
      </c>
      <c r="AF65" s="8">
        <v>2019</v>
      </c>
      <c r="AG65" s="8">
        <v>2020</v>
      </c>
      <c r="AH65" s="8">
        <v>2021</v>
      </c>
    </row>
    <row r="66" spans="6:34" ht="15.75" thickBot="1" x14ac:dyDescent="0.3">
      <c r="F66" s="212" t="s">
        <v>26</v>
      </c>
      <c r="G66" s="221"/>
      <c r="H66" s="127">
        <f>+(B!E46/D!H$60)*1000</f>
        <v>0.15288261132158348</v>
      </c>
      <c r="I66" s="128">
        <f>+(B!F46/D!I$60)*1000</f>
        <v>0.42365026067694966</v>
      </c>
      <c r="J66" s="127">
        <f>+(B!G46/D!J$60)*1000</f>
        <v>0.47505495267297698</v>
      </c>
      <c r="K66" s="128">
        <f>+(B!H46/D!K$60)*1000</f>
        <v>0.21752029510607016</v>
      </c>
      <c r="L66" s="127">
        <f>+(B!I46/D!L$60)*1000</f>
        <v>0.10331923884582479</v>
      </c>
      <c r="M66" s="128">
        <f>+(B!J46/D!M$60)*1000</f>
        <v>0.11175526154474867</v>
      </c>
      <c r="N66" s="127">
        <f>+(B!K46/D!N$60)*1000</f>
        <v>0.15504004438168248</v>
      </c>
      <c r="O66" s="128">
        <f>+(B!L46/D!O$60)*1000</f>
        <v>0.19189169738021716</v>
      </c>
      <c r="P66" s="127">
        <f>+(B!M46/D!P$60)*1000</f>
        <v>0.14890629841863212</v>
      </c>
      <c r="Q66" s="128">
        <f>+(B!N46/D!Q$60)*1000</f>
        <v>0.17624048972452996</v>
      </c>
      <c r="R66" s="127">
        <f>+(B!O46/D!R$60)*1000</f>
        <v>0.16418672009982721</v>
      </c>
      <c r="S66" s="128">
        <f>+(B!P46/D!S$60)*1000</f>
        <v>0.84657339340763582</v>
      </c>
      <c r="T66" s="127">
        <f>+(B!Q46/D!T$60)*1000</f>
        <v>0.29871773834360865</v>
      </c>
      <c r="U66" s="128">
        <f>+(B!R46/D!U$60)*1000</f>
        <v>0.70957945008577916</v>
      </c>
      <c r="V66" s="127">
        <f>+(B!S46/D!V$60)*1000</f>
        <v>0.29039877089591598</v>
      </c>
      <c r="W66" s="128">
        <f>+(B!T46/D!W$60)*1000</f>
        <v>0.66145715193031795</v>
      </c>
      <c r="X66" s="127">
        <f>+(B!U46/D!X$60)*1000</f>
        <v>1.172872758287882</v>
      </c>
      <c r="Y66" s="128">
        <f>+(B!V46/D!Y$60)*1000</f>
        <v>1.304630905293098</v>
      </c>
      <c r="Z66" s="127">
        <f>+(B!W46/D!Z$60)*1000</f>
        <v>1.2811048750962915</v>
      </c>
      <c r="AA66" s="128">
        <f>+(B!X46/D!AA$60)*1000</f>
        <v>2.1863253826363755</v>
      </c>
      <c r="AB66" s="127">
        <f>+(B!Y46/D!AB$60)*1000</f>
        <v>1.9274517424536857</v>
      </c>
      <c r="AC66" s="129">
        <f>+(B!Z46/D!AC$60)*1000</f>
        <v>1.9340380098227632</v>
      </c>
      <c r="AD66" s="129">
        <f>+(B!AA46/D!AD$60)*1000</f>
        <v>1.4091397962841898</v>
      </c>
      <c r="AE66" s="129">
        <f>+(B!AB46/D!AE$60)*1000</f>
        <v>1.4523602304281156</v>
      </c>
      <c r="AF66" s="129">
        <f>+(B!AC46/D!AF$60)*1000</f>
        <v>1.310652684427889</v>
      </c>
      <c r="AG66" s="129">
        <f>+(B!AD46/D!AG$60)*1000</f>
        <v>1.2281823235130629</v>
      </c>
      <c r="AH66" s="129">
        <f>+(B!AE46/D!AH$60)*1000</f>
        <v>1.7902603381065252</v>
      </c>
    </row>
    <row r="67" spans="6:34" x14ac:dyDescent="0.25">
      <c r="F67" s="232" t="s">
        <v>16</v>
      </c>
      <c r="G67" s="233"/>
      <c r="H67" s="130">
        <f>+(B!E47/D!H$60)*1000</f>
        <v>1.4179459726568934E-2</v>
      </c>
      <c r="I67" s="131">
        <f>+(B!F47/D!I$60)*1000</f>
        <v>2.1870390880358733E-3</v>
      </c>
      <c r="J67" s="130">
        <f>+(B!G47/D!J$60)*1000</f>
        <v>7.7166244500733241E-3</v>
      </c>
      <c r="K67" s="131">
        <f>+(B!H47/D!K$60)*1000</f>
        <v>2.16758559126234E-3</v>
      </c>
      <c r="L67" s="130">
        <f>+(B!I47/D!L$60)*1000</f>
        <v>6.8021673191092204E-4</v>
      </c>
      <c r="M67" s="131">
        <f>+(B!J47/D!M$60)*1000</f>
        <v>1.0722313036371067E-3</v>
      </c>
      <c r="N67" s="130">
        <f>+(B!K47/D!N$60)*1000</f>
        <v>1.6433326608835991E-3</v>
      </c>
      <c r="O67" s="131">
        <f>+(B!L47/D!O$60)*1000</f>
        <v>1.1221237175017434E-3</v>
      </c>
      <c r="P67" s="130">
        <f>+(B!M47/D!P$60)*1000</f>
        <v>8.281891739012813E-4</v>
      </c>
      <c r="Q67" s="131">
        <f>+(B!N47/D!Q$60)*1000</f>
        <v>5.5573045717339552E-3</v>
      </c>
      <c r="R67" s="130">
        <f>+(B!O47/D!R$60)*1000</f>
        <v>3.0632559032443851E-3</v>
      </c>
      <c r="S67" s="131">
        <f>+(B!P47/D!S$60)*1000</f>
        <v>2.2527863410007113E-3</v>
      </c>
      <c r="T67" s="130">
        <f>+(B!Q47/D!T$60)*1000</f>
        <v>1.4768278675074428E-3</v>
      </c>
      <c r="U67" s="131">
        <f>+(B!R47/D!U$60)*1000</f>
        <v>2.4110910186859557E-3</v>
      </c>
      <c r="V67" s="130">
        <f>+(B!S47/D!V$60)*1000</f>
        <v>3.4625879978903438E-3</v>
      </c>
      <c r="W67" s="131">
        <f>+(B!T47/D!W$60)*1000</f>
        <v>1.0887810189175702E-3</v>
      </c>
      <c r="X67" s="130">
        <f>+(B!U47/D!X$60)*1000</f>
        <v>3.8605705564159543E-3</v>
      </c>
      <c r="Y67" s="131">
        <f>+(B!V47/D!Y$60)*1000</f>
        <v>2.4221145726856584E-3</v>
      </c>
      <c r="Z67" s="130">
        <f>+(B!W47/D!Z$60)*1000</f>
        <v>6.4267635083085726E-3</v>
      </c>
      <c r="AA67" s="131">
        <f>+(B!X47/D!AA$60)*1000</f>
        <v>1.081411067021323E-2</v>
      </c>
      <c r="AB67" s="130">
        <f>+(B!Y47/D!AB$60)*1000</f>
        <v>3.4093362698104243E-2</v>
      </c>
      <c r="AC67" s="132">
        <f>+(B!Z47/D!AC$60)*1000</f>
        <v>1.8983557548579971E-2</v>
      </c>
      <c r="AD67" s="132">
        <f>+(B!AA47/D!AD$60)*1000</f>
        <v>3.7875113351188344E-2</v>
      </c>
      <c r="AE67" s="132">
        <f>+(B!AB47/D!AE$60)*1000</f>
        <v>6.850677607857765E-2</v>
      </c>
      <c r="AF67" s="132">
        <f>+(B!AC47/D!AF$60)*1000</f>
        <v>0.16205765649040407</v>
      </c>
      <c r="AG67" s="132">
        <f>+(B!AD47/D!AG$60)*1000</f>
        <v>9.8407845628523782E-2</v>
      </c>
      <c r="AH67" s="132">
        <f>+(B!AE47/D!AH$60)*1000</f>
        <v>7.20876021077788E-2</v>
      </c>
    </row>
    <row r="68" spans="6:34" x14ac:dyDescent="0.25">
      <c r="F68" s="234" t="s">
        <v>17</v>
      </c>
      <c r="G68" s="235"/>
      <c r="H68" s="12">
        <f>+(B!E48/D!H$60)*1000</f>
        <v>1.045352220941086E-3</v>
      </c>
      <c r="I68" s="9">
        <f>+(B!F48/D!I$60)*1000</f>
        <v>1.5670601582970908E-3</v>
      </c>
      <c r="J68" s="12">
        <f>+(B!G48/D!J$60)*1000</f>
        <v>1.789468070923877E-3</v>
      </c>
      <c r="K68" s="9">
        <f>+(B!H48/D!K$60)*1000</f>
        <v>1.1401228733459356E-3</v>
      </c>
      <c r="L68" s="12">
        <f>+(B!I48/D!L$60)*1000</f>
        <v>4.7683612889845231E-4</v>
      </c>
      <c r="M68" s="9">
        <f>+(B!J48/D!M$60)*1000</f>
        <v>9.19059051900286E-4</v>
      </c>
      <c r="N68" s="12">
        <f>+(B!K48/D!N$60)*1000</f>
        <v>2.4430098850110961E-4</v>
      </c>
      <c r="O68" s="9">
        <f>+(B!L48/D!O$60)*1000</f>
        <v>2.1531028986950895E-4</v>
      </c>
      <c r="P68" s="12">
        <f>+(B!M48/D!P$60)*1000</f>
        <v>8.1975357221907962E-4</v>
      </c>
      <c r="Q68" s="9">
        <f>+(B!N48/D!Q$60)*1000</f>
        <v>8.5699363552446206E-4</v>
      </c>
      <c r="R68" s="12">
        <f>+(B!O48/D!R$60)*1000</f>
        <v>3.0021597235553848E-3</v>
      </c>
      <c r="S68" s="9">
        <f>+(B!P48/D!S$60)*1000</f>
        <v>1.5176665876215319E-3</v>
      </c>
      <c r="T68" s="12">
        <f>+(B!Q48/D!T$60)*1000</f>
        <v>1.5940364284207317E-3</v>
      </c>
      <c r="U68" s="9">
        <f>+(B!R48/D!U$60)*1000</f>
        <v>2.7588445309964299E-3</v>
      </c>
      <c r="V68" s="12">
        <f>+(B!S48/D!V$60)*1000</f>
        <v>6.8793139030933978E-4</v>
      </c>
      <c r="W68" s="9">
        <f>+(B!T48/D!W$60)*1000</f>
        <v>8.6195163997640977E-4</v>
      </c>
      <c r="X68" s="12">
        <f>+(B!U48/D!X$60)*1000</f>
        <v>2.4240791865867617E-3</v>
      </c>
      <c r="Y68" s="9">
        <f>+(B!V48/D!Y$60)*1000</f>
        <v>2.2887871650148881E-3</v>
      </c>
      <c r="Z68" s="12">
        <f>+(B!W48/D!Z$60)*1000</f>
        <v>4.6660063827445803E-3</v>
      </c>
      <c r="AA68" s="9">
        <f>+(B!X48/D!AA$60)*1000</f>
        <v>4.6875681332577508E-3</v>
      </c>
      <c r="AB68" s="12">
        <f>+(B!Y48/D!AB$60)*1000</f>
        <v>8.8526147601157325E-3</v>
      </c>
      <c r="AC68" s="10">
        <f>+(B!Z48/D!AC$60)*1000</f>
        <v>2.0755925688661116E-2</v>
      </c>
      <c r="AD68" s="10">
        <f>+(B!AA48/D!AD$60)*1000</f>
        <v>3.2286636158501872E-2</v>
      </c>
      <c r="AE68" s="10">
        <f>+(B!AB48/D!AE$60)*1000</f>
        <v>2.5177172696754943E-2</v>
      </c>
      <c r="AF68" s="10">
        <f>+(B!AC48/D!AF$60)*1000</f>
        <v>3.8019272815612598E-2</v>
      </c>
      <c r="AG68" s="10">
        <f>+(B!AD48/D!AG$60)*1000</f>
        <v>3.6587786865719049E-2</v>
      </c>
      <c r="AH68" s="10">
        <f>+(B!AE48/D!AH$60)*1000</f>
        <v>3.1107367431291506E-2</v>
      </c>
    </row>
    <row r="69" spans="6:34" x14ac:dyDescent="0.25">
      <c r="F69" s="232" t="s">
        <v>18</v>
      </c>
      <c r="G69" s="233"/>
      <c r="H69" s="12">
        <f>+(B!E49/D!H$60)*1000</f>
        <v>9.4380936693570523E-3</v>
      </c>
      <c r="I69" s="9">
        <f>+(B!F49/D!I$60)*1000</f>
        <v>6.8578297630946276E-3</v>
      </c>
      <c r="J69" s="12">
        <f>+(B!G49/D!J$60)*1000</f>
        <v>7.662285028662846E-3</v>
      </c>
      <c r="K69" s="9">
        <f>+(B!H49/D!K$60)*1000</f>
        <v>1.0757902751522788E-2</v>
      </c>
      <c r="L69" s="12">
        <f>+(B!I49/D!L$60)*1000</f>
        <v>6.7560729007336727E-3</v>
      </c>
      <c r="M69" s="9">
        <f>+(B!J49/D!M$60)*1000</f>
        <v>1.3520075602778913E-2</v>
      </c>
      <c r="N69" s="12">
        <f>+(B!K49/D!N$60)*1000</f>
        <v>1.4958266088359894E-2</v>
      </c>
      <c r="O69" s="9">
        <f>+(B!L49/D!O$60)*1000</f>
        <v>9.5377029584619976E-3</v>
      </c>
      <c r="P69" s="12">
        <f>+(B!M49/D!P$60)*1000</f>
        <v>7.632055286392366E-3</v>
      </c>
      <c r="Q69" s="9">
        <f>+(B!N49/D!Q$60)*1000</f>
        <v>1.097636398970024E-2</v>
      </c>
      <c r="R69" s="12">
        <f>+(B!O49/D!R$60)*1000</f>
        <v>9.6465252447686684E-3</v>
      </c>
      <c r="S69" s="9">
        <f>+(B!P49/D!S$60)*1000</f>
        <v>1.6884040787289542E-2</v>
      </c>
      <c r="T69" s="12">
        <f>+(B!Q49/D!T$60)*1000</f>
        <v>1.816732694155981E-2</v>
      </c>
      <c r="U69" s="9">
        <f>+(B!R49/D!U$60)*1000</f>
        <v>1.4744748921964111E-2</v>
      </c>
      <c r="V69" s="12">
        <f>+(B!S49/D!V$60)*1000</f>
        <v>7.4525900616845145E-3</v>
      </c>
      <c r="W69" s="9">
        <f>+(B!T49/D!W$60)*1000</f>
        <v>5.7728076940525334E-2</v>
      </c>
      <c r="X69" s="12">
        <f>+(B!U49/D!X$60)*1000</f>
        <v>5.5439588804345385E-3</v>
      </c>
      <c r="Y69" s="9">
        <f>+(B!V49/D!Y$60)*1000</f>
        <v>1.0466201502155459E-2</v>
      </c>
      <c r="Z69" s="12">
        <f>+(B!W49/D!Z$60)*1000</f>
        <v>1.0652580609662154E-2</v>
      </c>
      <c r="AA69" s="9">
        <f>+(B!X49/D!AA$60)*1000</f>
        <v>1.410630968473379E-2</v>
      </c>
      <c r="AB69" s="12">
        <f>+(B!Y49/D!AB$60)*1000</f>
        <v>9.3060413697801953E-3</v>
      </c>
      <c r="AC69" s="10">
        <f>+(B!Z49/D!AC$60)*1000</f>
        <v>1.1103993166773435E-2</v>
      </c>
      <c r="AD69" s="10">
        <f>+(B!AA49/D!AD$60)*1000</f>
        <v>2.1510365043547947E-3</v>
      </c>
      <c r="AE69" s="10">
        <f>+(B!AB49/D!AE$60)*1000</f>
        <v>3.7921173691408678E-3</v>
      </c>
      <c r="AF69" s="10">
        <f>+(B!AC49/D!AF$60)*1000</f>
        <v>4.332334601992064E-3</v>
      </c>
      <c r="AG69" s="10">
        <f>+(B!AD49/D!AG$60)*1000</f>
        <v>7.9806241562772971E-3</v>
      </c>
      <c r="AH69" s="10">
        <f>+(B!AE49/D!AH$60)*1000</f>
        <v>1.5083547180160238E-2</v>
      </c>
    </row>
    <row r="70" spans="6:34" x14ac:dyDescent="0.25">
      <c r="F70" s="234" t="s">
        <v>19</v>
      </c>
      <c r="G70" s="235"/>
      <c r="H70" s="12" t="e">
        <f>+(B!E50/D!H$60)*1000</f>
        <v>#VALUE!</v>
      </c>
      <c r="I70" s="9">
        <f>+(B!F50/D!I$60)*1000</f>
        <v>0.18736251654555769</v>
      </c>
      <c r="J70" s="12">
        <f>+(B!G50/D!J$60)*1000</f>
        <v>0.2248810558592188</v>
      </c>
      <c r="K70" s="9" t="e">
        <f>+(B!H50/D!K$60)*1000</f>
        <v>#VALUE!</v>
      </c>
      <c r="L70" s="12" t="e">
        <f>+(B!I50/D!L$60)*1000</f>
        <v>#VALUE!</v>
      </c>
      <c r="M70" s="9" t="e">
        <f>+(B!J50/D!M$60)*1000</f>
        <v>#VALUE!</v>
      </c>
      <c r="N70" s="12" t="e">
        <f>+(B!K50/D!N$60)*1000</f>
        <v>#VALUE!</v>
      </c>
      <c r="O70" s="9" t="e">
        <f>+(B!L50/D!O$60)*1000</f>
        <v>#VALUE!</v>
      </c>
      <c r="P70" s="12">
        <f>+(B!M50/D!P$60)*1000</f>
        <v>4.3776591820171668E-6</v>
      </c>
      <c r="Q70" s="9" t="e">
        <f>+(B!N50/D!Q$60)*1000</f>
        <v>#VALUE!</v>
      </c>
      <c r="R70" s="12" t="e">
        <f>+(B!O50/D!R$60)*1000</f>
        <v>#VALUE!</v>
      </c>
      <c r="S70" s="9" t="e">
        <f>+(B!P50/D!S$60)*1000</f>
        <v>#VALUE!</v>
      </c>
      <c r="T70" s="12" t="e">
        <f>+(B!Q50/D!T$60)*1000</f>
        <v>#VALUE!</v>
      </c>
      <c r="U70" s="9" t="e">
        <f>+(B!R50/D!U$60)*1000</f>
        <v>#VALUE!</v>
      </c>
      <c r="V70" s="12" t="e">
        <f>+(B!S50/D!V$60)*1000</f>
        <v>#VALUE!</v>
      </c>
      <c r="W70" s="9" t="e">
        <f>+(B!T50/D!W$60)*1000</f>
        <v>#VALUE!</v>
      </c>
      <c r="X70" s="12">
        <f>+(B!U50/D!X$60)*1000</f>
        <v>0</v>
      </c>
      <c r="Y70" s="9" t="e">
        <f>+(B!V50/D!Y$60)*1000</f>
        <v>#VALUE!</v>
      </c>
      <c r="Z70" s="12">
        <f>+(B!W50/D!Z$60)*1000</f>
        <v>0</v>
      </c>
      <c r="AA70" s="9">
        <f>+(B!X50/D!AA$60)*1000</f>
        <v>1.9622378232241747E-4</v>
      </c>
      <c r="AB70" s="12">
        <f>+(B!Y50/D!AB$60)*1000</f>
        <v>1.7273394653884354E-4</v>
      </c>
      <c r="AC70" s="10">
        <f>+(B!Z50/D!AC$60)*1000</f>
        <v>0.38885329916720052</v>
      </c>
      <c r="AD70" s="10">
        <f>+(B!AA50/D!AD$60)*1000</f>
        <v>6.2190261287669503E-2</v>
      </c>
      <c r="AE70" s="10">
        <f>+(B!AB50/D!AE$60)*1000</f>
        <v>6.2165858510506038E-5</v>
      </c>
      <c r="AF70" s="10">
        <f>+(B!AC50/D!AF$60)*1000</f>
        <v>6.0733662644748557E-5</v>
      </c>
      <c r="AG70" s="10">
        <f>+(B!AD50/D!AG$60)*1000</f>
        <v>1.3499563249424282E-3</v>
      </c>
      <c r="AH70" s="10">
        <f>+(B!AE50/D!AH$60)*1000</f>
        <v>1.5279437403279202E-3</v>
      </c>
    </row>
    <row r="71" spans="6:34" x14ac:dyDescent="0.25">
      <c r="F71" s="232" t="s">
        <v>20</v>
      </c>
      <c r="G71" s="233"/>
      <c r="H71" s="12">
        <f>+(B!E51/D!H$60)*1000</f>
        <v>2.7460605062318124E-3</v>
      </c>
      <c r="I71" s="9" t="e">
        <f>+(B!F51/D!I$60)*1000</f>
        <v>#VALUE!</v>
      </c>
      <c r="J71" s="12" t="e">
        <f>+(B!G51/D!J$60)*1000</f>
        <v>#VALUE!</v>
      </c>
      <c r="K71" s="9" t="e">
        <f>+(B!H51/D!K$60)*1000</f>
        <v>#VALUE!</v>
      </c>
      <c r="L71" s="12" t="e">
        <f>+(B!I51/D!L$60)*1000</f>
        <v>#VALUE!</v>
      </c>
      <c r="M71" s="9">
        <f>+(B!J51/D!M$60)*1000</f>
        <v>1.5983857785042911E-4</v>
      </c>
      <c r="N71" s="12" t="e">
        <f>+(B!K51/D!N$60)*1000</f>
        <v>#VALUE!</v>
      </c>
      <c r="O71" s="9">
        <f>+(B!L51/D!O$60)*1000</f>
        <v>1.544227512700468E-4</v>
      </c>
      <c r="P71" s="12">
        <f>+(B!M51/D!P$60)*1000</f>
        <v>1.4630727232483215E-4</v>
      </c>
      <c r="Q71" s="9">
        <f>+(B!N51/D!Q$60)*1000</f>
        <v>2.0830296846912499E-4</v>
      </c>
      <c r="R71" s="12" t="e">
        <f>+(B!O51/D!R$60)*1000</f>
        <v>#VALUE!</v>
      </c>
      <c r="S71" s="9" t="e">
        <f>+(B!P51/D!S$60)*1000</f>
        <v>#VALUE!</v>
      </c>
      <c r="T71" s="12">
        <f>+(B!Q51/D!T$60)*1000</f>
        <v>1.8753369746126258E-4</v>
      </c>
      <c r="U71" s="9" t="e">
        <f>+(B!R51/D!U$60)*1000</f>
        <v>#VALUE!</v>
      </c>
      <c r="V71" s="12" t="e">
        <f>+(B!S51/D!V$60)*1000</f>
        <v>#VALUE!</v>
      </c>
      <c r="W71" s="9" t="e">
        <f>+(B!T51/D!W$60)*1000</f>
        <v>#VALUE!</v>
      </c>
      <c r="X71" s="12">
        <f>+(B!U51/D!X$60)*1000</f>
        <v>6.0601979664669041E-4</v>
      </c>
      <c r="Y71" s="9">
        <f>+(B!V51/D!Y$60)*1000</f>
        <v>1.1110617305897515E-4</v>
      </c>
      <c r="Z71" s="12">
        <f>+(B!W51/D!Z$60)*1000</f>
        <v>1.0344448112688455E-3</v>
      </c>
      <c r="AA71" s="9">
        <f>+(B!X51/D!AA$60)*1000</f>
        <v>6.758819168883269E-4</v>
      </c>
      <c r="AB71" s="12">
        <f>+(B!Y51/D!AB$60)*1000</f>
        <v>3.9728807703934017E-3</v>
      </c>
      <c r="AC71" s="10">
        <f>+(B!Z51/D!AC$60)*1000</f>
        <v>2.391629297458894E-3</v>
      </c>
      <c r="AD71" s="10">
        <f>+(B!AA51/D!AD$60)*1000</f>
        <v>3.4796178746915795E-3</v>
      </c>
      <c r="AE71" s="10">
        <f>+(B!AB51/D!AE$60)*1000</f>
        <v>6.7968005304819929E-3</v>
      </c>
      <c r="AF71" s="10">
        <f>+(B!AC51/D!AF$60)*1000</f>
        <v>1.1559640456717143E-2</v>
      </c>
      <c r="AG71" s="10">
        <f>+(B!AD51/D!AG$60)*1000</f>
        <v>2.695942190105614E-2</v>
      </c>
      <c r="AH71" s="10">
        <f>+(B!AE51/D!AH$60)*1000</f>
        <v>5.4065701580834104E-2</v>
      </c>
    </row>
    <row r="72" spans="6:34" x14ac:dyDescent="0.25">
      <c r="F72" s="234" t="s">
        <v>21</v>
      </c>
      <c r="G72" s="235"/>
      <c r="H72" s="12">
        <f>+(B!E52/D!H$60)*1000</f>
        <v>6.4630209191237024E-3</v>
      </c>
      <c r="I72" s="9">
        <f>+(B!F52/D!I$60)*1000</f>
        <v>1.0487047191982497E-3</v>
      </c>
      <c r="J72" s="12">
        <f>+(B!G52/D!J$60)*1000</f>
        <v>9.6686041861085183E-3</v>
      </c>
      <c r="K72" s="9">
        <f>+(B!H52/D!K$60)*1000</f>
        <v>7.6812906952320936E-3</v>
      </c>
      <c r="L72" s="12">
        <f>+(B!I52/D!L$60)*1000</f>
        <v>4.684442485676509E-3</v>
      </c>
      <c r="M72" s="9">
        <f>+(B!J52/D!M$60)*1000</f>
        <v>8.6023191663261132E-3</v>
      </c>
      <c r="N72" s="12">
        <f>+(B!K52/D!N$60)*1000</f>
        <v>1.052130825095824E-2</v>
      </c>
      <c r="O72" s="9">
        <f>+(B!L52/D!O$60)*1000</f>
        <v>1.3143365873094929E-2</v>
      </c>
      <c r="P72" s="12">
        <f>+(B!M52/D!P$60)*1000</f>
        <v>2.3761761884852808E-2</v>
      </c>
      <c r="Q72" s="9">
        <f>+(B!N52/D!Q$60)*1000</f>
        <v>2.8797381334110674E-2</v>
      </c>
      <c r="R72" s="12">
        <f>+(B!O52/D!R$60)*1000</f>
        <v>6.9824102514878103E-3</v>
      </c>
      <c r="S72" s="9">
        <f>+(B!P52/D!S$60)*1000</f>
        <v>2.6322029879060942E-2</v>
      </c>
      <c r="T72" s="12">
        <f>+(B!Q52/D!T$60)*1000</f>
        <v>4.43517194495886E-2</v>
      </c>
      <c r="U72" s="9">
        <f>+(B!R52/D!U$60)*1000</f>
        <v>0.20274029767700652</v>
      </c>
      <c r="V72" s="12">
        <f>+(B!S52/D!V$60)*1000</f>
        <v>2.5659840858538376E-2</v>
      </c>
      <c r="W72" s="9">
        <f>+(B!T52/D!W$60)*1000</f>
        <v>4.9290024043914166E-2</v>
      </c>
      <c r="X72" s="12">
        <f>+(B!U52/D!X$60)*1000</f>
        <v>0.36870693331537718</v>
      </c>
      <c r="Y72" s="9">
        <f>+(B!V52/D!Y$60)*1000</f>
        <v>0.17732545220212434</v>
      </c>
      <c r="Z72" s="12">
        <f>+(B!W52/D!Z$60)*1000</f>
        <v>0.1425332893144052</v>
      </c>
      <c r="AA72" s="9">
        <f>+(B!X52/D!AA$60)*1000</f>
        <v>0.66591810927484407</v>
      </c>
      <c r="AB72" s="12">
        <f>+(B!Y52/D!AB$60)*1000</f>
        <v>0.10551884959191606</v>
      </c>
      <c r="AC72" s="10">
        <f>+(B!Z52/D!AC$60)*1000</f>
        <v>0.19876147768524452</v>
      </c>
      <c r="AD72" s="10">
        <f>+(B!AA52/D!AD$60)*1000</f>
        <v>0.14751470929374302</v>
      </c>
      <c r="AE72" s="10">
        <f>+(B!AB52/D!AE$60)*1000</f>
        <v>0.36062414521944552</v>
      </c>
      <c r="AF72" s="10">
        <f>+(B!AC52/D!AF$60)*1000</f>
        <v>0.17651226819985424</v>
      </c>
      <c r="AG72" s="10">
        <f>+(B!AD52/D!AG$60)*1000</f>
        <v>0.18399110617009448</v>
      </c>
      <c r="AH72" s="10">
        <f>+(B!AE52/D!AH$60)*1000</f>
        <v>0.39965523320731061</v>
      </c>
    </row>
    <row r="73" spans="6:34" x14ac:dyDescent="0.25">
      <c r="F73" s="232" t="s">
        <v>22</v>
      </c>
      <c r="G73" s="233"/>
      <c r="H73" s="12">
        <f>+(B!E53/D!H$60)*1000</f>
        <v>4.0870806566738048E-2</v>
      </c>
      <c r="I73" s="9">
        <f>+(B!F53/D!I$60)*1000</f>
        <v>2.4102325832680516E-2</v>
      </c>
      <c r="J73" s="12">
        <f>+(B!G53/D!J$60)*1000</f>
        <v>5.0670097320357287E-2</v>
      </c>
      <c r="K73" s="9">
        <f>+(B!H53/D!K$60)*1000</f>
        <v>5.1443157950010504E-2</v>
      </c>
      <c r="L73" s="12">
        <f>+(B!I53/D!L$60)*1000</f>
        <v>3.4415264563295571E-2</v>
      </c>
      <c r="M73" s="9">
        <f>+(B!J53/D!M$60)*1000</f>
        <v>3.7738480792807519E-2</v>
      </c>
      <c r="N73" s="12">
        <f>+(B!K53/D!N$60)*1000</f>
        <v>3.9439277788985268E-2</v>
      </c>
      <c r="O73" s="9">
        <f>+(B!L53/D!O$60)*1000</f>
        <v>3.871884649865525E-2</v>
      </c>
      <c r="P73" s="12">
        <f>+(B!M53/D!P$60)*1000</f>
        <v>1.7136838739824401E-2</v>
      </c>
      <c r="Q73" s="9">
        <f>+(B!N53/D!Q$60)*1000</f>
        <v>2.713542729436914E-2</v>
      </c>
      <c r="R73" s="12">
        <f>+(B!O53/D!R$60)*1000</f>
        <v>2.2011038587060858E-2</v>
      </c>
      <c r="S73" s="9">
        <f>+(B!P53/D!S$60)*1000</f>
        <v>2.6796300687692672E-2</v>
      </c>
      <c r="T73" s="12">
        <f>+(B!Q53/D!T$60)*1000</f>
        <v>4.1913781382592184E-2</v>
      </c>
      <c r="U73" s="9">
        <f>+(B!R53/D!U$60)*1000</f>
        <v>0.12776464042286825</v>
      </c>
      <c r="V73" s="12">
        <f>+(B!S53/D!V$60)*1000</f>
        <v>5.136554380976404E-2</v>
      </c>
      <c r="W73" s="9">
        <f>+(B!T53/D!W$60)*1000</f>
        <v>0.2394864582860772</v>
      </c>
      <c r="X73" s="12">
        <f>+(B!U53/D!X$60)*1000</f>
        <v>0.29097928310102578</v>
      </c>
      <c r="Y73" s="9">
        <f>+(B!V53/D!Y$60)*1000</f>
        <v>0.15732634105150881</v>
      </c>
      <c r="Z73" s="12">
        <f>+(B!W53/D!Z$60)*1000</f>
        <v>0.28735556289204356</v>
      </c>
      <c r="AA73" s="9">
        <f>+(B!X53/D!AA$60)*1000</f>
        <v>0.81057864213142627</v>
      </c>
      <c r="AB73" s="12">
        <f>+(B!Y53/D!AB$60)*1000</f>
        <v>0.82247268644470362</v>
      </c>
      <c r="AC73" s="10">
        <f>+(B!Z53/D!AC$60)*1000</f>
        <v>0.29991458466794785</v>
      </c>
      <c r="AD73" s="10">
        <f>+(B!AA53/D!AD$60)*1000</f>
        <v>0.21870979986925074</v>
      </c>
      <c r="AE73" s="10">
        <f>+(B!AB53/D!AE$60)*1000</f>
        <v>0.22864602760164118</v>
      </c>
      <c r="AF73" s="10">
        <f>+(B!AC53/D!AF$60)*1000</f>
        <v>0.24489837233784112</v>
      </c>
      <c r="AG73" s="10">
        <f>+(B!AD53/D!AG$60)*1000</f>
        <v>0.39474311125228301</v>
      </c>
      <c r="AH73" s="10">
        <f>+(B!AE53/D!AH$60)*1000</f>
        <v>0.4632607886540383</v>
      </c>
    </row>
    <row r="74" spans="6:34" x14ac:dyDescent="0.25">
      <c r="F74" s="234" t="s">
        <v>23</v>
      </c>
      <c r="G74" s="235"/>
      <c r="H74" s="12">
        <f>+(B!E54/D!H$60)*1000</f>
        <v>6.7639707900949878E-2</v>
      </c>
      <c r="I74" s="9">
        <f>+(B!F54/D!I$60)*1000</f>
        <v>0.16008695534725412</v>
      </c>
      <c r="J74" s="12">
        <f>+(B!G54/D!J$60)*1000</f>
        <v>0.115330462604986</v>
      </c>
      <c r="K74" s="9">
        <f>+(B!H54/D!K$60)*1000</f>
        <v>9.6369302667506831E-2</v>
      </c>
      <c r="L74" s="12">
        <f>+(B!I54/D!L$60)*1000</f>
        <v>4.7258289477095379E-2</v>
      </c>
      <c r="M74" s="9">
        <f>+(B!J54/D!M$60)*1000</f>
        <v>3.7749412545974664E-2</v>
      </c>
      <c r="N74" s="12">
        <f>+(B!K54/D!N$60)*1000</f>
        <v>7.6441421222513614E-2</v>
      </c>
      <c r="O74" s="9">
        <f>+(B!L54/D!O$60)*1000</f>
        <v>0.11862184978583523</v>
      </c>
      <c r="P74" s="12">
        <f>+(B!M54/D!P$60)*1000</f>
        <v>8.7938712771451766E-2</v>
      </c>
      <c r="Q74" s="9">
        <f>+(B!N54/D!Q$60)*1000</f>
        <v>7.9382913083612686E-2</v>
      </c>
      <c r="R74" s="12">
        <f>+(B!O54/D!R$60)*1000</f>
        <v>0.10909497984258015</v>
      </c>
      <c r="S74" s="9">
        <f>+(B!P54/D!S$60)*1000</f>
        <v>0.76329143941190425</v>
      </c>
      <c r="T74" s="12">
        <f>+(B!Q54/D!T$60)*1000</f>
        <v>0.17426568836587825</v>
      </c>
      <c r="U74" s="9">
        <f>+(B!R54/D!U$60)*1000</f>
        <v>0.32048963694533317</v>
      </c>
      <c r="V74" s="12">
        <f>+(B!S54/D!V$60)*1000</f>
        <v>0.11284367905707537</v>
      </c>
      <c r="W74" s="9">
        <f>+(B!T54/D!W$60)*1000</f>
        <v>0.15381300186000091</v>
      </c>
      <c r="X74" s="12">
        <f>+(B!U54/D!X$60)*1000</f>
        <v>0.2669180526563868</v>
      </c>
      <c r="Y74" s="9">
        <f>+(B!V54/D!Y$60)*1000</f>
        <v>0.67572552331007518</v>
      </c>
      <c r="Z74" s="12">
        <f>+(B!W54/D!Z$60)*1000</f>
        <v>0.47051832287883788</v>
      </c>
      <c r="AA74" s="9">
        <f>+(B!X54/D!AA$60)*1000</f>
        <v>0.25585400950595216</v>
      </c>
      <c r="AB74" s="12">
        <f>+(B!Y54/D!AB$60)*1000</f>
        <v>0.55277022066761672</v>
      </c>
      <c r="AC74" s="10">
        <f>+(B!Z54/D!AC$60)*1000</f>
        <v>0.59184283578902408</v>
      </c>
      <c r="AD74" s="10">
        <f>+(B!AA54/D!AD$60)*1000</f>
        <v>0.52310255382863413</v>
      </c>
      <c r="AE74" s="10">
        <f>+(B!AB54/D!AE$60)*1000</f>
        <v>0.38084877118819677</v>
      </c>
      <c r="AF74" s="10">
        <f>+(B!AC54/D!AF$60)*1000</f>
        <v>0.31715118633087702</v>
      </c>
      <c r="AG74" s="10">
        <f>+(B!AD54/D!AG$60)*1000</f>
        <v>0.26764869371873262</v>
      </c>
      <c r="AH74" s="10">
        <f>+(B!AE54/D!AH$60)*1000</f>
        <v>0.44535642226096495</v>
      </c>
    </row>
    <row r="75" spans="6:34" x14ac:dyDescent="0.25">
      <c r="F75" s="232" t="s">
        <v>24</v>
      </c>
      <c r="G75" s="233"/>
      <c r="H75" s="12">
        <f>+(B!E55/D!H$60)*1000</f>
        <v>1.0500109811672979E-2</v>
      </c>
      <c r="I75" s="9">
        <f>+(B!F55/D!I$60)*1000</f>
        <v>4.0437829222831519E-2</v>
      </c>
      <c r="J75" s="12">
        <f>+(B!G55/D!J$60)*1000</f>
        <v>5.7336381815757891E-2</v>
      </c>
      <c r="K75" s="9">
        <f>+(B!H55/D!K$60)*1000</f>
        <v>4.7960932577189669E-2</v>
      </c>
      <c r="L75" s="12">
        <f>+(B!I55/D!L$60)*1000</f>
        <v>9.0481165582142944E-3</v>
      </c>
      <c r="M75" s="9">
        <f>+(B!J55/D!M$60)*1000</f>
        <v>1.1993844503473641E-2</v>
      </c>
      <c r="N75" s="12">
        <f>+(B!K55/D!N$60)*1000</f>
        <v>1.1792137381480735E-2</v>
      </c>
      <c r="O75" s="9">
        <f>+(B!L55/D!O$60)*1000</f>
        <v>1.035197728857456E-2</v>
      </c>
      <c r="P75" s="12">
        <f>+(B!M55/D!P$60)*1000</f>
        <v>1.0535328693342515E-2</v>
      </c>
      <c r="Q75" s="9">
        <f>+(B!N55/D!Q$60)*1000</f>
        <v>2.332580284700967E-2</v>
      </c>
      <c r="R75" s="12">
        <f>+(B!O55/D!R$60)*1000</f>
        <v>9.9953445958917263E-3</v>
      </c>
      <c r="S75" s="9">
        <f>+(B!P55/D!S$60)*1000</f>
        <v>8.7977235001185667E-3</v>
      </c>
      <c r="T75" s="12">
        <f>+(B!Q55/D!T$60)*1000</f>
        <v>1.6620173937504396E-2</v>
      </c>
      <c r="U75" s="9">
        <f>+(B!R55/D!U$60)*1000</f>
        <v>3.8693374136412106E-2</v>
      </c>
      <c r="V75" s="12">
        <f>+(B!S55/D!V$60)*1000</f>
        <v>8.8857804581623054E-2</v>
      </c>
      <c r="W75" s="9">
        <f>+(B!T55/D!W$60)*1000</f>
        <v>0.15830422356303586</v>
      </c>
      <c r="X75" s="12">
        <f>+(B!U55/D!X$60)*1000</f>
        <v>0.23161178820730366</v>
      </c>
      <c r="Y75" s="9">
        <f>+(B!V55/D!Y$60)*1000</f>
        <v>0.27783209635127326</v>
      </c>
      <c r="Z75" s="12">
        <f>+(B!W55/D!Z$60)*1000</f>
        <v>0.35730163970507317</v>
      </c>
      <c r="AA75" s="9">
        <f>+(B!X55/D!AA$60)*1000</f>
        <v>0.42242619805520426</v>
      </c>
      <c r="AB75" s="12">
        <f>+(B!Y55/D!AB$60)*1000</f>
        <v>0.38975255862158315</v>
      </c>
      <c r="AC75" s="10">
        <f>+(B!Z55/D!AC$60)*1000</f>
        <v>0.40032030749519537</v>
      </c>
      <c r="AD75" s="10">
        <f>+(B!AA55/D!AD$60)*1000</f>
        <v>0.38174571374343619</v>
      </c>
      <c r="AE75" s="10">
        <f>+(B!AB55/D!AE$60)*1000</f>
        <v>0.37693232210203487</v>
      </c>
      <c r="AF75" s="10">
        <f>+(B!AC55/D!AF$60)*1000</f>
        <v>0.35587901854401166</v>
      </c>
      <c r="AG75" s="10">
        <f>+(B!AD55/D!AG$60)*1000</f>
        <v>0.21049392519653776</v>
      </c>
      <c r="AH75" s="10">
        <f>+(B!AE55/D!AH$60)*1000</f>
        <v>0.30776312954220458</v>
      </c>
    </row>
    <row r="76" spans="6:34" ht="15.75" thickBot="1" x14ac:dyDescent="0.3">
      <c r="F76" s="236" t="s">
        <v>25</v>
      </c>
      <c r="G76" s="237"/>
      <c r="H76" s="133" t="e">
        <f>+(B!E56/D!H$60)*1000</f>
        <v>#VALUE!</v>
      </c>
      <c r="I76" s="134" t="e">
        <f>+(B!F56/D!I$60)*1000</f>
        <v>#VALUE!</v>
      </c>
      <c r="J76" s="133" t="e">
        <f>+(B!G56/D!J$60)*1000</f>
        <v>#VALUE!</v>
      </c>
      <c r="K76" s="134" t="e">
        <f>+(B!H56/D!K$60)*1000</f>
        <v>#VALUE!</v>
      </c>
      <c r="L76" s="133" t="e">
        <f>+(B!I56/D!L$60)*1000</f>
        <v>#VALUE!</v>
      </c>
      <c r="M76" s="134" t="e">
        <f>+(B!J56/D!M$60)*1000</f>
        <v>#VALUE!</v>
      </c>
      <c r="N76" s="133" t="e">
        <f>+(B!K56/D!N$60)*1000</f>
        <v>#VALUE!</v>
      </c>
      <c r="O76" s="134">
        <f>+(B!L56/D!O$60)*1000</f>
        <v>2.6098216953879869E-5</v>
      </c>
      <c r="P76" s="133">
        <f>+(B!M56/D!P$60)*1000</f>
        <v>1.0297336514104425E-4</v>
      </c>
      <c r="Q76" s="134" t="e">
        <f>+(B!N56/D!Q$60)*1000</f>
        <v>#VALUE!</v>
      </c>
      <c r="R76" s="133">
        <f>+(B!O56/D!R$60)*1000</f>
        <v>3.9088596659627573E-4</v>
      </c>
      <c r="S76" s="134">
        <f>+(B!P56/D!S$60)*1000</f>
        <v>7.3511975337917958E-4</v>
      </c>
      <c r="T76" s="133">
        <f>+(B!Q56/D!T$60)*1000</f>
        <v>1.172085609132891E-4</v>
      </c>
      <c r="U76" s="134">
        <f>+(B!R56/D!U$60)*1000</f>
        <v>0</v>
      </c>
      <c r="V76" s="133">
        <f>+(B!S56/D!V$60)*1000</f>
        <v>4.5862092687289324E-5</v>
      </c>
      <c r="W76" s="134">
        <f>+(B!T56/D!W$60)*1000</f>
        <v>8.8463457787052576E-4</v>
      </c>
      <c r="X76" s="133">
        <f>+(B!U56/D!X$60)*1000</f>
        <v>2.2220725877045316E-3</v>
      </c>
      <c r="Y76" s="134">
        <f>+(B!V56/D!Y$60)*1000</f>
        <v>1.1332829652015465E-3</v>
      </c>
      <c r="Z76" s="133">
        <f>+(B!W56/D!Z$60)*1000</f>
        <v>5.9425552987784746E-4</v>
      </c>
      <c r="AA76" s="134">
        <f>+(B!X56/D!AA$60)*1000</f>
        <v>1.0247241965726246E-3</v>
      </c>
      <c r="AB76" s="133">
        <f>+(B!Y56/D!AB$60)*1000</f>
        <v>5.3979358293388617E-4</v>
      </c>
      <c r="AC76" s="135">
        <f>+(B!Z56/D!AC$60)*1000</f>
        <v>1.1103993166773434E-3</v>
      </c>
      <c r="AD76" s="135">
        <f>+(B!AA56/D!AD$60)*1000</f>
        <v>8.4354372719795863E-5</v>
      </c>
      <c r="AE76" s="135">
        <f>+(B!AB56/D!AE$60)*1000</f>
        <v>9.7393178333126111E-4</v>
      </c>
      <c r="AF76" s="135">
        <f>+(B!AC56/D!AF$60)*1000</f>
        <v>2.0244554214916187E-4</v>
      </c>
      <c r="AG76" s="135">
        <f>+(B!AD56/D!AG$60)*1000</f>
        <v>0</v>
      </c>
      <c r="AH76" s="135">
        <f>+(B!AE56/D!AH$60)*1000</f>
        <v>3.5260240161413549E-4</v>
      </c>
    </row>
    <row r="77" spans="6:34" x14ac:dyDescent="0.25">
      <c r="F77" t="s">
        <v>52</v>
      </c>
    </row>
    <row r="78" spans="6:34" ht="15.75" thickBot="1" x14ac:dyDescent="0.3"/>
    <row r="79" spans="6:34" ht="15.75" thickBot="1" x14ac:dyDescent="0.3">
      <c r="F79" s="5" t="s">
        <v>14</v>
      </c>
      <c r="G79" s="6"/>
      <c r="H79" s="11">
        <v>1995</v>
      </c>
      <c r="I79" s="7">
        <v>1996</v>
      </c>
      <c r="J79" s="11">
        <v>1997</v>
      </c>
      <c r="K79" s="7">
        <v>1998</v>
      </c>
      <c r="L79" s="11">
        <v>1999</v>
      </c>
      <c r="M79" s="7">
        <v>2000</v>
      </c>
      <c r="N79" s="11">
        <v>2001</v>
      </c>
      <c r="O79" s="7">
        <v>2002</v>
      </c>
      <c r="P79" s="11">
        <v>2003</v>
      </c>
      <c r="Q79" s="7">
        <v>2004</v>
      </c>
      <c r="R79" s="11">
        <v>2005</v>
      </c>
      <c r="S79" s="7">
        <v>2006</v>
      </c>
      <c r="T79" s="11">
        <v>2007</v>
      </c>
      <c r="U79" s="7">
        <v>2008</v>
      </c>
      <c r="V79" s="11">
        <v>2009</v>
      </c>
      <c r="W79" s="7">
        <v>2010</v>
      </c>
      <c r="X79" s="11">
        <v>2011</v>
      </c>
      <c r="Y79" s="7">
        <v>2012</v>
      </c>
      <c r="Z79" s="11">
        <v>2013</v>
      </c>
      <c r="AA79" s="7">
        <v>2014</v>
      </c>
      <c r="AB79" s="11">
        <v>2015</v>
      </c>
      <c r="AC79" s="8">
        <v>2016</v>
      </c>
      <c r="AD79" s="8">
        <v>2017</v>
      </c>
      <c r="AE79" s="8">
        <v>2018</v>
      </c>
      <c r="AF79" s="8">
        <v>2019</v>
      </c>
      <c r="AG79" s="8">
        <v>2020</v>
      </c>
      <c r="AH79" s="8">
        <v>2021</v>
      </c>
    </row>
    <row r="80" spans="6:34" ht="15.75" thickBot="1" x14ac:dyDescent="0.3">
      <c r="F80" s="238" t="s">
        <v>26</v>
      </c>
      <c r="G80" s="239"/>
      <c r="H80" s="148">
        <f>+('C'!D46/D!H$60)*1000</f>
        <v>1.4407867457310712</v>
      </c>
      <c r="I80" s="148">
        <f>+('C'!E46/D!I$60)*1000</f>
        <v>0.86811883087063402</v>
      </c>
      <c r="J80" s="148">
        <f>+('C'!F46/D!J$60)*1000</f>
        <v>1.2782846020530596</v>
      </c>
      <c r="K80" s="148">
        <f>+('C'!G46/D!K$60)*1000</f>
        <v>1.5218201795841209</v>
      </c>
      <c r="L80" s="148">
        <f>+('C'!H46/D!L$60)*1000</f>
        <v>1.7631936069271252</v>
      </c>
      <c r="M80" s="148">
        <f>+('C'!I46/D!M$60)*1000</f>
        <v>1.913147680833674</v>
      </c>
      <c r="N80" s="148">
        <f>+('C'!J46/D!N$60)*1000</f>
        <v>1.627716663304418</v>
      </c>
      <c r="O80" s="148">
        <f>+('C'!K46/D!O$60)*1000</f>
        <v>1.2311335043331009</v>
      </c>
      <c r="P80" s="148">
        <f>+('C'!L46/D!P$60)*1000</f>
        <v>2.022756966134625</v>
      </c>
      <c r="Q80" s="148">
        <f>+('C'!M46/D!Q$60)*1000</f>
        <v>2.57459758052762</v>
      </c>
      <c r="R80" s="148">
        <f>+('C'!N46/D!R$60)*1000</f>
        <v>3.3968374688039931</v>
      </c>
      <c r="S80" s="148">
        <f>+('C'!O46/D!S$60)*1000</f>
        <v>2.9088925776618448</v>
      </c>
      <c r="T80" s="148">
        <f>+('C'!P46/D!T$60)*1000</f>
        <v>4.0400853278323448</v>
      </c>
      <c r="U80" s="148">
        <f>+('C'!Q46/D!U$60)*1000</f>
        <v>3.8113089442203365</v>
      </c>
      <c r="V80" s="148">
        <f>+('C'!R46/D!V$60)*1000</f>
        <v>3.8051548992180515</v>
      </c>
      <c r="W80" s="148">
        <f>+('C'!S46/D!W$60)*1000</f>
        <v>2.7707435467041694</v>
      </c>
      <c r="X80" s="148">
        <f>+('C'!T46/D!X$60)*1000</f>
        <v>5.8405270127713065</v>
      </c>
      <c r="Y80" s="148">
        <f>+('C'!U46/D!Y$60)*1000</f>
        <v>5.974445580196436</v>
      </c>
      <c r="Z80" s="148">
        <f>+('C'!V46/D!Z$60)*1000</f>
        <v>5.8090018708044457</v>
      </c>
      <c r="AA80" s="148">
        <f>+('C'!W46/D!AA$60)*1000</f>
        <v>3.5676972049012341</v>
      </c>
      <c r="AB80" s="148">
        <f>+('C'!X46/D!AB$60)*1000</f>
        <v>4.6598004922917475</v>
      </c>
      <c r="AC80" s="148">
        <f>+('C'!Y46/D!AC$60)*1000</f>
        <v>2.6263292761050607</v>
      </c>
      <c r="AD80" s="148">
        <f>+('C'!Z46/D!AD$60)*1000</f>
        <v>6.9729011577637658</v>
      </c>
      <c r="AE80" s="148">
        <f>+('C'!AA46/D!AE$60)*1000</f>
        <v>5.1498404409631569</v>
      </c>
      <c r="AF80" s="148">
        <f>+('C'!AB46/D!AF$60)*1000</f>
        <v>2.4328488136691231</v>
      </c>
      <c r="AG80" s="148">
        <f>+('C'!AC46/D!AG$60)*1000</f>
        <v>-0.32269911855792899</v>
      </c>
      <c r="AH80" s="148">
        <f>+('C'!AD46/D!AH$60)*1000</f>
        <v>-1.4450625869262865</v>
      </c>
    </row>
    <row r="81" spans="6:34" x14ac:dyDescent="0.25">
      <c r="F81" s="232" t="s">
        <v>16</v>
      </c>
      <c r="G81" s="233"/>
      <c r="H81" s="125">
        <f>+('C'!D47/D!H$60)*1000</f>
        <v>0.68773675396694667</v>
      </c>
      <c r="I81" s="125" t="e">
        <f>+('C'!E47/D!I$60)*1000</f>
        <v>#VALUE!</v>
      </c>
      <c r="J81" s="125">
        <f>+('C'!F47/D!J$60)*1000</f>
        <v>6.3260578589521402E-2</v>
      </c>
      <c r="K81" s="125">
        <f>+('C'!G47/D!K$60)*1000</f>
        <v>0.26379544738500316</v>
      </c>
      <c r="L81" s="125">
        <f>+('C'!H47/D!L$60)*1000</f>
        <v>0.15839478391621081</v>
      </c>
      <c r="M81" s="125">
        <f>+('C'!I47/D!M$60)*1000</f>
        <v>0.34215416836943197</v>
      </c>
      <c r="N81" s="125">
        <f>+('C'!J47/D!N$60)*1000</f>
        <v>0.33174884002420824</v>
      </c>
      <c r="O81" s="125">
        <f>+('C'!K47/D!O$60)*1000</f>
        <v>0.51364528339476045</v>
      </c>
      <c r="P81" s="125">
        <f>+('C'!L47/D!P$60)*1000</f>
        <v>0.52648299353188566</v>
      </c>
      <c r="Q81" s="125">
        <f>+('C'!M47/D!Q$60)*1000</f>
        <v>0.69915046397512504</v>
      </c>
      <c r="R81" s="125">
        <f>+('C'!N47/D!R$60)*1000</f>
        <v>0.77074169706277607</v>
      </c>
      <c r="S81" s="125">
        <f>+('C'!O47/D!S$60)*1000</f>
        <v>0.70502727057149628</v>
      </c>
      <c r="T81" s="125">
        <f>+('C'!P47/D!T$60)*1000</f>
        <v>0.8703438899177196</v>
      </c>
      <c r="U81" s="125">
        <f>+('C'!Q47/D!U$60)*1000</f>
        <v>0.85276116288774517</v>
      </c>
      <c r="V81" s="125">
        <f>+('C'!R47/D!V$60)*1000</f>
        <v>0.84835699052947788</v>
      </c>
      <c r="W81" s="125">
        <f>+('C'!S47/D!W$60)*1000</f>
        <v>1.1785600871024815</v>
      </c>
      <c r="X81" s="125">
        <f>+('C'!T47/D!X$60)*1000</f>
        <v>0.65043880322312753</v>
      </c>
      <c r="Y81" s="125">
        <f>+('C'!U47/D!Y$60)*1000</f>
        <v>0.11052842095906849</v>
      </c>
      <c r="Z81" s="125" t="e">
        <f>+('C'!V47/D!Z$60)*1000</f>
        <v>#VALUE!</v>
      </c>
      <c r="AA81" s="125">
        <f>+('C'!W47/D!AA$60)*1000</f>
        <v>9.6018837483102956E-2</v>
      </c>
      <c r="AB81" s="125">
        <f>+('C'!X47/D!AB$60)*1000</f>
        <v>0.16189489139353111</v>
      </c>
      <c r="AC81" s="125">
        <f>+('C'!Y47/D!AC$60)*1000</f>
        <v>0.13472133247918</v>
      </c>
      <c r="AD81" s="125">
        <f>+('C'!Z47/D!AD$60)*1000</f>
        <v>0.30291655243678695</v>
      </c>
      <c r="AE81" s="125">
        <f>+('C'!AA47/D!AE$60)*1000</f>
        <v>0.17209581830991752</v>
      </c>
      <c r="AF81" s="125">
        <f>+('C'!AB47/D!AF$60)*1000</f>
        <v>0.21560450238885739</v>
      </c>
      <c r="AG81" s="125">
        <f>+('C'!AC47/D!AG$60)*1000</f>
        <v>0.26582228222028109</v>
      </c>
      <c r="AH81" s="125">
        <f>+('C'!AD47/D!AH$60)*1000</f>
        <v>0.2163803404572078</v>
      </c>
    </row>
    <row r="82" spans="6:34" x14ac:dyDescent="0.25">
      <c r="F82" s="234" t="s">
        <v>17</v>
      </c>
      <c r="G82" s="235"/>
      <c r="H82" s="24">
        <f>+('C'!D48/D!H$60)*1000</f>
        <v>1.9901224400153739E-2</v>
      </c>
      <c r="I82" s="24">
        <f>+('C'!E48/D!I$60)*1000</f>
        <v>-1.6237607714957193E-4</v>
      </c>
      <c r="J82" s="24">
        <f>+('C'!F48/D!J$60)*1000</f>
        <v>2.2953899480069324E-2</v>
      </c>
      <c r="K82" s="24" t="e">
        <f>+('C'!G48/D!K$60)*1000</f>
        <v>#VALUE!</v>
      </c>
      <c r="L82" s="24" t="e">
        <f>+('C'!H48/D!L$60)*1000</f>
        <v>#VALUE!</v>
      </c>
      <c r="M82" s="24">
        <f>+('C'!I48/D!M$60)*1000</f>
        <v>-4.0822946465059244E-4</v>
      </c>
      <c r="N82" s="24">
        <f>+('C'!J48/D!N$60)*1000</f>
        <v>0.33314787169659066</v>
      </c>
      <c r="O82" s="24">
        <f>+('C'!K48/D!O$60)*1000</f>
        <v>4.3216455822293052E-4</v>
      </c>
      <c r="P82" s="24">
        <f>+('C'!L48/D!P$60)*1000</f>
        <v>-5.0003689038636537E-4</v>
      </c>
      <c r="Q82" s="24">
        <f>+('C'!M48/D!Q$60)*1000</f>
        <v>-4.4403148229121126E-4</v>
      </c>
      <c r="R82" s="24" t="e">
        <f>+('C'!N48/D!R$60)*1000</f>
        <v>#VALUE!</v>
      </c>
      <c r="S82" s="24" t="e">
        <f>+('C'!O48/D!S$60)*1000</f>
        <v>#VALUE!</v>
      </c>
      <c r="T82" s="24" t="e">
        <f>+('C'!P48/D!T$60)*1000</f>
        <v>#VALUE!</v>
      </c>
      <c r="U82" s="24">
        <f>+('C'!Q48/D!U$60)*1000</f>
        <v>4.173042147725692E-3</v>
      </c>
      <c r="V82" s="24">
        <f>+('C'!R48/D!V$60)*1000</f>
        <v>1.9032768465225068E-3</v>
      </c>
      <c r="W82" s="24">
        <f>+('C'!S48/D!W$60)*1000</f>
        <v>2.6992696093998094E-2</v>
      </c>
      <c r="X82" s="24">
        <f>+('C'!T48/D!X$60)*1000</f>
        <v>9.7412071016542093E-3</v>
      </c>
      <c r="Y82" s="24">
        <f>+('C'!U48/D!Y$60)*1000</f>
        <v>7.9329807564108255E-3</v>
      </c>
      <c r="Z82" s="24">
        <f>+('C'!V48/D!Z$60)*1000</f>
        <v>-3.1033344338065368E-3</v>
      </c>
      <c r="AA82" s="24">
        <f>+('C'!W48/D!AA$60)*1000</f>
        <v>3.2703963720402912E-4</v>
      </c>
      <c r="AB82" s="24">
        <f>+('C'!X48/D!AB$60)*1000</f>
        <v>-3.6490046206330696E-3</v>
      </c>
      <c r="AC82" s="24" t="e">
        <f>+('C'!Y48/D!AC$60)*1000</f>
        <v>#VALUE!</v>
      </c>
      <c r="AD82" s="24">
        <f>+('C'!Z48/D!AD$60)*1000</f>
        <v>-4.1333642632699974E-3</v>
      </c>
      <c r="AE82" s="24">
        <f>+('C'!AA48/D!AE$60)*1000</f>
        <v>2.3457250611297609E-2</v>
      </c>
      <c r="AF82" s="24">
        <f>+('C'!AB48/D!AF$60)*1000</f>
        <v>-3.5792371851971823E-2</v>
      </c>
      <c r="AG82" s="24" t="e">
        <f>+('C'!AC48/D!AG$60)*1000</f>
        <v>#VALUE!</v>
      </c>
      <c r="AH82" s="24" t="e">
        <f>+('C'!AD48/D!AH$60)*1000</f>
        <v>#VALUE!</v>
      </c>
    </row>
    <row r="83" spans="6:34" x14ac:dyDescent="0.25">
      <c r="F83" s="232" t="s">
        <v>18</v>
      </c>
      <c r="G83" s="233"/>
      <c r="H83" s="24">
        <f>+('C'!D49/D!H$60)*1000</f>
        <v>-8.8066765497172347E-3</v>
      </c>
      <c r="I83" s="24">
        <f>+('C'!E49/D!I$60)*1000</f>
        <v>-5.6962640806072556E-3</v>
      </c>
      <c r="J83" s="24">
        <f>+('C'!F49/D!J$60)*1000</f>
        <v>-6.1424876683108922E-3</v>
      </c>
      <c r="K83" s="24">
        <f>+('C'!G49/D!K$60)*1000</f>
        <v>-8.7362686410417997E-3</v>
      </c>
      <c r="L83" s="24">
        <f>+('C'!H49/D!L$60)*1000</f>
        <v>-4.4228346252560072E-3</v>
      </c>
      <c r="M83" s="24">
        <f>+('C'!I49/D!M$60)*1000</f>
        <v>-1.3341285247241519E-2</v>
      </c>
      <c r="N83" s="24" t="e">
        <f>+('C'!J49/D!N$60)*1000</f>
        <v>#VALUE!</v>
      </c>
      <c r="O83" s="24">
        <f>+('C'!K49/D!O$60)*1000</f>
        <v>-9.2139655344157783E-3</v>
      </c>
      <c r="P83" s="24">
        <f>+('C'!L49/D!P$60)*1000</f>
        <v>-7.5828681045719479E-3</v>
      </c>
      <c r="Q83" s="24">
        <f>+('C'!M49/D!Q$60)*1000</f>
        <v>-1.087919642423359E-2</v>
      </c>
      <c r="R83" s="24">
        <f>+('C'!N49/D!R$60)*1000</f>
        <v>-9.6465252447686684E-3</v>
      </c>
      <c r="S83" s="24">
        <f>+('C'!O49/D!S$60)*1000</f>
        <v>-1.5674650225278634E-2</v>
      </c>
      <c r="T83" s="24">
        <f>+('C'!P49/D!T$60)*1000</f>
        <v>-1.3900935324316088E-2</v>
      </c>
      <c r="U83" s="24">
        <f>+('C'!Q49/D!U$60)*1000</f>
        <v>-1.3330551305234849E-2</v>
      </c>
      <c r="V83" s="24">
        <f>+('C'!R49/D!V$60)*1000</f>
        <v>-4.4715540370107087E-3</v>
      </c>
      <c r="W83" s="24">
        <f>+('C'!S49/D!W$60)*1000</f>
        <v>-4.9720999863902375E-2</v>
      </c>
      <c r="X83" s="24">
        <f>+('C'!T49/D!X$60)*1000</f>
        <v>1.330999034857361E-2</v>
      </c>
      <c r="Y83" s="24">
        <f>+('C'!U49/D!Y$60)*1000</f>
        <v>-4.0220434647349011E-3</v>
      </c>
      <c r="Z83" s="24">
        <f>+('C'!V49/D!Z$60)*1000</f>
        <v>-2.7291735446241887E-3</v>
      </c>
      <c r="AA83" s="24" t="e">
        <f>+('C'!W49/D!AA$60)*1000</f>
        <v>#VALUE!</v>
      </c>
      <c r="AB83" s="24">
        <f>+('C'!X49/D!AB$60)*1000</f>
        <v>1.5114220322148808E-4</v>
      </c>
      <c r="AC83" s="24">
        <f>+('C'!Y49/D!AC$60)*1000</f>
        <v>-3.0535981208626947E-3</v>
      </c>
      <c r="AD83" s="24">
        <f>+('C'!Z49/D!AD$60)*1000</f>
        <v>6.4531095130643829E-3</v>
      </c>
      <c r="AE83" s="24">
        <f>+('C'!AA49/D!AE$60)*1000</f>
        <v>7.2319615400555353E-3</v>
      </c>
      <c r="AF83" s="24">
        <f>+('C'!AB49/D!AF$60)*1000</f>
        <v>2.9354603611628474E-3</v>
      </c>
      <c r="AG83" s="24">
        <f>+('C'!AC49/D!AG$60)*1000</f>
        <v>-4.1292781704121342E-3</v>
      </c>
      <c r="AH83" s="24">
        <f>+('C'!AD49/D!AH$60)*1000</f>
        <v>-1.2674097435796979E-2</v>
      </c>
    </row>
    <row r="84" spans="6:34" x14ac:dyDescent="0.25">
      <c r="F84" s="234" t="s">
        <v>19</v>
      </c>
      <c r="G84" s="235"/>
      <c r="H84" s="24" t="e">
        <f>+('C'!D50/D!H$60)*1000</f>
        <v>#VALUE!</v>
      </c>
      <c r="I84" s="24">
        <f>+('C'!E50/D!I$60)*1000</f>
        <v>0.90737261946567982</v>
      </c>
      <c r="J84" s="24">
        <f>+('C'!F50/D!J$60)*1000</f>
        <v>1.4072746567124381</v>
      </c>
      <c r="K84" s="24" t="e">
        <f>+('C'!G50/D!K$60)*1000</f>
        <v>#VALUE!</v>
      </c>
      <c r="L84" s="24" t="e">
        <f>+('C'!H50/D!L$60)*1000</f>
        <v>#VALUE!</v>
      </c>
      <c r="M84" s="24" t="e">
        <f>+('C'!I50/D!M$60)*1000</f>
        <v>#VALUE!</v>
      </c>
      <c r="N84" s="24" t="e">
        <f>+('C'!J50/D!N$60)*1000</f>
        <v>#VALUE!</v>
      </c>
      <c r="O84" s="24" t="e">
        <f>+('C'!K50/D!O$60)*1000</f>
        <v>#VALUE!</v>
      </c>
      <c r="P84" s="24">
        <f>+('C'!L50/D!P$60)*1000</f>
        <v>1.5705915250485725</v>
      </c>
      <c r="Q84" s="24" t="e">
        <f>+('C'!M50/D!Q$60)*1000</f>
        <v>#VALUE!</v>
      </c>
      <c r="R84" s="24" t="e">
        <f>+('C'!N50/D!R$60)*1000</f>
        <v>#VALUE!</v>
      </c>
      <c r="S84" s="24" t="e">
        <f>+('C'!O50/D!S$60)*1000</f>
        <v>#VALUE!</v>
      </c>
      <c r="T84" s="24" t="e">
        <f>+('C'!P50/D!T$60)*1000</f>
        <v>#VALUE!</v>
      </c>
      <c r="U84" s="24" t="e">
        <f>+('C'!Q50/D!U$60)*1000</f>
        <v>#VALUE!</v>
      </c>
      <c r="V84" s="24" t="e">
        <f>+('C'!R50/D!V$60)*1000</f>
        <v>#VALUE!</v>
      </c>
      <c r="W84" s="24" t="e">
        <f>+('C'!S50/D!W$60)*1000</f>
        <v>#VALUE!</v>
      </c>
      <c r="X84" s="24">
        <f>+('C'!T50/D!X$60)*1000</f>
        <v>6.2041837811146276</v>
      </c>
      <c r="Y84" s="24" t="e">
        <f>+('C'!U50/D!Y$60)*1000</f>
        <v>#VALUE!</v>
      </c>
      <c r="Z84" s="24">
        <f>+('C'!V50/D!Z$60)*1000</f>
        <v>6.8761527456806428</v>
      </c>
      <c r="AA84" s="24">
        <f>+('C'!W50/D!AA$60)*1000</f>
        <v>5.512122269219029</v>
      </c>
      <c r="AB84" s="24">
        <f>+('C'!X50/D!AB$60)*1000</f>
        <v>6.0960616660189144</v>
      </c>
      <c r="AC84" s="24">
        <f>+('C'!Y50/D!AC$60)*1000</f>
        <v>3.9520392910527438</v>
      </c>
      <c r="AD84" s="24">
        <f>+('C'!Z50/D!AD$60)*1000</f>
        <v>7.8378708956325527</v>
      </c>
      <c r="AE84" s="24">
        <f>+('C'!AA50/D!AE$60)*1000</f>
        <v>6.2590036885076055</v>
      </c>
      <c r="AF84" s="24">
        <f>+('C'!AB50/D!AF$60)*1000</f>
        <v>3.2284800388695438</v>
      </c>
      <c r="AG84" s="24">
        <f>+('C'!AC50/D!AG$60)*1000</f>
        <v>0.33709203525768283</v>
      </c>
      <c r="AH84" s="24">
        <f>+('C'!AD50/D!AH$60)*1000</f>
        <v>5.8767066935689239E-4</v>
      </c>
    </row>
    <row r="85" spans="6:34" x14ac:dyDescent="0.25">
      <c r="F85" s="232" t="s">
        <v>20</v>
      </c>
      <c r="G85" s="233"/>
      <c r="H85" s="24">
        <f>+('C'!D51/D!H$60)*1000</f>
        <v>-2.7460605062318124E-3</v>
      </c>
      <c r="I85" s="24" t="e">
        <f>+('C'!E51/D!I$60)*1000</f>
        <v>#VALUE!</v>
      </c>
      <c r="J85" s="24" t="e">
        <f>+('C'!F51/D!J$60)*1000</f>
        <v>#VALUE!</v>
      </c>
      <c r="K85" s="24" t="e">
        <f>+('C'!G51/D!K$60)*1000</f>
        <v>#VALUE!</v>
      </c>
      <c r="L85" s="24" t="e">
        <f>+('C'!H51/D!L$60)*1000</f>
        <v>#VALUE!</v>
      </c>
      <c r="M85" s="24">
        <f>+('C'!I51/D!M$60)*1000</f>
        <v>-1.5983857785042911E-4</v>
      </c>
      <c r="N85" s="24" t="e">
        <f>+('C'!J51/D!N$60)*1000</f>
        <v>#VALUE!</v>
      </c>
      <c r="O85" s="24" t="e">
        <f>+('C'!K51/D!O$60)*1000</f>
        <v>#VALUE!</v>
      </c>
      <c r="P85" s="24" t="e">
        <f>+('C'!L51/D!P$60)*1000</f>
        <v>#VALUE!</v>
      </c>
      <c r="Q85" s="24" t="e">
        <f>+('C'!M51/D!Q$60)*1000</f>
        <v>#VALUE!</v>
      </c>
      <c r="R85" s="24" t="e">
        <f>+('C'!N51/D!R$60)*1000</f>
        <v>#VALUE!</v>
      </c>
      <c r="S85" s="24" t="e">
        <f>+('C'!O51/D!S$60)*1000</f>
        <v>#VALUE!</v>
      </c>
      <c r="T85" s="24" t="e">
        <f>+('C'!P51/D!T$60)*1000</f>
        <v>#VALUE!</v>
      </c>
      <c r="U85" s="24" t="e">
        <f>+('C'!Q51/D!U$60)*1000</f>
        <v>#VALUE!</v>
      </c>
      <c r="V85" s="24" t="e">
        <f>+('C'!R51/D!V$60)*1000</f>
        <v>#VALUE!</v>
      </c>
      <c r="W85" s="24" t="e">
        <f>+('C'!S51/D!W$60)*1000</f>
        <v>#VALUE!</v>
      </c>
      <c r="X85" s="24" t="e">
        <f>+('C'!T51/D!X$60)*1000</f>
        <v>#VALUE!</v>
      </c>
      <c r="Y85" s="24" t="e">
        <f>+('C'!U51/D!Y$60)*1000</f>
        <v>#VALUE!</v>
      </c>
      <c r="Z85" s="24" t="e">
        <f>+('C'!V51/D!Z$60)*1000</f>
        <v>#VALUE!</v>
      </c>
      <c r="AA85" s="24">
        <f>+('C'!W51/D!AA$60)*1000</f>
        <v>1.4825796886582653E-3</v>
      </c>
      <c r="AB85" s="24" t="e">
        <f>+('C'!X51/D!AB$60)*1000</f>
        <v>#VALUE!</v>
      </c>
      <c r="AC85" s="24" t="e">
        <f>+('C'!Y51/D!AC$60)*1000</f>
        <v>#VALUE!</v>
      </c>
      <c r="AD85" s="24">
        <f>+('C'!Z51/D!AD$60)*1000</f>
        <v>-2.8680486724730592E-3</v>
      </c>
      <c r="AE85" s="24">
        <f>+('C'!AA51/D!AE$60)*1000</f>
        <v>-6.5688590492768038E-3</v>
      </c>
      <c r="AF85" s="24">
        <f>+('C'!AB51/D!AF$60)*1000</f>
        <v>-4.2716009393473156E-3</v>
      </c>
      <c r="AG85" s="24">
        <f>+('C'!AC51/D!AG$60)*1000</f>
        <v>-2.1182402922258398E-2</v>
      </c>
      <c r="AH85" s="24">
        <f>+('C'!AD51/D!AH$60)*1000</f>
        <v>-5.0657211698564124E-2</v>
      </c>
    </row>
    <row r="86" spans="6:34" x14ac:dyDescent="0.25">
      <c r="F86" s="234" t="s">
        <v>21</v>
      </c>
      <c r="G86" s="235"/>
      <c r="H86" s="24">
        <f>+('C'!D52/D!H$60)*1000</f>
        <v>1.5867786745731153E-5</v>
      </c>
      <c r="I86" s="24">
        <f>+('C'!E52/D!I$60)*1000</f>
        <v>1.9535319700694238E-2</v>
      </c>
      <c r="J86" s="24">
        <f>+('C'!F52/D!J$60)*1000</f>
        <v>8.5156379149446734E-3</v>
      </c>
      <c r="K86" s="24">
        <f>+('C'!G52/D!K$60)*1000</f>
        <v>2.2013101239235455E-2</v>
      </c>
      <c r="L86" s="24">
        <f>+('C'!H52/D!L$60)*1000</f>
        <v>1.4836984419153293E-2</v>
      </c>
      <c r="M86" s="24">
        <f>+('C'!I52/D!M$60)*1000</f>
        <v>5.1598896608091535E-4</v>
      </c>
      <c r="N86" s="24" t="e">
        <f>+('C'!J52/D!N$60)*1000</f>
        <v>#VALUE!</v>
      </c>
      <c r="O86" s="24">
        <f>+('C'!K52/D!O$60)*1000</f>
        <v>7.7999551748182102E-3</v>
      </c>
      <c r="P86" s="24">
        <f>+('C'!L52/D!P$60)*1000</f>
        <v>9.5379602075699055E-3</v>
      </c>
      <c r="Q86" s="24">
        <f>+('C'!M52/D!Q$60)*1000</f>
        <v>6.2685881552737702E-2</v>
      </c>
      <c r="R86" s="24">
        <f>+('C'!N52/D!R$60)*1000</f>
        <v>6.5752279708197345E-2</v>
      </c>
      <c r="S86" s="24">
        <f>+('C'!O52/D!S$60)*1000</f>
        <v>5.6604221010196819E-2</v>
      </c>
      <c r="T86" s="24">
        <f>+('C'!P52/D!T$60)*1000</f>
        <v>0.1759066082186643</v>
      </c>
      <c r="U86" s="24">
        <f>+('C'!Q52/D!U$60)*1000</f>
        <v>-0.10448833866555386</v>
      </c>
      <c r="V86" s="24">
        <f>+('C'!R52/D!V$60)*1000</f>
        <v>3.8913985645164989E-2</v>
      </c>
      <c r="W86" s="24">
        <f>+('C'!S52/D!W$60)*1000</f>
        <v>-3.4659529102209319E-2</v>
      </c>
      <c r="X86" s="24">
        <f>+('C'!T52/D!X$60)*1000</f>
        <v>-0.33470248917020179</v>
      </c>
      <c r="Y86" s="24">
        <f>+('C'!U52/D!Y$60)*1000</f>
        <v>-0.13643838051642149</v>
      </c>
      <c r="Z86" s="24">
        <f>+('C'!V52/D!Z$60)*1000</f>
        <v>-0.1076482887641686</v>
      </c>
      <c r="AA86" s="24">
        <f>+('C'!W52/D!AA$60)*1000</f>
        <v>-0.63242925042515152</v>
      </c>
      <c r="AB86" s="24">
        <f>+('C'!X52/D!AB$60)*1000</f>
        <v>0.12020123504771775</v>
      </c>
      <c r="AC86" s="24">
        <f>+('C'!Y52/D!AC$60)*1000</f>
        <v>-0.17275250907537903</v>
      </c>
      <c r="AD86" s="24">
        <f>+('C'!Z52/D!AD$60)*1000</f>
        <v>-8.1254349522343366E-2</v>
      </c>
      <c r="AE86" s="24">
        <f>+('C'!AA52/D!AE$60)*1000</f>
        <v>-0.34095901197728873</v>
      </c>
      <c r="AF86" s="24">
        <f>+('C'!AB52/D!AF$60)*1000</f>
        <v>-7.5572920884282135E-2</v>
      </c>
      <c r="AG86" s="24">
        <f>+('C'!AC52/D!AG$60)*1000</f>
        <v>-1.6457555784959898E-2</v>
      </c>
      <c r="AH86" s="24">
        <f>+('C'!AD52/D!AH$60)*1000</f>
        <v>-0.37048717898489686</v>
      </c>
    </row>
    <row r="87" spans="6:34" x14ac:dyDescent="0.25">
      <c r="F87" s="232" t="s">
        <v>22</v>
      </c>
      <c r="G87" s="233"/>
      <c r="H87" s="24">
        <f>+('C'!D53/D!H$60)*1000</f>
        <v>-2.7528688299566242E-2</v>
      </c>
      <c r="I87" s="24">
        <f>+('C'!E53/D!I$60)*1000</f>
        <v>1.2847456711418382E-4</v>
      </c>
      <c r="J87" s="24">
        <f>+('C'!F53/D!J$60)*1000</f>
        <v>-4.7417197706972405E-2</v>
      </c>
      <c r="K87" s="24">
        <f>+('C'!G53/D!K$60)*1000</f>
        <v>-4.4538095988237762E-2</v>
      </c>
      <c r="L87" s="24">
        <f>+('C'!H53/D!L$60)*1000</f>
        <v>-3.1667228372177433E-2</v>
      </c>
      <c r="M87" s="24">
        <f>+('C'!I53/D!M$60)*1000</f>
        <v>-3.7687397834082551E-2</v>
      </c>
      <c r="N87" s="24">
        <f>+('C'!J53/D!N$60)*1000</f>
        <v>-2.7360399435142221E-2</v>
      </c>
      <c r="O87" s="24">
        <f>+('C'!K53/D!O$60)*1000</f>
        <v>-2.2855712720390477E-2</v>
      </c>
      <c r="P87" s="24">
        <f>+('C'!L53/D!P$60)*1000</f>
        <v>1.8302525761786478E-2</v>
      </c>
      <c r="Q87" s="24">
        <f>+('C'!M53/D!Q$60)*1000</f>
        <v>-6.8516980032065303E-3</v>
      </c>
      <c r="R87" s="24">
        <f>+('C'!N53/D!R$60)*1000</f>
        <v>7.380495296602028E-4</v>
      </c>
      <c r="S87" s="24">
        <f>+('C'!O53/D!S$60)*1000</f>
        <v>3.8890206307801759E-3</v>
      </c>
      <c r="T87" s="24">
        <f>+('C'!P53/D!T$60)*1000</f>
        <v>-1.5565296889284794E-2</v>
      </c>
      <c r="U87" s="24">
        <f>+('C'!Q53/D!U$60)*1000</f>
        <v>-0.1015440255946585</v>
      </c>
      <c r="V87" s="24">
        <f>+('C'!R53/D!V$60)*1000</f>
        <v>-3.6231053222958567E-2</v>
      </c>
      <c r="W87" s="24">
        <f>+('C'!S53/D!W$60)*1000</f>
        <v>-0.20015424397767997</v>
      </c>
      <c r="X87" s="24">
        <f>+('C'!T53/D!X$60)*1000</f>
        <v>-0.24824366484860724</v>
      </c>
      <c r="Y87" s="24">
        <f>+('C'!U53/D!Y$60)*1000</f>
        <v>-0.12312786098395628</v>
      </c>
      <c r="Z87" s="24">
        <f>+('C'!V53/D!Z$60)*1000</f>
        <v>-0.27010014306151647</v>
      </c>
      <c r="AA87" s="24">
        <f>+('C'!W53/D!AA$60)*1000</f>
        <v>-0.76246021017747345</v>
      </c>
      <c r="AB87" s="24">
        <f>+('C'!X53/D!AB$60)*1000</f>
        <v>-0.78740769529731824</v>
      </c>
      <c r="AC87" s="24">
        <f>+('C'!Y53/D!AC$60)*1000</f>
        <v>-0.27809096732863547</v>
      </c>
      <c r="AD87" s="24">
        <f>+('C'!Z53/D!AD$60)*1000</f>
        <v>-0.19241232417385437</v>
      </c>
      <c r="AE87" s="24">
        <f>+('C'!AA53/D!AE$60)*1000</f>
        <v>-0.21316672883252519</v>
      </c>
      <c r="AF87" s="24">
        <f>+('C'!AB53/D!AF$60)*1000</f>
        <v>-0.23372337841120738</v>
      </c>
      <c r="AG87" s="24">
        <f>+('C'!AC53/D!AG$60)*1000</f>
        <v>-0.38513459858651633</v>
      </c>
      <c r="AH87" s="24">
        <f>+('C'!AD53/D!AH$60)*1000</f>
        <v>-0.44988148641501302</v>
      </c>
    </row>
    <row r="88" spans="6:34" x14ac:dyDescent="0.25">
      <c r="F88" s="234" t="s">
        <v>23</v>
      </c>
      <c r="G88" s="235"/>
      <c r="H88" s="24">
        <f>+('C'!D54/D!H$60)*1000</f>
        <v>-6.7255367045516934E-2</v>
      </c>
      <c r="I88" s="24">
        <f>+('C'!E54/D!I$60)*1000</f>
        <v>-0.15730460034036575</v>
      </c>
      <c r="J88" s="24" t="e">
        <f>+('C'!F54/D!J$60)*1000</f>
        <v>#VALUE!</v>
      </c>
      <c r="K88" s="24">
        <f>+('C'!G54/D!K$60)*1000</f>
        <v>-9.6211772736819995E-2</v>
      </c>
      <c r="L88" s="24">
        <f>+('C'!H54/D!L$60)*1000</f>
        <v>-4.7232364607367849E-2</v>
      </c>
      <c r="M88" s="24">
        <f>+('C'!I54/D!M$60)*1000</f>
        <v>-3.4173605435226809E-2</v>
      </c>
      <c r="N88" s="24">
        <f>+('C'!J54/D!N$60)*1000</f>
        <v>-6.6556410127092985E-2</v>
      </c>
      <c r="O88" s="24">
        <f>+('C'!K54/D!O$60)*1000</f>
        <v>-0.11837282099810738</v>
      </c>
      <c r="P88" s="24">
        <f>+('C'!L54/D!P$60)*1000</f>
        <v>-8.774196404417009E-2</v>
      </c>
      <c r="Q88" s="24">
        <f>+('C'!M54/D!Q$60)*1000</f>
        <v>-7.9334329300879372E-2</v>
      </c>
      <c r="R88" s="24">
        <f>+('C'!N54/D!R$60)*1000</f>
        <v>-0.10811110577846035</v>
      </c>
      <c r="S88" s="24">
        <f>+('C'!O54/D!S$60)*1000</f>
        <v>-0.76319658525017775</v>
      </c>
      <c r="T88" s="24">
        <f>+('C'!P54/D!T$60)*1000</f>
        <v>-0.17398438781968636</v>
      </c>
      <c r="U88" s="24">
        <f>+('C'!Q54/D!U$60)*1000</f>
        <v>-0.24245374878286272</v>
      </c>
      <c r="V88" s="24">
        <f>+('C'!R54/D!V$60)*1000</f>
        <v>-0.11178885092526772</v>
      </c>
      <c r="W88" s="24">
        <f>+('C'!S54/D!W$60)*1000</f>
        <v>-0.14519348546023683</v>
      </c>
      <c r="X88" s="24">
        <f>+('C'!T54/D!X$60)*1000</f>
        <v>-0.23037730343635671</v>
      </c>
      <c r="Y88" s="24">
        <f>+('C'!U54/D!Y$60)*1000</f>
        <v>-0.63968268076974355</v>
      </c>
      <c r="Z88" s="24">
        <f>+('C'!V54/D!Z$60)*1000</f>
        <v>-0.45489160338945744</v>
      </c>
      <c r="AA88" s="24">
        <f>+('C'!W54/D!AA$60)*1000</f>
        <v>-0.24436401691885054</v>
      </c>
      <c r="AB88" s="24">
        <f>+('C'!X54/D!AB$60)*1000</f>
        <v>-0.54687567474197873</v>
      </c>
      <c r="AC88" s="24">
        <f>+('C'!Y54/D!AC$60)*1000</f>
        <v>-0.59177877428998504</v>
      </c>
      <c r="AD88" s="24">
        <f>+('C'!Z54/D!AD$60)*1000</f>
        <v>-0.52082498576519964</v>
      </c>
      <c r="AE88" s="24">
        <f>+('C'!AA54/D!AE$60)*1000</f>
        <v>-0.38033072236727589</v>
      </c>
      <c r="AF88" s="24">
        <f>+('C'!AB54/D!AF$60)*1000</f>
        <v>-0.31601749129484169</v>
      </c>
      <c r="AG88" s="24">
        <f>+('C'!AC54/D!AG$60)*1000</f>
        <v>-0.25663066783133487</v>
      </c>
      <c r="AH88" s="24">
        <f>+('C'!AD54/D!AH$60)*1000</f>
        <v>-0.44386765656526084</v>
      </c>
    </row>
    <row r="89" spans="6:34" x14ac:dyDescent="0.25">
      <c r="F89" s="232" t="s">
        <v>24</v>
      </c>
      <c r="G89" s="233"/>
      <c r="H89" s="24">
        <f>+('C'!D55/D!H$60)*1000</f>
        <v>1.3136852797452371E-2</v>
      </c>
      <c r="I89" s="24">
        <f>+('C'!E55/D!I$60)*1000</f>
        <v>-1.0399200410599963E-2</v>
      </c>
      <c r="J89" s="24">
        <f>+('C'!F55/D!J$60)*1000</f>
        <v>-5.4830049326756426E-2</v>
      </c>
      <c r="K89" s="24">
        <f>+('C'!G55/D!K$60)*1000</f>
        <v>-1.3015542953161102E-2</v>
      </c>
      <c r="L89" s="24">
        <f>+('C'!H55/D!L$60)*1000</f>
        <v>-8.3481450755709934E-3</v>
      </c>
      <c r="M89" s="24">
        <f>+('C'!I55/D!M$60)*1000</f>
        <v>-1.1712888230486312E-2</v>
      </c>
      <c r="N89" s="24">
        <f>+('C'!J55/D!N$60)*1000</f>
        <v>-1.1539968731087352E-2</v>
      </c>
      <c r="O89" s="24">
        <f>+('C'!K55/D!O$60)*1000</f>
        <v>-8.807998804661819E-3</v>
      </c>
      <c r="P89" s="24">
        <f>+('C'!L55/D!P$60)*1000</f>
        <v>-6.0838887385947218E-3</v>
      </c>
      <c r="Q89" s="24">
        <f>+('C'!M55/D!Q$60)*1000</f>
        <v>-6.0299761939464616E-3</v>
      </c>
      <c r="R89" s="24">
        <f>+('C'!N55/D!R$60)*1000</f>
        <v>-2.4843060088308696E-3</v>
      </c>
      <c r="S89" s="24">
        <f>+('C'!O55/D!S$60)*1000</f>
        <v>-8.7028693383922225E-3</v>
      </c>
      <c r="T89" s="24">
        <f>+('C'!P55/D!T$60)*1000</f>
        <v>-1.63388733913125E-2</v>
      </c>
      <c r="U89" s="24">
        <f>+('C'!Q55/D!U$60)*1000</f>
        <v>3.9342514026058331E-2</v>
      </c>
      <c r="V89" s="24">
        <f>+('C'!R55/D!V$60)*1000</f>
        <v>-8.7802976449815412E-2</v>
      </c>
      <c r="W89" s="24">
        <f>+('C'!S55/D!W$60)*1000</f>
        <v>-0.14968470716327179</v>
      </c>
      <c r="X89" s="24">
        <f>+('C'!T55/D!X$60)*1000</f>
        <v>-0.22097277399950618</v>
      </c>
      <c r="Y89" s="24">
        <f>+('C'!U55/D!Y$60)*1000</f>
        <v>-0.27123238967157021</v>
      </c>
      <c r="Z89" s="24">
        <f>+('C'!V55/D!Z$60)*1000</f>
        <v>-0.35369208759766696</v>
      </c>
      <c r="AA89" s="24">
        <f>+('C'!W55/D!AA$60)*1000</f>
        <v>-0.41130685039026732</v>
      </c>
      <c r="AB89" s="24">
        <f>+('C'!X55/D!AB$60)*1000</f>
        <v>-0.37627931079155336</v>
      </c>
      <c r="AC89" s="24">
        <f>+('C'!Y55/D!AC$60)*1000</f>
        <v>-0.39192825112107621</v>
      </c>
      <c r="AD89" s="24">
        <f>+('C'!Z55/D!AD$60)*1000</f>
        <v>-0.37350007381007611</v>
      </c>
      <c r="AE89" s="24">
        <f>+('C'!AA55/D!AE$60)*1000</f>
        <v>-0.37162750217580504</v>
      </c>
      <c r="AF89" s="24">
        <f>+('C'!AB55/D!AF$60)*1000</f>
        <v>-0.35136448295408534</v>
      </c>
      <c r="AG89" s="24">
        <f>+('C'!AC55/D!AG$60)*1000</f>
        <v>-0.20854839990470894</v>
      </c>
      <c r="AH89" s="24">
        <f>+('C'!AD55/D!AH$60)*1000</f>
        <v>-0.30596093948951009</v>
      </c>
    </row>
    <row r="90" spans="6:34" ht="15.75" thickBot="1" x14ac:dyDescent="0.3">
      <c r="F90" s="236" t="s">
        <v>25</v>
      </c>
      <c r="G90" s="237"/>
      <c r="H90" s="126" t="e">
        <f>+('C'!D56/D!H$60)*1000</f>
        <v>#VALUE!</v>
      </c>
      <c r="I90" s="126" t="e">
        <f>+('C'!E56/D!I$60)*1000</f>
        <v>#VALUE!</v>
      </c>
      <c r="J90" s="126" t="e">
        <f>+('C'!F56/D!J$60)*1000</f>
        <v>#VALUE!</v>
      </c>
      <c r="K90" s="126" t="e">
        <f>+('C'!G56/D!K$60)*1000</f>
        <v>#VALUE!</v>
      </c>
      <c r="L90" s="126" t="e">
        <f>+('C'!H56/D!L$60)*1000</f>
        <v>#VALUE!</v>
      </c>
      <c r="M90" s="126" t="e">
        <f>+('C'!I56/D!M$60)*1000</f>
        <v>#VALUE!</v>
      </c>
      <c r="N90" s="126" t="e">
        <f>+('C'!J56/D!N$60)*1000</f>
        <v>#VALUE!</v>
      </c>
      <c r="O90" s="126" t="e">
        <f>+('C'!K56/D!O$60)*1000</f>
        <v>#VALUE!</v>
      </c>
      <c r="P90" s="126" t="e">
        <f>+('C'!L56/D!P$60)*1000</f>
        <v>#VALUE!</v>
      </c>
      <c r="Q90" s="126" t="e">
        <f>+('C'!M56/D!Q$60)*1000</f>
        <v>#VALUE!</v>
      </c>
      <c r="R90" s="126">
        <f>+('C'!N56/D!R$60)*1000</f>
        <v>-2.2290746784411599E-4</v>
      </c>
      <c r="S90" s="126">
        <f>+('C'!O56/D!S$60)*1000</f>
        <v>-4.7427080863172869E-4</v>
      </c>
      <c r="T90" s="126">
        <f>+('C'!P56/D!T$60)*1000</f>
        <v>-4.6883424365315645E-5</v>
      </c>
      <c r="U90" s="126">
        <f>+('C'!Q56/D!U$60)*1000</f>
        <v>2.3183567487364954E-4</v>
      </c>
      <c r="V90" s="126">
        <f>+('C'!R56/D!V$60)*1000</f>
        <v>3.4396569515466989E-4</v>
      </c>
      <c r="W90" s="126">
        <f>+('C'!S56/D!W$60)*1000</f>
        <v>-7.2585401261171349E-4</v>
      </c>
      <c r="X90" s="126" t="e">
        <f>+('C'!T56/D!X$60)*1000</f>
        <v>#VALUE!</v>
      </c>
      <c r="Y90" s="126">
        <f>+('C'!U56/D!Y$60)*1000</f>
        <v>7.5552197680103111E-4</v>
      </c>
      <c r="Z90" s="126">
        <f>+('C'!V56/D!Z$60)*1000</f>
        <v>6.8229338615604718E-4</v>
      </c>
      <c r="AA90" s="126">
        <f>+('C'!W56/D!AA$60)*1000</f>
        <v>-9.1571098417128161E-4</v>
      </c>
      <c r="AB90" s="126">
        <f>+('C'!X56/D!AB$60)*1000</f>
        <v>-3.4546789307768707E-4</v>
      </c>
      <c r="AC90" s="126">
        <f>+('C'!Y56/D!AC$60)*1000</f>
        <v>3.2030749519538761E-4</v>
      </c>
      <c r="AD90" s="126">
        <f>+('C'!Z56/D!AD$60)*1000</f>
        <v>6.748349817583669E-4</v>
      </c>
      <c r="AE90" s="126">
        <f>+('C'!AA56/D!AE$60)*1000</f>
        <v>7.2526834928923702E-4</v>
      </c>
      <c r="AF90" s="126">
        <f>+('C'!AB56/D!AF$60)*1000</f>
        <v>2.5710583852943556E-3</v>
      </c>
      <c r="AG90" s="126">
        <f>+('C'!AC56/D!AG$60)*1000</f>
        <v>3.0572540300166759E-3</v>
      </c>
      <c r="AH90" s="126">
        <f>+('C'!AD56/D!AH$60)*1000</f>
        <v>2.6053399674822232E-3</v>
      </c>
    </row>
    <row r="91" spans="6:34" x14ac:dyDescent="0.25">
      <c r="F91" t="s">
        <v>52</v>
      </c>
    </row>
    <row r="92" spans="6:34" ht="19.5" thickBot="1" x14ac:dyDescent="0.3">
      <c r="G92" s="241" t="s">
        <v>66</v>
      </c>
      <c r="H92" s="241"/>
      <c r="I92" s="241"/>
      <c r="J92" s="241"/>
      <c r="K92" s="241"/>
      <c r="L92" s="241"/>
      <c r="M92" s="241"/>
      <c r="N92" s="241"/>
      <c r="O92" s="241"/>
      <c r="P92" s="241"/>
      <c r="Q92" s="241"/>
      <c r="R92" s="241"/>
      <c r="S92" s="241"/>
      <c r="T92" s="241"/>
      <c r="U92" s="241"/>
      <c r="V92" s="241"/>
      <c r="W92" s="241"/>
      <c r="X92" s="241"/>
      <c r="Y92" s="241"/>
      <c r="Z92" s="241"/>
      <c r="AA92" s="241"/>
      <c r="AB92" s="241"/>
      <c r="AC92" s="241"/>
    </row>
    <row r="93" spans="6:34" x14ac:dyDescent="0.25">
      <c r="G93" s="159" t="s">
        <v>38</v>
      </c>
      <c r="H93" s="160">
        <v>1995</v>
      </c>
      <c r="I93" s="160">
        <v>1996</v>
      </c>
      <c r="J93" s="160">
        <v>1997</v>
      </c>
      <c r="K93" s="160">
        <v>1998</v>
      </c>
      <c r="L93" s="160">
        <v>1999</v>
      </c>
      <c r="M93" s="160">
        <v>2000</v>
      </c>
      <c r="N93" s="160">
        <v>2001</v>
      </c>
      <c r="O93" s="160">
        <v>2002</v>
      </c>
      <c r="P93" s="160">
        <v>2003</v>
      </c>
      <c r="Q93" s="160">
        <v>2004</v>
      </c>
      <c r="R93" s="160">
        <v>2005</v>
      </c>
      <c r="S93" s="160">
        <v>2006</v>
      </c>
      <c r="T93" s="160">
        <v>2007</v>
      </c>
      <c r="U93" s="160">
        <v>2008</v>
      </c>
      <c r="V93" s="160">
        <v>2009</v>
      </c>
      <c r="W93" s="160">
        <v>2010</v>
      </c>
      <c r="X93" s="160">
        <v>2011</v>
      </c>
      <c r="Y93" s="160">
        <v>2012</v>
      </c>
      <c r="Z93" s="160">
        <v>2013</v>
      </c>
      <c r="AA93" s="160">
        <v>2014</v>
      </c>
      <c r="AB93" s="160">
        <v>2015</v>
      </c>
      <c r="AC93" s="160">
        <v>2016</v>
      </c>
      <c r="AD93" s="160">
        <v>2017</v>
      </c>
      <c r="AE93" s="160">
        <v>2018</v>
      </c>
      <c r="AF93" s="160">
        <v>2019</v>
      </c>
      <c r="AG93" s="160">
        <v>2020</v>
      </c>
      <c r="AH93" s="160">
        <v>2021</v>
      </c>
    </row>
    <row r="94" spans="6:34" ht="15.75" thickBot="1" x14ac:dyDescent="0.3">
      <c r="G94" s="161" t="s">
        <v>37</v>
      </c>
      <c r="H94" s="197">
        <v>92507279383.038727</v>
      </c>
      <c r="I94" s="197">
        <v>97160109277.80867</v>
      </c>
      <c r="J94" s="197">
        <v>106659508271.25496</v>
      </c>
      <c r="K94" s="197">
        <v>98443739941.166397</v>
      </c>
      <c r="L94" s="197">
        <v>86186158684.768494</v>
      </c>
      <c r="M94" s="197">
        <v>99886577330.727112</v>
      </c>
      <c r="N94" s="197">
        <v>98211749595.544189</v>
      </c>
      <c r="O94" s="197">
        <v>97963003804.785095</v>
      </c>
      <c r="P94" s="197">
        <v>94641378693.223038</v>
      </c>
      <c r="Q94" s="197">
        <v>117081522349.67728</v>
      </c>
      <c r="R94" s="197">
        <v>145619193046.09409</v>
      </c>
      <c r="S94" s="197">
        <v>161618580752.94565</v>
      </c>
      <c r="T94" s="197">
        <v>206181823187.67459</v>
      </c>
      <c r="U94" s="197">
        <v>242186949772.53314</v>
      </c>
      <c r="V94" s="197">
        <v>232397835356.35651</v>
      </c>
      <c r="W94" s="198">
        <v>286563099757.48175</v>
      </c>
      <c r="X94" s="197">
        <v>334943877377.47156</v>
      </c>
      <c r="Y94" s="197">
        <v>370921317942.56396</v>
      </c>
      <c r="Z94" s="197">
        <v>382116120909.2182</v>
      </c>
      <c r="AA94" s="197">
        <v>381112110485.38477</v>
      </c>
      <c r="AB94" s="197">
        <v>293481753078.86798</v>
      </c>
      <c r="AC94" s="197">
        <v>282825012368.25525</v>
      </c>
      <c r="AD94" s="197">
        <v>311883730442.04541</v>
      </c>
      <c r="AE94" s="197">
        <v>334198218100.71857</v>
      </c>
      <c r="AF94" s="197">
        <v>323109540251.85498</v>
      </c>
      <c r="AG94" s="197">
        <v>270299984937.97015</v>
      </c>
      <c r="AH94" s="199">
        <v>314464137241.33002</v>
      </c>
    </row>
    <row r="95" spans="6:34" x14ac:dyDescent="0.25">
      <c r="G95" s="1" t="s">
        <v>41</v>
      </c>
      <c r="H95" s="158" t="s">
        <v>40</v>
      </c>
      <c r="Y95" s="54"/>
      <c r="Z95" s="54"/>
      <c r="AA95" s="54"/>
      <c r="AB95" s="54"/>
    </row>
    <row r="96" spans="6:34" ht="15.75" thickBot="1" x14ac:dyDescent="0.3"/>
    <row r="97" spans="6:34" ht="15.75" thickBot="1" x14ac:dyDescent="0.3">
      <c r="F97" s="5" t="s">
        <v>14</v>
      </c>
      <c r="G97" s="6"/>
      <c r="H97" s="11">
        <v>1995</v>
      </c>
      <c r="I97" s="7">
        <v>1996</v>
      </c>
      <c r="J97" s="11">
        <v>1997</v>
      </c>
      <c r="K97" s="7">
        <v>1998</v>
      </c>
      <c r="L97" s="11">
        <v>1999</v>
      </c>
      <c r="M97" s="7">
        <v>2000</v>
      </c>
      <c r="N97" s="11">
        <v>2001</v>
      </c>
      <c r="O97" s="7">
        <v>2002</v>
      </c>
      <c r="P97" s="11">
        <v>2003</v>
      </c>
      <c r="Q97" s="7">
        <v>2004</v>
      </c>
      <c r="R97" s="11">
        <v>2005</v>
      </c>
      <c r="S97" s="7">
        <v>2006</v>
      </c>
      <c r="T97" s="11">
        <v>2007</v>
      </c>
      <c r="U97" s="7">
        <v>2008</v>
      </c>
      <c r="V97" s="11">
        <v>2009</v>
      </c>
      <c r="W97" s="7">
        <v>2010</v>
      </c>
      <c r="X97" s="11">
        <v>2011</v>
      </c>
      <c r="Y97" s="7">
        <v>2012</v>
      </c>
      <c r="Z97" s="11">
        <v>2013</v>
      </c>
      <c r="AA97" s="7">
        <v>2014</v>
      </c>
      <c r="AB97" s="11">
        <v>2015</v>
      </c>
      <c r="AC97" s="8">
        <v>2016</v>
      </c>
      <c r="AD97" s="8">
        <v>2017</v>
      </c>
      <c r="AE97" s="8">
        <v>2018</v>
      </c>
      <c r="AF97" s="8">
        <v>2019</v>
      </c>
      <c r="AG97" s="8">
        <v>2020</v>
      </c>
      <c r="AH97" s="8">
        <v>2021</v>
      </c>
    </row>
    <row r="98" spans="6:34" ht="15.75" thickBot="1" x14ac:dyDescent="0.3">
      <c r="F98" s="212" t="s">
        <v>26</v>
      </c>
      <c r="G98" s="221"/>
      <c r="H98" s="165">
        <f>+A!D46/(D!H$94)</f>
        <v>6.2752899433602513E-7</v>
      </c>
      <c r="I98" s="165">
        <f>+A!E46/(D!I$94)</f>
        <v>4.9217729740575816E-7</v>
      </c>
      <c r="J98" s="165">
        <f>+A!F46/(D!J$94)</f>
        <v>6.1653200043602903E-7</v>
      </c>
      <c r="K98" s="165">
        <f>+A!G46/(D!K$94)</f>
        <v>6.7295289715315814E-7</v>
      </c>
      <c r="L98" s="165">
        <f>+A!H46/(D!L$94)</f>
        <v>8.3536615506132172E-7</v>
      </c>
      <c r="M98" s="165">
        <f>+A!I46/(D!M$94)</f>
        <v>7.9369022463854301E-7</v>
      </c>
      <c r="N98" s="165">
        <f>+A!J46/(D!N$94)</f>
        <v>7.1984258799119772E-7</v>
      </c>
      <c r="O98" s="165">
        <f>+A!K46/(D!O$94)</f>
        <v>5.8331204414547362E-7</v>
      </c>
      <c r="P98" s="165">
        <f>+A!L46/(D!P$94)</f>
        <v>9.3301683913785821E-7</v>
      </c>
      <c r="Q98" s="165">
        <f>+A!M46/(D!Q$94)</f>
        <v>9.671978782594993E-7</v>
      </c>
      <c r="R98" s="165">
        <f>+A!N46/(D!R$94)</f>
        <v>1.019062095427402E-6</v>
      </c>
      <c r="S98" s="165">
        <f>+A!O46/(D!S$94)</f>
        <v>9.7988733264577679E-7</v>
      </c>
      <c r="T98" s="165">
        <f>+A!P46/(D!T$94)</f>
        <v>8.9769794998623569E-7</v>
      </c>
      <c r="U98" s="165">
        <f>+A!Q46/(D!U$94)</f>
        <v>8.0517963574483139E-7</v>
      </c>
      <c r="V98" s="165">
        <f>+A!R46/(D!V$94)</f>
        <v>7.6852264878514017E-7</v>
      </c>
      <c r="W98" s="165">
        <f>+A!S46/(D!W$94)</f>
        <v>5.2802332236095745E-7</v>
      </c>
      <c r="X98" s="165">
        <f>+A!T46/(D!X$94)</f>
        <v>9.3289658687463648E-7</v>
      </c>
      <c r="Y98" s="165">
        <f>+A!U46/(D!Y$94)</f>
        <v>8.8313338747147362E-7</v>
      </c>
      <c r="Z98" s="165">
        <f>+A!V46/(D!Z$94)</f>
        <v>8.4303954314592408E-7</v>
      </c>
      <c r="AA98" s="165">
        <f>+A!W46/(D!AA$94)</f>
        <v>6.9248389840952272E-7</v>
      </c>
      <c r="AB98" s="165">
        <f>+A!X46/(D!AB$94)</f>
        <v>1.0395262969483989E-6</v>
      </c>
      <c r="AC98" s="165">
        <f>+A!Y46/(D!AC$94)</f>
        <v>7.5510294585236107E-7</v>
      </c>
      <c r="AD98" s="165">
        <f>+A!Z46/(D!AD$94)</f>
        <v>1.2744108178924644E-6</v>
      </c>
      <c r="AE98" s="165">
        <f>+A!AA46/(D!AE$94)</f>
        <v>9.5335337755744595E-7</v>
      </c>
      <c r="AF98" s="165">
        <f>+A!AB46/(D!AF$94)</f>
        <v>5.7229507942063439E-7</v>
      </c>
      <c r="AG98" s="165">
        <f>+A!AC46/(D!AG$94)</f>
        <v>1.6874214776766283E-7</v>
      </c>
      <c r="AH98" s="165">
        <f>+A!AD46/(D!AH$94)</f>
        <v>5.6038186594474214E-8</v>
      </c>
    </row>
    <row r="99" spans="6:34" x14ac:dyDescent="0.25">
      <c r="F99" s="232" t="s">
        <v>16</v>
      </c>
      <c r="G99" s="233"/>
      <c r="H99" s="162">
        <f>+A!D47/(D!H$94)</f>
        <v>2.7638906008825843E-7</v>
      </c>
      <c r="I99" s="162" t="e">
        <f>+A!E47/(D!I$94)</f>
        <v>#VALUE!</v>
      </c>
      <c r="J99" s="162">
        <f>+A!F47/(D!J$94)</f>
        <v>2.4957924925268163E-8</v>
      </c>
      <c r="K99" s="162">
        <f>+A!G47/(D!K$94)</f>
        <v>1.0290141359982931E-7</v>
      </c>
      <c r="L99" s="162">
        <f>+A!H47/(D!L$94)</f>
        <v>7.119472655049891E-8</v>
      </c>
      <c r="M99" s="162">
        <f>+A!I47/(D!M$94)</f>
        <v>1.3453259045513619E-7</v>
      </c>
      <c r="N99" s="162" t="e">
        <f>+A!#REF!/(D!N$94)</f>
        <v>#REF!</v>
      </c>
      <c r="O99" s="162">
        <f>+A!K47/(D!O$94)</f>
        <v>2.1100822960871995E-7</v>
      </c>
      <c r="P99" s="162">
        <f>+A!L47/(D!P$94)</f>
        <v>2.2654995411151297E-7</v>
      </c>
      <c r="Q99" s="162">
        <f>+A!M47/(D!Q$94)</f>
        <v>2.4777607446338405E-7</v>
      </c>
      <c r="R99" s="162">
        <f>+A!N47/(D!R$94)</f>
        <v>2.2144058983895685E-7</v>
      </c>
      <c r="S99" s="162">
        <f>+A!O47/(D!S$94)</f>
        <v>1.8454561264581822E-7</v>
      </c>
      <c r="T99" s="162">
        <f>+A!P47/(D!T$94)</f>
        <v>1.8037962525022067E-7</v>
      </c>
      <c r="U99" s="162">
        <f>+A!Q47/(D!U$94)</f>
        <v>1.5230795893273775E-7</v>
      </c>
      <c r="V99" s="162">
        <f>+A!R47/(D!V$94)</f>
        <v>1.598422805575584E-7</v>
      </c>
      <c r="W99" s="162">
        <f>+A!S47/(D!W$94)</f>
        <v>1.8148184481537456E-7</v>
      </c>
      <c r="X99" s="162">
        <f>+A!T47/(D!X$94)</f>
        <v>8.7032491019824531E-8</v>
      </c>
      <c r="Y99" s="162">
        <f>+A!U47/(D!Y$94)</f>
        <v>1.3703714923139271E-8</v>
      </c>
      <c r="Z99" s="162" t="e">
        <f>+A!V47/(D!Z$94)</f>
        <v>#VALUE!</v>
      </c>
      <c r="AA99" s="162">
        <f>+A!W47/(D!AA$94)</f>
        <v>1.2857109142397378E-8</v>
      </c>
      <c r="AB99" s="162">
        <f>+A!X47/(D!AB$94)</f>
        <v>3.0928669005056398E-8</v>
      </c>
      <c r="AC99" s="162">
        <f>+A!Y47/(D!AC$94)</f>
        <v>2.5450365721641935E-8</v>
      </c>
      <c r="AD99" s="162">
        <f>+A!Z47/(D!AD$94)</f>
        <v>5.181418080736619E-8</v>
      </c>
      <c r="AE99" s="162">
        <f>+A!AA47/(D!AE$94)</f>
        <v>3.4742854303611967E-8</v>
      </c>
      <c r="AF99" s="162">
        <f>+A!AB47/(D!AF$94)</f>
        <v>5.7735837776436258E-8</v>
      </c>
      <c r="AG99" s="162">
        <f>+A!AC47/(D!AG$94)</f>
        <v>6.7876437374609415E-8</v>
      </c>
      <c r="AH99" s="162">
        <f>+A!AD47/(D!AH$94)</f>
        <v>4.6828869355931639E-8</v>
      </c>
    </row>
    <row r="100" spans="6:34" x14ac:dyDescent="0.25">
      <c r="F100" s="234" t="s">
        <v>17</v>
      </c>
      <c r="G100" s="235"/>
      <c r="H100" s="163">
        <f>+A!D48/(D!H$94)</f>
        <v>8.2479995638040193E-9</v>
      </c>
      <c r="I100" s="163">
        <f>+A!E48/(D!I$94)</f>
        <v>5.3519906869718574E-10</v>
      </c>
      <c r="J100" s="163">
        <f>+A!F48/(D!J$94)</f>
        <v>8.7005838958109896E-9</v>
      </c>
      <c r="K100" s="163" t="e">
        <f>+A!G48/(D!K$94)</f>
        <v>#VALUE!</v>
      </c>
      <c r="L100" s="163" t="e">
        <f>+A!H48/(D!L$94)</f>
        <v>#VALUE!</v>
      </c>
      <c r="M100" s="163">
        <f>+A!I48/(D!M$94)</f>
        <v>2.0022710292474503E-10</v>
      </c>
      <c r="N100" s="163">
        <f>+A!J47/(D!N$94)</f>
        <v>1.3461729430996544E-7</v>
      </c>
      <c r="O100" s="163">
        <f>+A!K48/(D!O$94)</f>
        <v>2.6540631657039907E-10</v>
      </c>
      <c r="P100" s="163">
        <f>+A!L48/(D!P$94)</f>
        <v>1.3736063632524921E-10</v>
      </c>
      <c r="Q100" s="163">
        <f>+A!M48/(D!Q$94)</f>
        <v>1.4519797538357562E-10</v>
      </c>
      <c r="R100" s="163" t="e">
        <f>+A!N48/(D!R$94)</f>
        <v>#VALUE!</v>
      </c>
      <c r="S100" s="163" t="e">
        <f>+A!O48/(D!S$94)</f>
        <v>#VALUE!</v>
      </c>
      <c r="T100" s="163" t="e">
        <f>+A!P48/(D!T$94)</f>
        <v>#VALUE!</v>
      </c>
      <c r="U100" s="163">
        <f>+A!Q48/(D!U$94)</f>
        <v>1.2345834500200231E-9</v>
      </c>
      <c r="V100" s="163">
        <f>+A!R48/(D!V$94)</f>
        <v>4.862351657739279E-10</v>
      </c>
      <c r="W100" s="163">
        <f>+A!S48/(D!W$94)</f>
        <v>4.2852691118963186E-9</v>
      </c>
      <c r="X100" s="163">
        <f>+A!T48/(D!X$94)</f>
        <v>1.6181815420652772E-9</v>
      </c>
      <c r="Y100" s="163">
        <f>+A!U48/(D!Y$94)</f>
        <v>1.2401551966641875E-9</v>
      </c>
      <c r="Z100" s="163">
        <f>+A!V48/(D!Z$94)</f>
        <v>1.8580739234728056E-10</v>
      </c>
      <c r="AA100" s="163">
        <f>+A!W48/(D!AA$94)</f>
        <v>6.0349695974518302E-10</v>
      </c>
      <c r="AB100" s="163">
        <f>+A!X48/(D!AB$94)</f>
        <v>8.2117541370701692E-10</v>
      </c>
      <c r="AC100" s="163" t="e">
        <f>+A!Y48/(D!AC$94)</f>
        <v>#VALUE!</v>
      </c>
      <c r="AD100" s="163">
        <f>+A!Z48/(D!AD$94)</f>
        <v>4.2804412981332835E-9</v>
      </c>
      <c r="AE100" s="163">
        <f>+A!AA48/(D!AE$94)</f>
        <v>7.0227783180240529E-9</v>
      </c>
      <c r="AF100" s="163">
        <f>+A!AB48/(D!AF$94)</f>
        <v>3.4044182017732447E-10</v>
      </c>
      <c r="AG100" s="163" t="e">
        <f>+A!AC48/(D!AG$94)</f>
        <v>#VALUE!</v>
      </c>
      <c r="AH100" s="163" t="e">
        <f>+A!AD48/(D!AH$94)</f>
        <v>#VALUE!</v>
      </c>
    </row>
    <row r="101" spans="6:34" x14ac:dyDescent="0.25">
      <c r="F101" s="232" t="s">
        <v>18</v>
      </c>
      <c r="G101" s="233"/>
      <c r="H101" s="163">
        <f>+A!D49/(D!H$94)</f>
        <v>2.4862908252620244E-10</v>
      </c>
      <c r="I101" s="163">
        <f>+A!E49/(D!I$94)</f>
        <v>4.425684606534421E-10</v>
      </c>
      <c r="J101" s="163">
        <f>+A!F49/(D!J$94)</f>
        <v>5.3441086429011468E-10</v>
      </c>
      <c r="K101" s="163">
        <f>+A!G49/(D!K$94)</f>
        <v>7.821726403935693E-10</v>
      </c>
      <c r="L101" s="163">
        <f>+A!H49/(D!L$94)</f>
        <v>1.0442512042934977E-9</v>
      </c>
      <c r="M101" s="163">
        <f>+A!I49/(D!M$94)</f>
        <v>7.0079486023660757E-11</v>
      </c>
      <c r="N101" s="163" t="e">
        <f>+A!J48/(D!N$94)</f>
        <v>#VALUE!</v>
      </c>
      <c r="O101" s="163">
        <f>+A!K49/(D!O$94)</f>
        <v>1.3270315828519954E-10</v>
      </c>
      <c r="P101" s="163">
        <f>+A!L49/(D!P$94)</f>
        <v>2.1132405588499881E-11</v>
      </c>
      <c r="Q101" s="163">
        <f>+A!M49/(D!Q$94)</f>
        <v>3.4164229502017794E-11</v>
      </c>
      <c r="R101" s="163">
        <f>+A!N49/(D!R$94)</f>
        <v>0</v>
      </c>
      <c r="S101" s="163">
        <f>+A!O49/(D!S$94)</f>
        <v>3.1555777660218366E-10</v>
      </c>
      <c r="T101" s="163">
        <f>+A!P49/(D!T$94)</f>
        <v>8.8271602795139046E-10</v>
      </c>
      <c r="U101" s="163">
        <f>+A!Q49/(D!U$94)</f>
        <v>2.5187153997064017E-10</v>
      </c>
      <c r="V101" s="163">
        <f>+A!R49/(D!V$94)</f>
        <v>5.5938558894345685E-10</v>
      </c>
      <c r="W101" s="163">
        <f>+A!S49/(D!W$94)</f>
        <v>1.2318403880288278E-9</v>
      </c>
      <c r="X101" s="163">
        <f>+A!T49/(D!X$94)</f>
        <v>2.5078828327210936E-9</v>
      </c>
      <c r="Y101" s="163">
        <f>+A!U49/(D!Y$94)</f>
        <v>7.8183697181003114E-10</v>
      </c>
      <c r="Z101" s="163">
        <f>+A!V49/(D!Z$94)</f>
        <v>9.42121989366493E-10</v>
      </c>
      <c r="AA101" s="163" t="e">
        <f>+A!W49/(D!AA$94)</f>
        <v>#VALUE!</v>
      </c>
      <c r="AB101" s="163">
        <f>+A!X49/(D!AB$94)</f>
        <v>1.4924266854924208E-9</v>
      </c>
      <c r="AC101" s="163">
        <f>+A!Y49/(D!AC$94)</f>
        <v>1.3329796995080591E-9</v>
      </c>
      <c r="AD101" s="163">
        <f>+A!Z49/(D!AD$94)</f>
        <v>1.3081798124632058E-9</v>
      </c>
      <c r="AE101" s="163">
        <f>+A!AA49/(D!AE$94)</f>
        <v>1.5918696485678723E-9</v>
      </c>
      <c r="AF101" s="163">
        <f>+A!AB49/(D!AF$94)</f>
        <v>1.1110783040332681E-9</v>
      </c>
      <c r="AG101" s="163">
        <f>+A!AC49/(D!AG$94)</f>
        <v>7.177210906782704E-10</v>
      </c>
      <c r="AH101" s="163">
        <f>+A!AD49/(D!AH$94)</f>
        <v>3.9114158160937057E-10</v>
      </c>
    </row>
    <row r="102" spans="6:34" x14ac:dyDescent="0.25">
      <c r="F102" s="234" t="s">
        <v>19</v>
      </c>
      <c r="G102" s="235"/>
      <c r="H102" s="163">
        <f>+A!D50/(D!H$94)</f>
        <v>3.2536898934592031E-7</v>
      </c>
      <c r="I102" s="163">
        <f>+A!E50/(D!I$94)</f>
        <v>4.1710533573119524E-7</v>
      </c>
      <c r="J102" s="163">
        <f>+A!F50/(D!J$94)</f>
        <v>5.7391976573079085E-7</v>
      </c>
      <c r="K102" s="163">
        <f>+A!G50/(D!K$94)</f>
        <v>5.4152757739456076E-7</v>
      </c>
      <c r="L102" s="163">
        <f>+A!H50/(D!L$94)</f>
        <v>7.5283550154865897E-7</v>
      </c>
      <c r="M102" s="163">
        <f>+A!I50/(D!M$94)</f>
        <v>6.5378153646987748E-7</v>
      </c>
      <c r="N102" s="163" t="e">
        <f>+A!J49/(D!N$94)</f>
        <v>#VALUE!</v>
      </c>
      <c r="O102" s="163">
        <f>+A!K50/(D!O$94)</f>
        <v>3.5607319748494848E-7</v>
      </c>
      <c r="P102" s="163">
        <f>+A!L50/(D!P$94)</f>
        <v>6.7477884284638962E-7</v>
      </c>
      <c r="Q102" s="163">
        <f>+A!M50/(D!Q$94)</f>
        <v>6.7380401635354591E-7</v>
      </c>
      <c r="R102" s="163">
        <f>+A!N50/(D!R$94)</f>
        <v>7.6782460925056653E-7</v>
      </c>
      <c r="S102" s="163">
        <f>+A!O50/(D!S$94)</f>
        <v>7.5782746902860492E-7</v>
      </c>
      <c r="T102" s="163">
        <f>+A!P50/(D!T$94)</f>
        <v>6.6048984287059504E-7</v>
      </c>
      <c r="U102" s="163">
        <f>+A!Q50/(D!U$94)</f>
        <v>6.1501662306699807E-7</v>
      </c>
      <c r="V102" s="163">
        <f>+A!R50/(D!V$94)</f>
        <v>5.9129208234357788E-7</v>
      </c>
      <c r="W102" s="163">
        <f>+A!S50/(D!W$94)</f>
        <v>3.3012275509324402E-7</v>
      </c>
      <c r="X102" s="163">
        <f>+A!T50/(D!X$94)</f>
        <v>8.2525765857928699E-7</v>
      </c>
      <c r="Y102" s="163">
        <f>+A!U50/(D!Y$94)</f>
        <v>8.5289786457888911E-7</v>
      </c>
      <c r="Z102" s="163">
        <f>+A!V50/(D!Z$94)</f>
        <v>8.1759963242750277E-7</v>
      </c>
      <c r="AA102" s="163">
        <f>+A!W50/(D!AA$94)</f>
        <v>6.6339534494980496E-7</v>
      </c>
      <c r="AB102" s="163">
        <f>+A!X50/(D!AB$94)</f>
        <v>9.6203936714295802E-7</v>
      </c>
      <c r="AC102" s="163">
        <f>+A!Y50/(D!AC$94)</f>
        <v>7.1876245420370366E-7</v>
      </c>
      <c r="AD102" s="163">
        <f>+A!Z50/(D!AD$94)</f>
        <v>1.2011303041330365E-6</v>
      </c>
      <c r="AE102" s="163">
        <f>+A!AA50/(D!AE$94)</f>
        <v>9.0380493862768016E-7</v>
      </c>
      <c r="AF102" s="163">
        <f>+A!AB50/(D!AF$94)</f>
        <v>4.9356945596744702E-7</v>
      </c>
      <c r="AG102" s="163">
        <f>+A!AC50/(D!AG$94)</f>
        <v>6.307066574166574E-8</v>
      </c>
      <c r="AH102" s="163">
        <f>+A!AD50/(D!AH$94)</f>
        <v>3.4344138873017906E-10</v>
      </c>
    </row>
    <row r="103" spans="6:34" x14ac:dyDescent="0.25">
      <c r="F103" s="232" t="s">
        <v>20</v>
      </c>
      <c r="G103" s="233"/>
      <c r="H103" s="163">
        <f>+A!D51/(D!H$94)</f>
        <v>0</v>
      </c>
      <c r="I103" s="163">
        <f>+A!E51/(D!I$94)</f>
        <v>0</v>
      </c>
      <c r="J103" s="163">
        <f>+A!F51/(D!J$94)</f>
        <v>0</v>
      </c>
      <c r="K103" s="163">
        <f>+A!G51/(D!K$94)</f>
        <v>0</v>
      </c>
      <c r="L103" s="163">
        <f>+A!H51/(D!L$94)</f>
        <v>0</v>
      </c>
      <c r="M103" s="163">
        <f>+A!I51/(D!M$94)</f>
        <v>0</v>
      </c>
      <c r="N103" s="163">
        <f>+A!J50/(D!N$94)</f>
        <v>5.7569486576548258E-7</v>
      </c>
      <c r="O103" s="163" t="e">
        <f>+A!K51/(D!O$94)</f>
        <v>#VALUE!</v>
      </c>
      <c r="P103" s="163" t="e">
        <f>+A!L51/(D!P$94)</f>
        <v>#VALUE!</v>
      </c>
      <c r="Q103" s="163" t="e">
        <f>+A!M51/(D!Q$94)</f>
        <v>#VALUE!</v>
      </c>
      <c r="R103" s="163" t="e">
        <f>+A!N51/(D!R$94)</f>
        <v>#VALUE!</v>
      </c>
      <c r="S103" s="163" t="e">
        <f>+A!O51/(D!S$94)</f>
        <v>#VALUE!</v>
      </c>
      <c r="T103" s="163" t="e">
        <f>+A!P51/(D!T$94)</f>
        <v>#VALUE!</v>
      </c>
      <c r="U103" s="163" t="e">
        <f>+A!Q51/(D!U$94)</f>
        <v>#VALUE!</v>
      </c>
      <c r="V103" s="163" t="e">
        <f>+A!R51/(D!V$94)</f>
        <v>#VALUE!</v>
      </c>
      <c r="W103" s="163" t="e">
        <f>+A!S51/(D!W$94)</f>
        <v>#VALUE!</v>
      </c>
      <c r="X103" s="163" t="e">
        <f>+A!T51/(D!X$94)</f>
        <v>#VALUE!</v>
      </c>
      <c r="Y103" s="163" t="e">
        <f>+A!U51/(D!Y$94)</f>
        <v>#VALUE!</v>
      </c>
      <c r="Z103" s="163" t="e">
        <f>+A!V51/(D!Z$94)</f>
        <v>#VALUE!</v>
      </c>
      <c r="AA103" s="163">
        <f>+A!W51/(D!AA$94)</f>
        <v>2.597660826729266E-10</v>
      </c>
      <c r="AB103" s="163" t="e">
        <f>+A!X51/(D!AB$94)</f>
        <v>#VALUE!</v>
      </c>
      <c r="AC103" s="163" t="e">
        <f>+A!Y51/(D!AC$94)</f>
        <v>#VALUE!</v>
      </c>
      <c r="AD103" s="163">
        <f>+A!Z51/(D!AD$94)</f>
        <v>9.2983369023120019E-11</v>
      </c>
      <c r="AE103" s="163">
        <f>+A!AA51/(D!AE$94)</f>
        <v>3.2914597996704129E-11</v>
      </c>
      <c r="AF103" s="163">
        <f>+A!AB51/(D!AF$94)</f>
        <v>1.1141732296712437E-9</v>
      </c>
      <c r="AG103" s="163">
        <f>+A!AC51/(D!AG$94)</f>
        <v>1.0765816360174056E-9</v>
      </c>
      <c r="AH103" s="163">
        <f>+A!AD51/(D!AH$94)</f>
        <v>5.5332223739862178E-10</v>
      </c>
    </row>
    <row r="104" spans="6:34" x14ac:dyDescent="0.25">
      <c r="F104" s="234" t="s">
        <v>21</v>
      </c>
      <c r="G104" s="235"/>
      <c r="H104" s="163">
        <f>+A!D52/(D!H$94)</f>
        <v>2.5511505859210336E-9</v>
      </c>
      <c r="I104" s="163">
        <f>+A!E52/(D!I$94)</f>
        <v>7.8427248143702989E-9</v>
      </c>
      <c r="J104" s="163">
        <f>+A!F52/(D!J$94)</f>
        <v>6.3941791130852322E-9</v>
      </c>
      <c r="K104" s="163">
        <f>+A!G52/(D!K$94)</f>
        <v>1.148879553617048E-8</v>
      </c>
      <c r="L104" s="163">
        <f>+A!H52/(D!L$94)</f>
        <v>8.7369017425889316E-9</v>
      </c>
      <c r="M104" s="163">
        <f>+A!I52/(D!M$94)</f>
        <v>3.5740537872066986E-9</v>
      </c>
      <c r="N104" s="163" t="e">
        <f>+A!J51/(D!N$94)</f>
        <v>#VALUE!</v>
      </c>
      <c r="O104" s="163">
        <f>+A!K52/(D!O$94)</f>
        <v>8.5848735475271393E-9</v>
      </c>
      <c r="P104" s="163">
        <f>+A!L52/(D!P$94)</f>
        <v>1.4306638583414419E-8</v>
      </c>
      <c r="Q104" s="163">
        <f>+A!M52/(D!Q$94)</f>
        <v>3.2165622076149754E-8</v>
      </c>
      <c r="R104" s="163">
        <f>+A!N52/(D!R$94)</f>
        <v>2.0814563908760104E-8</v>
      </c>
      <c r="S104" s="163">
        <f>+A!O52/(D!S$94)</f>
        <v>2.1637363623094827E-8</v>
      </c>
      <c r="T104" s="163">
        <f>+A!P52/(D!T$94)</f>
        <v>4.5571427465006945E-8</v>
      </c>
      <c r="U104" s="163">
        <f>+A!Q52/(D!U$94)</f>
        <v>1.7498878465501194E-8</v>
      </c>
      <c r="V104" s="163">
        <f>+A!R52/(D!V$94)</f>
        <v>1.2117152449729034E-8</v>
      </c>
      <c r="W104" s="163">
        <f>+A!S52/(D!W$94)</f>
        <v>2.2508131735937505E-9</v>
      </c>
      <c r="X104" s="163">
        <f>+A!T52/(D!X$94)</f>
        <v>4.5231458233005441E-9</v>
      </c>
      <c r="Y104" s="163">
        <f>+A!U52/(D!Y$94)</f>
        <v>4.96062078665675E-9</v>
      </c>
      <c r="Z104" s="163">
        <f>+A!V52/(D!Z$94)</f>
        <v>4.1479537587385869E-9</v>
      </c>
      <c r="AA104" s="163">
        <f>+A!W52/(D!AA$94)</f>
        <v>4.0303101311678312E-9</v>
      </c>
      <c r="AB104" s="163">
        <f>+A!X52/(D!AB$94)</f>
        <v>3.5620613173830521E-8</v>
      </c>
      <c r="AC104" s="163">
        <f>+A!Y52/(D!AC$94)</f>
        <v>4.3065497984106524E-9</v>
      </c>
      <c r="AD104" s="163">
        <f>+A!Z52/(D!AD$94)</f>
        <v>1.0074267085194589E-8</v>
      </c>
      <c r="AE104" s="163">
        <f>+A!AA52/(D!AE$94)</f>
        <v>2.8396321362611106E-9</v>
      </c>
      <c r="AF104" s="163">
        <f>+A!AB52/(D!AF$94)</f>
        <v>1.5431299230946726E-8</v>
      </c>
      <c r="AG104" s="163">
        <f>+A!AC52/(D!AG$94)</f>
        <v>3.1220867444504765E-8</v>
      </c>
      <c r="AH104" s="163">
        <f>+A!AD52/(D!AH$94)</f>
        <v>4.7350391464744131E-9</v>
      </c>
    </row>
    <row r="105" spans="6:34" x14ac:dyDescent="0.25">
      <c r="F105" s="232" t="s">
        <v>22</v>
      </c>
      <c r="G105" s="233"/>
      <c r="H105" s="163">
        <f>+A!D53/(D!H$94)</f>
        <v>5.2536406133797554E-9</v>
      </c>
      <c r="I105" s="163">
        <f>+A!E53/(D!I$94)</f>
        <v>9.2321839350264554E-9</v>
      </c>
      <c r="J105" s="163">
        <f>+A!F53/(D!J$94)</f>
        <v>1.1438267621648069E-9</v>
      </c>
      <c r="K105" s="163">
        <f>+A!G53/(D!K$94)</f>
        <v>2.6715766808247885E-9</v>
      </c>
      <c r="L105" s="163">
        <f>+A!H53/(D!L$94)</f>
        <v>1.2298958628345639E-9</v>
      </c>
      <c r="M105" s="163">
        <f>+A!I53/(D!M$94)</f>
        <v>2.0022710292474501E-11</v>
      </c>
      <c r="N105" s="163">
        <f>+A!J52/(D!N$94)</f>
        <v>4.8772168500471552E-9</v>
      </c>
      <c r="O105" s="163">
        <f>+A!K53/(D!O$94)</f>
        <v>6.5024547559747771E-9</v>
      </c>
      <c r="P105" s="163">
        <f>+A!L53/(D!P$94)</f>
        <v>1.5225898226514164E-8</v>
      </c>
      <c r="Q105" s="163">
        <f>+A!M53/(D!Q$94)</f>
        <v>7.1317829085462142E-9</v>
      </c>
      <c r="R105" s="163">
        <f>+A!N53/(D!R$94)</f>
        <v>6.5101308431225925E-9</v>
      </c>
      <c r="S105" s="163">
        <f>+A!O53/(D!S$94)</f>
        <v>8.0065051553573647E-9</v>
      </c>
      <c r="T105" s="163">
        <f>+A!P53/(D!T$94)</f>
        <v>5.4514989858096857E-9</v>
      </c>
      <c r="U105" s="163">
        <f>+A!Q53/(D!U$94)</f>
        <v>4.6699460935539998E-9</v>
      </c>
      <c r="V105" s="163">
        <f>+A!R53/(D!V$94)</f>
        <v>2.8399576054052426E-9</v>
      </c>
      <c r="W105" s="163">
        <f>+A!S53/(D!W$94)</f>
        <v>6.0510233224985474E-9</v>
      </c>
      <c r="X105" s="163">
        <f>+A!T53/(D!X$94)</f>
        <v>5.6845344208344791E-9</v>
      </c>
      <c r="Y105" s="163">
        <f>+A!U53/(D!Y$94)</f>
        <v>4.1491279297090965E-9</v>
      </c>
      <c r="Z105" s="163">
        <f>+A!V53/(D!Z$94)</f>
        <v>2.0517323323981403E-9</v>
      </c>
      <c r="AA105" s="163">
        <f>+A!W53/(D!AA$94)</f>
        <v>5.7909469137287778E-9</v>
      </c>
      <c r="AB105" s="163">
        <f>+A!X53/(D!AB$94)</f>
        <v>5.5335637836522633E-9</v>
      </c>
      <c r="AC105" s="163">
        <f>+A!Y53/(D!AC$94)</f>
        <v>3.6135417848733064E-9</v>
      </c>
      <c r="AD105" s="163">
        <f>+A!Z53/(D!AD$94)</f>
        <v>3.9982848679941606E-9</v>
      </c>
      <c r="AE105" s="163">
        <f>+A!AA53/(D!AE$94)</f>
        <v>2.2352004275943619E-9</v>
      </c>
      <c r="AF105" s="163">
        <f>+A!AB53/(D!AF$94)</f>
        <v>1.7083989521625738E-9</v>
      </c>
      <c r="AG105" s="163">
        <f>+A!AC53/(D!AG$94)</f>
        <v>1.7906031334447571E-9</v>
      </c>
      <c r="AH105" s="163">
        <f>+A!AD53/(D!AH$94)</f>
        <v>2.1719487824325211E-9</v>
      </c>
    </row>
    <row r="106" spans="6:34" x14ac:dyDescent="0.25">
      <c r="F106" s="234" t="s">
        <v>23</v>
      </c>
      <c r="G106" s="235"/>
      <c r="H106" s="163">
        <f>+A!D54/(D!H$94)</f>
        <v>1.5133944153768844E-10</v>
      </c>
      <c r="I106" s="163">
        <f>+A!E54/(D!I$94)</f>
        <v>1.0601058476117334E-9</v>
      </c>
      <c r="J106" s="163" t="e">
        <f>+A!F54/(D!J$94)</f>
        <v>#VALUE!</v>
      </c>
      <c r="K106" s="163">
        <f>+A!G54/(D!K$94)</f>
        <v>6.0948517433265143E-11</v>
      </c>
      <c r="L106" s="163">
        <f>+A!H54/(D!L$94)</f>
        <v>1.1602791158816641E-11</v>
      </c>
      <c r="M106" s="163">
        <f>+A!I54/(D!M$94)</f>
        <v>1.401589720473215E-9</v>
      </c>
      <c r="N106" s="163">
        <f>+A!J53/(D!N$94)</f>
        <v>3.9913757937755426E-9</v>
      </c>
      <c r="O106" s="163">
        <f>+A!K54/(D!O$94)</f>
        <v>1.0207935252707656E-10</v>
      </c>
      <c r="P106" s="163">
        <f>+A!L54/(D!P$94)</f>
        <v>8.4529622353999523E-11</v>
      </c>
      <c r="Q106" s="163">
        <f>+A!M54/(D!Q$94)</f>
        <v>1.7082114751008897E-11</v>
      </c>
      <c r="R106" s="163">
        <f>+A!N54/(D!R$94)</f>
        <v>2.8155629173842436E-10</v>
      </c>
      <c r="S106" s="163">
        <f>+A!O54/(D!S$94)</f>
        <v>2.4749629537426169E-11</v>
      </c>
      <c r="T106" s="163">
        <f>+A!P54/(D!T$94)</f>
        <v>5.8201056788003761E-11</v>
      </c>
      <c r="U106" s="163">
        <f>+A!Q54/(D!U$94)</f>
        <v>1.3898354156412701E-8</v>
      </c>
      <c r="V106" s="163">
        <f>+A!R54/(D!V$94)</f>
        <v>1.9793643916460781E-10</v>
      </c>
      <c r="W106" s="163">
        <f>+A!S54/(D!W$94)</f>
        <v>1.3260604743653103E-9</v>
      </c>
      <c r="X106" s="163">
        <f>+A!T54/(D!X$94)</f>
        <v>4.8605157757975481E-9</v>
      </c>
      <c r="Y106" s="163">
        <f>+A!U54/(D!Y$94)</f>
        <v>4.3728950630202432E-9</v>
      </c>
      <c r="Z106" s="163">
        <f>+A!V54/(D!Z$94)</f>
        <v>1.8580739234728056E-9</v>
      </c>
      <c r="AA106" s="163">
        <f>+A!W54/(D!AA$94)</f>
        <v>1.3827952077639629E-9</v>
      </c>
      <c r="AB106" s="163">
        <f>+A!X54/(D!AB$94)</f>
        <v>9.3021115328637181E-10</v>
      </c>
      <c r="AC106" s="163">
        <f>+A!Y54/(D!AC$94)</f>
        <v>1.060726551332673E-11</v>
      </c>
      <c r="AD106" s="163">
        <f>+A!Z54/(D!AD$94)</f>
        <v>3.4628289153437802E-10</v>
      </c>
      <c r="AE106" s="163">
        <f>+A!AA54/(D!AE$94)</f>
        <v>7.4805904537963928E-11</v>
      </c>
      <c r="AF106" s="163">
        <f>+A!AB54/(D!AF$94)</f>
        <v>1.7331583572663793E-10</v>
      </c>
      <c r="AG106" s="163">
        <f>+A!AC54/(D!AG$94)</f>
        <v>2.0532742542600004E-9</v>
      </c>
      <c r="AH106" s="163">
        <f>+A!AD54/(D!AH$94)</f>
        <v>2.4168097725457044E-10</v>
      </c>
    </row>
    <row r="107" spans="6:34" x14ac:dyDescent="0.25">
      <c r="F107" s="232" t="s">
        <v>24</v>
      </c>
      <c r="G107" s="233"/>
      <c r="H107" s="163">
        <f>+A!D55/(D!H$94)</f>
        <v>9.3073756545678386E-9</v>
      </c>
      <c r="I107" s="163">
        <f>+A!E55/(D!I$94)</f>
        <v>1.1445026238293666E-8</v>
      </c>
      <c r="J107" s="163">
        <f>+A!F55/(D!J$94)</f>
        <v>8.8130914461878559E-10</v>
      </c>
      <c r="K107" s="163">
        <f>+A!G55/(D!K$94)</f>
        <v>1.3520412783945983E-8</v>
      </c>
      <c r="L107" s="163">
        <f>+A!H55/(D!L$94)</f>
        <v>3.1327536128804934E-10</v>
      </c>
      <c r="M107" s="163">
        <f>+A!I55/(D!M$94)</f>
        <v>1.1012490660860976E-10</v>
      </c>
      <c r="N107" s="163">
        <f>+A!J54/(D!N$94)</f>
        <v>1.0182081106570262E-10</v>
      </c>
      <c r="O107" s="163">
        <f>+A!K55/(D!O$94)</f>
        <v>6.3289198566787465E-10</v>
      </c>
      <c r="P107" s="163">
        <f>+A!L55/(D!P$94)</f>
        <v>1.9124827057592393E-9</v>
      </c>
      <c r="Q107" s="163">
        <f>+A!M55/(D!Q$94)</f>
        <v>6.0812328513591675E-9</v>
      </c>
      <c r="R107" s="163">
        <f>+A!N55/(D!R$94)</f>
        <v>2.1494419344908981E-9</v>
      </c>
      <c r="S107" s="163">
        <f>+A!O55/(D!S$94)</f>
        <v>2.4749629537426169E-11</v>
      </c>
      <c r="T107" s="163">
        <f>+A!P55/(D!T$94)</f>
        <v>5.8201056788003761E-11</v>
      </c>
      <c r="U107" s="163">
        <f>+A!Q55/(D!U$94)</f>
        <v>1.3898354156412701E-8</v>
      </c>
      <c r="V107" s="163">
        <f>+A!R55/(D!V$94)</f>
        <v>1.9793643916460781E-10</v>
      </c>
      <c r="W107" s="163">
        <f>+A!S55/(D!W$94)</f>
        <v>1.3260604743653103E-9</v>
      </c>
      <c r="X107" s="163">
        <f>+A!T55/(D!X$94)</f>
        <v>1.4151624556069028E-9</v>
      </c>
      <c r="Y107" s="163">
        <f>+A!U55/(D!Y$94)</f>
        <v>8.007088987157906E-10</v>
      </c>
      <c r="Z107" s="163">
        <f>+A!V55/(D!Z$94)</f>
        <v>4.2918890626695788E-10</v>
      </c>
      <c r="AA107" s="163">
        <f>+A!W55/(D!AA$94)</f>
        <v>1.3381889107393189E-9</v>
      </c>
      <c r="AB107" s="163">
        <f>+A!X55/(D!AB$94)</f>
        <v>2.1261969217974216E-9</v>
      </c>
      <c r="AC107" s="163">
        <f>+A!Y55/(D!AC$94)</f>
        <v>1.3895517822458017E-9</v>
      </c>
      <c r="AD107" s="163">
        <f>+A!Z55/(D!AD$94)</f>
        <v>1.253672320277239E-9</v>
      </c>
      <c r="AE107" s="163">
        <f>+A!AA55/(D!AE$94)</f>
        <v>7.6601246246875055E-10</v>
      </c>
      <c r="AF107" s="163">
        <f>+A!AB55/(D!AF$94)</f>
        <v>6.90168417268576E-10</v>
      </c>
      <c r="AG107" s="163">
        <f>+A!AC55/(D!AG$94)</f>
        <v>3.6256013859005414E-10</v>
      </c>
      <c r="AH107" s="163">
        <f>+A!AD55/(D!AH$94)</f>
        <v>2.9256118299237478E-10</v>
      </c>
    </row>
    <row r="108" spans="6:34" ht="15.75" thickBot="1" x14ac:dyDescent="0.3">
      <c r="F108" s="236" t="s">
        <v>25</v>
      </c>
      <c r="G108" s="237"/>
      <c r="H108" s="164">
        <f>+A!D56/(D!H$94)</f>
        <v>0</v>
      </c>
      <c r="I108" s="164">
        <f>+A!E56/(D!I$94)</f>
        <v>0</v>
      </c>
      <c r="J108" s="164">
        <f>+A!F56/(D!J$94)</f>
        <v>0</v>
      </c>
      <c r="K108" s="164">
        <f>+A!G56/(D!K$94)</f>
        <v>0</v>
      </c>
      <c r="L108" s="164">
        <f>+A!H56/(D!L$94)</f>
        <v>0</v>
      </c>
      <c r="M108" s="164">
        <f>+A!I56/(D!M$94)</f>
        <v>0</v>
      </c>
      <c r="N108" s="164">
        <f>+A!J55/(D!N$94)</f>
        <v>5.7019654196793459E-10</v>
      </c>
      <c r="O108" s="164" t="e">
        <f>+A!K56/(D!O$94)</f>
        <v>#VALUE!</v>
      </c>
      <c r="P108" s="164" t="e">
        <f>+A!L56/(D!P$94)</f>
        <v>#VALUE!</v>
      </c>
      <c r="Q108" s="164">
        <f>+A!M56/(D!Q$94)</f>
        <v>4.2705286877522243E-11</v>
      </c>
      <c r="R108" s="164">
        <f>+A!N56/(D!R$94)</f>
        <v>4.8070586394365134E-11</v>
      </c>
      <c r="S108" s="164">
        <f>+A!O56/(D!S$94)</f>
        <v>6.8061481227921957E-11</v>
      </c>
      <c r="T108" s="164">
        <f>+A!P56/(D!T$94)</f>
        <v>1.455026419700094E-11</v>
      </c>
      <c r="U108" s="164">
        <f>+A!Q56/(D!U$94)</f>
        <v>4.1290416388629532E-11</v>
      </c>
      <c r="V108" s="164">
        <f>+A!R56/(D!V$94)</f>
        <v>7.3150423169528966E-11</v>
      </c>
      <c r="W108" s="164">
        <f>+A!S56/(D!W$94)</f>
        <v>2.4427429790939929E-11</v>
      </c>
      <c r="X108" s="164" t="e">
        <f>+A!T56/(D!X$94)</f>
        <v>#VALUE!</v>
      </c>
      <c r="Y108" s="164">
        <f>+A!U56/(D!Y$94)</f>
        <v>2.291591124270781E-10</v>
      </c>
      <c r="Z108" s="164">
        <f>+A!V56/(D!Z$94)</f>
        <v>1.5178632050904609E-10</v>
      </c>
      <c r="AA108" s="164">
        <f>+A!W56/(D!AA$94)</f>
        <v>1.3119499124895284E-11</v>
      </c>
      <c r="AB108" s="164">
        <f>+A!X56/(D!AB$94)</f>
        <v>3.066630175669358E-11</v>
      </c>
      <c r="AC108" s="164">
        <f>+A!Y56/(D!AC$94)</f>
        <v>2.3689559646429699E-10</v>
      </c>
      <c r="AD108" s="164">
        <f>+A!Z56/(D!AD$94)</f>
        <v>1.1542763051145934E-10</v>
      </c>
      <c r="AE108" s="164">
        <f>+A!AA56/(D!AE$94)</f>
        <v>2.4536336688452166E-10</v>
      </c>
      <c r="AF108" s="164">
        <f>+A!AB56/(D!AF$94)</f>
        <v>4.2400481240266774E-10</v>
      </c>
      <c r="AG108" s="164">
        <f>+A!AC56/(D!AG$94)</f>
        <v>5.6973736064151358E-10</v>
      </c>
      <c r="AH108" s="164">
        <f>+A!AD56/(D!AH$94)</f>
        <v>4.8018194165052812E-10</v>
      </c>
    </row>
    <row r="109" spans="6:34" x14ac:dyDescent="0.25">
      <c r="F109" t="s">
        <v>52</v>
      </c>
      <c r="I109" s="55"/>
    </row>
    <row r="110" spans="6:34" ht="15.75" thickBot="1" x14ac:dyDescent="0.3"/>
    <row r="111" spans="6:34" ht="15.75" thickBot="1" x14ac:dyDescent="0.3">
      <c r="F111" s="5" t="s">
        <v>14</v>
      </c>
      <c r="G111" s="6"/>
      <c r="H111" s="11">
        <v>1995</v>
      </c>
      <c r="I111" s="7">
        <v>1996</v>
      </c>
      <c r="J111" s="11">
        <v>1997</v>
      </c>
      <c r="K111" s="7">
        <v>1998</v>
      </c>
      <c r="L111" s="11">
        <v>1999</v>
      </c>
      <c r="M111" s="7">
        <v>2000</v>
      </c>
      <c r="N111" s="11">
        <v>2001</v>
      </c>
      <c r="O111" s="7">
        <v>2002</v>
      </c>
      <c r="P111" s="11">
        <v>2003</v>
      </c>
      <c r="Q111" s="7">
        <v>2004</v>
      </c>
      <c r="R111" s="11">
        <v>2005</v>
      </c>
      <c r="S111" s="7">
        <v>2006</v>
      </c>
      <c r="T111" s="11">
        <v>2007</v>
      </c>
      <c r="U111" s="7">
        <v>2008</v>
      </c>
      <c r="V111" s="11">
        <v>2009</v>
      </c>
      <c r="W111" s="7">
        <v>2010</v>
      </c>
      <c r="X111" s="11">
        <v>2011</v>
      </c>
      <c r="Y111" s="7">
        <v>2012</v>
      </c>
      <c r="Z111" s="11">
        <v>2013</v>
      </c>
      <c r="AA111" s="7">
        <v>2014</v>
      </c>
      <c r="AB111" s="11">
        <v>2015</v>
      </c>
      <c r="AC111" s="8">
        <v>2016</v>
      </c>
      <c r="AD111" s="8">
        <v>2017</v>
      </c>
      <c r="AE111" s="8">
        <v>2018</v>
      </c>
      <c r="AF111" s="8">
        <v>2019</v>
      </c>
      <c r="AG111" s="8">
        <v>2020</v>
      </c>
      <c r="AH111" s="8">
        <v>2021</v>
      </c>
    </row>
    <row r="112" spans="6:34" ht="15.75" thickBot="1" x14ac:dyDescent="0.3">
      <c r="F112" s="212" t="s">
        <v>26</v>
      </c>
      <c r="G112" s="221"/>
      <c r="H112" s="50">
        <f>+B!E46/(D!H$94)</f>
        <v>6.0199608475579728E-8</v>
      </c>
      <c r="I112" s="50">
        <f>+B!F46/(D!I$94)</f>
        <v>1.61415102520701E-7</v>
      </c>
      <c r="J112" s="50">
        <f>+B!G46/(D!J$94)</f>
        <v>1.670449853817835E-7</v>
      </c>
      <c r="K112" s="50">
        <f>+B!H46/(D!K$94)</f>
        <v>8.4158860735597506E-8</v>
      </c>
      <c r="L112" s="50">
        <f>+B!I46/(D!L$94)</f>
        <v>4.6240986497340205E-8</v>
      </c>
      <c r="M112" s="50">
        <f>+B!J46/(D!M$94)</f>
        <v>4.3804103783762613E-8</v>
      </c>
      <c r="N112" s="50">
        <f>+B!K46/(D!N$94)</f>
        <v>6.2602163440930534E-8</v>
      </c>
      <c r="O112" s="50">
        <f>+B!L46/(D!O$94)</f>
        <v>7.8658296507069872E-8</v>
      </c>
      <c r="P112" s="50">
        <f>+B!M46/(D!P$94)</f>
        <v>6.3974966168086434E-8</v>
      </c>
      <c r="Q112" s="50">
        <f>+B!N46/(D!Q$94)</f>
        <v>6.1966362021940327E-8</v>
      </c>
      <c r="R112" s="50">
        <f>+B!O46/(D!R$94)</f>
        <v>4.6985489047685123E-8</v>
      </c>
      <c r="S112" s="50">
        <f>+B!P46/(D!S$94)</f>
        <v>2.2089044362152854E-7</v>
      </c>
      <c r="T112" s="50">
        <f>+B!Q46/(D!T$94)</f>
        <v>6.1804672220794336E-8</v>
      </c>
      <c r="U112" s="50">
        <f>+B!R46/(D!U$94)</f>
        <v>1.2637757744067842E-7</v>
      </c>
      <c r="V112" s="50">
        <f>+B!S46/(D!V$94)</f>
        <v>5.449276229523029E-8</v>
      </c>
      <c r="W112" s="50">
        <f>+B!T46/(D!W$94)</f>
        <v>1.0176118287622846E-7</v>
      </c>
      <c r="X112" s="50">
        <f>+B!U46/(D!X$94)</f>
        <v>1.5601121121885804E-7</v>
      </c>
      <c r="Y112" s="50">
        <f>+B!V46/(D!Y$94)</f>
        <v>1.5828424293771981E-7</v>
      </c>
      <c r="Z112" s="50">
        <f>+B!W46/(D!Z$94)</f>
        <v>1.5232804065293183E-7</v>
      </c>
      <c r="AA112" s="50">
        <f>+B!X46/(D!AA$94)</f>
        <v>2.6311942664924983E-7</v>
      </c>
      <c r="AB112" s="50">
        <f>+B!Y46/(D!AB$94)</f>
        <v>3.0416882502405804E-7</v>
      </c>
      <c r="AC112" s="50">
        <f>+B!Z46/(D!AC$94)</f>
        <v>3.202368816025051E-7</v>
      </c>
      <c r="AD112" s="50">
        <f>+B!AA46/(D!AD$94)</f>
        <v>2.1424650752154758E-7</v>
      </c>
      <c r="AE112" s="50">
        <f>+B!AB46/(D!AE$94)</f>
        <v>2.0971984949027261E-7</v>
      </c>
      <c r="AF112" s="50">
        <f>+B!AC46/(D!AF$94)</f>
        <v>2.0036858072818332E-7</v>
      </c>
      <c r="AG112" s="50">
        <f>+B!AD46/(D!AG$94)</f>
        <v>2.2887903606134987E-7</v>
      </c>
      <c r="AH112" s="50">
        <f>+B!AE46/(D!AH$94)</f>
        <v>2.9062455516147958E-7</v>
      </c>
    </row>
    <row r="113" spans="6:34" x14ac:dyDescent="0.25">
      <c r="F113" s="232" t="s">
        <v>16</v>
      </c>
      <c r="G113" s="233"/>
      <c r="H113" s="51">
        <f>+B!E47/(D!H$94)</f>
        <v>5.5833552066898292E-9</v>
      </c>
      <c r="I113" s="51">
        <f>+B!F47/(D!I$94)</f>
        <v>8.3328436538195297E-10</v>
      </c>
      <c r="J113" s="51">
        <f>+B!G47/(D!J$94)</f>
        <v>2.713419597472468E-9</v>
      </c>
      <c r="K113" s="51">
        <f>+B!H47/(D!K$94)</f>
        <v>8.3864144179548942E-10</v>
      </c>
      <c r="L113" s="51">
        <f>+B!I47/(D!L$94)</f>
        <v>3.0443403442503103E-10</v>
      </c>
      <c r="M113" s="51">
        <f>+B!J47/(D!M$94)</f>
        <v>4.2027668903903979E-10</v>
      </c>
      <c r="N113" s="51">
        <f>+B!K47/(D!N$94)</f>
        <v>6.6354586155297082E-10</v>
      </c>
      <c r="O113" s="51">
        <f>+B!L47/(D!O$94)</f>
        <v>4.5996956248700699E-10</v>
      </c>
      <c r="P113" s="51">
        <f>+B!M47/(D!P$94)</f>
        <v>3.5581687909636668E-10</v>
      </c>
      <c r="Q113" s="51">
        <f>+B!N47/(D!Q$94)</f>
        <v>1.9539547779089036E-9</v>
      </c>
      <c r="R113" s="51">
        <f>+B!O47/(D!R$94)</f>
        <v>8.7661521348764253E-10</v>
      </c>
      <c r="S113" s="51">
        <f>+B!P47/(D!S$94)</f>
        <v>5.8780370151387154E-10</v>
      </c>
      <c r="T113" s="51">
        <f>+B!Q47/(D!T$94)</f>
        <v>3.0555554813701975E-10</v>
      </c>
      <c r="U113" s="51">
        <f>+B!R47/(D!U$94)</f>
        <v>4.2942033044174715E-10</v>
      </c>
      <c r="V113" s="51">
        <f>+B!S47/(D!V$94)</f>
        <v>6.4974787638816913E-10</v>
      </c>
      <c r="W113" s="51">
        <f>+B!T47/(D!W$94)</f>
        <v>1.6750237570930236E-10</v>
      </c>
      <c r="X113" s="51">
        <f>+B!U47/(D!X$94)</f>
        <v>5.1351886574765248E-10</v>
      </c>
      <c r="Y113" s="51">
        <f>+B!V47/(D!Y$94)</f>
        <v>2.9386286181825308E-10</v>
      </c>
      <c r="Z113" s="51">
        <f>+B!W47/(D!Z$94)</f>
        <v>7.6416561359726646E-10</v>
      </c>
      <c r="AA113" s="51">
        <f>+B!X47/(D!AA$94)</f>
        <v>1.301454313189612E-9</v>
      </c>
      <c r="AB113" s="51">
        <f>+B!Y47/(D!AB$94)</f>
        <v>5.3802322748687951E-9</v>
      </c>
      <c r="AC113" s="51">
        <f>+B!Z47/(D!AC$94)</f>
        <v>3.1432863471158213E-9</v>
      </c>
      <c r="AD113" s="51">
        <f>+B!AA47/(D!AD$94)</f>
        <v>5.7585562332939159E-9</v>
      </c>
      <c r="AE113" s="51">
        <f>+B!AB47/(D!AE$94)</f>
        <v>9.8923328161003497E-9</v>
      </c>
      <c r="AF113" s="51">
        <f>+B!AC47/(D!AF$94)</f>
        <v>2.4774879731995295E-8</v>
      </c>
      <c r="AG113" s="51">
        <f>+B!AD47/(D!AG$94)</f>
        <v>1.8338883744805086E-8</v>
      </c>
      <c r="AH113" s="51">
        <f>+B!AE47/(D!AH$94)</f>
        <v>1.170244731969499E-8</v>
      </c>
    </row>
    <row r="114" spans="6:34" x14ac:dyDescent="0.25">
      <c r="F114" s="234" t="s">
        <v>17</v>
      </c>
      <c r="G114" s="235"/>
      <c r="H114" s="52">
        <f>+B!E48/(D!H$94)</f>
        <v>4.1162166106229292E-10</v>
      </c>
      <c r="I114" s="52">
        <f>+B!F48/(D!I$94)</f>
        <v>5.9706602258062395E-10</v>
      </c>
      <c r="J114" s="52">
        <f>+B!G48/(D!J$94)</f>
        <v>6.2923597799941682E-10</v>
      </c>
      <c r="K114" s="52">
        <f>+B!H48/(D!K$94)</f>
        <v>4.4111489492325644E-10</v>
      </c>
      <c r="L114" s="52">
        <f>+B!I48/(D!L$94)</f>
        <v>2.134101377841145E-10</v>
      </c>
      <c r="M114" s="52">
        <f>+B!J48/(D!M$94)</f>
        <v>3.6023859222705498E-10</v>
      </c>
      <c r="N114" s="52">
        <f>+B!K48/(D!N$94)</f>
        <v>9.86440017604527E-11</v>
      </c>
      <c r="O114" s="52">
        <f>+B!L48/(D!O$94)</f>
        <v>8.8257808194910405E-11</v>
      </c>
      <c r="P114" s="52">
        <f>+B!M48/(D!P$94)</f>
        <v>3.5219267153793902E-10</v>
      </c>
      <c r="Q114" s="52">
        <f>+B!N48/(D!Q$94)</f>
        <v>3.0131996315042146E-10</v>
      </c>
      <c r="R114" s="52">
        <f>+B!O48/(D!R$94)</f>
        <v>8.591312544933491E-10</v>
      </c>
      <c r="S114" s="52">
        <f>+B!P48/(D!S$94)</f>
        <v>3.9599407259881871E-10</v>
      </c>
      <c r="T114" s="52">
        <f>+B!Q48/(D!T$94)</f>
        <v>3.2980598846535466E-10</v>
      </c>
      <c r="U114" s="52">
        <f>+B!R48/(D!U$94)</f>
        <v>4.9135595502469147E-10</v>
      </c>
      <c r="V114" s="52">
        <f>+B!S48/(D!V$94)</f>
        <v>1.2908898206387466E-10</v>
      </c>
      <c r="W114" s="52">
        <f>+B!T48/(D!W$94)</f>
        <v>1.3260604743653104E-10</v>
      </c>
      <c r="X114" s="52">
        <f>+B!U48/(D!X$94)</f>
        <v>3.2244207849271204E-10</v>
      </c>
      <c r="Y114" s="52">
        <f>+B!V48/(D!Y$94)</f>
        <v>2.7768692447045934E-10</v>
      </c>
      <c r="Z114" s="52">
        <f>+B!W48/(D!Z$94)</f>
        <v>5.5480517151582363E-10</v>
      </c>
      <c r="AA114" s="52">
        <f>+B!X48/(D!AA$94)</f>
        <v>5.6413846237049723E-10</v>
      </c>
      <c r="AB114" s="52">
        <f>+B!Y48/(D!AB$94)</f>
        <v>1.3970204133604853E-9</v>
      </c>
      <c r="AC114" s="52">
        <f>+B!Z48/(D!AC$94)</f>
        <v>3.4367540263178606E-9</v>
      </c>
      <c r="AD114" s="52">
        <f>+B!AA48/(D!AD$94)</f>
        <v>4.9088806198067847E-9</v>
      </c>
      <c r="AE114" s="52">
        <f>+B!AB48/(D!AE$94)</f>
        <v>3.6355669605450469E-9</v>
      </c>
      <c r="AF114" s="52">
        <f>+B!AC48/(D!AF$94)</f>
        <v>5.8122703481183216E-9</v>
      </c>
      <c r="AG114" s="52">
        <f>+B!AD48/(D!AG$94)</f>
        <v>6.8183503614435684E-9</v>
      </c>
      <c r="AH114" s="52">
        <f>+B!AE48/(D!AH$94)</f>
        <v>5.0498604194770775E-9</v>
      </c>
    </row>
    <row r="115" spans="6:34" x14ac:dyDescent="0.25">
      <c r="F115" s="232" t="s">
        <v>18</v>
      </c>
      <c r="G115" s="233"/>
      <c r="H115" s="52">
        <f>+B!E49/(D!H$94)</f>
        <v>3.7163778060803558E-9</v>
      </c>
      <c r="I115" s="52">
        <f>+B!F49/(D!I$94)</f>
        <v>2.6129036071183568E-9</v>
      </c>
      <c r="J115" s="52">
        <f>+B!G49/(D!J$94)</f>
        <v>2.6943120651667972E-9</v>
      </c>
      <c r="K115" s="52">
        <f>+B!H49/(D!K$94)</f>
        <v>4.1622453621213491E-9</v>
      </c>
      <c r="L115" s="52">
        <f>+B!I49/(D!L$94)</f>
        <v>3.023710581569934E-9</v>
      </c>
      <c r="M115" s="52">
        <f>+B!J49/(D!M$94)</f>
        <v>5.2993907103989338E-9</v>
      </c>
      <c r="N115" s="52">
        <f>+B!K49/(D!N$94)</f>
        <v>6.0398577812008796E-9</v>
      </c>
      <c r="O115" s="52">
        <f>+B!L49/(D!O$94)</f>
        <v>3.9095983700460208E-9</v>
      </c>
      <c r="P115" s="52">
        <f>+B!M49/(D!P$94)</f>
        <v>3.2789780145312013E-9</v>
      </c>
      <c r="Q115" s="52">
        <f>+B!N49/(D!Q$94)</f>
        <v>3.8593023982938114E-9</v>
      </c>
      <c r="R115" s="52">
        <f>+B!O49/(D!R$94)</f>
        <v>2.7605564320958344E-9</v>
      </c>
      <c r="S115" s="52">
        <f>+B!P49/(D!S$94)</f>
        <v>4.4054340576618578E-9</v>
      </c>
      <c r="T115" s="52">
        <f>+B!Q49/(D!T$94)</f>
        <v>3.7588182508919099E-9</v>
      </c>
      <c r="U115" s="52">
        <f>+B!R49/(D!U$94)</f>
        <v>2.6260704823168385E-9</v>
      </c>
      <c r="V115" s="52">
        <f>+B!S49/(D!V$94)</f>
        <v>1.3984639723586421E-9</v>
      </c>
      <c r="W115" s="52">
        <f>+B!T49/(D!W$94)</f>
        <v>8.8811155454203028E-9</v>
      </c>
      <c r="X115" s="52">
        <f>+B!U49/(D!X$94)</f>
        <v>7.3743697581203582E-10</v>
      </c>
      <c r="Y115" s="52">
        <f>+B!V49/(D!Y$94)</f>
        <v>1.2698110818018093E-9</v>
      </c>
      <c r="Z115" s="52">
        <f>+B!W49/(D!Z$94)</f>
        <v>1.2666306745927294E-9</v>
      </c>
      <c r="AA115" s="52">
        <f>+B!X49/(D!AA$94)</f>
        <v>1.6976631867614496E-9</v>
      </c>
      <c r="AB115" s="52">
        <f>+B!Y49/(D!AB$94)</f>
        <v>1.4685751174594368E-9</v>
      </c>
      <c r="AC115" s="52">
        <f>+B!Z49/(D!AC$94)</f>
        <v>1.8385926889766334E-9</v>
      </c>
      <c r="AD115" s="52">
        <f>+B!AA49/(D!AD$94)</f>
        <v>3.2704495311580146E-10</v>
      </c>
      <c r="AE115" s="52">
        <f>+B!AB49/(D!AE$94)</f>
        <v>5.4757922121789588E-10</v>
      </c>
      <c r="AF115" s="52">
        <f>+B!AC49/(D!AF$94)</f>
        <v>6.6231408652679494E-10</v>
      </c>
      <c r="AG115" s="52">
        <f>+B!AD49/(D!AG$94)</f>
        <v>1.4872364868694057E-9</v>
      </c>
      <c r="AH115" s="52">
        <f>+B!AE49/(D!AH$94)</f>
        <v>2.4486099011318323E-9</v>
      </c>
    </row>
    <row r="116" spans="6:34" x14ac:dyDescent="0.25">
      <c r="F116" s="234" t="s">
        <v>19</v>
      </c>
      <c r="G116" s="235"/>
      <c r="H116" s="52" t="e">
        <f>+B!E50/(D!H$94)</f>
        <v>#VALUE!</v>
      </c>
      <c r="I116" s="52">
        <f>+B!F50/(D!I$94)</f>
        <v>7.1387044040554339E-8</v>
      </c>
      <c r="J116" s="52">
        <f>+B!G50/(D!J$94)</f>
        <v>7.9075594259729322E-8</v>
      </c>
      <c r="K116" s="52" t="e">
        <f>+B!H50/(D!K$94)</f>
        <v>#VALUE!</v>
      </c>
      <c r="L116" s="52" t="e">
        <f>+B!I50/(D!L$94)</f>
        <v>#VALUE!</v>
      </c>
      <c r="M116" s="52" t="e">
        <f>+B!J50/(D!M$94)</f>
        <v>#VALUE!</v>
      </c>
      <c r="N116" s="52" t="e">
        <f>+B!K50/(D!N$94)</f>
        <v>#VALUE!</v>
      </c>
      <c r="O116" s="52" t="e">
        <f>+B!L50/(D!O$94)</f>
        <v>#VALUE!</v>
      </c>
      <c r="P116" s="52">
        <f>+B!M50/(D!P$94)</f>
        <v>1.8807840973764892E-12</v>
      </c>
      <c r="Q116" s="52" t="e">
        <f>+B!N50/(D!Q$94)</f>
        <v>#VALUE!</v>
      </c>
      <c r="R116" s="52" t="e">
        <f>+B!O50/(D!R$94)</f>
        <v>#VALUE!</v>
      </c>
      <c r="S116" s="52" t="e">
        <f>+B!P50/(D!S$94)</f>
        <v>#VALUE!</v>
      </c>
      <c r="T116" s="52" t="e">
        <f>+B!Q50/(D!T$94)</f>
        <v>#VALUE!</v>
      </c>
      <c r="U116" s="52" t="e">
        <f>+B!R50/(D!U$94)</f>
        <v>#VALUE!</v>
      </c>
      <c r="V116" s="52" t="e">
        <f>+B!S50/(D!V$94)</f>
        <v>#VALUE!</v>
      </c>
      <c r="W116" s="52" t="e">
        <f>+B!T50/(D!W$94)</f>
        <v>#VALUE!</v>
      </c>
      <c r="X116" s="52">
        <f>+B!U50/(D!X$94)</f>
        <v>0</v>
      </c>
      <c r="Y116" s="52" t="e">
        <f>+B!V50/(D!Y$94)</f>
        <v>#VALUE!</v>
      </c>
      <c r="Z116" s="52">
        <f>+B!W50/(D!Z$94)</f>
        <v>0</v>
      </c>
      <c r="AA116" s="52">
        <f>+B!X50/(D!AA$94)</f>
        <v>2.3615098424811511E-11</v>
      </c>
      <c r="AB116" s="52">
        <f>+B!Y50/(D!AB$94)</f>
        <v>2.7258934894838736E-11</v>
      </c>
      <c r="AC116" s="52">
        <f>+B!Z50/(D!AC$94)</f>
        <v>6.4386101665893258E-8</v>
      </c>
      <c r="AD116" s="52">
        <f>+B!AA50/(D!AD$94)</f>
        <v>9.4554467327303766E-9</v>
      </c>
      <c r="AE116" s="52">
        <f>+B!AB50/(D!AE$94)</f>
        <v>8.9767085445556709E-12</v>
      </c>
      <c r="AF116" s="52">
        <f>+B!AC50/(D!AF$94)</f>
        <v>9.2847769139270321E-12</v>
      </c>
      <c r="AG116" s="52">
        <f>+B!AD50/(D!AG$94)</f>
        <v>2.5157234106248653E-10</v>
      </c>
      <c r="AH116" s="52">
        <f>+B!AE50/(D!AH$94)</f>
        <v>2.4804100297179598E-10</v>
      </c>
    </row>
    <row r="117" spans="6:34" x14ac:dyDescent="0.25">
      <c r="F117" s="232" t="s">
        <v>20</v>
      </c>
      <c r="G117" s="233"/>
      <c r="H117" s="52">
        <f>+B!E51/(D!H$94)</f>
        <v>1.0812986898665643E-9</v>
      </c>
      <c r="I117" s="52" t="e">
        <f>+B!F51/(D!I$94)</f>
        <v>#VALUE!</v>
      </c>
      <c r="J117" s="52" t="e">
        <f>+B!G51/(D!J$94)</f>
        <v>#VALUE!</v>
      </c>
      <c r="K117" s="52" t="e">
        <f>+B!H51/(D!K$94)</f>
        <v>#VALUE!</v>
      </c>
      <c r="L117" s="52" t="e">
        <f>+B!I51/(D!L$94)</f>
        <v>#VALUE!</v>
      </c>
      <c r="M117" s="52">
        <f>+B!J51/(D!M$94)</f>
        <v>6.2651060505152715E-11</v>
      </c>
      <c r="N117" s="52" t="e">
        <f>+B!K51/(D!N$94)</f>
        <v>#VALUE!</v>
      </c>
      <c r="O117" s="52">
        <f>+B!L51/(D!O$94)</f>
        <v>6.329940650204017E-11</v>
      </c>
      <c r="P117" s="52">
        <f>+B!M51/(D!P$94)</f>
        <v>6.2858340422992895E-11</v>
      </c>
      <c r="Q117" s="52">
        <f>+B!N51/(D!Q$94)</f>
        <v>7.3239566994950643E-11</v>
      </c>
      <c r="R117" s="52" t="e">
        <f>+B!O51/(D!R$94)</f>
        <v>#VALUE!</v>
      </c>
      <c r="S117" s="52" t="e">
        <f>+B!P51/(D!S$94)</f>
        <v>#VALUE!</v>
      </c>
      <c r="T117" s="52">
        <f>+B!Q51/(D!T$94)</f>
        <v>3.8800704525335845E-11</v>
      </c>
      <c r="U117" s="52" t="e">
        <f>+B!R51/(D!U$94)</f>
        <v>#VALUE!</v>
      </c>
      <c r="V117" s="52" t="e">
        <f>+B!S51/(D!V$94)</f>
        <v>#VALUE!</v>
      </c>
      <c r="W117" s="52" t="e">
        <f>+B!T51/(D!W$94)</f>
        <v>#VALUE!</v>
      </c>
      <c r="X117" s="52">
        <f>+B!U51/(D!X$94)</f>
        <v>8.0610519623178011E-11</v>
      </c>
      <c r="Y117" s="52">
        <f>+B!V51/(D!Y$94)</f>
        <v>1.3479947789828123E-11</v>
      </c>
      <c r="Z117" s="52">
        <f>+B!W51/(D!Z$94)</f>
        <v>1.2299925972284768E-10</v>
      </c>
      <c r="AA117" s="52">
        <f>+B!X51/(D!AA$94)</f>
        <v>8.1340894574350751E-11</v>
      </c>
      <c r="AB117" s="52">
        <f>+B!Y51/(D!AB$94)</f>
        <v>6.2695550258129091E-10</v>
      </c>
      <c r="AC117" s="52">
        <f>+B!Z51/(D!AC$94)</f>
        <v>3.9600457916419795E-10</v>
      </c>
      <c r="AD117" s="52">
        <f>+B!AA51/(D!AD$94)</f>
        <v>5.2904330651085532E-10</v>
      </c>
      <c r="AE117" s="52">
        <f>+B!AB51/(D!AE$94)</f>
        <v>9.8145346753808665E-10</v>
      </c>
      <c r="AF117" s="52">
        <f>+B!AC51/(D!AF$94)</f>
        <v>1.7672025392841116E-9</v>
      </c>
      <c r="AG117" s="52">
        <f>+B!AD51/(D!AG$94)</f>
        <v>5.0240476347478925E-9</v>
      </c>
      <c r="AH117" s="52">
        <f>+B!AE51/(D!AH$94)</f>
        <v>8.776835489771242E-9</v>
      </c>
    </row>
    <row r="118" spans="6:34" x14ac:dyDescent="0.25">
      <c r="F118" s="234" t="s">
        <v>21</v>
      </c>
      <c r="G118" s="235"/>
      <c r="H118" s="52">
        <f>+B!E52/(D!H$94)</f>
        <v>2.544902428977549E-9</v>
      </c>
      <c r="I118" s="52">
        <f>+B!F52/(D!I$94)</f>
        <v>3.9956727394157976E-10</v>
      </c>
      <c r="J118" s="52">
        <f>+B!G52/(D!J$94)</f>
        <v>3.3998000354341346E-9</v>
      </c>
      <c r="K118" s="52">
        <f>+B!H52/(D!K$94)</f>
        <v>2.9719005004772028E-9</v>
      </c>
      <c r="L118" s="52">
        <f>+B!I52/(D!L$94)</f>
        <v>2.0965431428600558E-9</v>
      </c>
      <c r="M118" s="52">
        <f>+B!J52/(D!M$94)</f>
        <v>3.3718043905424135E-9</v>
      </c>
      <c r="N118" s="52">
        <f>+B!K52/(D!N$94)</f>
        <v>4.2483002463376297E-9</v>
      </c>
      <c r="O118" s="52">
        <f>+B!L52/(D!O$94)</f>
        <v>5.3875951073503095E-9</v>
      </c>
      <c r="P118" s="52">
        <f>+B!M52/(D!P$94)</f>
        <v>1.0208822117140025E-8</v>
      </c>
      <c r="Q118" s="52">
        <f>+B!N52/(D!Q$94)</f>
        <v>1.0125192910111385E-8</v>
      </c>
      <c r="R118" s="52">
        <f>+B!O52/(D!R$94)</f>
        <v>1.9981637991078311E-9</v>
      </c>
      <c r="S118" s="52">
        <f>+B!P52/(D!S$94)</f>
        <v>6.8680221966357616E-9</v>
      </c>
      <c r="T118" s="52">
        <f>+B!Q52/(D!T$94)</f>
        <v>9.1763666202419268E-9</v>
      </c>
      <c r="U118" s="52">
        <f>+B!R52/(D!U$94)</f>
        <v>3.6108469131856529E-8</v>
      </c>
      <c r="V118" s="52">
        <f>+B!S52/(D!V$94)</f>
        <v>4.8150190309825245E-9</v>
      </c>
      <c r="W118" s="52">
        <f>+B!T52/(D!W$94)</f>
        <v>7.5829721336732094E-9</v>
      </c>
      <c r="X118" s="52">
        <f>+B!U52/(D!X$94)</f>
        <v>4.9044037253701675E-8</v>
      </c>
      <c r="Y118" s="52">
        <f>+B!V52/(D!Y$94)</f>
        <v>2.1513996672565685E-8</v>
      </c>
      <c r="Z118" s="52">
        <f>+B!W52/(D!Z$94)</f>
        <v>1.6947727786492802E-8</v>
      </c>
      <c r="AA118" s="52">
        <f>+B!X52/(D!AA$94)</f>
        <v>8.0141772354335333E-8</v>
      </c>
      <c r="AB118" s="52">
        <f>+B!Y52/(D!AB$94)</f>
        <v>1.6651801853884612E-8</v>
      </c>
      <c r="AC118" s="52">
        <f>+B!Z52/(D!AC$94)</f>
        <v>3.2910809132681734E-8</v>
      </c>
      <c r="AD118" s="52">
        <f>+B!AA52/(D!AD$94)</f>
        <v>2.2428229872990501E-8</v>
      </c>
      <c r="AE118" s="52">
        <f>+B!AB52/(D!AE$94)</f>
        <v>5.2073886266967444E-8</v>
      </c>
      <c r="AF118" s="52">
        <f>+B!AC52/(D!AF$94)</f>
        <v>2.6984656637509927E-8</v>
      </c>
      <c r="AG118" s="52">
        <f>+B!AD52/(D!AG$94)</f>
        <v>3.4287830249516545E-8</v>
      </c>
      <c r="AH118" s="52">
        <f>+B!AE52/(D!AH$94)</f>
        <v>6.4878622341417713E-8</v>
      </c>
    </row>
    <row r="119" spans="6:34" x14ac:dyDescent="0.25">
      <c r="F119" s="232" t="s">
        <v>22</v>
      </c>
      <c r="G119" s="233"/>
      <c r="H119" s="52">
        <f>+B!E53/(D!H$94)</f>
        <v>1.6093436213117788E-8</v>
      </c>
      <c r="I119" s="52">
        <f>+B!F53/(D!I$94)</f>
        <v>9.1832338048202283E-9</v>
      </c>
      <c r="J119" s="52">
        <f>+B!G53/(D!J$94)</f>
        <v>1.7817276966690822E-8</v>
      </c>
      <c r="K119" s="52">
        <f>+B!H53/(D!K$94)</f>
        <v>1.9903418959610737E-8</v>
      </c>
      <c r="L119" s="52">
        <f>+B!I53/(D!L$94)</f>
        <v>1.5402705263329091E-8</v>
      </c>
      <c r="M119" s="52">
        <f>+B!J53/(D!M$94)</f>
        <v>1.479214764870595E-8</v>
      </c>
      <c r="N119" s="52">
        <f>+B!K53/(D!N$94)</f>
        <v>1.5924815579000316E-8</v>
      </c>
      <c r="O119" s="52">
        <f>+B!L53/(D!O$94)</f>
        <v>1.5871236483298348E-8</v>
      </c>
      <c r="P119" s="52">
        <f>+B!M53/(D!P$94)</f>
        <v>7.362540673236153E-9</v>
      </c>
      <c r="Q119" s="52">
        <f>+B!N53/(D!Q$94)</f>
        <v>9.5408479287088718E-9</v>
      </c>
      <c r="R119" s="52">
        <f>+B!O53/(D!R$94)</f>
        <v>6.2989224209590072E-9</v>
      </c>
      <c r="S119" s="52">
        <f>+B!P53/(D!S$94)</f>
        <v>6.9917703443228926E-9</v>
      </c>
      <c r="T119" s="52">
        <f>+B!Q53/(D!T$94)</f>
        <v>8.67195746141256E-9</v>
      </c>
      <c r="U119" s="52">
        <f>+B!R53/(D!U$94)</f>
        <v>2.2755148471773736E-8</v>
      </c>
      <c r="V119" s="52">
        <f>+B!S53/(D!V$94)</f>
        <v>9.6386439941026408E-9</v>
      </c>
      <c r="W119" s="52">
        <f>+B!T53/(D!W$94)</f>
        <v>3.6843543390391965E-8</v>
      </c>
      <c r="X119" s="52">
        <f>+B!U53/(D!X$94)</f>
        <v>3.870499171832888E-8</v>
      </c>
      <c r="Y119" s="52">
        <f>+B!V53/(D!Y$94)</f>
        <v>1.9087606070396622E-8</v>
      </c>
      <c r="Z119" s="52">
        <f>+B!W53/(D!Z$94)</f>
        <v>3.4167624147691475E-8</v>
      </c>
      <c r="AA119" s="52">
        <f>+B!X53/(D!AA$94)</f>
        <v>9.7551347693071368E-8</v>
      </c>
      <c r="AB119" s="52">
        <f>+B!Y53/(D!AB$94)</f>
        <v>1.2979341850177465E-7</v>
      </c>
      <c r="AC119" s="52">
        <f>+B!Z53/(D!AC$94)</f>
        <v>4.9659681378224646E-8</v>
      </c>
      <c r="AD119" s="52">
        <f>+B!AA53/(D!AD$94)</f>
        <v>3.3252776556509575E-8</v>
      </c>
      <c r="AE119" s="52">
        <f>+B!AB53/(D!AE$94)</f>
        <v>3.3016334026875756E-8</v>
      </c>
      <c r="AF119" s="52">
        <f>+B!AC53/(D!AF$94)</f>
        <v>3.7439315442591768E-8</v>
      </c>
      <c r="AG119" s="52">
        <f>+B!AD53/(D!AG$94)</f>
        <v>7.3562712201271793E-8</v>
      </c>
      <c r="AH119" s="52">
        <f>+B!AE53/(D!AH$94)</f>
        <v>7.5204124093333372E-8</v>
      </c>
    </row>
    <row r="120" spans="6:34" x14ac:dyDescent="0.25">
      <c r="F120" s="234" t="s">
        <v>23</v>
      </c>
      <c r="G120" s="235"/>
      <c r="H120" s="52">
        <f>+B!E54/(D!H$94)</f>
        <v>2.6634055356856029E-8</v>
      </c>
      <c r="I120" s="52">
        <f>+B!F54/(D!I$94)</f>
        <v>6.0994774954967602E-8</v>
      </c>
      <c r="J120" s="52">
        <f>+B!G54/(D!J$94)</f>
        <v>4.055399345175611E-8</v>
      </c>
      <c r="K120" s="52">
        <f>+B!H54/(D!K$94)</f>
        <v>3.7285397753007297E-8</v>
      </c>
      <c r="L120" s="52">
        <f>+B!I54/(D!L$94)</f>
        <v>2.1150658386659905E-8</v>
      </c>
      <c r="M120" s="52">
        <f>+B!J54/(D!M$94)</f>
        <v>1.4796432508708537E-8</v>
      </c>
      <c r="N120" s="52">
        <f>+B!K54/(D!N$94)</f>
        <v>3.086556356529393E-8</v>
      </c>
      <c r="O120" s="52">
        <f>+B!L54/(D!O$94)</f>
        <v>4.8624264416107341E-8</v>
      </c>
      <c r="P120" s="52">
        <f>+B!M54/(D!P$94)</f>
        <v>3.7781317742532446E-8</v>
      </c>
      <c r="Q120" s="52">
        <f>+B!N54/(D!Q$94)</f>
        <v>2.791112495309135E-8</v>
      </c>
      <c r="R120" s="52">
        <f>+B!O54/(D!R$94)</f>
        <v>3.1219826898511588E-8</v>
      </c>
      <c r="S120" s="52">
        <f>+B!P54/(D!S$94)</f>
        <v>1.9916026888766838E-7</v>
      </c>
      <c r="T120" s="52">
        <f>+B!Q54/(D!T$94)</f>
        <v>3.6055554680168329E-8</v>
      </c>
      <c r="U120" s="52">
        <f>+B!R54/(D!U$94)</f>
        <v>5.7079871615641467E-8</v>
      </c>
      <c r="V120" s="52">
        <f>+B!S54/(D!V$94)</f>
        <v>2.1174896024544238E-8</v>
      </c>
      <c r="W120" s="52">
        <f>+B!T54/(D!W$94)</f>
        <v>2.3663200201766235E-8</v>
      </c>
      <c r="X120" s="52">
        <f>+B!U54/(D!X$94)</f>
        <v>3.5504455531808624E-8</v>
      </c>
      <c r="Y120" s="52">
        <f>+B!V54/(D!Y$94)</f>
        <v>8.198234646817668E-8</v>
      </c>
      <c r="Z120" s="52">
        <f>+B!W54/(D!Z$94)</f>
        <v>5.5946344135213571E-8</v>
      </c>
      <c r="AA120" s="52">
        <f>+B!X54/(D!AA$94)</f>
        <v>3.0791464446129232E-8</v>
      </c>
      <c r="AB120" s="52">
        <f>+B!Y54/(D!AB$94)</f>
        <v>8.7231999030345809E-8</v>
      </c>
      <c r="AC120" s="52">
        <f>+B!Z54/(D!AC$94)</f>
        <v>9.7996990322454555E-8</v>
      </c>
      <c r="AD120" s="52">
        <f>+B!AA54/(D!AD$94)</f>
        <v>7.9532843745465241E-8</v>
      </c>
      <c r="AE120" s="52">
        <f>+B!AB54/(D!AE$94)</f>
        <v>5.4994308780129555E-8</v>
      </c>
      <c r="AF120" s="52">
        <f>+B!AC54/(D!AF$94)</f>
        <v>4.8485105044526958E-8</v>
      </c>
      <c r="AG120" s="52">
        <f>+B!AD54/(D!AG$94)</f>
        <v>4.9877916208888871E-8</v>
      </c>
      <c r="AH120" s="52">
        <f>+B!AE54/(D!AH$94)</f>
        <v>7.2297592340561302E-8</v>
      </c>
    </row>
    <row r="121" spans="6:34" x14ac:dyDescent="0.25">
      <c r="F121" s="232" t="s">
        <v>24</v>
      </c>
      <c r="G121" s="233"/>
      <c r="H121" s="52">
        <f>+B!E55/(D!H$94)</f>
        <v>4.1345611129293179E-9</v>
      </c>
      <c r="I121" s="52">
        <f>+B!F55/(D!I$94)</f>
        <v>1.5407228451336325E-8</v>
      </c>
      <c r="J121" s="52">
        <f>+B!G55/(D!J$94)</f>
        <v>2.0161362403163629E-8</v>
      </c>
      <c r="K121" s="52">
        <f>+B!H55/(D!K$94)</f>
        <v>1.8556141823662173E-8</v>
      </c>
      <c r="L121" s="52">
        <f>+B!I55/(D!L$94)</f>
        <v>4.0495249507120725E-9</v>
      </c>
      <c r="M121" s="52">
        <f>+B!J55/(D!M$94)</f>
        <v>4.7011621836355276E-9</v>
      </c>
      <c r="N121" s="52">
        <f>+B!K55/(D!N$94)</f>
        <v>4.7614364057843447E-9</v>
      </c>
      <c r="O121" s="52">
        <f>+B!L55/(D!O$94)</f>
        <v>4.2433774369390562E-9</v>
      </c>
      <c r="P121" s="52">
        <f>+B!M55/(D!P$94)</f>
        <v>4.5263182543924068E-9</v>
      </c>
      <c r="Q121" s="52">
        <f>+B!N55/(D!Q$94)</f>
        <v>8.2013795236806361E-9</v>
      </c>
      <c r="R121" s="52">
        <f>+B!O55/(D!R$94)</f>
        <v>2.8603784383570473E-9</v>
      </c>
      <c r="S121" s="52">
        <f>+B!P55/(D!S$94)</f>
        <v>2.2955281395962769E-9</v>
      </c>
      <c r="T121" s="52">
        <f>+B!Q55/(D!T$94)</f>
        <v>3.4387124385578889E-9</v>
      </c>
      <c r="U121" s="52">
        <f>+B!R55/(D!U$94)</f>
        <v>6.8913704952622694E-9</v>
      </c>
      <c r="V121" s="52">
        <f>+B!S55/(D!V$94)</f>
        <v>1.667399351658381E-8</v>
      </c>
      <c r="W121" s="52">
        <f>+B!T55/(D!W$94)</f>
        <v>2.4354147501567107E-8</v>
      </c>
      <c r="X121" s="52">
        <f>+B!U55/(D!X$94)</f>
        <v>3.0808146370058293E-8</v>
      </c>
      <c r="Y121" s="52">
        <f>+B!V55/(D!Y$94)</f>
        <v>3.3707957443244204E-8</v>
      </c>
      <c r="Z121" s="52">
        <f>+B!W55/(D!Z$94)</f>
        <v>4.2484467709376797E-8</v>
      </c>
      <c r="AA121" s="52">
        <f>+B!X55/(D!AA$94)</f>
        <v>5.0838059108969224E-8</v>
      </c>
      <c r="AB121" s="52">
        <f>+B!Y55/(D!AB$94)</f>
        <v>6.150637922334175E-8</v>
      </c>
      <c r="AC121" s="52">
        <f>+B!Z55/(D!AC$94)</f>
        <v>6.628480219277874E-8</v>
      </c>
      <c r="AD121" s="52">
        <f>+B!AA55/(D!AD$94)</f>
        <v>5.8040860208845468E-8</v>
      </c>
      <c r="AE121" s="52">
        <f>+B!AB55/(D!AE$94)</f>
        <v>5.442877614182255E-8</v>
      </c>
      <c r="AF121" s="52">
        <f>+B!AC55/(D!AF$94)</f>
        <v>5.4405697789974429E-8</v>
      </c>
      <c r="AG121" s="52">
        <f>+B!AD55/(D!AG$94)</f>
        <v>3.9226787239493304E-8</v>
      </c>
      <c r="AH121" s="52">
        <f>+B!AE55/(D!AH$94)</f>
        <v>4.9961182021665215E-8</v>
      </c>
    </row>
    <row r="122" spans="6:34" ht="15.75" thickBot="1" x14ac:dyDescent="0.3">
      <c r="F122" s="236" t="s">
        <v>25</v>
      </c>
      <c r="G122" s="237"/>
      <c r="H122" s="53" t="e">
        <f>+B!E56/(D!H$94)</f>
        <v>#VALUE!</v>
      </c>
      <c r="I122" s="53" t="e">
        <f>+B!F56/(D!I$94)</f>
        <v>#VALUE!</v>
      </c>
      <c r="J122" s="53" t="e">
        <f>+B!G56/(D!J$94)</f>
        <v>#VALUE!</v>
      </c>
      <c r="K122" s="53" t="e">
        <f>+B!H56/(D!K$94)</f>
        <v>#VALUE!</v>
      </c>
      <c r="L122" s="53" t="e">
        <f>+B!I56/(D!L$94)</f>
        <v>#VALUE!</v>
      </c>
      <c r="M122" s="53" t="e">
        <f>+B!J56/(D!M$94)</f>
        <v>#VALUE!</v>
      </c>
      <c r="N122" s="53" t="e">
        <f>+B!K56/(D!N$94)</f>
        <v>#VALUE!</v>
      </c>
      <c r="O122" s="53">
        <f>+B!L56/(D!O$94)</f>
        <v>1.0697916144837624E-11</v>
      </c>
      <c r="P122" s="53">
        <f>+B!M56/(D!P$94)</f>
        <v>4.4240691099524502E-11</v>
      </c>
      <c r="Q122" s="53" t="e">
        <f>+B!N56/(D!Q$94)</f>
        <v>#VALUE!</v>
      </c>
      <c r="R122" s="53">
        <f>+B!O56/(D!R$94)</f>
        <v>1.1186025453968768E-10</v>
      </c>
      <c r="S122" s="53">
        <f>+B!P56/(D!S$94)</f>
        <v>1.9180962891505281E-10</v>
      </c>
      <c r="T122" s="53">
        <f>+B!Q56/(D!T$94)</f>
        <v>2.42504403283349E-11</v>
      </c>
      <c r="U122" s="53">
        <f>+B!R56/(D!U$94)</f>
        <v>0</v>
      </c>
      <c r="V122" s="53">
        <f>+B!S56/(D!V$94)</f>
        <v>8.6059321375916437E-12</v>
      </c>
      <c r="W122" s="53">
        <f>+B!T56/(D!W$94)</f>
        <v>1.3609568026380818E-10</v>
      </c>
      <c r="X122" s="53">
        <f>+B!U56/(D!X$94)</f>
        <v>2.9557190528498606E-10</v>
      </c>
      <c r="Y122" s="53">
        <f>+B!V56/(D!Y$94)</f>
        <v>1.3749546745624686E-10</v>
      </c>
      <c r="Z122" s="53">
        <f>+B!W56/(D!Z$94)</f>
        <v>7.0659149202486975E-11</v>
      </c>
      <c r="AA122" s="53">
        <f>+B!X56/(D!AA$94)</f>
        <v>1.2332329177401566E-10</v>
      </c>
      <c r="AB122" s="53">
        <f>+B!Y56/(D!AB$94)</f>
        <v>8.5184171546371051E-11</v>
      </c>
      <c r="AC122" s="53">
        <f>+B!Z56/(D!AC$94)</f>
        <v>1.8385926889766334E-10</v>
      </c>
      <c r="AD122" s="53">
        <f>+B!AA56/(D!AD$94)</f>
        <v>1.2825292279051038E-11</v>
      </c>
      <c r="AE122" s="53">
        <f>+B!AB56/(D!AE$94)</f>
        <v>1.4063510053137217E-10</v>
      </c>
      <c r="AF122" s="53">
        <f>+B!AC56/(D!AF$94)</f>
        <v>3.0949256379756768E-11</v>
      </c>
      <c r="AG122" s="53">
        <f>+B!AD56/(D!AG$94)</f>
        <v>0</v>
      </c>
      <c r="AH122" s="53">
        <f>+B!AE56/(D!AH$94)</f>
        <v>5.7240231455029843E-11</v>
      </c>
    </row>
    <row r="123" spans="6:34" x14ac:dyDescent="0.25">
      <c r="F123" t="s">
        <v>52</v>
      </c>
    </row>
    <row r="124" spans="6:34" ht="15.75" thickBot="1" x14ac:dyDescent="0.3"/>
    <row r="125" spans="6:34" ht="15.75" thickBot="1" x14ac:dyDescent="0.3">
      <c r="F125" s="5" t="s">
        <v>14</v>
      </c>
      <c r="G125" s="6"/>
      <c r="H125" s="11">
        <v>1995</v>
      </c>
      <c r="I125" s="7">
        <v>1996</v>
      </c>
      <c r="J125" s="11">
        <v>1997</v>
      </c>
      <c r="K125" s="7">
        <v>1998</v>
      </c>
      <c r="L125" s="11">
        <v>1999</v>
      </c>
      <c r="M125" s="7">
        <v>2000</v>
      </c>
      <c r="N125" s="11">
        <v>2001</v>
      </c>
      <c r="O125" s="7">
        <v>2002</v>
      </c>
      <c r="P125" s="11">
        <v>2003</v>
      </c>
      <c r="Q125" s="7">
        <v>2004</v>
      </c>
      <c r="R125" s="11">
        <v>2005</v>
      </c>
      <c r="S125" s="7">
        <v>2006</v>
      </c>
      <c r="T125" s="11">
        <v>2007</v>
      </c>
      <c r="U125" s="7">
        <v>2008</v>
      </c>
      <c r="V125" s="11">
        <v>2009</v>
      </c>
      <c r="W125" s="7">
        <v>2010</v>
      </c>
      <c r="X125" s="11">
        <v>2011</v>
      </c>
      <c r="Y125" s="7">
        <v>2012</v>
      </c>
      <c r="Z125" s="11">
        <v>2013</v>
      </c>
      <c r="AA125" s="7">
        <v>2014</v>
      </c>
      <c r="AB125" s="11">
        <v>2015</v>
      </c>
      <c r="AC125" s="8">
        <v>2016</v>
      </c>
      <c r="AD125" s="8">
        <v>2017</v>
      </c>
      <c r="AE125" s="8">
        <v>2018</v>
      </c>
      <c r="AF125" s="8">
        <v>2019</v>
      </c>
      <c r="AG125" s="8">
        <v>2020</v>
      </c>
      <c r="AH125" s="8">
        <v>2021</v>
      </c>
    </row>
    <row r="126" spans="6:34" ht="15.75" thickBot="1" x14ac:dyDescent="0.3">
      <c r="F126" s="212" t="s">
        <v>26</v>
      </c>
      <c r="G126" s="221"/>
      <c r="H126" s="166">
        <f>+'C'!D46/(D!H$94)</f>
        <v>5.6732938586044532E-7</v>
      </c>
      <c r="I126" s="166">
        <f>+'C'!E46/(D!I$94)</f>
        <v>3.3076219488505715E-7</v>
      </c>
      <c r="J126" s="166">
        <f>+'C'!F46/(D!J$94)</f>
        <v>4.4948701505424548E-7</v>
      </c>
      <c r="K126" s="166">
        <f>+'C'!G46/(D!K$94)</f>
        <v>5.8879403641756072E-7</v>
      </c>
      <c r="L126" s="166">
        <f>+'C'!H46/(D!L$94)</f>
        <v>7.8912516856398156E-7</v>
      </c>
      <c r="M126" s="166">
        <f>+'C'!I46/(D!M$94)</f>
        <v>7.498861208547805E-7</v>
      </c>
      <c r="N126" s="166">
        <f>+'C'!J46/(D!N$94)</f>
        <v>6.5724042455026726E-7</v>
      </c>
      <c r="O126" s="166">
        <f>+'C'!K46/(D!O$94)</f>
        <v>5.046537476384037E-7</v>
      </c>
      <c r="P126" s="166">
        <f>+'C'!L46/(D!P$94)</f>
        <v>8.6904187296977175E-7</v>
      </c>
      <c r="Q126" s="166">
        <f>+'C'!M46/(D!Q$94)</f>
        <v>9.0523151623755897E-7</v>
      </c>
      <c r="R126" s="166">
        <f>+'C'!N46/(D!R$94)</f>
        <v>9.7207660637971685E-7</v>
      </c>
      <c r="S126" s="166">
        <f>+'C'!O46/(D!S$94)</f>
        <v>7.5899688902424833E-7</v>
      </c>
      <c r="T126" s="166">
        <f>+'C'!P46/(D!T$94)</f>
        <v>8.3589327776544142E-7</v>
      </c>
      <c r="U126" s="166">
        <f>+'C'!Q46/(D!U$94)</f>
        <v>6.7880205830415293E-7</v>
      </c>
      <c r="V126" s="166">
        <f>+'C'!R46/(D!V$94)</f>
        <v>7.1402988648990983E-7</v>
      </c>
      <c r="W126" s="166">
        <f>+'C'!S46/(D!W$94)</f>
        <v>4.2626213948472899E-7</v>
      </c>
      <c r="X126" s="166">
        <f>+'C'!T46/(D!X$94)</f>
        <v>7.7688537565577854E-7</v>
      </c>
      <c r="Y126" s="166">
        <f>+'C'!U46/(D!Y$94)</f>
        <v>7.2484914453375379E-7</v>
      </c>
      <c r="Z126" s="166">
        <f>+'C'!V46/(D!Z$94)</f>
        <v>6.9071150249299225E-7</v>
      </c>
      <c r="AA126" s="166">
        <f>+'C'!W46/(D!AA$94)</f>
        <v>4.2936447176027294E-7</v>
      </c>
      <c r="AB126" s="166">
        <f>+'C'!X46/(D!AB$94)</f>
        <v>7.3535747192434088E-7</v>
      </c>
      <c r="AC126" s="166">
        <f>+'C'!Y46/(D!AC$94)</f>
        <v>4.3486606424985597E-7</v>
      </c>
      <c r="AD126" s="166">
        <f>+'C'!Z46/(D!AD$94)</f>
        <v>1.0601643103709169E-6</v>
      </c>
      <c r="AE126" s="166">
        <f>+'C'!AA46/(D!AE$94)</f>
        <v>7.4363352806717324E-7</v>
      </c>
      <c r="AF126" s="166">
        <f>+'C'!AB46/(D!AF$94)</f>
        <v>3.7192649869245105E-7</v>
      </c>
      <c r="AG126" s="166">
        <f>+'C'!AC46/(D!AG$94)</f>
        <v>-6.0136888293687044E-8</v>
      </c>
      <c r="AH126" s="166">
        <f>+'C'!AD46/(D!AH$94)</f>
        <v>-2.3458636856700536E-7</v>
      </c>
    </row>
    <row r="127" spans="6:34" x14ac:dyDescent="0.25">
      <c r="F127" s="232" t="s">
        <v>16</v>
      </c>
      <c r="G127" s="233"/>
      <c r="H127" s="162">
        <f>+'C'!D47/(D!H$94)</f>
        <v>2.7080570488156861E-7</v>
      </c>
      <c r="I127" s="162" t="e">
        <f>+'C'!E47/(D!I$94)</f>
        <v>#VALUE!</v>
      </c>
      <c r="J127" s="162">
        <f>+'C'!F47/(D!J$94)</f>
        <v>2.2244505327795698E-8</v>
      </c>
      <c r="K127" s="162">
        <f>+'C'!G47/(D!K$94)</f>
        <v>1.0206277215803383E-7</v>
      </c>
      <c r="L127" s="162">
        <f>+'C'!H47/(D!L$94)</f>
        <v>7.0890292516073877E-8</v>
      </c>
      <c r="M127" s="162">
        <f>+'C'!I47/(D!M$94)</f>
        <v>1.3411231376609715E-7</v>
      </c>
      <c r="N127" s="162">
        <f>+'C'!J47/(D!N$94)</f>
        <v>1.3395374844841246E-7</v>
      </c>
      <c r="O127" s="162">
        <f>+'C'!K47/(D!O$94)</f>
        <v>2.1054826004623294E-7</v>
      </c>
      <c r="P127" s="162">
        <f>+'C'!L47/(D!P$94)</f>
        <v>2.2619413723241662E-7</v>
      </c>
      <c r="Q127" s="162">
        <f>+'C'!M47/(D!Q$94)</f>
        <v>2.4582211968547515E-7</v>
      </c>
      <c r="R127" s="162">
        <f>+'C'!N47/(D!R$94)</f>
        <v>2.2056397462546925E-7</v>
      </c>
      <c r="S127" s="162">
        <f>+'C'!O47/(D!S$94)</f>
        <v>1.8395780894430436E-7</v>
      </c>
      <c r="T127" s="162">
        <f>+'C'!P47/(D!T$94)</f>
        <v>1.8007406970208365E-7</v>
      </c>
      <c r="U127" s="162">
        <f>+'C'!Q47/(D!U$94)</f>
        <v>1.5187853860229601E-7</v>
      </c>
      <c r="V127" s="162">
        <f>+'C'!R47/(D!V$94)</f>
        <v>1.5919253268117022E-7</v>
      </c>
      <c r="W127" s="162">
        <f>+'C'!S47/(D!W$94)</f>
        <v>1.8131434243966524E-7</v>
      </c>
      <c r="X127" s="162">
        <f>+'C'!T47/(D!X$94)</f>
        <v>8.6518972154076868E-8</v>
      </c>
      <c r="Y127" s="162">
        <f>+'C'!U47/(D!Y$94)</f>
        <v>1.3409852061321018E-8</v>
      </c>
      <c r="Z127" s="162" t="e">
        <f>+'C'!V47/(D!Z$94)</f>
        <v>#VALUE!</v>
      </c>
      <c r="AA127" s="162">
        <f>+'C'!W47/(D!AA$94)</f>
        <v>1.1555654829207766E-8</v>
      </c>
      <c r="AB127" s="162">
        <f>+'C'!X47/(D!AB$94)</f>
        <v>2.5548436730187606E-8</v>
      </c>
      <c r="AC127" s="162">
        <f>+'C'!Y47/(D!AC$94)</f>
        <v>2.2307079374526114E-8</v>
      </c>
      <c r="AD127" s="162">
        <f>+'C'!Z47/(D!AD$94)</f>
        <v>4.6055624574072277E-8</v>
      </c>
      <c r="AE127" s="162">
        <f>+'C'!AA47/(D!AE$94)</f>
        <v>2.4850521487511614E-8</v>
      </c>
      <c r="AF127" s="162">
        <f>+'C'!AB47/(D!AF$94)</f>
        <v>3.296095804444096E-8</v>
      </c>
      <c r="AG127" s="162">
        <f>+'C'!AC47/(D!AG$94)</f>
        <v>4.9537553629804336E-8</v>
      </c>
      <c r="AH127" s="162">
        <f>+'C'!AD47/(D!AH$94)</f>
        <v>3.5126422036236647E-8</v>
      </c>
    </row>
    <row r="128" spans="6:34" x14ac:dyDescent="0.25">
      <c r="F128" s="234" t="s">
        <v>17</v>
      </c>
      <c r="G128" s="235"/>
      <c r="H128" s="163">
        <f>+'C'!D48/(D!H$94)</f>
        <v>7.8363779027417277E-9</v>
      </c>
      <c r="I128" s="163">
        <f>+'C'!E48/(D!I$94)</f>
        <v>-6.1866953883438181E-11</v>
      </c>
      <c r="J128" s="163">
        <f>+'C'!F48/(D!J$94)</f>
        <v>8.0713479178115726E-9</v>
      </c>
      <c r="K128" s="163" t="e">
        <f>+'C'!G48/(D!K$94)</f>
        <v>#VALUE!</v>
      </c>
      <c r="L128" s="163" t="e">
        <f>+'C'!H48/(D!L$94)</f>
        <v>#VALUE!</v>
      </c>
      <c r="M128" s="163">
        <f>+'C'!I48/(D!M$94)</f>
        <v>-1.6001148930230996E-10</v>
      </c>
      <c r="N128" s="163">
        <f>+'C'!J48/(D!N$94)</f>
        <v>1.3451865030820497E-7</v>
      </c>
      <c r="O128" s="163">
        <f>+'C'!K48/(D!O$94)</f>
        <v>1.7714850837548866E-10</v>
      </c>
      <c r="P128" s="163">
        <f>+'C'!L48/(D!P$94)</f>
        <v>-2.1483203521268979E-10</v>
      </c>
      <c r="Q128" s="163">
        <f>+'C'!M48/(D!Q$94)</f>
        <v>-1.5612198776684584E-10</v>
      </c>
      <c r="R128" s="163" t="e">
        <f>+'C'!N48/(D!R$94)</f>
        <v>#VALUE!</v>
      </c>
      <c r="S128" s="163" t="e">
        <f>+'C'!O48/(D!S$94)</f>
        <v>#VALUE!</v>
      </c>
      <c r="T128" s="163" t="e">
        <f>+'C'!P48/(D!T$94)</f>
        <v>#VALUE!</v>
      </c>
      <c r="U128" s="163">
        <f>+'C'!Q48/(D!U$94)</f>
        <v>7.4322749499533164E-10</v>
      </c>
      <c r="V128" s="163">
        <f>+'C'!R48/(D!V$94)</f>
        <v>3.5714618371005321E-10</v>
      </c>
      <c r="W128" s="163">
        <f>+'C'!S48/(D!W$94)</f>
        <v>4.1526630644597873E-9</v>
      </c>
      <c r="X128" s="163">
        <f>+'C'!T48/(D!X$94)</f>
        <v>1.2957394635725651E-9</v>
      </c>
      <c r="Y128" s="163">
        <f>+'C'!U48/(D!Y$94)</f>
        <v>9.624682721937281E-10</v>
      </c>
      <c r="Z128" s="163">
        <f>+'C'!V48/(D!Z$94)</f>
        <v>-3.6899777916854307E-10</v>
      </c>
      <c r="AA128" s="163">
        <f>+'C'!W48/(D!AA$94)</f>
        <v>3.9358497374685849E-11</v>
      </c>
      <c r="AB128" s="163">
        <f>+'C'!X48/(D!AB$94)</f>
        <v>-5.7584499965346829E-10</v>
      </c>
      <c r="AC128" s="163" t="e">
        <f>+'C'!Y48/(D!AC$94)</f>
        <v>#VALUE!</v>
      </c>
      <c r="AD128" s="163">
        <f>+'C'!Z48/(D!AD$94)</f>
        <v>-6.2843932167350086E-10</v>
      </c>
      <c r="AE128" s="163">
        <f>+'C'!AA48/(D!AE$94)</f>
        <v>3.3872113574790064E-9</v>
      </c>
      <c r="AF128" s="163">
        <f>+'C'!AB48/(D!AF$94)</f>
        <v>-5.4718285279409973E-9</v>
      </c>
      <c r="AG128" s="163" t="e">
        <f>+'C'!AC48/(D!AG$94)</f>
        <v>#VALUE!</v>
      </c>
      <c r="AH128" s="163" t="e">
        <f>+'C'!AD48/(D!AH$94)</f>
        <v>#VALUE!</v>
      </c>
    </row>
    <row r="129" spans="6:34" x14ac:dyDescent="0.25">
      <c r="F129" s="232" t="s">
        <v>18</v>
      </c>
      <c r="G129" s="233"/>
      <c r="H129" s="163">
        <f>+'C'!D49/(D!H$94)</f>
        <v>-3.467748723554153E-9</v>
      </c>
      <c r="I129" s="163">
        <f>+'C'!E49/(D!I$94)</f>
        <v>-2.1703351464649149E-9</v>
      </c>
      <c r="J129" s="163">
        <f>+'C'!F49/(D!J$94)</f>
        <v>-2.1599012008766823E-9</v>
      </c>
      <c r="K129" s="163">
        <f>+'C'!G49/(D!K$94)</f>
        <v>-3.3800727217277793E-9</v>
      </c>
      <c r="L129" s="163">
        <f>+'C'!H49/(D!L$94)</f>
        <v>-1.9794593772764365E-9</v>
      </c>
      <c r="M129" s="163">
        <f>+'C'!I49/(D!M$94)</f>
        <v>-5.2293112243752731E-9</v>
      </c>
      <c r="N129" s="163" t="e">
        <f>+'C'!J49/(D!N$94)</f>
        <v>#VALUE!</v>
      </c>
      <c r="O129" s="163">
        <f>+'C'!K49/(D!O$94)</f>
        <v>-3.7768952117608219E-9</v>
      </c>
      <c r="P129" s="163">
        <f>+'C'!L49/(D!P$94)</f>
        <v>-3.2578456089427014E-9</v>
      </c>
      <c r="Q129" s="163">
        <f>+'C'!M49/(D!Q$94)</f>
        <v>-3.8251381687917937E-9</v>
      </c>
      <c r="R129" s="163">
        <f>+'C'!N49/(D!R$94)</f>
        <v>-2.7605564320958344E-9</v>
      </c>
      <c r="S129" s="163">
        <f>+'C'!O49/(D!S$94)</f>
        <v>-4.0898762810596741E-9</v>
      </c>
      <c r="T129" s="163">
        <f>+'C'!P49/(D!T$94)</f>
        <v>-2.8761022229405191E-9</v>
      </c>
      <c r="U129" s="163">
        <f>+'C'!Q49/(D!U$94)</f>
        <v>-2.3741989423461983E-9</v>
      </c>
      <c r="V129" s="163">
        <f>+'C'!R49/(D!V$94)</f>
        <v>-8.3907838341518523E-10</v>
      </c>
      <c r="W129" s="163">
        <f>+'C'!S49/(D!W$94)</f>
        <v>-7.6492751573914746E-9</v>
      </c>
      <c r="X129" s="163">
        <f>+'C'!T49/(D!X$94)</f>
        <v>1.7704458569090579E-9</v>
      </c>
      <c r="Y129" s="163">
        <f>+'C'!U49/(D!Y$94)</f>
        <v>-4.8797410999177806E-10</v>
      </c>
      <c r="Z129" s="163">
        <f>+'C'!V49/(D!Z$94)</f>
        <v>-3.2450868522623647E-10</v>
      </c>
      <c r="AA129" s="163" t="e">
        <f>+'C'!W49/(D!AA$94)</f>
        <v>#VALUE!</v>
      </c>
      <c r="AB129" s="163">
        <f>+'C'!X49/(D!AB$94)</f>
        <v>2.3851568032983892E-11</v>
      </c>
      <c r="AC129" s="163">
        <f>+'C'!Y49/(D!AC$94)</f>
        <v>-5.0561298946857415E-10</v>
      </c>
      <c r="AD129" s="163">
        <f>+'C'!Z49/(D!AD$94)</f>
        <v>9.8113485934740438E-10</v>
      </c>
      <c r="AE129" s="163">
        <f>+'C'!AA49/(D!AE$94)</f>
        <v>1.0442904273499763E-9</v>
      </c>
      <c r="AF129" s="163">
        <f>+'C'!AB49/(D!AF$94)</f>
        <v>4.4876421750647318E-10</v>
      </c>
      <c r="AG129" s="163">
        <f>+'C'!AC49/(D!AG$94)</f>
        <v>-7.6951539619113523E-10</v>
      </c>
      <c r="AH129" s="163">
        <f>+'C'!AD49/(D!AH$94)</f>
        <v>-2.0574683195224615E-9</v>
      </c>
    </row>
    <row r="130" spans="6:34" x14ac:dyDescent="0.25">
      <c r="F130" s="234" t="s">
        <v>19</v>
      </c>
      <c r="G130" s="235"/>
      <c r="H130" s="163" t="e">
        <f>+'C'!D50/(D!H$94)</f>
        <v>#VALUE!</v>
      </c>
      <c r="I130" s="163">
        <f>+'C'!E50/(D!I$94)</f>
        <v>3.4571829169064091E-7</v>
      </c>
      <c r="J130" s="163">
        <f>+'C'!F50/(D!J$94)</f>
        <v>4.9484417147106154E-7</v>
      </c>
      <c r="K130" s="163" t="e">
        <f>+'C'!G50/(D!K$94)</f>
        <v>#VALUE!</v>
      </c>
      <c r="L130" s="163" t="e">
        <f>+'C'!H50/(D!L$94)</f>
        <v>#VALUE!</v>
      </c>
      <c r="M130" s="163" t="e">
        <f>+'C'!I50/(D!M$94)</f>
        <v>#VALUE!</v>
      </c>
      <c r="N130" s="163" t="e">
        <f>+'C'!J50/(D!N$94)</f>
        <v>#VALUE!</v>
      </c>
      <c r="O130" s="163" t="e">
        <f>+'C'!K50/(D!O$94)</f>
        <v>#VALUE!</v>
      </c>
      <c r="P130" s="163">
        <f>+'C'!L50/(D!P$94)</f>
        <v>6.7477696206229234E-7</v>
      </c>
      <c r="Q130" s="163" t="e">
        <f>+'C'!M50/(D!Q$94)</f>
        <v>#VALUE!</v>
      </c>
      <c r="R130" s="163" t="e">
        <f>+'C'!N50/(D!R$94)</f>
        <v>#VALUE!</v>
      </c>
      <c r="S130" s="163" t="e">
        <f>+'C'!O50/(D!S$94)</f>
        <v>#VALUE!</v>
      </c>
      <c r="T130" s="163" t="e">
        <f>+'C'!P50/(D!T$94)</f>
        <v>#VALUE!</v>
      </c>
      <c r="U130" s="163" t="e">
        <f>+'C'!Q50/(D!U$94)</f>
        <v>#VALUE!</v>
      </c>
      <c r="V130" s="163" t="e">
        <f>+'C'!R50/(D!V$94)</f>
        <v>#VALUE!</v>
      </c>
      <c r="W130" s="163" t="e">
        <f>+'C'!S50/(D!W$94)</f>
        <v>#VALUE!</v>
      </c>
      <c r="X130" s="163">
        <f>+'C'!T50/(D!X$94)</f>
        <v>8.2525765857928699E-7</v>
      </c>
      <c r="Y130" s="163" t="e">
        <f>+'C'!U50/(D!Y$94)</f>
        <v>#VALUE!</v>
      </c>
      <c r="Z130" s="163">
        <f>+'C'!V50/(D!Z$94)</f>
        <v>8.1759963242750277E-7</v>
      </c>
      <c r="AA130" s="163">
        <f>+'C'!W50/(D!AA$94)</f>
        <v>6.6337172985138015E-7</v>
      </c>
      <c r="AB130" s="163">
        <f>+'C'!X50/(D!AB$94)</f>
        <v>9.62012108208063E-7</v>
      </c>
      <c r="AC130" s="163">
        <f>+'C'!Y50/(D!AC$94)</f>
        <v>6.5437635253781046E-7</v>
      </c>
      <c r="AD130" s="163">
        <f>+'C'!Z50/(D!AD$94)</f>
        <v>1.1916748574003062E-6</v>
      </c>
      <c r="AE130" s="163">
        <f>+'C'!AA50/(D!AE$94)</f>
        <v>9.0379596191913556E-7</v>
      </c>
      <c r="AF130" s="163">
        <f>+'C'!AB50/(D!AF$94)</f>
        <v>4.9356017119053314E-7</v>
      </c>
      <c r="AG130" s="163">
        <f>+'C'!AC50/(D!AG$94)</f>
        <v>6.2819093400603261E-8</v>
      </c>
      <c r="AH130" s="163">
        <f>+'C'!AD50/(D!AH$94)</f>
        <v>9.5400385758383068E-11</v>
      </c>
    </row>
    <row r="131" spans="6:34" x14ac:dyDescent="0.25">
      <c r="F131" s="232" t="s">
        <v>20</v>
      </c>
      <c r="G131" s="233"/>
      <c r="H131" s="163">
        <f>+'C'!D51/(D!H$94)</f>
        <v>-1.0812986898665643E-9</v>
      </c>
      <c r="I131" s="163" t="e">
        <f>+'C'!E51/(D!I$94)</f>
        <v>#VALUE!</v>
      </c>
      <c r="J131" s="163" t="e">
        <f>+'C'!F51/(D!J$94)</f>
        <v>#VALUE!</v>
      </c>
      <c r="K131" s="163" t="e">
        <f>+'C'!G51/(D!K$94)</f>
        <v>#VALUE!</v>
      </c>
      <c r="L131" s="163" t="e">
        <f>+'C'!H51/(D!L$94)</f>
        <v>#VALUE!</v>
      </c>
      <c r="M131" s="163">
        <f>+'C'!I51/(D!M$94)</f>
        <v>-6.2651060505152715E-11</v>
      </c>
      <c r="N131" s="163" t="e">
        <f>+'C'!J51/(D!N$94)</f>
        <v>#VALUE!</v>
      </c>
      <c r="O131" s="163" t="e">
        <f>+'C'!K51/(D!O$94)</f>
        <v>#VALUE!</v>
      </c>
      <c r="P131" s="163" t="e">
        <f>+'C'!L51/(D!P$94)</f>
        <v>#VALUE!</v>
      </c>
      <c r="Q131" s="163" t="e">
        <f>+'C'!M51/(D!Q$94)</f>
        <v>#VALUE!</v>
      </c>
      <c r="R131" s="163" t="e">
        <f>+'C'!N51/(D!R$94)</f>
        <v>#VALUE!</v>
      </c>
      <c r="S131" s="163" t="e">
        <f>+'C'!O51/(D!S$94)</f>
        <v>#VALUE!</v>
      </c>
      <c r="T131" s="163" t="e">
        <f>+'C'!P51/(D!T$94)</f>
        <v>#VALUE!</v>
      </c>
      <c r="U131" s="163" t="e">
        <f>+'C'!Q51/(D!U$94)</f>
        <v>#VALUE!</v>
      </c>
      <c r="V131" s="163" t="e">
        <f>+'C'!R51/(D!V$94)</f>
        <v>#VALUE!</v>
      </c>
      <c r="W131" s="163" t="e">
        <f>+'C'!S51/(D!W$94)</f>
        <v>#VALUE!</v>
      </c>
      <c r="X131" s="163" t="e">
        <f>+'C'!T51/(D!X$94)</f>
        <v>#VALUE!</v>
      </c>
      <c r="Y131" s="163" t="e">
        <f>+'C'!U51/(D!Y$94)</f>
        <v>#VALUE!</v>
      </c>
      <c r="Z131" s="163" t="e">
        <f>+'C'!V51/(D!Z$94)</f>
        <v>#VALUE!</v>
      </c>
      <c r="AA131" s="163">
        <f>+'C'!W51/(D!AA$94)</f>
        <v>1.7842518809857585E-10</v>
      </c>
      <c r="AB131" s="163" t="e">
        <f>+'C'!X51/(D!AB$94)</f>
        <v>#VALUE!</v>
      </c>
      <c r="AC131" s="163" t="e">
        <f>+'C'!Y51/(D!AC$94)</f>
        <v>#VALUE!</v>
      </c>
      <c r="AD131" s="163">
        <f>+'C'!Z51/(D!AD$94)</f>
        <v>-4.3605993748773526E-10</v>
      </c>
      <c r="AE131" s="163">
        <f>+'C'!AA51/(D!AE$94)</f>
        <v>-9.4853886954138258E-10</v>
      </c>
      <c r="AF131" s="163">
        <f>+'C'!AB51/(D!AF$94)</f>
        <v>-6.5302930961286789E-10</v>
      </c>
      <c r="AG131" s="163">
        <f>+'C'!AC51/(D!AG$94)</f>
        <v>-3.9474659987304872E-9</v>
      </c>
      <c r="AH131" s="163">
        <f>+'C'!AD51/(D!AH$94)</f>
        <v>-8.2235132523726212E-9</v>
      </c>
    </row>
    <row r="132" spans="6:34" x14ac:dyDescent="0.25">
      <c r="F132" s="234" t="s">
        <v>21</v>
      </c>
      <c r="G132" s="235"/>
      <c r="H132" s="163">
        <f>+'C'!D52/(D!H$94)</f>
        <v>6.2481569434845974E-12</v>
      </c>
      <c r="I132" s="163">
        <f>+'C'!E52/(D!I$94)</f>
        <v>7.4431575404287194E-9</v>
      </c>
      <c r="J132" s="163">
        <f>+'C'!F52/(D!J$94)</f>
        <v>2.9943790776510976E-9</v>
      </c>
      <c r="K132" s="163">
        <f>+'C'!G52/(D!K$94)</f>
        <v>8.5168950356932759E-9</v>
      </c>
      <c r="L132" s="163">
        <f>+'C'!H52/(D!L$94)</f>
        <v>6.6403585997288762E-9</v>
      </c>
      <c r="M132" s="163">
        <f>+'C'!I52/(D!M$94)</f>
        <v>2.0224939666428493E-10</v>
      </c>
      <c r="N132" s="163" t="e">
        <f>+'C'!J52/(D!N$94)</f>
        <v>#VALUE!</v>
      </c>
      <c r="O132" s="163">
        <f>+'C'!K52/(D!O$94)</f>
        <v>3.1972784401768289E-9</v>
      </c>
      <c r="P132" s="163">
        <f>+'C'!L52/(D!P$94)</f>
        <v>4.0978164662743947E-9</v>
      </c>
      <c r="Q132" s="163">
        <f>+'C'!M52/(D!Q$94)</f>
        <v>2.2040429166038368E-8</v>
      </c>
      <c r="R132" s="163">
        <f>+'C'!N52/(D!R$94)</f>
        <v>1.8816400109652273E-8</v>
      </c>
      <c r="S132" s="163">
        <f>+'C'!O52/(D!S$94)</f>
        <v>1.4769341426459065E-8</v>
      </c>
      <c r="T132" s="163">
        <f>+'C'!P52/(D!T$94)</f>
        <v>3.6395060844765018E-8</v>
      </c>
      <c r="U132" s="163">
        <f>+'C'!Q52/(D!U$94)</f>
        <v>-1.8609590666355331E-8</v>
      </c>
      <c r="V132" s="163">
        <f>+'C'!R52/(D!V$94)</f>
        <v>7.3021334187465093E-9</v>
      </c>
      <c r="W132" s="163">
        <f>+'C'!S52/(D!W$94)</f>
        <v>-5.3321589600794584E-9</v>
      </c>
      <c r="X132" s="163">
        <f>+'C'!T52/(D!X$94)</f>
        <v>-4.4520891430401131E-8</v>
      </c>
      <c r="Y132" s="163">
        <f>+'C'!U52/(D!Y$94)</f>
        <v>-1.6553375885908937E-8</v>
      </c>
      <c r="Z132" s="163">
        <f>+'C'!V52/(D!Z$94)</f>
        <v>-1.2799774027754214E-8</v>
      </c>
      <c r="AA132" s="163">
        <f>+'C'!W52/(D!AA$94)</f>
        <v>-7.61114622231675E-8</v>
      </c>
      <c r="AB132" s="163">
        <f>+'C'!X52/(D!AB$94)</f>
        <v>1.8968811319945906E-8</v>
      </c>
      <c r="AC132" s="163">
        <f>+'C'!Y52/(D!AC$94)</f>
        <v>-2.8604259334271083E-8</v>
      </c>
      <c r="AD132" s="163">
        <f>+'C'!Z52/(D!AD$94)</f>
        <v>-1.2353962787795912E-8</v>
      </c>
      <c r="AE132" s="163">
        <f>+'C'!AA52/(D!AE$94)</f>
        <v>-4.9234254130706333E-8</v>
      </c>
      <c r="AF132" s="163">
        <f>+'C'!AB52/(D!AF$94)</f>
        <v>-1.1553357406563202E-8</v>
      </c>
      <c r="AG132" s="163">
        <f>+'C'!AC52/(D!AG$94)</f>
        <v>-3.0669628050117843E-9</v>
      </c>
      <c r="AH132" s="163">
        <f>+'C'!AD52/(D!AH$94)</f>
        <v>-6.0143583194943305E-8</v>
      </c>
    </row>
    <row r="133" spans="6:34" x14ac:dyDescent="0.25">
      <c r="F133" s="232" t="s">
        <v>22</v>
      </c>
      <c r="G133" s="233"/>
      <c r="H133" s="163">
        <f>+'C'!D53/(D!H$94)</f>
        <v>-1.0839795599738033E-8</v>
      </c>
      <c r="I133" s="163">
        <f>+'C'!E53/(D!I$94)</f>
        <v>4.8950130206226932E-11</v>
      </c>
      <c r="J133" s="163">
        <f>+'C'!F53/(D!J$94)</f>
        <v>-1.6673450204526012E-8</v>
      </c>
      <c r="K133" s="163">
        <f>+'C'!G53/(D!K$94)</f>
        <v>-1.7231842278785947E-8</v>
      </c>
      <c r="L133" s="163">
        <f>+'C'!H53/(D!L$94)</f>
        <v>-1.4172809400494528E-8</v>
      </c>
      <c r="M133" s="163">
        <f>+'C'!I53/(D!M$94)</f>
        <v>-1.4772124938413475E-8</v>
      </c>
      <c r="N133" s="163">
        <f>+'C'!J53/(D!N$94)</f>
        <v>-1.104759872895316E-8</v>
      </c>
      <c r="O133" s="163">
        <f>+'C'!K53/(D!O$94)</f>
        <v>-9.3687817273235716E-9</v>
      </c>
      <c r="P133" s="163">
        <f>+'C'!L53/(D!P$94)</f>
        <v>7.8633575532780105E-9</v>
      </c>
      <c r="Q133" s="163">
        <f>+'C'!M53/(D!Q$94)</f>
        <v>-2.4090650201626584E-9</v>
      </c>
      <c r="R133" s="163">
        <f>+'C'!N53/(D!R$94)</f>
        <v>2.1120842216358465E-10</v>
      </c>
      <c r="S133" s="163">
        <f>+'C'!O53/(D!S$94)</f>
        <v>1.0147348110344729E-9</v>
      </c>
      <c r="T133" s="163">
        <f>+'C'!P53/(D!T$94)</f>
        <v>-3.2204584756028751E-9</v>
      </c>
      <c r="U133" s="163">
        <f>+'C'!Q53/(D!U$94)</f>
        <v>-1.8085202378219737E-8</v>
      </c>
      <c r="V133" s="163">
        <f>+'C'!R53/(D!V$94)</f>
        <v>-6.7986863886973986E-9</v>
      </c>
      <c r="W133" s="163">
        <f>+'C'!S53/(D!W$94)</f>
        <v>-3.0792520067893419E-8</v>
      </c>
      <c r="X133" s="163">
        <f>+'C'!T53/(D!X$94)</f>
        <v>-3.30204572974944E-8</v>
      </c>
      <c r="Y133" s="163">
        <f>+'C'!U53/(D!Y$94)</f>
        <v>-1.4938478140687528E-8</v>
      </c>
      <c r="Z133" s="163">
        <f>+'C'!V53/(D!Z$94)</f>
        <v>-3.2115891815293335E-8</v>
      </c>
      <c r="AA133" s="163">
        <f>+'C'!W53/(D!AA$94)</f>
        <v>-9.1760400779342591E-8</v>
      </c>
      <c r="AB133" s="163">
        <f>+'C'!X53/(D!AB$94)</f>
        <v>-1.2425985471812237E-7</v>
      </c>
      <c r="AC133" s="163">
        <f>+'C'!Y53/(D!AC$94)</f>
        <v>-4.604613959335134E-8</v>
      </c>
      <c r="AD133" s="163">
        <f>+'C'!Z53/(D!AD$94)</f>
        <v>-2.9254491688515416E-8</v>
      </c>
      <c r="AE133" s="163">
        <f>+'C'!AA53/(D!AE$94)</f>
        <v>-3.0781133599281397E-8</v>
      </c>
      <c r="AF133" s="163">
        <f>+'C'!AB53/(D!AF$94)</f>
        <v>-3.5730916490429195E-8</v>
      </c>
      <c r="AG133" s="163">
        <f>+'C'!AC53/(D!AG$94)</f>
        <v>-7.1772109067827037E-8</v>
      </c>
      <c r="AH133" s="163">
        <f>+'C'!AD53/(D!AH$94)</f>
        <v>-7.3032175310900851E-8</v>
      </c>
    </row>
    <row r="134" spans="6:34" x14ac:dyDescent="0.25">
      <c r="F134" s="234" t="s">
        <v>23</v>
      </c>
      <c r="G134" s="235"/>
      <c r="H134" s="163">
        <f>+'C'!D54/(D!H$94)</f>
        <v>-2.6482715915318343E-8</v>
      </c>
      <c r="I134" s="163">
        <f>+'C'!E54/(D!I$94)</f>
        <v>-5.9934669107355871E-8</v>
      </c>
      <c r="J134" s="163" t="e">
        <f>+'C'!F54/(D!J$94)</f>
        <v>#VALUE!</v>
      </c>
      <c r="K134" s="163">
        <f>+'C'!G54/(D!K$94)</f>
        <v>-3.7224449235574028E-8</v>
      </c>
      <c r="L134" s="163">
        <f>+'C'!H54/(D!L$94)</f>
        <v>-2.1139055595501086E-8</v>
      </c>
      <c r="M134" s="163">
        <f>+'C'!I54/(D!M$94)</f>
        <v>-1.3394842788235323E-8</v>
      </c>
      <c r="N134" s="163">
        <f>+'C'!J54/(D!N$94)</f>
        <v>-2.6874187771518391E-8</v>
      </c>
      <c r="O134" s="163">
        <f>+'C'!K54/(D!O$94)</f>
        <v>-4.8522185063580264E-8</v>
      </c>
      <c r="P134" s="163">
        <f>+'C'!L54/(D!P$94)</f>
        <v>-3.7696788120178446E-8</v>
      </c>
      <c r="Q134" s="163">
        <f>+'C'!M54/(D!Q$94)</f>
        <v>-2.7894042838340339E-8</v>
      </c>
      <c r="R134" s="163">
        <f>+'C'!N54/(D!R$94)</f>
        <v>-3.0938270606773166E-8</v>
      </c>
      <c r="S134" s="163">
        <f>+'C'!O54/(D!S$94)</f>
        <v>-1.9913551925813095E-7</v>
      </c>
      <c r="T134" s="163">
        <f>+'C'!P54/(D!T$94)</f>
        <v>-3.5997353623380328E-8</v>
      </c>
      <c r="U134" s="163">
        <f>+'C'!Q54/(D!U$94)</f>
        <v>-4.3181517459228763E-8</v>
      </c>
      <c r="V134" s="163">
        <f>+'C'!R54/(D!V$94)</f>
        <v>-2.0976959585379632E-8</v>
      </c>
      <c r="W134" s="163">
        <f>+'C'!S54/(D!W$94)</f>
        <v>-2.2337139727400924E-8</v>
      </c>
      <c r="X134" s="163">
        <f>+'C'!T54/(D!X$94)</f>
        <v>-3.0643939756011075E-8</v>
      </c>
      <c r="Y134" s="163">
        <f>+'C'!U54/(D!Y$94)</f>
        <v>-7.7609451405156437E-8</v>
      </c>
      <c r="Z134" s="163">
        <f>+'C'!V54/(D!Z$94)</f>
        <v>-5.4088270211740768E-8</v>
      </c>
      <c r="AA134" s="163">
        <f>+'C'!W54/(D!AA$94)</f>
        <v>-2.9408669238365268E-8</v>
      </c>
      <c r="AB134" s="163">
        <f>+'C'!X54/(D!AB$94)</f>
        <v>-8.630178787705944E-8</v>
      </c>
      <c r="AC134" s="163">
        <f>+'C'!Y54/(D!AC$94)</f>
        <v>-9.7986383056941235E-8</v>
      </c>
      <c r="AD134" s="163">
        <f>+'C'!Z54/(D!AD$94)</f>
        <v>-7.9186560853930864E-8</v>
      </c>
      <c r="AE134" s="163">
        <f>+'C'!AA54/(D!AE$94)</f>
        <v>-5.4919502875591594E-8</v>
      </c>
      <c r="AF134" s="163">
        <f>+'C'!AB54/(D!AF$94)</f>
        <v>-4.8311789208800317E-8</v>
      </c>
      <c r="AG134" s="163">
        <f>+'C'!AC54/(D!AG$94)</f>
        <v>-4.782464195462887E-8</v>
      </c>
      <c r="AH134" s="163">
        <f>+'C'!AD54/(D!AH$94)</f>
        <v>-7.205591136330674E-8</v>
      </c>
    </row>
    <row r="135" spans="6:34" x14ac:dyDescent="0.25">
      <c r="F135" s="232" t="s">
        <v>24</v>
      </c>
      <c r="G135" s="233"/>
      <c r="H135" s="163">
        <f>+'C'!D55/(D!H$94)</f>
        <v>5.1728145416385207E-9</v>
      </c>
      <c r="I135" s="163">
        <f>+'C'!E55/(D!I$94)</f>
        <v>-3.9622022130426589E-9</v>
      </c>
      <c r="J135" s="163">
        <f>+'C'!F55/(D!J$94)</f>
        <v>-1.9280053258544844E-8</v>
      </c>
      <c r="K135" s="163">
        <f>+'C'!G55/(D!K$94)</f>
        <v>-5.0357290397161888E-9</v>
      </c>
      <c r="L135" s="163">
        <f>+'C'!H55/(D!L$94)</f>
        <v>-3.7362495894240232E-9</v>
      </c>
      <c r="M135" s="163">
        <f>+'C'!I55/(D!M$94)</f>
        <v>-4.5910372770269179E-9</v>
      </c>
      <c r="N135" s="163">
        <f>+'C'!J55/(D!N$94)</f>
        <v>-4.659615594718642E-9</v>
      </c>
      <c r="O135" s="163">
        <f>+'C'!K55/(D!O$94)</f>
        <v>-3.610485451271182E-9</v>
      </c>
      <c r="P135" s="163">
        <f>+'C'!L55/(D!P$94)</f>
        <v>-2.6138355486331676E-9</v>
      </c>
      <c r="Q135" s="163">
        <f>+'C'!M55/(D!Q$94)</f>
        <v>-2.1201466723214694E-9</v>
      </c>
      <c r="R135" s="163">
        <f>+'C'!N55/(D!R$94)</f>
        <v>-7.1093650386614928E-10</v>
      </c>
      <c r="S135" s="163">
        <f>+'C'!O55/(D!S$94)</f>
        <v>-2.2707785100588511E-9</v>
      </c>
      <c r="T135" s="163">
        <f>+'C'!P55/(D!T$94)</f>
        <v>-3.3805113817698852E-9</v>
      </c>
      <c r="U135" s="163">
        <f>+'C'!Q55/(D!U$94)</f>
        <v>7.0069836611504319E-9</v>
      </c>
      <c r="V135" s="163">
        <f>+'C'!R55/(D!V$94)</f>
        <v>-1.6476057077419202E-8</v>
      </c>
      <c r="W135" s="163">
        <f>+'C'!S55/(D!W$94)</f>
        <v>-2.3028087027201799E-8</v>
      </c>
      <c r="X135" s="163">
        <f>+'C'!T55/(D!X$94)</f>
        <v>-2.9392983914451388E-8</v>
      </c>
      <c r="Y135" s="163">
        <f>+'C'!U55/(D!Y$94)</f>
        <v>-3.2907248544528416E-8</v>
      </c>
      <c r="Z135" s="163">
        <f>+'C'!V55/(D!Z$94)</f>
        <v>-4.205527880310984E-8</v>
      </c>
      <c r="AA135" s="163">
        <f>+'C'!W55/(D!AA$94)</f>
        <v>-4.9499870198229901E-8</v>
      </c>
      <c r="AB135" s="163">
        <f>+'C'!X55/(D!AB$94)</f>
        <v>-5.938018230154433E-8</v>
      </c>
      <c r="AC135" s="163">
        <f>+'C'!Y55/(D!AC$94)</f>
        <v>-6.4895250410532934E-8</v>
      </c>
      <c r="AD135" s="163">
        <f>+'C'!Z55/(D!AD$94)</f>
        <v>-5.6787187888568228E-8</v>
      </c>
      <c r="AE135" s="163">
        <f>+'C'!AA55/(D!AE$94)</f>
        <v>-5.3662763679353798E-8</v>
      </c>
      <c r="AF135" s="163">
        <f>+'C'!AB55/(D!AF$94)</f>
        <v>-5.3715529372705854E-8</v>
      </c>
      <c r="AG135" s="163">
        <f>+'C'!AC55/(D!AG$94)</f>
        <v>-3.8864227100903249E-8</v>
      </c>
      <c r="AH135" s="163">
        <f>+'C'!AD55/(D!AH$94)</f>
        <v>-4.9668620838672842E-8</v>
      </c>
    </row>
    <row r="136" spans="6:34" ht="15.75" thickBot="1" x14ac:dyDescent="0.3">
      <c r="F136" s="236" t="s">
        <v>25</v>
      </c>
      <c r="G136" s="237"/>
      <c r="H136" s="164" t="e">
        <f>+'C'!D56/(D!H$94)</f>
        <v>#VALUE!</v>
      </c>
      <c r="I136" s="164" t="e">
        <f>+'C'!E56/(D!I$94)</f>
        <v>#VALUE!</v>
      </c>
      <c r="J136" s="164" t="e">
        <f>+'C'!F56/(D!J$94)</f>
        <v>#VALUE!</v>
      </c>
      <c r="K136" s="164" t="e">
        <f>+'C'!G56/(D!K$94)</f>
        <v>#VALUE!</v>
      </c>
      <c r="L136" s="164" t="e">
        <f>+'C'!H56/(D!L$94)</f>
        <v>#VALUE!</v>
      </c>
      <c r="M136" s="164" t="e">
        <f>+'C'!I56/(D!M$94)</f>
        <v>#VALUE!</v>
      </c>
      <c r="N136" s="164" t="e">
        <f>+'C'!J56/(D!N$94)</f>
        <v>#VALUE!</v>
      </c>
      <c r="O136" s="164" t="e">
        <f>+'C'!K56/(D!O$94)</f>
        <v>#VALUE!</v>
      </c>
      <c r="P136" s="164" t="e">
        <f>+'C'!L56/(D!P$94)</f>
        <v>#VALUE!</v>
      </c>
      <c r="Q136" s="164" t="e">
        <f>+'C'!M56/(D!Q$94)</f>
        <v>#VALUE!</v>
      </c>
      <c r="R136" s="164">
        <f>+'C'!N56/(D!R$94)</f>
        <v>-6.3789668145322537E-11</v>
      </c>
      <c r="S136" s="164">
        <f>+'C'!O56/(D!S$94)</f>
        <v>-1.2374814768713085E-10</v>
      </c>
      <c r="T136" s="164">
        <f>+'C'!P56/(D!T$94)</f>
        <v>-9.7001761313339612E-12</v>
      </c>
      <c r="U136" s="164">
        <f>+'C'!Q56/(D!U$94)</f>
        <v>4.1290416388629532E-11</v>
      </c>
      <c r="V136" s="164">
        <f>+'C'!R56/(D!V$94)</f>
        <v>6.4544491031937332E-11</v>
      </c>
      <c r="W136" s="164">
        <f>+'C'!S56/(D!W$94)</f>
        <v>-1.1166825047286824E-10</v>
      </c>
      <c r="X136" s="164" t="e">
        <f>+'C'!T56/(D!X$94)</f>
        <v>#VALUE!</v>
      </c>
      <c r="Y136" s="164">
        <f>+'C'!U56/(D!Y$94)</f>
        <v>9.1663644970831247E-11</v>
      </c>
      <c r="Z136" s="164">
        <f>+'C'!V56/(D!Z$94)</f>
        <v>8.1127171306559116E-11</v>
      </c>
      <c r="AA136" s="164">
        <f>+'C'!W56/(D!AA$94)</f>
        <v>-1.1020379264912038E-10</v>
      </c>
      <c r="AB136" s="164">
        <f>+'C'!X56/(D!AB$94)</f>
        <v>-5.4517869789677472E-11</v>
      </c>
      <c r="AC136" s="164">
        <f>+'C'!Y56/(D!AC$94)</f>
        <v>5.3036327566633652E-11</v>
      </c>
      <c r="AD136" s="164">
        <f>+'C'!Z56/(D!AD$94)</f>
        <v>1.026023382324083E-10</v>
      </c>
      <c r="AE136" s="164">
        <f>+'C'!AA56/(D!AE$94)</f>
        <v>1.0472826635314949E-10</v>
      </c>
      <c r="AF136" s="164">
        <f>+'C'!AB56/(D!AF$94)</f>
        <v>3.9305555602291097E-10</v>
      </c>
      <c r="AG136" s="164">
        <f>+'C'!AC56/(D!AG$94)</f>
        <v>5.6973736064151358E-10</v>
      </c>
      <c r="AH136" s="164">
        <f>+'C'!AD56/(D!AH$94)</f>
        <v>4.229417101954983E-10</v>
      </c>
    </row>
    <row r="137" spans="6:34" x14ac:dyDescent="0.25">
      <c r="F137" t="s">
        <v>52</v>
      </c>
    </row>
    <row r="138" spans="6:34" ht="15.75" thickBot="1" x14ac:dyDescent="0.3"/>
    <row r="139" spans="6:34" ht="15.75" thickBot="1" x14ac:dyDescent="0.3">
      <c r="F139" s="5" t="s">
        <v>14</v>
      </c>
      <c r="G139" s="6"/>
      <c r="H139" s="11">
        <v>1995</v>
      </c>
      <c r="I139" s="7">
        <v>1996</v>
      </c>
      <c r="J139" s="11">
        <v>1997</v>
      </c>
      <c r="K139" s="7">
        <v>1998</v>
      </c>
      <c r="L139" s="11">
        <v>1999</v>
      </c>
      <c r="M139" s="7">
        <v>2000</v>
      </c>
      <c r="N139" s="11">
        <v>2001</v>
      </c>
      <c r="O139" s="7">
        <v>2002</v>
      </c>
      <c r="P139" s="11">
        <v>2003</v>
      </c>
      <c r="Q139" s="7">
        <v>2004</v>
      </c>
      <c r="R139" s="11">
        <v>2005</v>
      </c>
      <c r="S139" s="7">
        <v>2006</v>
      </c>
      <c r="T139" s="11">
        <v>2007</v>
      </c>
      <c r="U139" s="7">
        <v>2008</v>
      </c>
      <c r="V139" s="11">
        <v>2009</v>
      </c>
      <c r="W139" s="7">
        <v>2010</v>
      </c>
      <c r="X139" s="11">
        <v>2011</v>
      </c>
      <c r="Y139" s="7">
        <v>2012</v>
      </c>
      <c r="Z139" s="11">
        <v>2013</v>
      </c>
      <c r="AA139" s="7">
        <v>2014</v>
      </c>
      <c r="AB139" s="11">
        <v>2015</v>
      </c>
      <c r="AC139" s="8">
        <v>2016</v>
      </c>
      <c r="AD139" s="8">
        <v>2017</v>
      </c>
      <c r="AE139" s="8">
        <v>2018</v>
      </c>
      <c r="AF139" s="8">
        <v>2019</v>
      </c>
      <c r="AG139" s="8">
        <v>2020</v>
      </c>
      <c r="AH139" s="8">
        <v>2021</v>
      </c>
    </row>
    <row r="140" spans="6:34" ht="15.75" thickBot="1" x14ac:dyDescent="0.3">
      <c r="F140" s="212" t="s">
        <v>26</v>
      </c>
      <c r="G140" s="221"/>
      <c r="H140" s="166">
        <f>('C'!D46/2)/(D!H$94)</f>
        <v>2.8366469293022266E-7</v>
      </c>
      <c r="I140" s="166">
        <f>('C'!E46/2)/(D!I$94)</f>
        <v>1.6538109744252858E-7</v>
      </c>
      <c r="J140" s="166">
        <f>('C'!F46/2)/(D!J$94)</f>
        <v>2.2474350752712274E-7</v>
      </c>
      <c r="K140" s="166">
        <f>('C'!G46/2)/(D!K$94)</f>
        <v>2.9439701820878036E-7</v>
      </c>
      <c r="L140" s="166">
        <f>('C'!H46/2)/(D!L$94)</f>
        <v>3.9456258428199078E-7</v>
      </c>
      <c r="M140" s="166">
        <f>('C'!I46/2)/(D!M$94)</f>
        <v>3.7494306042739025E-7</v>
      </c>
      <c r="N140" s="166">
        <f>('C'!J46/2)/(D!N$94)</f>
        <v>3.2862021227513363E-7</v>
      </c>
      <c r="O140" s="166">
        <f>('C'!K46/2)/(D!O$94)</f>
        <v>2.5232687381920185E-7</v>
      </c>
      <c r="P140" s="166">
        <f>('C'!L46/2)/(D!P$94)</f>
        <v>4.3452093648488587E-7</v>
      </c>
      <c r="Q140" s="166">
        <f>('C'!M46/2)/(D!Q$94)</f>
        <v>4.5261575811877949E-7</v>
      </c>
      <c r="R140" s="166">
        <f>('C'!N46/2)/(D!R$94)</f>
        <v>4.8603830318985843E-7</v>
      </c>
      <c r="S140" s="166">
        <f>('C'!O46/2)/(D!S$94)</f>
        <v>3.7949844451212416E-7</v>
      </c>
      <c r="T140" s="166">
        <f>('C'!P46/2)/(D!T$94)</f>
        <v>4.1794663888272071E-7</v>
      </c>
      <c r="U140" s="166">
        <f>('C'!Q46/2)/(D!U$94)</f>
        <v>3.3940102915207646E-7</v>
      </c>
      <c r="V140" s="166">
        <f>('C'!R46/2)/(D!V$94)</f>
        <v>3.5701494324495492E-7</v>
      </c>
      <c r="W140" s="166">
        <f>('C'!S46/2)/(D!W$94)</f>
        <v>2.1313106974236449E-7</v>
      </c>
      <c r="X140" s="166">
        <f>('C'!T46/2)/(D!X$94)</f>
        <v>3.8844268782788927E-7</v>
      </c>
      <c r="Y140" s="166">
        <f>('C'!U46/2)/(D!Y$94)</f>
        <v>3.6242457226687689E-7</v>
      </c>
      <c r="Z140" s="166">
        <f>('C'!V46/2)/(D!Z$94)</f>
        <v>3.4535575124649613E-7</v>
      </c>
      <c r="AA140" s="166">
        <f>('C'!W46/2)/(D!AA$94)</f>
        <v>2.1468223588013647E-7</v>
      </c>
      <c r="AB140" s="166">
        <f>('C'!X46/2)/(D!AB$94)</f>
        <v>3.6767873596217044E-7</v>
      </c>
      <c r="AC140" s="166">
        <f>('C'!Y46/2)/(D!AC$94)</f>
        <v>2.1743303212492799E-7</v>
      </c>
      <c r="AD140" s="166">
        <f>('C'!Z46/2)/(D!AD$94)</f>
        <v>5.3008215518545847E-7</v>
      </c>
      <c r="AE140" s="166">
        <f>('C'!AA46/2)/(D!AE$94)</f>
        <v>3.7181676403358662E-7</v>
      </c>
      <c r="AF140" s="166">
        <f>('C'!AB46/2)/(D!AF$94)</f>
        <v>1.8596324934622552E-7</v>
      </c>
      <c r="AG140" s="166">
        <f>('C'!AC46/2)/(D!AG$94)</f>
        <v>-3.0068444146843522E-8</v>
      </c>
      <c r="AH140" s="166">
        <f>('C'!AD46/2)/(D!AH$94)</f>
        <v>-1.1729318428350268E-7</v>
      </c>
    </row>
    <row r="141" spans="6:34" x14ac:dyDescent="0.25">
      <c r="F141" s="232" t="s">
        <v>16</v>
      </c>
      <c r="G141" s="233"/>
      <c r="H141" s="162">
        <f>('C'!D47/2)/(D!H$94)</f>
        <v>1.354028524407843E-7</v>
      </c>
      <c r="I141" s="162" t="e">
        <f>('C'!E47/2)/(D!I$94)</f>
        <v>#VALUE!</v>
      </c>
      <c r="J141" s="162">
        <f>('C'!F47/2)/(D!J$94)</f>
        <v>1.1122252663897849E-8</v>
      </c>
      <c r="K141" s="162">
        <f>('C'!G47/2)/(D!K$94)</f>
        <v>5.1031386079016917E-8</v>
      </c>
      <c r="L141" s="162">
        <f>('C'!H47/2)/(D!L$94)</f>
        <v>3.5445146258036938E-8</v>
      </c>
      <c r="M141" s="162">
        <f>('C'!I47/2)/(D!M$94)</f>
        <v>6.7056156883048575E-8</v>
      </c>
      <c r="N141" s="162">
        <f>('C'!J47/2)/(D!N$94)</f>
        <v>6.6976874224206231E-8</v>
      </c>
      <c r="O141" s="162">
        <f>('C'!K47/2)/(D!O$94)</f>
        <v>1.0527413002311647E-7</v>
      </c>
      <c r="P141" s="162">
        <f>('C'!L47/2)/(D!P$94)</f>
        <v>1.1309706861620831E-7</v>
      </c>
      <c r="Q141" s="162">
        <f>('C'!M47/2)/(D!Q$94)</f>
        <v>1.2291105984273757E-7</v>
      </c>
      <c r="R141" s="162">
        <f>('C'!N47/2)/(D!R$94)</f>
        <v>1.1028198731273462E-7</v>
      </c>
      <c r="S141" s="162">
        <f>('C'!O47/2)/(D!S$94)</f>
        <v>9.1978904472152181E-8</v>
      </c>
      <c r="T141" s="162">
        <f>('C'!P47/2)/(D!T$94)</f>
        <v>9.0037034851041827E-8</v>
      </c>
      <c r="U141" s="162">
        <f>('C'!Q47/2)/(D!U$94)</f>
        <v>7.5939269301148005E-8</v>
      </c>
      <c r="V141" s="162">
        <f>('C'!R47/2)/(D!V$94)</f>
        <v>7.9596266340585111E-8</v>
      </c>
      <c r="W141" s="162">
        <f>('C'!S47/2)/(D!W$94)</f>
        <v>9.0657171219832619E-8</v>
      </c>
      <c r="X141" s="162">
        <f>('C'!T47/2)/(D!X$94)</f>
        <v>4.3259486077038434E-8</v>
      </c>
      <c r="Y141" s="162">
        <f>('C'!U47/2)/(D!Y$94)</f>
        <v>6.7049260306605089E-9</v>
      </c>
      <c r="Z141" s="162" t="e">
        <f>('C'!V47/2)/(D!Z$94)</f>
        <v>#VALUE!</v>
      </c>
      <c r="AA141" s="162">
        <f>('C'!W47/2)/(D!AA$94)</f>
        <v>5.7778274146038829E-9</v>
      </c>
      <c r="AB141" s="162">
        <f>('C'!X47/2)/(D!AB$94)</f>
        <v>1.2774218365093803E-8</v>
      </c>
      <c r="AC141" s="162">
        <f>('C'!Y47/2)/(D!AC$94)</f>
        <v>1.1153539687263057E-8</v>
      </c>
      <c r="AD141" s="162">
        <f>('C'!Z47/2)/(D!AD$94)</f>
        <v>2.3027812287036138E-8</v>
      </c>
      <c r="AE141" s="162">
        <f>('C'!AA47/2)/(D!AE$94)</f>
        <v>1.2425260743755807E-8</v>
      </c>
      <c r="AF141" s="162">
        <f>('C'!AB47/2)/(D!AF$94)</f>
        <v>1.648047902222048E-8</v>
      </c>
      <c r="AG141" s="162">
        <f>('C'!AC47/2)/(D!AG$94)</f>
        <v>2.4768776814902168E-8</v>
      </c>
      <c r="AH141" s="162">
        <f>('C'!AD47/2)/(D!AH$94)</f>
        <v>1.7563211018118324E-8</v>
      </c>
    </row>
    <row r="142" spans="6:34" x14ac:dyDescent="0.25">
      <c r="F142" s="234" t="s">
        <v>17</v>
      </c>
      <c r="G142" s="235"/>
      <c r="H142" s="163">
        <f>('C'!D48/2)/(D!H$94)</f>
        <v>3.9181889513708639E-9</v>
      </c>
      <c r="I142" s="163">
        <f>('C'!E48/2)/(D!I$94)</f>
        <v>-3.0933476941719091E-11</v>
      </c>
      <c r="J142" s="163">
        <f>('C'!F48/2)/(D!J$94)</f>
        <v>4.0356739589057863E-9</v>
      </c>
      <c r="K142" s="163" t="e">
        <f>('C'!G48/2)/(D!K$94)</f>
        <v>#VALUE!</v>
      </c>
      <c r="L142" s="163" t="e">
        <f>('C'!H48/2)/(D!L$94)</f>
        <v>#VALUE!</v>
      </c>
      <c r="M142" s="163">
        <f>('C'!I48/2)/(D!M$94)</f>
        <v>-8.0005744651154978E-11</v>
      </c>
      <c r="N142" s="163">
        <f>('C'!J48/2)/(D!N$94)</f>
        <v>6.7259325154102485E-8</v>
      </c>
      <c r="O142" s="163">
        <f>('C'!K48/2)/(D!O$94)</f>
        <v>8.8574254187744328E-11</v>
      </c>
      <c r="P142" s="163">
        <f>('C'!L48/2)/(D!P$94)</f>
        <v>-1.0741601760634489E-10</v>
      </c>
      <c r="Q142" s="163">
        <f>('C'!M48/2)/(D!Q$94)</f>
        <v>-7.8060993883422921E-11</v>
      </c>
      <c r="R142" s="163" t="e">
        <f>('C'!N48/2)/(D!R$94)</f>
        <v>#VALUE!</v>
      </c>
      <c r="S142" s="163" t="e">
        <f>('C'!O48/2)/(D!S$94)</f>
        <v>#VALUE!</v>
      </c>
      <c r="T142" s="163" t="e">
        <f>('C'!P48/2)/(D!T$94)</f>
        <v>#VALUE!</v>
      </c>
      <c r="U142" s="163">
        <f>('C'!Q48/2)/(D!U$94)</f>
        <v>3.7161374749766582E-10</v>
      </c>
      <c r="V142" s="163">
        <f>('C'!R48/2)/(D!V$94)</f>
        <v>1.7857309185502661E-10</v>
      </c>
      <c r="W142" s="163">
        <f>('C'!S48/2)/(D!W$94)</f>
        <v>2.0763315322298936E-9</v>
      </c>
      <c r="X142" s="163">
        <f>('C'!T48/2)/(D!X$94)</f>
        <v>6.4786973178628257E-10</v>
      </c>
      <c r="Y142" s="163">
        <f>('C'!U48/2)/(D!Y$94)</f>
        <v>4.8123413609686405E-10</v>
      </c>
      <c r="Z142" s="163">
        <f>('C'!V48/2)/(D!Z$94)</f>
        <v>-1.8449888958427154E-10</v>
      </c>
      <c r="AA142" s="163">
        <f>('C'!W48/2)/(D!AA$94)</f>
        <v>1.9679248687342924E-11</v>
      </c>
      <c r="AB142" s="163">
        <f>('C'!X48/2)/(D!AB$94)</f>
        <v>-2.8792249982673414E-10</v>
      </c>
      <c r="AC142" s="163" t="e">
        <f>('C'!Y48/2)/(D!AC$94)</f>
        <v>#VALUE!</v>
      </c>
      <c r="AD142" s="163">
        <f>('C'!Z48/2)/(D!AD$94)</f>
        <v>-3.1421966083675043E-10</v>
      </c>
      <c r="AE142" s="163">
        <f>('C'!AA48/2)/(D!AE$94)</f>
        <v>1.6936056787395032E-9</v>
      </c>
      <c r="AF142" s="163">
        <f>('C'!AB48/2)/(D!AF$94)</f>
        <v>-2.7359142639704987E-9</v>
      </c>
      <c r="AG142" s="163" t="e">
        <f>('C'!AC48/2)/(D!AG$94)</f>
        <v>#VALUE!</v>
      </c>
      <c r="AH142" s="163" t="e">
        <f>('C'!AD48/2)/(D!AH$94)</f>
        <v>#VALUE!</v>
      </c>
    </row>
    <row r="143" spans="6:34" x14ac:dyDescent="0.25">
      <c r="F143" s="232" t="s">
        <v>18</v>
      </c>
      <c r="G143" s="233"/>
      <c r="H143" s="163">
        <f>('C'!D49/2)/(D!H$94)</f>
        <v>-1.7338743617770765E-9</v>
      </c>
      <c r="I143" s="163">
        <f>('C'!E49/2)/(D!I$94)</f>
        <v>-1.0851675732324574E-9</v>
      </c>
      <c r="J143" s="163">
        <f>('C'!F49/2)/(D!J$94)</f>
        <v>-1.0799506004383412E-9</v>
      </c>
      <c r="K143" s="163">
        <f>('C'!G49/2)/(D!K$94)</f>
        <v>-1.6900363608638897E-9</v>
      </c>
      <c r="L143" s="163">
        <f>('C'!H49/2)/(D!L$94)</f>
        <v>-9.8972968863821826E-10</v>
      </c>
      <c r="M143" s="163">
        <f>('C'!I49/2)/(D!M$94)</f>
        <v>-2.6146556121876365E-9</v>
      </c>
      <c r="N143" s="163" t="e">
        <f>('C'!J49/2)/(D!N$94)</f>
        <v>#VALUE!</v>
      </c>
      <c r="O143" s="163">
        <f>('C'!K49/2)/(D!O$94)</f>
        <v>-1.8884476058804109E-9</v>
      </c>
      <c r="P143" s="163">
        <f>('C'!L49/2)/(D!P$94)</f>
        <v>-1.6289228044713507E-9</v>
      </c>
      <c r="Q143" s="163">
        <f>('C'!M49/2)/(D!Q$94)</f>
        <v>-1.9125690843958969E-9</v>
      </c>
      <c r="R143" s="163">
        <f>('C'!N49/2)/(D!R$94)</f>
        <v>-1.3802782160479172E-9</v>
      </c>
      <c r="S143" s="163">
        <f>('C'!O49/2)/(D!S$94)</f>
        <v>-2.0449381405298371E-9</v>
      </c>
      <c r="T143" s="163">
        <f>('C'!P49/2)/(D!T$94)</f>
        <v>-1.4380511114702596E-9</v>
      </c>
      <c r="U143" s="163">
        <f>('C'!Q49/2)/(D!U$94)</f>
        <v>-1.1870994711730992E-9</v>
      </c>
      <c r="V143" s="163">
        <f>('C'!R49/2)/(D!V$94)</f>
        <v>-4.1953919170759261E-10</v>
      </c>
      <c r="W143" s="163">
        <f>('C'!S49/2)/(D!W$94)</f>
        <v>-3.8246375786957373E-9</v>
      </c>
      <c r="X143" s="163">
        <f>('C'!T49/2)/(D!X$94)</f>
        <v>8.8522292845452893E-10</v>
      </c>
      <c r="Y143" s="163">
        <f>('C'!U49/2)/(D!Y$94)</f>
        <v>-2.4398705499588903E-10</v>
      </c>
      <c r="Z143" s="163">
        <f>('C'!V49/2)/(D!Z$94)</f>
        <v>-1.6225434261311823E-10</v>
      </c>
      <c r="AA143" s="163" t="e">
        <f>('C'!W49/2)/(D!AA$94)</f>
        <v>#VALUE!</v>
      </c>
      <c r="AB143" s="163">
        <f>('C'!X49/2)/(D!AB$94)</f>
        <v>1.1925784016491946E-11</v>
      </c>
      <c r="AC143" s="163">
        <f>('C'!Y49/2)/(D!AC$94)</f>
        <v>-2.5280649473428708E-10</v>
      </c>
      <c r="AD143" s="163">
        <f>('C'!Z49/2)/(D!AD$94)</f>
        <v>4.9056742967370219E-10</v>
      </c>
      <c r="AE143" s="163">
        <f>('C'!AA49/2)/(D!AE$94)</f>
        <v>5.2214521367498817E-10</v>
      </c>
      <c r="AF143" s="163">
        <f>('C'!AB49/2)/(D!AF$94)</f>
        <v>2.2438210875323659E-10</v>
      </c>
      <c r="AG143" s="163">
        <f>('C'!AC49/2)/(D!AG$94)</f>
        <v>-3.8475769809556761E-10</v>
      </c>
      <c r="AH143" s="163">
        <f>('C'!AD49/2)/(D!AH$94)</f>
        <v>-1.0287341597612307E-9</v>
      </c>
    </row>
    <row r="144" spans="6:34" x14ac:dyDescent="0.25">
      <c r="F144" s="234" t="s">
        <v>19</v>
      </c>
      <c r="G144" s="235"/>
      <c r="H144" s="163" t="e">
        <f>('C'!D50/2)/(D!H$94)</f>
        <v>#VALUE!</v>
      </c>
      <c r="I144" s="163">
        <f>('C'!E50/2)/(D!I$94)</f>
        <v>1.7285914584532045E-7</v>
      </c>
      <c r="J144" s="163">
        <f>('C'!F50/2)/(D!J$94)</f>
        <v>2.4742208573553077E-7</v>
      </c>
      <c r="K144" s="163" t="e">
        <f>('C'!G50/2)/(D!K$94)</f>
        <v>#VALUE!</v>
      </c>
      <c r="L144" s="163" t="e">
        <f>('C'!H50/2)/(D!L$94)</f>
        <v>#VALUE!</v>
      </c>
      <c r="M144" s="163" t="e">
        <f>('C'!I50/2)/(D!M$94)</f>
        <v>#VALUE!</v>
      </c>
      <c r="N144" s="163" t="e">
        <f>('C'!J50/2)/(D!N$94)</f>
        <v>#VALUE!</v>
      </c>
      <c r="O144" s="163" t="e">
        <f>('C'!K50/2)/(D!O$94)</f>
        <v>#VALUE!</v>
      </c>
      <c r="P144" s="163">
        <f>('C'!L50/2)/(D!P$94)</f>
        <v>3.3738848103114617E-7</v>
      </c>
      <c r="Q144" s="163" t="e">
        <f>('C'!M50/2)/(D!Q$94)</f>
        <v>#VALUE!</v>
      </c>
      <c r="R144" s="163" t="e">
        <f>('C'!N50/2)/(D!R$94)</f>
        <v>#VALUE!</v>
      </c>
      <c r="S144" s="163" t="e">
        <f>('C'!O50/2)/(D!S$94)</f>
        <v>#VALUE!</v>
      </c>
      <c r="T144" s="163" t="e">
        <f>('C'!P50/2)/(D!T$94)</f>
        <v>#VALUE!</v>
      </c>
      <c r="U144" s="163" t="e">
        <f>('C'!Q50/2)/(D!U$94)</f>
        <v>#VALUE!</v>
      </c>
      <c r="V144" s="163" t="e">
        <f>('C'!R50/2)/(D!V$94)</f>
        <v>#VALUE!</v>
      </c>
      <c r="W144" s="163" t="e">
        <f>('C'!S50/2)/(D!W$94)</f>
        <v>#VALUE!</v>
      </c>
      <c r="X144" s="163">
        <f>('C'!T50/2)/(D!X$94)</f>
        <v>4.126288292896435E-7</v>
      </c>
      <c r="Y144" s="163" t="e">
        <f>('C'!U50/2)/(D!Y$94)</f>
        <v>#VALUE!</v>
      </c>
      <c r="Z144" s="163">
        <f>('C'!V50/2)/(D!Z$94)</f>
        <v>4.0879981621375139E-7</v>
      </c>
      <c r="AA144" s="163">
        <f>('C'!W50/2)/(D!AA$94)</f>
        <v>3.3168586492569007E-7</v>
      </c>
      <c r="AB144" s="163">
        <f>('C'!X50/2)/(D!AB$94)</f>
        <v>4.810060541040315E-7</v>
      </c>
      <c r="AC144" s="163">
        <f>('C'!Y50/2)/(D!AC$94)</f>
        <v>3.2718817626890523E-7</v>
      </c>
      <c r="AD144" s="163">
        <f>('C'!Z50/2)/(D!AD$94)</f>
        <v>5.958374287001531E-7</v>
      </c>
      <c r="AE144" s="163">
        <f>('C'!AA50/2)/(D!AE$94)</f>
        <v>4.5189798095956778E-7</v>
      </c>
      <c r="AF144" s="163">
        <f>('C'!AB50/2)/(D!AF$94)</f>
        <v>2.4678008559526657E-7</v>
      </c>
      <c r="AG144" s="163">
        <f>('C'!AC50/2)/(D!AG$94)</f>
        <v>3.1409546700301631E-8</v>
      </c>
      <c r="AH144" s="163">
        <f>('C'!AD50/2)/(D!AH$94)</f>
        <v>4.7700192879191534E-11</v>
      </c>
    </row>
    <row r="145" spans="6:34" x14ac:dyDescent="0.25">
      <c r="F145" s="232" t="s">
        <v>20</v>
      </c>
      <c r="G145" s="233"/>
      <c r="H145" s="163">
        <f>('C'!D51/2)/(D!H$94)</f>
        <v>-5.4064934493328216E-10</v>
      </c>
      <c r="I145" s="163" t="e">
        <f>('C'!E51/2)/(D!I$94)</f>
        <v>#VALUE!</v>
      </c>
      <c r="J145" s="163" t="e">
        <f>('C'!F51/2)/(D!J$94)</f>
        <v>#VALUE!</v>
      </c>
      <c r="K145" s="163" t="e">
        <f>('C'!G51/2)/(D!K$94)</f>
        <v>#VALUE!</v>
      </c>
      <c r="L145" s="163" t="e">
        <f>('C'!H51/2)/(D!L$94)</f>
        <v>#VALUE!</v>
      </c>
      <c r="M145" s="163">
        <f>('C'!I51/2)/(D!M$94)</f>
        <v>-3.1325530252576357E-11</v>
      </c>
      <c r="N145" s="163" t="e">
        <f>('C'!J51/2)/(D!N$94)</f>
        <v>#VALUE!</v>
      </c>
      <c r="O145" s="163" t="e">
        <f>('C'!K51/2)/(D!O$94)</f>
        <v>#VALUE!</v>
      </c>
      <c r="P145" s="163" t="e">
        <f>('C'!L51/2)/(D!P$94)</f>
        <v>#VALUE!</v>
      </c>
      <c r="Q145" s="163" t="e">
        <f>('C'!M51/2)/(D!Q$94)</f>
        <v>#VALUE!</v>
      </c>
      <c r="R145" s="163" t="e">
        <f>('C'!N51/2)/(D!R$94)</f>
        <v>#VALUE!</v>
      </c>
      <c r="S145" s="163" t="e">
        <f>('C'!O51/2)/(D!S$94)</f>
        <v>#VALUE!</v>
      </c>
      <c r="T145" s="163" t="e">
        <f>('C'!P51/2)/(D!T$94)</f>
        <v>#VALUE!</v>
      </c>
      <c r="U145" s="163" t="e">
        <f>('C'!Q51/2)/(D!U$94)</f>
        <v>#VALUE!</v>
      </c>
      <c r="V145" s="163" t="e">
        <f>('C'!R51/2)/(D!V$94)</f>
        <v>#VALUE!</v>
      </c>
      <c r="W145" s="163" t="e">
        <f>('C'!S51/2)/(D!W$94)</f>
        <v>#VALUE!</v>
      </c>
      <c r="X145" s="163" t="e">
        <f>('C'!T51/2)/(D!X$94)</f>
        <v>#VALUE!</v>
      </c>
      <c r="Y145" s="163" t="e">
        <f>('C'!U51/2)/(D!Y$94)</f>
        <v>#VALUE!</v>
      </c>
      <c r="Z145" s="163" t="e">
        <f>('C'!V51/2)/(D!Z$94)</f>
        <v>#VALUE!</v>
      </c>
      <c r="AA145" s="163">
        <f>('C'!W51/2)/(D!AA$94)</f>
        <v>8.9212594049287925E-11</v>
      </c>
      <c r="AB145" s="163" t="e">
        <f>('C'!X51/2)/(D!AB$94)</f>
        <v>#VALUE!</v>
      </c>
      <c r="AC145" s="163" t="e">
        <f>('C'!Y51/2)/(D!AC$94)</f>
        <v>#VALUE!</v>
      </c>
      <c r="AD145" s="163">
        <f>('C'!Z51/2)/(D!AD$94)</f>
        <v>-2.1802996874386763E-10</v>
      </c>
      <c r="AE145" s="163">
        <f>('C'!AA51/2)/(D!AE$94)</f>
        <v>-4.7426943477069129E-10</v>
      </c>
      <c r="AF145" s="163">
        <f>('C'!AB51/2)/(D!AF$94)</f>
        <v>-3.2651465480643394E-10</v>
      </c>
      <c r="AG145" s="163">
        <f>('C'!AC51/2)/(D!AG$94)</f>
        <v>-1.9737329993652436E-9</v>
      </c>
      <c r="AH145" s="163">
        <f>('C'!AD51/2)/(D!AH$94)</f>
        <v>-4.1117566261863106E-9</v>
      </c>
    </row>
    <row r="146" spans="6:34" x14ac:dyDescent="0.25">
      <c r="F146" s="234" t="s">
        <v>21</v>
      </c>
      <c r="G146" s="235"/>
      <c r="H146" s="163">
        <f>('C'!D52/2)/(D!H$94)</f>
        <v>3.1240784717422987E-12</v>
      </c>
      <c r="I146" s="163">
        <f>('C'!E52/2)/(D!I$94)</f>
        <v>3.7215787702143597E-9</v>
      </c>
      <c r="J146" s="163">
        <f>('C'!F52/2)/(D!J$94)</f>
        <v>1.4971895388255488E-9</v>
      </c>
      <c r="K146" s="163">
        <f>('C'!G52/2)/(D!K$94)</f>
        <v>4.258447517846638E-9</v>
      </c>
      <c r="L146" s="163">
        <f>('C'!H52/2)/(D!L$94)</f>
        <v>3.3201792998644381E-9</v>
      </c>
      <c r="M146" s="163">
        <f>('C'!I52/2)/(D!M$94)</f>
        <v>1.0112469833214246E-10</v>
      </c>
      <c r="N146" s="163" t="e">
        <f>('C'!J52/2)/(D!N$94)</f>
        <v>#VALUE!</v>
      </c>
      <c r="O146" s="163">
        <f>('C'!K52/2)/(D!O$94)</f>
        <v>1.5986392200884145E-9</v>
      </c>
      <c r="P146" s="163">
        <f>('C'!L52/2)/(D!P$94)</f>
        <v>2.0489082331371973E-9</v>
      </c>
      <c r="Q146" s="163">
        <f>('C'!M52/2)/(D!Q$94)</f>
        <v>1.1020214583019184E-8</v>
      </c>
      <c r="R146" s="163">
        <f>('C'!N52/2)/(D!R$94)</f>
        <v>9.4082000548261363E-9</v>
      </c>
      <c r="S146" s="163">
        <f>('C'!O52/2)/(D!S$94)</f>
        <v>7.3846707132295327E-9</v>
      </c>
      <c r="T146" s="163">
        <f>('C'!P52/2)/(D!T$94)</f>
        <v>1.8197530422382509E-8</v>
      </c>
      <c r="U146" s="163">
        <f>('C'!Q52/2)/(D!U$94)</f>
        <v>-9.3047953331776657E-9</v>
      </c>
      <c r="V146" s="163">
        <f>('C'!R52/2)/(D!V$94)</f>
        <v>3.6510667093732547E-9</v>
      </c>
      <c r="W146" s="163">
        <f>('C'!S52/2)/(D!W$94)</f>
        <v>-2.6660794800397292E-9</v>
      </c>
      <c r="X146" s="163">
        <f>('C'!T52/2)/(D!X$94)</f>
        <v>-2.2260445715200566E-8</v>
      </c>
      <c r="Y146" s="163">
        <f>('C'!U52/2)/(D!Y$94)</f>
        <v>-8.2766879429544685E-9</v>
      </c>
      <c r="Z146" s="163">
        <f>('C'!V52/2)/(D!Z$94)</f>
        <v>-6.3998870138771068E-9</v>
      </c>
      <c r="AA146" s="163">
        <f>('C'!W52/2)/(D!AA$94)</f>
        <v>-3.805573111158375E-8</v>
      </c>
      <c r="AB146" s="163">
        <f>('C'!X52/2)/(D!AB$94)</f>
        <v>9.4844056599729529E-9</v>
      </c>
      <c r="AC146" s="163">
        <f>('C'!Y52/2)/(D!AC$94)</f>
        <v>-1.4302129667135541E-8</v>
      </c>
      <c r="AD146" s="163">
        <f>('C'!Z52/2)/(D!AD$94)</f>
        <v>-6.176981393897956E-9</v>
      </c>
      <c r="AE146" s="163">
        <f>('C'!AA52/2)/(D!AE$94)</f>
        <v>-2.4617127065353167E-8</v>
      </c>
      <c r="AF146" s="163">
        <f>('C'!AB52/2)/(D!AF$94)</f>
        <v>-5.7766787032816012E-9</v>
      </c>
      <c r="AG146" s="163">
        <f>('C'!AC52/2)/(D!AG$94)</f>
        <v>-1.5334814025058922E-9</v>
      </c>
      <c r="AH146" s="163">
        <f>('C'!AD52/2)/(D!AH$94)</f>
        <v>-3.0071791597471652E-8</v>
      </c>
    </row>
    <row r="147" spans="6:34" x14ac:dyDescent="0.25">
      <c r="F147" s="232" t="s">
        <v>22</v>
      </c>
      <c r="G147" s="233"/>
      <c r="H147" s="163">
        <f>('C'!D53/2)/(D!H$94)</f>
        <v>-5.4198977998690164E-9</v>
      </c>
      <c r="I147" s="163">
        <f>('C'!E53/2)/(D!I$94)</f>
        <v>2.4475065103113466E-11</v>
      </c>
      <c r="J147" s="163">
        <f>('C'!F53/2)/(D!J$94)</f>
        <v>-8.3367251022630062E-9</v>
      </c>
      <c r="K147" s="163">
        <f>('C'!G53/2)/(D!K$94)</f>
        <v>-8.6159211393929734E-9</v>
      </c>
      <c r="L147" s="163">
        <f>('C'!H53/2)/(D!L$94)</f>
        <v>-7.0864047002472638E-9</v>
      </c>
      <c r="M147" s="163">
        <f>('C'!I53/2)/(D!M$94)</f>
        <v>-7.3860624692067376E-9</v>
      </c>
      <c r="N147" s="163">
        <f>('C'!J53/2)/(D!N$94)</f>
        <v>-5.5237993644765798E-9</v>
      </c>
      <c r="O147" s="163">
        <f>('C'!K53/2)/(D!O$94)</f>
        <v>-4.6843908636617858E-9</v>
      </c>
      <c r="P147" s="163">
        <f>('C'!L53/2)/(D!P$94)</f>
        <v>3.9316787766390053E-9</v>
      </c>
      <c r="Q147" s="163">
        <f>('C'!M53/2)/(D!Q$94)</f>
        <v>-1.2045325100813292E-9</v>
      </c>
      <c r="R147" s="163">
        <f>('C'!N53/2)/(D!R$94)</f>
        <v>1.0560421108179233E-10</v>
      </c>
      <c r="S147" s="163">
        <f>('C'!O53/2)/(D!S$94)</f>
        <v>5.0736740551723645E-10</v>
      </c>
      <c r="T147" s="163">
        <f>('C'!P53/2)/(D!T$94)</f>
        <v>-1.6102292378014375E-9</v>
      </c>
      <c r="U147" s="163">
        <f>('C'!Q53/2)/(D!U$94)</f>
        <v>-9.0426011891098684E-9</v>
      </c>
      <c r="V147" s="163">
        <f>('C'!R53/2)/(D!V$94)</f>
        <v>-3.3993431943486993E-9</v>
      </c>
      <c r="W147" s="163">
        <f>('C'!S53/2)/(D!W$94)</f>
        <v>-1.5396260033946709E-8</v>
      </c>
      <c r="X147" s="163">
        <f>('C'!T53/2)/(D!X$94)</f>
        <v>-1.65102286487472E-8</v>
      </c>
      <c r="Y147" s="163">
        <f>('C'!U53/2)/(D!Y$94)</f>
        <v>-7.4692390703437642E-9</v>
      </c>
      <c r="Z147" s="163">
        <f>('C'!V53/2)/(D!Z$94)</f>
        <v>-1.6057945907646668E-8</v>
      </c>
      <c r="AA147" s="163">
        <f>('C'!W53/2)/(D!AA$94)</f>
        <v>-4.5880200389671296E-8</v>
      </c>
      <c r="AB147" s="163">
        <f>('C'!X53/2)/(D!AB$94)</f>
        <v>-6.2129927359061185E-8</v>
      </c>
      <c r="AC147" s="163">
        <f>('C'!Y53/2)/(D!AC$94)</f>
        <v>-2.302306979667567E-8</v>
      </c>
      <c r="AD147" s="163">
        <f>('C'!Z53/2)/(D!AD$94)</f>
        <v>-1.4627245844257708E-8</v>
      </c>
      <c r="AE147" s="163">
        <f>('C'!AA53/2)/(D!AE$94)</f>
        <v>-1.5390566799640699E-8</v>
      </c>
      <c r="AF147" s="163">
        <f>('C'!AB53/2)/(D!AF$94)</f>
        <v>-1.7865458245214598E-8</v>
      </c>
      <c r="AG147" s="163">
        <f>('C'!AC53/2)/(D!AG$94)</f>
        <v>-3.5886054533913519E-8</v>
      </c>
      <c r="AH147" s="163">
        <f>('C'!AD53/2)/(D!AH$94)</f>
        <v>-3.6516087655450425E-8</v>
      </c>
    </row>
    <row r="148" spans="6:34" x14ac:dyDescent="0.25">
      <c r="F148" s="234" t="s">
        <v>23</v>
      </c>
      <c r="G148" s="235"/>
      <c r="H148" s="163">
        <f>('C'!D54/2)/(D!H$94)</f>
        <v>-1.3241357957659171E-8</v>
      </c>
      <c r="I148" s="163">
        <f>('C'!E54/2)/(D!I$94)</f>
        <v>-2.9967334553677936E-8</v>
      </c>
      <c r="J148" s="163" t="e">
        <f>('C'!F54/2)/(D!J$94)</f>
        <v>#VALUE!</v>
      </c>
      <c r="K148" s="163">
        <f>('C'!G54/2)/(D!K$94)</f>
        <v>-1.8612224617787014E-8</v>
      </c>
      <c r="L148" s="163">
        <f>('C'!H54/2)/(D!L$94)</f>
        <v>-1.0569527797750543E-8</v>
      </c>
      <c r="M148" s="163">
        <f>('C'!I54/2)/(D!M$94)</f>
        <v>-6.6974213941176613E-9</v>
      </c>
      <c r="N148" s="163">
        <f>('C'!J54/2)/(D!N$94)</f>
        <v>-1.3437093885759196E-8</v>
      </c>
      <c r="O148" s="163">
        <f>('C'!K54/2)/(D!O$94)</f>
        <v>-2.4261092531790132E-8</v>
      </c>
      <c r="P148" s="163">
        <f>('C'!L54/2)/(D!P$94)</f>
        <v>-1.8848394060089223E-8</v>
      </c>
      <c r="Q148" s="163">
        <f>('C'!M54/2)/(D!Q$94)</f>
        <v>-1.394702141917017E-8</v>
      </c>
      <c r="R148" s="163">
        <f>('C'!N54/2)/(D!R$94)</f>
        <v>-1.5469135303386583E-8</v>
      </c>
      <c r="S148" s="163">
        <f>('C'!O54/2)/(D!S$94)</f>
        <v>-9.9567759629065477E-8</v>
      </c>
      <c r="T148" s="163">
        <f>('C'!P54/2)/(D!T$94)</f>
        <v>-1.7998676811690164E-8</v>
      </c>
      <c r="U148" s="163">
        <f>('C'!Q54/2)/(D!U$94)</f>
        <v>-2.1590758729614382E-8</v>
      </c>
      <c r="V148" s="163">
        <f>('C'!R54/2)/(D!V$94)</f>
        <v>-1.0488479792689816E-8</v>
      </c>
      <c r="W148" s="163">
        <f>('C'!S54/2)/(D!W$94)</f>
        <v>-1.1168569863700462E-8</v>
      </c>
      <c r="X148" s="163">
        <f>('C'!T54/2)/(D!X$94)</f>
        <v>-1.5321969878005537E-8</v>
      </c>
      <c r="Y148" s="163">
        <f>('C'!U54/2)/(D!Y$94)</f>
        <v>-3.8804725702578219E-8</v>
      </c>
      <c r="Z148" s="163">
        <f>('C'!V54/2)/(D!Z$94)</f>
        <v>-2.7044135105870384E-8</v>
      </c>
      <c r="AA148" s="163">
        <f>('C'!W54/2)/(D!AA$94)</f>
        <v>-1.4704334619182634E-8</v>
      </c>
      <c r="AB148" s="163">
        <f>('C'!X54/2)/(D!AB$94)</f>
        <v>-4.315089393852972E-8</v>
      </c>
      <c r="AC148" s="163">
        <f>('C'!Y54/2)/(D!AC$94)</f>
        <v>-4.8993191528470618E-8</v>
      </c>
      <c r="AD148" s="163">
        <f>('C'!Z54/2)/(D!AD$94)</f>
        <v>-3.9593280426965432E-8</v>
      </c>
      <c r="AE148" s="163">
        <f>('C'!AA54/2)/(D!AE$94)</f>
        <v>-2.7459751437795797E-8</v>
      </c>
      <c r="AF148" s="163">
        <f>('C'!AB54/2)/(D!AF$94)</f>
        <v>-2.4155894604400158E-8</v>
      </c>
      <c r="AG148" s="163">
        <f>('C'!AC54/2)/(D!AG$94)</f>
        <v>-2.3912320977314435E-8</v>
      </c>
      <c r="AH148" s="163">
        <f>('C'!AD54/2)/(D!AH$94)</f>
        <v>-3.602795568165337E-8</v>
      </c>
    </row>
    <row r="149" spans="6:34" x14ac:dyDescent="0.25">
      <c r="F149" s="232" t="s">
        <v>24</v>
      </c>
      <c r="G149" s="233"/>
      <c r="H149" s="163">
        <f>('C'!D55/2)/(D!H$94)</f>
        <v>2.5864072708192604E-9</v>
      </c>
      <c r="I149" s="163">
        <f>('C'!E55/2)/(D!I$94)</f>
        <v>-1.9811011065213295E-9</v>
      </c>
      <c r="J149" s="163">
        <f>('C'!F55/2)/(D!J$94)</f>
        <v>-9.6400266292724222E-9</v>
      </c>
      <c r="K149" s="163">
        <f>('C'!G55/2)/(D!K$94)</f>
        <v>-2.5178645198580944E-9</v>
      </c>
      <c r="L149" s="163">
        <f>('C'!H55/2)/(D!L$94)</f>
        <v>-1.8681247947120116E-9</v>
      </c>
      <c r="M149" s="163">
        <f>('C'!I55/2)/(D!M$94)</f>
        <v>-2.2955186385134589E-9</v>
      </c>
      <c r="N149" s="163">
        <f>('C'!J55/2)/(D!N$94)</f>
        <v>-2.329807797359321E-9</v>
      </c>
      <c r="O149" s="163">
        <f>('C'!K55/2)/(D!O$94)</f>
        <v>-1.805242725635591E-9</v>
      </c>
      <c r="P149" s="163">
        <f>('C'!L55/2)/(D!P$94)</f>
        <v>-1.3069177743165838E-9</v>
      </c>
      <c r="Q149" s="163">
        <f>('C'!M55/2)/(D!Q$94)</f>
        <v>-1.0600733361607347E-9</v>
      </c>
      <c r="R149" s="163">
        <f>('C'!N55/2)/(D!R$94)</f>
        <v>-3.5546825193307464E-10</v>
      </c>
      <c r="S149" s="163">
        <f>('C'!O55/2)/(D!S$94)</f>
        <v>-1.1353892550294255E-9</v>
      </c>
      <c r="T149" s="163">
        <f>('C'!P55/2)/(D!T$94)</f>
        <v>-1.6902556908849426E-9</v>
      </c>
      <c r="U149" s="163">
        <f>('C'!Q55/2)/(D!U$94)</f>
        <v>3.503491830575216E-9</v>
      </c>
      <c r="V149" s="163">
        <f>('C'!R55/2)/(D!V$94)</f>
        <v>-8.2380285387096008E-9</v>
      </c>
      <c r="W149" s="163">
        <f>('C'!S55/2)/(D!W$94)</f>
        <v>-1.1514043513600899E-8</v>
      </c>
      <c r="X149" s="163">
        <f>('C'!T55/2)/(D!X$94)</f>
        <v>-1.4696491957225694E-8</v>
      </c>
      <c r="Y149" s="163">
        <f>('C'!U55/2)/(D!Y$94)</f>
        <v>-1.6453624272264208E-8</v>
      </c>
      <c r="Z149" s="163">
        <f>('C'!V55/2)/(D!Z$94)</f>
        <v>-2.102763940155492E-8</v>
      </c>
      <c r="AA149" s="163">
        <f>('C'!W55/2)/(D!AA$94)</f>
        <v>-2.4749935099114951E-8</v>
      </c>
      <c r="AB149" s="163">
        <f>('C'!X55/2)/(D!AB$94)</f>
        <v>-2.9690091150772165E-8</v>
      </c>
      <c r="AC149" s="163">
        <f>('C'!Y55/2)/(D!AC$94)</f>
        <v>-3.2447625205266467E-8</v>
      </c>
      <c r="AD149" s="163">
        <f>('C'!Z55/2)/(D!AD$94)</f>
        <v>-2.8393593944284114E-8</v>
      </c>
      <c r="AE149" s="163">
        <f>('C'!AA55/2)/(D!AE$94)</f>
        <v>-2.6831381839676899E-8</v>
      </c>
      <c r="AF149" s="163">
        <f>('C'!AB55/2)/(D!AF$94)</f>
        <v>-2.6857764686352927E-8</v>
      </c>
      <c r="AG149" s="163">
        <f>('C'!AC55/2)/(D!AG$94)</f>
        <v>-1.9432113550451625E-8</v>
      </c>
      <c r="AH149" s="163">
        <f>('C'!AD55/2)/(D!AH$94)</f>
        <v>-2.4834310419336421E-8</v>
      </c>
    </row>
    <row r="150" spans="6:34" ht="15.75" thickBot="1" x14ac:dyDescent="0.3">
      <c r="F150" s="236" t="s">
        <v>25</v>
      </c>
      <c r="G150" s="237"/>
      <c r="H150" s="164" t="e">
        <f>('C'!D56/2)/(D!H$94)</f>
        <v>#VALUE!</v>
      </c>
      <c r="I150" s="164" t="e">
        <f>('C'!E56/2)/(D!I$94)</f>
        <v>#VALUE!</v>
      </c>
      <c r="J150" s="164" t="e">
        <f>('C'!F56/2)/(D!J$94)</f>
        <v>#VALUE!</v>
      </c>
      <c r="K150" s="164" t="e">
        <f>('C'!G56/2)/(D!K$94)</f>
        <v>#VALUE!</v>
      </c>
      <c r="L150" s="164" t="e">
        <f>('C'!H56/2)/(D!L$94)</f>
        <v>#VALUE!</v>
      </c>
      <c r="M150" s="164" t="e">
        <f>('C'!I56/2)/(D!M$94)</f>
        <v>#VALUE!</v>
      </c>
      <c r="N150" s="164" t="e">
        <f>('C'!J56/2)/(D!N$94)</f>
        <v>#VALUE!</v>
      </c>
      <c r="O150" s="164" t="e">
        <f>('C'!K56/2)/(D!O$94)</f>
        <v>#VALUE!</v>
      </c>
      <c r="P150" s="164" t="e">
        <f>('C'!L56/2)/(D!P$94)</f>
        <v>#VALUE!</v>
      </c>
      <c r="Q150" s="164" t="e">
        <f>('C'!M56/2)/(D!Q$94)</f>
        <v>#VALUE!</v>
      </c>
      <c r="R150" s="164">
        <f>('C'!N56/2)/(D!R$94)</f>
        <v>-3.1894834072661268E-11</v>
      </c>
      <c r="S150" s="164">
        <f>('C'!O56/2)/(D!S$94)</f>
        <v>-6.1874073843565426E-11</v>
      </c>
      <c r="T150" s="164">
        <f>('C'!P56/2)/(D!T$94)</f>
        <v>-4.8500880656669806E-12</v>
      </c>
      <c r="U150" s="164">
        <f>('C'!Q56/2)/(D!U$94)</f>
        <v>2.0645208194314766E-11</v>
      </c>
      <c r="V150" s="164">
        <f>('C'!R56/2)/(D!V$94)</f>
        <v>3.2272245515968666E-11</v>
      </c>
      <c r="W150" s="164">
        <f>('C'!S56/2)/(D!W$94)</f>
        <v>-5.5834125236434119E-11</v>
      </c>
      <c r="X150" s="164" t="e">
        <f>('C'!T56/2)/(D!X$94)</f>
        <v>#VALUE!</v>
      </c>
      <c r="Y150" s="164">
        <f>('C'!U56/2)/(D!Y$94)</f>
        <v>4.5831822485415624E-11</v>
      </c>
      <c r="Z150" s="164">
        <f>('C'!V56/2)/(D!Z$94)</f>
        <v>4.0563585653279558E-11</v>
      </c>
      <c r="AA150" s="164">
        <f>('C'!W56/2)/(D!AA$94)</f>
        <v>-5.510189632456019E-11</v>
      </c>
      <c r="AB150" s="164">
        <f>('C'!X56/2)/(D!AB$94)</f>
        <v>-2.7258934894838736E-11</v>
      </c>
      <c r="AC150" s="164">
        <f>('C'!Y56/2)/(D!AC$94)</f>
        <v>2.6518163783316826E-11</v>
      </c>
      <c r="AD150" s="164">
        <f>('C'!Z56/2)/(D!AD$94)</f>
        <v>5.1301169116204151E-11</v>
      </c>
      <c r="AE150" s="164">
        <f>('C'!AA56/2)/(D!AE$94)</f>
        <v>5.2364133176574745E-11</v>
      </c>
      <c r="AF150" s="164">
        <f>('C'!AB56/2)/(D!AF$94)</f>
        <v>1.9652777801145548E-10</v>
      </c>
      <c r="AG150" s="164">
        <f>('C'!AC56/2)/(D!AG$94)</f>
        <v>2.8486868032075679E-10</v>
      </c>
      <c r="AH150" s="164">
        <f>('C'!AD56/2)/(D!AH$94)</f>
        <v>2.1147085509774915E-10</v>
      </c>
    </row>
    <row r="151" spans="6:34" x14ac:dyDescent="0.25">
      <c r="F151" t="s">
        <v>52</v>
      </c>
    </row>
  </sheetData>
  <mergeCells count="84">
    <mergeCell ref="F149:G149"/>
    <mergeCell ref="F150:G150"/>
    <mergeCell ref="F144:G144"/>
    <mergeCell ref="F145:G145"/>
    <mergeCell ref="F146:G146"/>
    <mergeCell ref="F147:G147"/>
    <mergeCell ref="F148:G148"/>
    <mergeCell ref="F136:G136"/>
    <mergeCell ref="F140:G140"/>
    <mergeCell ref="F141:G141"/>
    <mergeCell ref="F142:G142"/>
    <mergeCell ref="F143:G143"/>
    <mergeCell ref="F131:G131"/>
    <mergeCell ref="F132:G132"/>
    <mergeCell ref="F133:G133"/>
    <mergeCell ref="F134:G134"/>
    <mergeCell ref="F135:G135"/>
    <mergeCell ref="F126:G126"/>
    <mergeCell ref="F127:G127"/>
    <mergeCell ref="F128:G128"/>
    <mergeCell ref="F129:G129"/>
    <mergeCell ref="F130:G130"/>
    <mergeCell ref="F118:G118"/>
    <mergeCell ref="F119:G119"/>
    <mergeCell ref="F120:G120"/>
    <mergeCell ref="F121:G121"/>
    <mergeCell ref="F122:G122"/>
    <mergeCell ref="F113:G113"/>
    <mergeCell ref="F114:G114"/>
    <mergeCell ref="F115:G115"/>
    <mergeCell ref="F116:G116"/>
    <mergeCell ref="F117:G117"/>
    <mergeCell ref="F106:G106"/>
    <mergeCell ref="F107:G107"/>
    <mergeCell ref="F108:G108"/>
    <mergeCell ref="X62:Y62"/>
    <mergeCell ref="F112:G112"/>
    <mergeCell ref="F101:G101"/>
    <mergeCell ref="F102:G102"/>
    <mergeCell ref="F103:G103"/>
    <mergeCell ref="F104:G104"/>
    <mergeCell ref="F105:G105"/>
    <mergeCell ref="F90:G90"/>
    <mergeCell ref="G92:AC92"/>
    <mergeCell ref="F98:G98"/>
    <mergeCell ref="F99:G99"/>
    <mergeCell ref="F100:G100"/>
    <mergeCell ref="F85:G85"/>
    <mergeCell ref="F76:G76"/>
    <mergeCell ref="F86:G86"/>
    <mergeCell ref="F87:G87"/>
    <mergeCell ref="F88:G88"/>
    <mergeCell ref="F89:G89"/>
    <mergeCell ref="F80:G80"/>
    <mergeCell ref="F81:G81"/>
    <mergeCell ref="F82:G82"/>
    <mergeCell ref="F83:G83"/>
    <mergeCell ref="F84:G84"/>
    <mergeCell ref="F71:G71"/>
    <mergeCell ref="F72:G72"/>
    <mergeCell ref="F73:G73"/>
    <mergeCell ref="F74:G74"/>
    <mergeCell ref="F75:G75"/>
    <mergeCell ref="F56:G56"/>
    <mergeCell ref="F67:G67"/>
    <mergeCell ref="F68:G68"/>
    <mergeCell ref="F69:G69"/>
    <mergeCell ref="F70:G70"/>
    <mergeCell ref="B8:E16"/>
    <mergeCell ref="L7:P16"/>
    <mergeCell ref="G15:K17"/>
    <mergeCell ref="C17:E17"/>
    <mergeCell ref="F66:G66"/>
    <mergeCell ref="G58:AC58"/>
    <mergeCell ref="F46:G46"/>
    <mergeCell ref="F47:G47"/>
    <mergeCell ref="F48:G48"/>
    <mergeCell ref="F49:G49"/>
    <mergeCell ref="F50:G50"/>
    <mergeCell ref="F51:G51"/>
    <mergeCell ref="F52:G52"/>
    <mergeCell ref="F53:G53"/>
    <mergeCell ref="F54:G54"/>
    <mergeCell ref="F55:G55"/>
  </mergeCells>
  <hyperlinks>
    <hyperlink ref="H95" r:id="rId1" xr:uid="{00000000-0004-0000-0600-000000000000}"/>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7:AF113"/>
  <sheetViews>
    <sheetView showGridLines="0" topLeftCell="A75" zoomScale="90" zoomScaleNormal="90" workbookViewId="0">
      <selection activeCell="E88" sqref="E88:AE98"/>
    </sheetView>
  </sheetViews>
  <sheetFormatPr baseColWidth="10" defaultRowHeight="15" x14ac:dyDescent="0.25"/>
  <cols>
    <col min="3" max="3" width="14.42578125" customWidth="1"/>
    <col min="4" max="4" width="43.5703125" customWidth="1"/>
    <col min="5" max="5" width="14.42578125" customWidth="1"/>
    <col min="6" max="14" width="20.140625" bestFit="1" customWidth="1"/>
    <col min="15" max="25" width="21.28515625" bestFit="1" customWidth="1"/>
    <col min="26" max="26" width="18.7109375" customWidth="1"/>
    <col min="27" max="27" width="16.85546875" customWidth="1"/>
    <col min="28" max="28" width="18.28515625" customWidth="1"/>
    <col min="29" max="29" width="19.28515625" customWidth="1"/>
    <col min="30" max="30" width="18" customWidth="1"/>
    <col min="31" max="31" width="17.140625" customWidth="1"/>
  </cols>
  <sheetData>
    <row r="7" spans="2:11" ht="15" customHeight="1" x14ac:dyDescent="0.25">
      <c r="B7" s="223" t="s">
        <v>10</v>
      </c>
      <c r="C7" s="223"/>
      <c r="D7" s="223"/>
      <c r="E7" s="61"/>
      <c r="J7" s="209" t="s">
        <v>42</v>
      </c>
      <c r="K7" s="209"/>
    </row>
    <row r="8" spans="2:11" x14ac:dyDescent="0.25">
      <c r="B8" s="223"/>
      <c r="C8" s="223"/>
      <c r="D8" s="223"/>
      <c r="E8" s="61"/>
      <c r="J8" s="209"/>
      <c r="K8" s="209"/>
    </row>
    <row r="9" spans="2:11" x14ac:dyDescent="0.25">
      <c r="B9" s="223"/>
      <c r="C9" s="223"/>
      <c r="D9" s="223"/>
      <c r="E9" s="61"/>
      <c r="J9" s="209"/>
      <c r="K9" s="209"/>
    </row>
    <row r="10" spans="2:11" x14ac:dyDescent="0.25">
      <c r="B10" s="223"/>
      <c r="C10" s="223"/>
      <c r="D10" s="223"/>
      <c r="E10" s="61"/>
      <c r="J10" s="209"/>
      <c r="K10" s="209"/>
    </row>
    <row r="11" spans="2:11" x14ac:dyDescent="0.25">
      <c r="B11" s="223"/>
      <c r="C11" s="223"/>
      <c r="D11" s="223"/>
      <c r="E11" s="61"/>
      <c r="J11" s="209"/>
      <c r="K11" s="209"/>
    </row>
    <row r="12" spans="2:11" x14ac:dyDescent="0.25">
      <c r="B12" s="223"/>
      <c r="C12" s="223"/>
      <c r="D12" s="223"/>
      <c r="E12" s="61"/>
      <c r="J12" s="209"/>
      <c r="K12" s="209"/>
    </row>
    <row r="13" spans="2:11" x14ac:dyDescent="0.25">
      <c r="B13" s="223"/>
      <c r="C13" s="223"/>
      <c r="D13" s="223"/>
      <c r="E13" s="61"/>
      <c r="J13" s="209"/>
      <c r="K13" s="209"/>
    </row>
    <row r="14" spans="2:11" x14ac:dyDescent="0.25">
      <c r="B14" s="223"/>
      <c r="C14" s="223"/>
      <c r="D14" s="223"/>
      <c r="E14" s="61"/>
      <c r="J14" s="209"/>
      <c r="K14" s="209"/>
    </row>
    <row r="15" spans="2:11" x14ac:dyDescent="0.25">
      <c r="B15" s="223"/>
      <c r="C15" s="223"/>
      <c r="D15" s="223"/>
      <c r="E15" s="61"/>
      <c r="J15" s="209"/>
      <c r="K15" s="209"/>
    </row>
    <row r="16" spans="2:11" x14ac:dyDescent="0.25">
      <c r="B16" s="223"/>
      <c r="C16" s="223"/>
      <c r="D16" s="223"/>
      <c r="E16" s="61"/>
      <c r="J16" s="209"/>
      <c r="K16" s="209"/>
    </row>
    <row r="17" spans="2:12" x14ac:dyDescent="0.25">
      <c r="B17" s="210" t="s">
        <v>3</v>
      </c>
      <c r="C17" s="210"/>
      <c r="D17" s="210"/>
      <c r="G17" s="54" t="s">
        <v>3</v>
      </c>
      <c r="H17" s="54"/>
      <c r="I17" s="54"/>
      <c r="J17" s="54" t="s">
        <v>3</v>
      </c>
      <c r="K17" s="54"/>
      <c r="L17" s="54"/>
    </row>
    <row r="44" spans="4:32" ht="15.75" thickBot="1" x14ac:dyDescent="0.3"/>
    <row r="45" spans="4:32" ht="15.75" thickBot="1" x14ac:dyDescent="0.3">
      <c r="D45" s="5" t="s">
        <v>14</v>
      </c>
      <c r="E45" s="6"/>
      <c r="F45" s="11">
        <v>1995</v>
      </c>
      <c r="G45" s="7">
        <v>1996</v>
      </c>
      <c r="H45" s="11">
        <v>1997</v>
      </c>
      <c r="I45" s="7">
        <v>1998</v>
      </c>
      <c r="J45" s="11">
        <v>1999</v>
      </c>
      <c r="K45" s="7">
        <v>2000</v>
      </c>
      <c r="L45" s="11">
        <v>2001</v>
      </c>
      <c r="M45" s="7">
        <v>2002</v>
      </c>
      <c r="N45" s="11">
        <v>2003</v>
      </c>
      <c r="O45" s="7">
        <v>2004</v>
      </c>
      <c r="P45" s="11">
        <v>2005</v>
      </c>
      <c r="Q45" s="7">
        <v>2006</v>
      </c>
      <c r="R45" s="11">
        <v>2007</v>
      </c>
      <c r="S45" s="7">
        <v>2008</v>
      </c>
      <c r="T45" s="11">
        <v>2009</v>
      </c>
      <c r="U45" s="7">
        <v>2010</v>
      </c>
      <c r="V45" s="11">
        <v>2011</v>
      </c>
      <c r="W45" s="7">
        <v>2012</v>
      </c>
      <c r="X45" s="11">
        <v>2013</v>
      </c>
      <c r="Y45" s="7">
        <v>2014</v>
      </c>
      <c r="Z45" s="11">
        <v>2015</v>
      </c>
      <c r="AA45" s="8">
        <v>2016</v>
      </c>
      <c r="AB45" s="8">
        <v>2017</v>
      </c>
      <c r="AC45" s="8">
        <v>2018</v>
      </c>
      <c r="AD45" s="8">
        <v>2019</v>
      </c>
      <c r="AE45" s="8">
        <v>2020</v>
      </c>
      <c r="AF45" s="8">
        <v>2021</v>
      </c>
    </row>
    <row r="46" spans="4:32" ht="15.75" thickBot="1" x14ac:dyDescent="0.3">
      <c r="D46" s="212" t="s">
        <v>26</v>
      </c>
      <c r="E46" s="221"/>
      <c r="F46" s="50">
        <f>+A!D46/E!E60</f>
        <v>1.1336527393042504E-5</v>
      </c>
      <c r="G46" s="50">
        <f>+A!E46/E!F60</f>
        <v>8.928720805731754E-6</v>
      </c>
      <c r="H46" s="50">
        <f>+A!F46/E!G60</f>
        <v>1.1808271412614369E-5</v>
      </c>
      <c r="I46" s="50">
        <f>+A!G46/E!H60</f>
        <v>1.2126608966529076E-5</v>
      </c>
      <c r="J46" s="50">
        <f>+A!H46/E!I60</f>
        <v>1.2738083085251202E-5</v>
      </c>
      <c r="K46" s="50">
        <f>+A!I46/E!J60</f>
        <v>1.240093420700554E-5</v>
      </c>
      <c r="L46" s="50">
        <f>+A!J46/E!K60</f>
        <v>1.1505668234491479E-5</v>
      </c>
      <c r="M46" s="50">
        <f>+A!K46/E!L60</f>
        <v>8.8690041128387378E-6</v>
      </c>
      <c r="N46" s="50">
        <f>+A!L46/E!M60</f>
        <v>1.17486328002904E-5</v>
      </c>
      <c r="O46" s="50">
        <f>+A!M46/E!N60</f>
        <v>1.2328078061046703E-5</v>
      </c>
      <c r="P46" s="50">
        <f>+A!N46/E!O60</f>
        <v>1.4170015346840398E-5</v>
      </c>
      <c r="Q46" s="50">
        <f>+A!O46/E!P60</f>
        <v>1.3049005860053201E-5</v>
      </c>
      <c r="R46" s="50">
        <f>+A!P46/E!Q60</f>
        <v>1.3190308944437462E-5</v>
      </c>
      <c r="S46" s="50">
        <f>+A!Q46/E!R60</f>
        <v>1.2059420670589838E-5</v>
      </c>
      <c r="T46" s="50">
        <f>+A!R46/E!S60</f>
        <v>1.4233843736669886E-5</v>
      </c>
      <c r="U46" s="50">
        <f>+A!S46/E!T60</f>
        <v>1.0011150393796427E-5</v>
      </c>
      <c r="V46" s="50">
        <f>+A!T46/E!U60</f>
        <v>1.7170314285284751E-5</v>
      </c>
      <c r="W46" s="50">
        <f>+A!U46/E!V60</f>
        <v>1.7868981304386256E-5</v>
      </c>
      <c r="X46" s="50">
        <f>+A!V46/E!W60</f>
        <v>1.7134661349126852E-5</v>
      </c>
      <c r="Y46" s="50">
        <f>+A!W46/E!X60</f>
        <v>1.4040151411443412E-5</v>
      </c>
      <c r="Z46" s="50">
        <f>+A!X46/E!Y60</f>
        <v>1.8620322997089064E-5</v>
      </c>
      <c r="AA46" s="50">
        <f>+A!Y46/E!Z60</f>
        <v>1.3432790886668731E-5</v>
      </c>
      <c r="AB46" s="50">
        <f>+A!Z46/E!AA60</f>
        <v>2.2618550273907986E-5</v>
      </c>
      <c r="AC46" s="50">
        <f>+A!AA46/E!AB60</f>
        <v>1.6440491573213618E-5</v>
      </c>
      <c r="AD46" s="50">
        <f>+A!AB46/E!AC60</f>
        <v>9.8283331005107276E-6</v>
      </c>
      <c r="AE46" s="50">
        <f>+A!AC46/E!AD60</f>
        <v>2.6181065102981824E-6</v>
      </c>
      <c r="AF46" s="50">
        <f>+A!AD46/E!AE60</f>
        <v>7.9593918933138644E-7</v>
      </c>
    </row>
    <row r="47" spans="4:32" x14ac:dyDescent="0.25">
      <c r="D47" s="232" t="s">
        <v>16</v>
      </c>
      <c r="E47" s="233"/>
      <c r="F47" s="51">
        <f>+A!D47/E!E61</f>
        <v>7.0510158336296657E-5</v>
      </c>
      <c r="G47" s="51" t="e">
        <f>+A!E47/E!F61</f>
        <v>#VALUE!</v>
      </c>
      <c r="H47" s="51">
        <f>+A!F47/E!G61</f>
        <v>7.1101167778694049E-6</v>
      </c>
      <c r="I47" s="51">
        <f>+A!G47/E!H61</f>
        <v>2.8099946967660797E-5</v>
      </c>
      <c r="J47" s="51">
        <f>+A!H47/E!I61</f>
        <v>1.7489127304413096E-5</v>
      </c>
      <c r="K47" s="51">
        <f>+A!I47/E!J61</f>
        <v>4.0016193688225754E-5</v>
      </c>
      <c r="L47" s="51" t="e">
        <f>+A!#REF!/E!K61</f>
        <v>#REF!</v>
      </c>
      <c r="M47" s="51">
        <f>+A!K47/E!L61</f>
        <v>5.5772534635490034E-5</v>
      </c>
      <c r="N47" s="51">
        <f>+A!L47/E!M61</f>
        <v>5.0238833083417412E-5</v>
      </c>
      <c r="O47" s="51">
        <f>+A!M47/E!N61</f>
        <v>5.9413481307093046E-5</v>
      </c>
      <c r="P47" s="51">
        <f>+A!N47/E!O61</f>
        <v>5.9602835623148282E-5</v>
      </c>
      <c r="Q47" s="51">
        <f>+A!O47/E!P61</f>
        <v>5.0022075054002912E-5</v>
      </c>
      <c r="R47" s="51">
        <f>+A!P47/E!Q61</f>
        <v>5.2145422170759624E-5</v>
      </c>
      <c r="S47" s="51">
        <f>+A!Q47/E!R61</f>
        <v>4.274739591896328E-5</v>
      </c>
      <c r="T47" s="51">
        <f>+A!R47/E!S61</f>
        <v>4.7418726197009264E-5</v>
      </c>
      <c r="U47" s="51">
        <f>+A!S47/E!T61</f>
        <v>5.9562358707914327E-5</v>
      </c>
      <c r="V47" s="51">
        <f>+A!T47/E!U61</f>
        <v>2.7683799987921162E-5</v>
      </c>
      <c r="W47" s="51">
        <f>+A!U47/E!V61</f>
        <v>4.8294675988363202E-6</v>
      </c>
      <c r="X47" s="51" t="e">
        <f>+A!V47/E!W61</f>
        <v>#VALUE!</v>
      </c>
      <c r="Y47" s="51">
        <f>+A!W47/E!X61</f>
        <v>4.1949527227757999E-6</v>
      </c>
      <c r="Z47" s="51">
        <f>+A!X47/E!Y61</f>
        <v>8.5636101014756003E-6</v>
      </c>
      <c r="AA47" s="51">
        <f>+A!Y47/E!Z61</f>
        <v>6.6818030371844203E-6</v>
      </c>
      <c r="AB47" s="51">
        <f>+A!Z47/E!AA61</f>
        <v>1.3908846724110095E-5</v>
      </c>
      <c r="AC47" s="51">
        <f>+A!AA47/E!AB61</f>
        <v>9.5507516992970734E-6</v>
      </c>
      <c r="AD47" s="51">
        <f>+A!AB47/E!AC61</f>
        <v>1.5230318304679375E-5</v>
      </c>
      <c r="AE47" s="51">
        <f>+A!AC47/E!AD61</f>
        <v>1.4965018314907359E-5</v>
      </c>
      <c r="AF47" s="51">
        <f>+A!AD47/E!AE61</f>
        <v>1.017330921006788E-5</v>
      </c>
    </row>
    <row r="48" spans="4:32" x14ac:dyDescent="0.25">
      <c r="D48" s="41" t="s">
        <v>17</v>
      </c>
      <c r="E48" s="42"/>
      <c r="F48" s="52">
        <f>+A!D48/E!E62</f>
        <v>1.3250360347891195E-5</v>
      </c>
      <c r="G48" s="52">
        <f>+A!E48/E!F62</f>
        <v>8.4008764377837698E-7</v>
      </c>
      <c r="H48" s="52">
        <f>+A!F48/E!G62</f>
        <v>1.5065263976821707E-5</v>
      </c>
      <c r="I48" s="52" t="e">
        <f>+A!G48/E!H62</f>
        <v>#VALUE!</v>
      </c>
      <c r="J48" s="52" t="e">
        <f>+A!H48/E!I62</f>
        <v>#VALUE!</v>
      </c>
      <c r="K48" s="52">
        <f>+A!I48/E!J62</f>
        <v>3.550278156385308E-7</v>
      </c>
      <c r="L48" s="52">
        <f>+A!J47/E!K62</f>
        <v>2.310187219564266E-4</v>
      </c>
      <c r="M48" s="52">
        <f>+A!K48/E!L62</f>
        <v>4.2554002355528353E-7</v>
      </c>
      <c r="N48" s="52">
        <f>+A!L48/E!M62</f>
        <v>1.8763422959474996E-7</v>
      </c>
      <c r="O48" s="52">
        <f>+A!M48/E!N62</f>
        <v>2.1770917683980178E-7</v>
      </c>
      <c r="P48" s="52" t="e">
        <f>+A!N48/E!O62</f>
        <v>#VALUE!</v>
      </c>
      <c r="Q48" s="52" t="e">
        <f>+A!O48/E!P62</f>
        <v>#VALUE!</v>
      </c>
      <c r="R48" s="52" t="e">
        <f>+A!P48/E!Q62</f>
        <v>#VALUE!</v>
      </c>
      <c r="S48" s="52">
        <f>+A!Q48/E!R62</f>
        <v>2.4523823764148374E-6</v>
      </c>
      <c r="T48" s="52">
        <f>+A!R48/E!S62</f>
        <v>9.9303493905905393E-7</v>
      </c>
      <c r="U48" s="52">
        <f>+A!S48/E!T62</f>
        <v>1.0223218770339824E-5</v>
      </c>
      <c r="V48" s="52">
        <f>+A!T48/E!U62</f>
        <v>3.8930386621979182E-6</v>
      </c>
      <c r="W48" s="52">
        <f>+A!U48/E!V62</f>
        <v>3.2290340500334921E-6</v>
      </c>
      <c r="X48" s="52">
        <f>+A!V48/E!W62</f>
        <v>4.8114872118442836E-7</v>
      </c>
      <c r="Y48" s="52">
        <f>+A!W48/E!X62</f>
        <v>1.5623733819495745E-6</v>
      </c>
      <c r="Z48" s="52">
        <f>+A!X48/E!Y62</f>
        <v>1.7672481544464363E-6</v>
      </c>
      <c r="AA48" s="52" t="e">
        <f>+A!Y48/E!Z62</f>
        <v>#VALUE!</v>
      </c>
      <c r="AB48" s="52">
        <f>+A!Z48/E!AA62</f>
        <v>9.0297051272845436E-6</v>
      </c>
      <c r="AC48" s="52">
        <f>+A!AA48/E!AB62</f>
        <v>1.437851521643151E-5</v>
      </c>
      <c r="AD48" s="52">
        <f>+A!AB48/E!AC62</f>
        <v>6.7900419182783509E-7</v>
      </c>
      <c r="AE48" s="52" t="e">
        <f>+A!AC48/E!AD62</f>
        <v>#VALUE!</v>
      </c>
      <c r="AF48" s="52" t="e">
        <f>+A!AD48/E!AE62</f>
        <v>#VALUE!</v>
      </c>
    </row>
    <row r="49" spans="4:32" x14ac:dyDescent="0.25">
      <c r="D49" s="39" t="s">
        <v>18</v>
      </c>
      <c r="E49" s="40"/>
      <c r="F49" s="52">
        <f>+A!D49/E!E63</f>
        <v>1.077183793660982E-7</v>
      </c>
      <c r="G49" s="52">
        <f>+A!E49/E!F63</f>
        <v>2.0983865914439774E-7</v>
      </c>
      <c r="H49" s="52">
        <f>+A!F49/E!G63</f>
        <v>2.7459343625974662E-7</v>
      </c>
      <c r="I49" s="52">
        <f>+A!G49/E!H63</f>
        <v>4.1448203681683523E-7</v>
      </c>
      <c r="J49" s="52">
        <f>+A!H49/E!I63</f>
        <v>5.0322883249103706E-7</v>
      </c>
      <c r="K49" s="52">
        <f>+A!I49/E!J63</f>
        <v>3.5496388849422825E-8</v>
      </c>
      <c r="L49" s="52" t="e">
        <f>+A!J48/E!K63</f>
        <v>#VALUE!</v>
      </c>
      <c r="M49" s="52">
        <f>+A!K49/E!L63</f>
        <v>6.6687898759873835E-8</v>
      </c>
      <c r="N49" s="52">
        <f>+A!L49/E!M63</f>
        <v>8.6750048890700984E-9</v>
      </c>
      <c r="O49" s="52">
        <f>+A!M49/E!N63</f>
        <v>1.3606880289899862E-8</v>
      </c>
      <c r="P49" s="52">
        <f>+A!N49/E!O63</f>
        <v>0</v>
      </c>
      <c r="Q49" s="52">
        <f>+A!O49/E!P63</f>
        <v>1.2290544350387837E-7</v>
      </c>
      <c r="R49" s="52">
        <f>+A!P49/E!Q63</f>
        <v>3.6075485674278456E-7</v>
      </c>
      <c r="S49" s="52">
        <f>+A!Q49/E!R63</f>
        <v>1.0455321859111677E-7</v>
      </c>
      <c r="T49" s="52">
        <f>+A!R49/E!S63</f>
        <v>2.9575110658307977E-7</v>
      </c>
      <c r="U49" s="52">
        <f>+A!S49/E!T63</f>
        <v>5.6063426486269244E-7</v>
      </c>
      <c r="V49" s="52">
        <f>+A!T49/E!U63</f>
        <v>1.0515038252826651E-6</v>
      </c>
      <c r="W49" s="52">
        <f>+A!U49/E!V63</f>
        <v>3.8858910713232312E-7</v>
      </c>
      <c r="X49" s="52">
        <f>+A!V49/E!W63</f>
        <v>4.7977492293452375E-7</v>
      </c>
      <c r="Y49" s="52" t="e">
        <f>+A!W49/E!X63</f>
        <v>#VALUE!</v>
      </c>
      <c r="Z49" s="52">
        <f>+A!X49/E!Y63</f>
        <v>7.5454371860001624E-7</v>
      </c>
      <c r="AA49" s="52">
        <f>+A!Y49/E!Z63</f>
        <v>6.6362355587593836E-7</v>
      </c>
      <c r="AB49" s="52">
        <f>+A!Z49/E!AA63</f>
        <v>6.1588457906091297E-7</v>
      </c>
      <c r="AC49" s="52">
        <f>+A!AA49/E!AB63</f>
        <v>7.4410104884832561E-7</v>
      </c>
      <c r="AD49" s="52">
        <f>+A!AB49/E!AC63</f>
        <v>5.1122308781832686E-7</v>
      </c>
      <c r="AE49" s="52">
        <f>+A!AC49/E!AD63</f>
        <v>2.6843604053567425E-7</v>
      </c>
      <c r="AF49" s="52">
        <f>+A!AD49/E!AE63</f>
        <v>1.2121058916283163E-7</v>
      </c>
    </row>
    <row r="50" spans="4:32" x14ac:dyDescent="0.25">
      <c r="D50" s="41" t="s">
        <v>19</v>
      </c>
      <c r="E50" s="42"/>
      <c r="F50" s="52">
        <f>+A!D50/E!E64</f>
        <v>8.0267020886789025E-5</v>
      </c>
      <c r="G50" s="52">
        <f>+A!E50/E!F64</f>
        <v>8.8308402377526991E-5</v>
      </c>
      <c r="H50" s="52">
        <f>+A!F50/E!G64</f>
        <v>1.32471354072728E-4</v>
      </c>
      <c r="I50" s="52">
        <f>+A!G50/E!H64</f>
        <v>1.5771045290424317E-4</v>
      </c>
      <c r="J50" s="52">
        <f>+A!H50/E!I64</f>
        <v>1.536731414987831E-4</v>
      </c>
      <c r="K50" s="52">
        <f>+A!I50/E!J64</f>
        <v>9.8511075629316875E-5</v>
      </c>
      <c r="L50" s="52" t="e">
        <f>+A!J49/E!K64</f>
        <v>#VALUE!</v>
      </c>
      <c r="M50" s="52">
        <f>+A!K50/E!L64</f>
        <v>5.7296692400450595E-5</v>
      </c>
      <c r="N50" s="52">
        <f>+A!L50/E!M64</f>
        <v>8.4555016841570055E-5</v>
      </c>
      <c r="O50" s="52">
        <f>+A!M50/E!N64</f>
        <v>7.7097249334716906E-5</v>
      </c>
      <c r="P50" s="52">
        <f>+A!N50/E!O64</f>
        <v>7.7349824953389055E-5</v>
      </c>
      <c r="Q50" s="52">
        <f>+A!O50/E!P64</f>
        <v>6.8712184203224426E-5</v>
      </c>
      <c r="R50" s="52">
        <f>+A!P50/E!Q64</f>
        <v>6.7242454072083269E-5</v>
      </c>
      <c r="S50" s="52">
        <f>+A!Q50/E!R64</f>
        <v>5.200958045460657E-5</v>
      </c>
      <c r="T50" s="52">
        <f>+A!R50/E!S64</f>
        <v>7.624754449503515E-5</v>
      </c>
      <c r="U50" s="52">
        <f>+A!S50/E!T64</f>
        <v>4.0283664568800334E-5</v>
      </c>
      <c r="V50" s="52">
        <f>+A!T50/E!U64</f>
        <v>8.4862899248291799E-5</v>
      </c>
      <c r="W50" s="52">
        <f>+A!U50/E!V64</f>
        <v>9.3278589612251259E-5</v>
      </c>
      <c r="X50" s="52">
        <f>+A!V50/E!W64</f>
        <v>9.4468815932548594E-5</v>
      </c>
      <c r="Y50" s="52">
        <f>+A!W50/E!X64</f>
        <v>8.2072404525357625E-5</v>
      </c>
      <c r="Z50" s="52">
        <f>+A!X50/E!Y64</f>
        <v>1.5061487349447134E-4</v>
      </c>
      <c r="AA50" s="52">
        <f>+A!Y50/E!Z64</f>
        <v>1.333939500428485E-4</v>
      </c>
      <c r="AB50" s="52">
        <f>+A!Z50/E!AA64</f>
        <v>1.932695241755489E-4</v>
      </c>
      <c r="AC50" s="52">
        <f>+A!AA50/E!AB64</f>
        <v>1.2147394035351862E-4</v>
      </c>
      <c r="AD50" s="52">
        <f>+A!AB50/E!AC64</f>
        <v>7.0867847949312922E-5</v>
      </c>
      <c r="AE50" s="52">
        <f>+A!AC50/E!AD64</f>
        <v>1.1386739638330479E-5</v>
      </c>
      <c r="AF50" s="52">
        <f>+A!AD50/E!AE64</f>
        <v>4.2214721685064973E-8</v>
      </c>
    </row>
    <row r="51" spans="4:32" x14ac:dyDescent="0.25">
      <c r="D51" s="39" t="s">
        <v>20</v>
      </c>
      <c r="E51" s="40"/>
      <c r="F51" s="52">
        <f>+A!D51/E!E65</f>
        <v>0</v>
      </c>
      <c r="G51" s="52">
        <f>+A!E51/E!F65</f>
        <v>0</v>
      </c>
      <c r="H51" s="52">
        <f>+A!F51/E!G65</f>
        <v>0</v>
      </c>
      <c r="I51" s="52">
        <f>+A!G51/E!H65</f>
        <v>0</v>
      </c>
      <c r="J51" s="52">
        <f>+A!H51/E!I65</f>
        <v>0</v>
      </c>
      <c r="K51" s="52">
        <f>+A!I51/E!J65</f>
        <v>0</v>
      </c>
      <c r="L51" s="52">
        <f>+A!J50/E!K65</f>
        <v>2.9348391654309466E-3</v>
      </c>
      <c r="M51" s="52" t="e">
        <f>+A!K51/E!L65</f>
        <v>#VALUE!</v>
      </c>
      <c r="N51" s="52" t="e">
        <f>+A!L51/E!M65</f>
        <v>#VALUE!</v>
      </c>
      <c r="O51" s="52" t="e">
        <f>+A!M51/E!N65</f>
        <v>#VALUE!</v>
      </c>
      <c r="P51" s="52" t="e">
        <f>+A!N51/E!O65</f>
        <v>#VALUE!</v>
      </c>
      <c r="Q51" s="52" t="e">
        <f>+A!O51/E!P65</f>
        <v>#VALUE!</v>
      </c>
      <c r="R51" s="52" t="e">
        <f>+A!P51/E!Q65</f>
        <v>#VALUE!</v>
      </c>
      <c r="S51" s="52" t="e">
        <f>+A!Q51/E!R65</f>
        <v>#VALUE!</v>
      </c>
      <c r="T51" s="52" t="e">
        <f>+A!R51/E!S65</f>
        <v>#VALUE!</v>
      </c>
      <c r="U51" s="52" t="e">
        <f>+A!S51/E!T65</f>
        <v>#VALUE!</v>
      </c>
      <c r="V51" s="52" t="e">
        <f>+A!T51/E!U65</f>
        <v>#VALUE!</v>
      </c>
      <c r="W51" s="52" t="e">
        <f>+A!U51/E!V65</f>
        <v>#VALUE!</v>
      </c>
      <c r="X51" s="52" t="e">
        <f>+A!V51/E!W65</f>
        <v>#VALUE!</v>
      </c>
      <c r="Y51" s="52">
        <f>+A!W51/E!X65</f>
        <v>1.0001866137070671E-6</v>
      </c>
      <c r="Z51" s="52" t="e">
        <f>+A!X51/E!Y65</f>
        <v>#VALUE!</v>
      </c>
      <c r="AA51" s="52" t="e">
        <f>+A!Y51/E!Z65</f>
        <v>#VALUE!</v>
      </c>
      <c r="AB51" s="52">
        <f>+A!Z51/E!AA65</f>
        <v>2.7459076534893363E-7</v>
      </c>
      <c r="AC51" s="52">
        <f>+A!AA51/E!AB65</f>
        <v>1.1147260484443084E-7</v>
      </c>
      <c r="AD51" s="52">
        <f>+A!AB51/E!AC65</f>
        <v>3.8770106353074061E-6</v>
      </c>
      <c r="AE51" s="52">
        <f>+A!AC51/E!AD65</f>
        <v>2.7797263537991117E-6</v>
      </c>
      <c r="AF51" s="52">
        <f>+A!AD51/E!AE65</f>
        <v>1.1191554806433184E-6</v>
      </c>
    </row>
    <row r="52" spans="4:32" x14ac:dyDescent="0.25">
      <c r="D52" s="41" t="s">
        <v>21</v>
      </c>
      <c r="E52" s="42"/>
      <c r="F52" s="52">
        <f>+A!D52/E!E66</f>
        <v>4.96465600071177E-7</v>
      </c>
      <c r="G52" s="52">
        <f>+A!E52/E!F66</f>
        <v>1.5470541417224801E-6</v>
      </c>
      <c r="H52" s="52">
        <f>+A!F52/E!G66</f>
        <v>1.3304802374659856E-6</v>
      </c>
      <c r="I52" s="52">
        <f>+A!G52/E!H66</f>
        <v>2.1820341639480018E-6</v>
      </c>
      <c r="J52" s="52">
        <f>+A!H52/E!I66</f>
        <v>1.3968669547524263E-6</v>
      </c>
      <c r="K52" s="52">
        <f>+A!I52/E!J66</f>
        <v>6.2042662182731437E-7</v>
      </c>
      <c r="L52" s="52" t="e">
        <f>+A!J51/E!K66</f>
        <v>#VALUE!</v>
      </c>
      <c r="M52" s="52">
        <f>+A!K52/E!L66</f>
        <v>1.2574187109625821E-6</v>
      </c>
      <c r="N52" s="52">
        <f>+A!L52/E!M66</f>
        <v>1.6825632257852043E-6</v>
      </c>
      <c r="O52" s="52">
        <f>+A!M52/E!N66</f>
        <v>3.8308196107748001E-6</v>
      </c>
      <c r="P52" s="52">
        <f>+A!N52/E!O66</f>
        <v>2.7207794554332899E-6</v>
      </c>
      <c r="Q52" s="52">
        <f>+A!O52/E!P66</f>
        <v>2.7925497742650335E-6</v>
      </c>
      <c r="R52" s="52">
        <f>+A!P52/E!Q66</f>
        <v>6.350101886627841E-6</v>
      </c>
      <c r="S52" s="52">
        <f>+A!Q52/E!R66</f>
        <v>2.5211171476029671E-6</v>
      </c>
      <c r="T52" s="52">
        <f>+A!R52/E!S66</f>
        <v>1.9446112161100652E-6</v>
      </c>
      <c r="U52" s="52">
        <f>+A!S52/E!T66</f>
        <v>3.9168144279849141E-7</v>
      </c>
      <c r="V52" s="52">
        <f>+A!T52/E!U66</f>
        <v>7.8204065512007166E-7</v>
      </c>
      <c r="W52" s="52">
        <f>+A!U52/E!V66</f>
        <v>9.6303059430645583E-7</v>
      </c>
      <c r="X52" s="52">
        <f>+A!V52/E!W66</f>
        <v>8.1189896502664635E-7</v>
      </c>
      <c r="Y52" s="52">
        <f>+A!W52/E!X66</f>
        <v>7.6958553783473843E-7</v>
      </c>
      <c r="Z52" s="52">
        <f>+A!X52/E!Y66</f>
        <v>5.7869889010590341E-6</v>
      </c>
      <c r="AA52" s="52">
        <f>+A!Y52/E!Z66</f>
        <v>6.8108064535082E-7</v>
      </c>
      <c r="AB52" s="52">
        <f>+A!Z52/E!AA66</f>
        <v>1.5948398197347671E-6</v>
      </c>
      <c r="AC52" s="52">
        <f>+A!AA52/E!AB66</f>
        <v>4.2945388396064312E-7</v>
      </c>
      <c r="AD52" s="52">
        <f>+A!AB52/E!AC66</f>
        <v>2.3042052937728366E-6</v>
      </c>
      <c r="AE52" s="52">
        <f>+A!AC52/E!AD66</f>
        <v>3.861564944718463E-6</v>
      </c>
      <c r="AF52" s="52">
        <f>+A!AD52/E!AE66</f>
        <v>5.4322598385639855E-7</v>
      </c>
    </row>
    <row r="53" spans="4:32" x14ac:dyDescent="0.25">
      <c r="D53" s="39" t="s">
        <v>22</v>
      </c>
      <c r="E53" s="40"/>
      <c r="F53" s="52">
        <f>+A!D53/E!E67</f>
        <v>5.9170773100868947E-7</v>
      </c>
      <c r="G53" s="52">
        <f>+A!E53/E!F67</f>
        <v>1.0907224258205667E-6</v>
      </c>
      <c r="H53" s="52">
        <f>+A!F53/E!G67</f>
        <v>1.4447421607904598E-7</v>
      </c>
      <c r="I53" s="52">
        <f>+A!G53/E!H67</f>
        <v>3.1845611171250631E-7</v>
      </c>
      <c r="J53" s="52">
        <f>+A!H53/E!I67</f>
        <v>1.303808592511932E-7</v>
      </c>
      <c r="K53" s="52">
        <f>+A!I53/E!J67</f>
        <v>2.2977934478972912E-9</v>
      </c>
      <c r="L53" s="52">
        <f>+A!J52/E!K67</f>
        <v>5.7154707739394808E-7</v>
      </c>
      <c r="M53" s="52">
        <f>+A!K53/E!L67</f>
        <v>7.172425213259951E-7</v>
      </c>
      <c r="N53" s="52">
        <f>+A!L53/E!M67</f>
        <v>1.4064383719113913E-6</v>
      </c>
      <c r="O53" s="52">
        <f>+A!M53/E!N67</f>
        <v>6.4807423240017574E-7</v>
      </c>
      <c r="P53" s="52">
        <f>+A!N53/E!O67</f>
        <v>6.5698415432392565E-7</v>
      </c>
      <c r="Q53" s="52">
        <f>+A!O53/E!P67</f>
        <v>7.5925542707080694E-7</v>
      </c>
      <c r="R53" s="52">
        <f>+A!P53/E!Q67</f>
        <v>5.6079201138727895E-7</v>
      </c>
      <c r="S53" s="52">
        <f>+A!Q53/E!R67</f>
        <v>5.1291241680899591E-7</v>
      </c>
      <c r="T53" s="52">
        <f>+A!R53/E!S67</f>
        <v>4.1677897544464697E-7</v>
      </c>
      <c r="U53" s="52">
        <f>+A!S53/E!T67</f>
        <v>8.8356811440046156E-7</v>
      </c>
      <c r="V53" s="52">
        <f>+A!T53/E!U67</f>
        <v>8.0709178871876213E-7</v>
      </c>
      <c r="W53" s="52">
        <f>+A!U53/E!V67</f>
        <v>6.866629221481505E-7</v>
      </c>
      <c r="X53" s="52">
        <f>+A!V53/E!W67</f>
        <v>3.4245396646094526E-7</v>
      </c>
      <c r="Y53" s="52">
        <f>+A!W53/E!X67</f>
        <v>9.4531426858924679E-7</v>
      </c>
      <c r="Z53" s="52">
        <f>+A!X53/E!Y67</f>
        <v>7.7992405744022543E-7</v>
      </c>
      <c r="AA53" s="52">
        <f>+A!Y53/E!Z67</f>
        <v>5.1500629855792919E-7</v>
      </c>
      <c r="AB53" s="52">
        <f>+A!Z53/E!AA67</f>
        <v>5.721416595416345E-7</v>
      </c>
      <c r="AC53" s="52">
        <f>+A!AA53/E!AB67</f>
        <v>3.1499375456620908E-7</v>
      </c>
      <c r="AD53" s="52">
        <f>+A!AB53/E!AC67</f>
        <v>2.4713408081264219E-7</v>
      </c>
      <c r="AE53" s="52">
        <f>+A!AC53/E!AD67</f>
        <v>2.2473863513206378E-7</v>
      </c>
      <c r="AF53" s="52">
        <f>+A!AD53/E!AE67</f>
        <v>2.4224799250533939E-7</v>
      </c>
    </row>
    <row r="54" spans="4:32" x14ac:dyDescent="0.25">
      <c r="D54" s="41" t="s">
        <v>23</v>
      </c>
      <c r="E54" s="42"/>
      <c r="F54" s="52">
        <f>+A!D54/E!E68</f>
        <v>7.2227242402500852E-9</v>
      </c>
      <c r="G54" s="52">
        <f>+A!E54/E!F68</f>
        <v>5.0136161661862864E-8</v>
      </c>
      <c r="H54" s="52" t="e">
        <f>+A!F54/E!G68</f>
        <v>#VALUE!</v>
      </c>
      <c r="I54" s="52">
        <f>+A!G54/E!H68</f>
        <v>2.6736307344312166E-9</v>
      </c>
      <c r="J54" s="52">
        <f>+A!H54/E!I68</f>
        <v>4.2488027998580542E-10</v>
      </c>
      <c r="K54" s="52">
        <f>+A!I54/E!J68</f>
        <v>5.3595642166511435E-8</v>
      </c>
      <c r="L54" s="52">
        <f>+A!J53/E!K68</f>
        <v>1.5848841409828253E-7</v>
      </c>
      <c r="M54" s="52">
        <f>+A!K54/E!L68</f>
        <v>3.8791809811645194E-9</v>
      </c>
      <c r="N54" s="52">
        <f>+A!L54/E!M68</f>
        <v>2.7141045734924949E-9</v>
      </c>
      <c r="O54" s="52">
        <f>+A!M54/E!N68</f>
        <v>5.7154244080884087E-10</v>
      </c>
      <c r="P54" s="52">
        <f>+A!N54/E!O68</f>
        <v>1.0741359876993426E-8</v>
      </c>
      <c r="Q54" s="52">
        <f>+A!O54/E!P68</f>
        <v>9.0159738386462399E-10</v>
      </c>
      <c r="R54" s="52">
        <f>+A!P54/E!Q68</f>
        <v>2.3743586893537422E-9</v>
      </c>
      <c r="S54" s="52">
        <f>+A!Q54/E!R68</f>
        <v>6.1832258996547395E-7</v>
      </c>
      <c r="T54" s="52">
        <f>+A!R54/E!S68</f>
        <v>1.0886061755248648E-8</v>
      </c>
      <c r="U54" s="52">
        <f>+A!S54/E!T68</f>
        <v>7.4081490136666031E-8</v>
      </c>
      <c r="V54" s="52">
        <f>+A!T54/E!U68</f>
        <v>2.8056461874442416E-7</v>
      </c>
      <c r="W54" s="52">
        <f>+A!U54/E!V68</f>
        <v>2.7731694689219016E-7</v>
      </c>
      <c r="X54" s="52">
        <f>+A!V54/E!W68</f>
        <v>1.1792649175212026E-7</v>
      </c>
      <c r="Y54" s="52">
        <f>+A!W54/E!X68</f>
        <v>8.4729664797688411E-8</v>
      </c>
      <c r="Z54" s="52">
        <f>+A!X54/E!Y68</f>
        <v>4.6295568111477769E-8</v>
      </c>
      <c r="AA54" s="52">
        <f>+A!Y54/E!Z68</f>
        <v>5.1279822794569437E-10</v>
      </c>
      <c r="AB54" s="52">
        <f>+A!Z54/E!AA68</f>
        <v>1.6864202825318238E-8</v>
      </c>
      <c r="AC54" s="52">
        <f>+A!AA54/E!AB68</f>
        <v>3.6151168176900623E-9</v>
      </c>
      <c r="AD54" s="52">
        <f>+A!AB54/E!AC68</f>
        <v>8.2823457743115011E-9</v>
      </c>
      <c r="AE54" s="52">
        <f>+A!AC54/E!AD68</f>
        <v>8.6699532159701483E-8</v>
      </c>
      <c r="AF54" s="52">
        <f>+A!AD54/E!AE68</f>
        <v>9.9312236379988938E-9</v>
      </c>
    </row>
    <row r="55" spans="4:32" x14ac:dyDescent="0.25">
      <c r="D55" s="39" t="s">
        <v>24</v>
      </c>
      <c r="E55" s="40"/>
      <c r="F55" s="52">
        <f>+A!D55/E!E69</f>
        <v>1.352088610378666E-6</v>
      </c>
      <c r="G55" s="52">
        <f>+A!E55/E!F69</f>
        <v>1.6493190319390941E-6</v>
      </c>
      <c r="H55" s="52">
        <f>+A!F55/E!G69</f>
        <v>1.3220590336747493E-7</v>
      </c>
      <c r="I55" s="52">
        <f>+A!G55/E!H69</f>
        <v>1.8635526622340903E-6</v>
      </c>
      <c r="J55" s="52">
        <f>+A!H55/E!I69</f>
        <v>3.6590612045055689E-8</v>
      </c>
      <c r="K55" s="52">
        <f>+A!I55/E!J69</f>
        <v>1.4025793533253251E-8</v>
      </c>
      <c r="L55" s="52">
        <f>+A!J54/E!K69</f>
        <v>1.2920833541484731E-8</v>
      </c>
      <c r="M55" s="52">
        <f>+A!K55/E!L69</f>
        <v>7.6700287083706563E-8</v>
      </c>
      <c r="N55" s="52">
        <f>+A!L55/E!M69</f>
        <v>1.9582977376474777E-7</v>
      </c>
      <c r="O55" s="52">
        <f>+A!M55/E!N69</f>
        <v>6.5959405271056379E-7</v>
      </c>
      <c r="P55" s="52">
        <f>+A!N55/E!O69</f>
        <v>2.6364222061331025E-7</v>
      </c>
      <c r="Q55" s="52">
        <f>+A!O55/E!P69</f>
        <v>3.0183975602328742E-9</v>
      </c>
      <c r="R55" s="52">
        <f>+A!P55/E!Q69</f>
        <v>7.9435385039575679E-9</v>
      </c>
      <c r="S55" s="52">
        <f>+A!Q55/E!R69</f>
        <v>2.0393543540072169E-6</v>
      </c>
      <c r="T55" s="52">
        <f>+A!R55/E!S69</f>
        <v>3.1977628540054606E-8</v>
      </c>
      <c r="U55" s="52">
        <f>+A!S55/E!T69</f>
        <v>2.3276670049285446E-7</v>
      </c>
      <c r="V55" s="52">
        <f>+A!T55/E!U69</f>
        <v>2.5068040519111245E-7</v>
      </c>
      <c r="W55" s="52">
        <f>+A!U55/E!V69</f>
        <v>1.5047790772708177E-7</v>
      </c>
      <c r="X55" s="52">
        <f>+A!V55/E!W69</f>
        <v>7.9501200201260775E-8</v>
      </c>
      <c r="Y55" s="52">
        <f>+A!W55/E!X69</f>
        <v>2.350089055265384E-7</v>
      </c>
      <c r="Z55" s="52">
        <f>+A!X55/E!Y69</f>
        <v>3.0476898507756441E-7</v>
      </c>
      <c r="AA55" s="52">
        <f>+A!Y55/E!Z69</f>
        <v>1.9604253415508878E-7</v>
      </c>
      <c r="AB55" s="52">
        <f>+A!Z55/E!AA69</f>
        <v>1.8633677783954226E-7</v>
      </c>
      <c r="AC55" s="52">
        <f>+A!AA55/E!AB69</f>
        <v>1.1462876412652646E-7</v>
      </c>
      <c r="AD55" s="52">
        <f>+A!AB55/E!AC69</f>
        <v>9.8666170609769674E-8</v>
      </c>
      <c r="AE55" s="52">
        <f>+A!AC55/E!AD69</f>
        <v>4.6612999299248182E-8</v>
      </c>
      <c r="AF55" s="52">
        <f>+A!AD55/E!AE69</f>
        <v>3.591566368333766E-8</v>
      </c>
    </row>
    <row r="56" spans="4:32" ht="15.75" thickBot="1" x14ac:dyDescent="0.3">
      <c r="D56" s="43" t="s">
        <v>25</v>
      </c>
      <c r="E56" s="44"/>
      <c r="F56" s="53">
        <f>+A!D56/E!E70</f>
        <v>0</v>
      </c>
      <c r="G56" s="53">
        <f>+A!E56/E!F70</f>
        <v>0</v>
      </c>
      <c r="H56" s="53">
        <f>+A!F56/E!G70</f>
        <v>0</v>
      </c>
      <c r="I56" s="53">
        <f>+A!G56/E!H70</f>
        <v>0</v>
      </c>
      <c r="J56" s="53">
        <f>+A!H56/E!I70</f>
        <v>0</v>
      </c>
      <c r="K56" s="53">
        <f>+A!I56/E!J70</f>
        <v>0</v>
      </c>
      <c r="L56" s="53">
        <f>+A!J55/E!K70</f>
        <v>2.2617617277372954E-7</v>
      </c>
      <c r="M56" s="53" t="e">
        <f>+A!K56/E!L70</f>
        <v>#VALUE!</v>
      </c>
      <c r="N56" s="53" t="e">
        <f>+A!L56/E!M70</f>
        <v>#VALUE!</v>
      </c>
      <c r="O56" s="53">
        <f>+A!M56/E!N70</f>
        <v>1.211232315592134E-8</v>
      </c>
      <c r="P56" s="53">
        <f>+A!N56/E!O70</f>
        <v>1.5208419107413943E-8</v>
      </c>
      <c r="Q56" s="53">
        <f>+A!O56/E!P70</f>
        <v>2.2689188652224732E-8</v>
      </c>
      <c r="R56" s="53">
        <f>+A!P56/E!Q70</f>
        <v>5.2845908453169791E-9</v>
      </c>
      <c r="S56" s="53">
        <f>+A!Q56/E!R70</f>
        <v>1.5072145080233873E-8</v>
      </c>
      <c r="T56" s="53">
        <f>+A!R56/E!S70</f>
        <v>2.6382639529171194E-8</v>
      </c>
      <c r="U56" s="53">
        <f>+A!S56/E!T70</f>
        <v>1.017271963479175E-8</v>
      </c>
      <c r="V56" s="53" t="e">
        <f>+A!T56/E!U70</f>
        <v>#VALUE!</v>
      </c>
      <c r="W56" s="53">
        <f>+A!U56/E!V70</f>
        <v>9.3055001536638583E-8</v>
      </c>
      <c r="X56" s="53">
        <f>+A!V56/E!W70</f>
        <v>5.5813973074735061E-8</v>
      </c>
      <c r="Y56" s="53">
        <f>+A!W56/E!X70</f>
        <v>5.81036121836075E-9</v>
      </c>
      <c r="Z56" s="53">
        <f>+A!X56/E!Y70</f>
        <v>1.1137264802295237E-8</v>
      </c>
      <c r="AA56" s="53">
        <f>+A!Y56/E!Z70</f>
        <v>7.7254348859939919E-8</v>
      </c>
      <c r="AB56" s="53">
        <f>+A!Z56/E!AA70</f>
        <v>4.0080417260167741E-8</v>
      </c>
      <c r="AC56" s="53">
        <f>+A!AA56/E!AB70</f>
        <v>8.5137673874888641E-8</v>
      </c>
      <c r="AD56" s="53">
        <f>+A!AB56/E!AC70</f>
        <v>1.4328460933885454E-7</v>
      </c>
      <c r="AE56" s="53">
        <f>+A!AC56/E!AD70</f>
        <v>1.7738229934838205E-7</v>
      </c>
      <c r="AF56" s="53">
        <f>+A!AD56/E!AE70</f>
        <v>1.5038273826062175E-7</v>
      </c>
    </row>
    <row r="57" spans="4:32" x14ac:dyDescent="0.25">
      <c r="D57" t="s">
        <v>52</v>
      </c>
    </row>
    <row r="58" spans="4:32" ht="16.5" thickBot="1" x14ac:dyDescent="0.3">
      <c r="E58" s="242" t="s">
        <v>55</v>
      </c>
      <c r="F58" s="242"/>
      <c r="G58" s="242"/>
      <c r="H58" s="242"/>
      <c r="I58" s="242"/>
      <c r="J58" s="242"/>
      <c r="K58" s="242"/>
      <c r="L58" s="242"/>
      <c r="M58" s="242"/>
      <c r="N58" s="242"/>
      <c r="O58" s="242"/>
      <c r="P58" s="242"/>
      <c r="Q58" s="242"/>
      <c r="R58" s="242"/>
      <c r="S58" s="242"/>
      <c r="T58" s="242"/>
      <c r="U58" s="242"/>
      <c r="V58" s="242"/>
      <c r="W58" s="242"/>
      <c r="X58" s="242"/>
      <c r="Y58" s="242"/>
      <c r="Z58" s="242"/>
    </row>
    <row r="59" spans="4:32" ht="15.75" thickBot="1" x14ac:dyDescent="0.3">
      <c r="D59" s="56" t="s">
        <v>14</v>
      </c>
      <c r="E59" s="11">
        <v>1995</v>
      </c>
      <c r="F59" s="7">
        <v>1996</v>
      </c>
      <c r="G59" s="11">
        <v>1997</v>
      </c>
      <c r="H59" s="7">
        <v>1998</v>
      </c>
      <c r="I59" s="11">
        <v>1999</v>
      </c>
      <c r="J59" s="7">
        <v>2000</v>
      </c>
      <c r="K59" s="11">
        <v>2001</v>
      </c>
      <c r="L59" s="7">
        <v>2002</v>
      </c>
      <c r="M59" s="11">
        <v>2003</v>
      </c>
      <c r="N59" s="7">
        <v>2004</v>
      </c>
      <c r="O59" s="11">
        <v>2005</v>
      </c>
      <c r="P59" s="7">
        <v>2006</v>
      </c>
      <c r="Q59" s="11">
        <v>2007</v>
      </c>
      <c r="R59" s="7">
        <v>2008</v>
      </c>
      <c r="S59" s="11">
        <v>2009</v>
      </c>
      <c r="T59" s="7">
        <v>2010</v>
      </c>
      <c r="U59" s="11">
        <v>2011</v>
      </c>
      <c r="V59" s="7">
        <v>2012</v>
      </c>
      <c r="W59" s="11">
        <v>2013</v>
      </c>
      <c r="X59" s="7">
        <v>2014</v>
      </c>
      <c r="Y59" s="11">
        <v>2015</v>
      </c>
      <c r="Z59" s="8">
        <v>2016</v>
      </c>
      <c r="AA59" s="8">
        <v>2017</v>
      </c>
      <c r="AB59" s="8">
        <v>2018</v>
      </c>
      <c r="AC59" s="8" t="s">
        <v>58</v>
      </c>
      <c r="AD59" s="8">
        <v>2020</v>
      </c>
      <c r="AE59" s="8">
        <v>2021</v>
      </c>
    </row>
    <row r="60" spans="4:32" ht="15.75" thickBot="1" x14ac:dyDescent="0.3">
      <c r="D60" s="57" t="s">
        <v>15</v>
      </c>
      <c r="E60" s="167">
        <v>5120703897</v>
      </c>
      <c r="F60" s="167">
        <v>5355750397</v>
      </c>
      <c r="G60" s="167">
        <v>5568892999</v>
      </c>
      <c r="H60" s="167">
        <v>5463027643</v>
      </c>
      <c r="I60" s="167">
        <v>5652106327</v>
      </c>
      <c r="J60" s="167">
        <v>6392986099</v>
      </c>
      <c r="K60" s="167">
        <v>6144536637</v>
      </c>
      <c r="L60" s="167">
        <v>6443000733</v>
      </c>
      <c r="M60" s="167">
        <v>7515938365</v>
      </c>
      <c r="N60" s="167">
        <v>9185616723</v>
      </c>
      <c r="O60" s="167">
        <v>10472465722</v>
      </c>
      <c r="P60" s="167">
        <v>12136403470</v>
      </c>
      <c r="Q60" s="167">
        <v>14032195969</v>
      </c>
      <c r="R60" s="167">
        <v>16170262679</v>
      </c>
      <c r="S60" s="167">
        <v>12547770181</v>
      </c>
      <c r="T60" s="167">
        <v>15114346908</v>
      </c>
      <c r="U60" s="167">
        <v>18198152626</v>
      </c>
      <c r="V60" s="167">
        <v>18331934788</v>
      </c>
      <c r="W60" s="167">
        <v>18800429926</v>
      </c>
      <c r="X60" s="167">
        <v>18797090734</v>
      </c>
      <c r="Y60" s="167">
        <v>16384355956</v>
      </c>
      <c r="Z60" s="167">
        <v>15898557626.766001</v>
      </c>
      <c r="AA60" s="167">
        <v>17572655859.314999</v>
      </c>
      <c r="AB60" s="167">
        <v>19379530020.812</v>
      </c>
      <c r="AC60" s="167">
        <v>18814380639.011002</v>
      </c>
      <c r="AD60" s="167">
        <v>17421369153.848999</v>
      </c>
      <c r="AE60" s="167">
        <v>22139882338</v>
      </c>
    </row>
    <row r="61" spans="4:32" x14ac:dyDescent="0.25">
      <c r="D61" s="58" t="s">
        <v>16</v>
      </c>
      <c r="E61" s="168">
        <v>362614417.60000002</v>
      </c>
      <c r="F61" s="168">
        <v>385237368.89999998</v>
      </c>
      <c r="G61" s="168">
        <v>374396101.10000002</v>
      </c>
      <c r="H61" s="168">
        <v>360498901</v>
      </c>
      <c r="I61" s="168">
        <v>350846551.30000001</v>
      </c>
      <c r="J61" s="168">
        <v>335814048.30000001</v>
      </c>
      <c r="K61" s="168">
        <v>351726053.60000002</v>
      </c>
      <c r="L61" s="168">
        <v>370630457</v>
      </c>
      <c r="M61" s="168">
        <v>426781409.60000002</v>
      </c>
      <c r="N61" s="168">
        <v>488273020.89999998</v>
      </c>
      <c r="O61" s="168">
        <v>541014528.29999995</v>
      </c>
      <c r="P61" s="168">
        <v>596256752</v>
      </c>
      <c r="Q61" s="168">
        <v>713216970</v>
      </c>
      <c r="R61" s="168">
        <v>862906364.39999998</v>
      </c>
      <c r="S61" s="168">
        <v>783382494.20000005</v>
      </c>
      <c r="T61" s="168">
        <v>873135334.60000002</v>
      </c>
      <c r="U61" s="168">
        <v>1052998505</v>
      </c>
      <c r="V61" s="168">
        <v>1052496967</v>
      </c>
      <c r="W61" s="168">
        <v>1127326958</v>
      </c>
      <c r="X61" s="168">
        <v>1168070375</v>
      </c>
      <c r="Y61" s="168">
        <v>1059950172</v>
      </c>
      <c r="Z61" s="168">
        <v>1077254142.3239999</v>
      </c>
      <c r="AA61" s="168">
        <v>1161850462.5539999</v>
      </c>
      <c r="AB61" s="168">
        <v>1215715826.9389999</v>
      </c>
      <c r="AC61" s="168">
        <v>1224859495.8299999</v>
      </c>
      <c r="AD61" s="168">
        <v>1225992485.5369999</v>
      </c>
      <c r="AE61" s="168">
        <v>1447513262</v>
      </c>
    </row>
    <row r="62" spans="4:32" x14ac:dyDescent="0.25">
      <c r="D62" s="59" t="s">
        <v>17</v>
      </c>
      <c r="E62" s="169">
        <v>57583339.619999997</v>
      </c>
      <c r="F62" s="169">
        <v>61898303.57</v>
      </c>
      <c r="G62" s="169">
        <v>61598655.119999997</v>
      </c>
      <c r="H62" s="169">
        <v>60437989.140000001</v>
      </c>
      <c r="I62" s="169">
        <v>59497580.380000003</v>
      </c>
      <c r="J62" s="169">
        <v>56333614.210000001</v>
      </c>
      <c r="K62" s="169">
        <v>57229127.960000001</v>
      </c>
      <c r="L62" s="169">
        <v>61098835.740000002</v>
      </c>
      <c r="M62" s="169">
        <v>69283733.719999999</v>
      </c>
      <c r="N62" s="169">
        <v>78085821.859999999</v>
      </c>
      <c r="O62" s="169">
        <v>83737919.560000002</v>
      </c>
      <c r="P62" s="169">
        <v>92504349.450000003</v>
      </c>
      <c r="Q62" s="169">
        <v>109098240.09999999</v>
      </c>
      <c r="R62" s="169">
        <v>121922259.3</v>
      </c>
      <c r="S62" s="169">
        <v>113792572.2</v>
      </c>
      <c r="T62" s="169">
        <v>120118724.59999999</v>
      </c>
      <c r="U62" s="169">
        <v>139222866</v>
      </c>
      <c r="V62" s="169">
        <v>142457463.40000001</v>
      </c>
      <c r="W62" s="169">
        <v>147563522.19999999</v>
      </c>
      <c r="X62" s="169">
        <v>147211929.40000001</v>
      </c>
      <c r="Y62" s="169">
        <v>136370208.90000001</v>
      </c>
      <c r="Z62" s="169">
        <v>140065783.73100001</v>
      </c>
      <c r="AA62" s="169">
        <v>147845359.41999999</v>
      </c>
      <c r="AB62" s="169">
        <v>163229649.56200001</v>
      </c>
      <c r="AC62" s="169">
        <v>162001945.384</v>
      </c>
      <c r="AD62" s="169">
        <v>150915703.90900001</v>
      </c>
      <c r="AE62" s="169">
        <v>171889484</v>
      </c>
    </row>
    <row r="63" spans="4:32" x14ac:dyDescent="0.25">
      <c r="D63" s="59" t="s">
        <v>18</v>
      </c>
      <c r="E63" s="169">
        <v>213519736.69999999</v>
      </c>
      <c r="F63" s="169">
        <v>204919342.19999999</v>
      </c>
      <c r="G63" s="169">
        <v>207579615.80000001</v>
      </c>
      <c r="H63" s="169">
        <v>185774034</v>
      </c>
      <c r="I63" s="169">
        <v>178845078.40000001</v>
      </c>
      <c r="J63" s="169">
        <v>197203158.59999999</v>
      </c>
      <c r="K63" s="169">
        <v>186656389.90000001</v>
      </c>
      <c r="L63" s="169">
        <v>194937915.90000001</v>
      </c>
      <c r="M63" s="169">
        <v>230547420.5</v>
      </c>
      <c r="N63" s="169">
        <v>293968927.10000002</v>
      </c>
      <c r="O63" s="169">
        <v>340191126.10000002</v>
      </c>
      <c r="P63" s="169">
        <v>414953142.39999998</v>
      </c>
      <c r="Q63" s="169">
        <v>504497712.5</v>
      </c>
      <c r="R63" s="169">
        <v>583434932.20000005</v>
      </c>
      <c r="S63" s="169">
        <v>439558794.89999998</v>
      </c>
      <c r="T63" s="169">
        <v>629643998.10000002</v>
      </c>
      <c r="U63" s="169">
        <v>798855867</v>
      </c>
      <c r="V63" s="169">
        <v>746289576</v>
      </c>
      <c r="W63" s="169">
        <v>750351847.89999998</v>
      </c>
      <c r="X63" s="169">
        <v>717781261</v>
      </c>
      <c r="Y63" s="169">
        <v>580483263.20000005</v>
      </c>
      <c r="Z63" s="169">
        <v>568093155.61800003</v>
      </c>
      <c r="AA63" s="169">
        <v>662461788.89900005</v>
      </c>
      <c r="AB63" s="169">
        <v>714956659.21099997</v>
      </c>
      <c r="AC63" s="169">
        <v>702237454.75199997</v>
      </c>
      <c r="AD63" s="169">
        <v>722704744.16499996</v>
      </c>
      <c r="AE63" s="169">
        <v>1014762826</v>
      </c>
    </row>
    <row r="64" spans="4:32" x14ac:dyDescent="0.25">
      <c r="D64" s="59" t="s">
        <v>19</v>
      </c>
      <c r="E64" s="169">
        <v>374985886.69999999</v>
      </c>
      <c r="F64" s="169">
        <v>458914428.39999998</v>
      </c>
      <c r="G64" s="169">
        <v>462092355.19999999</v>
      </c>
      <c r="H64" s="169">
        <v>338024519.10000002</v>
      </c>
      <c r="I64" s="169">
        <v>422220821.19999999</v>
      </c>
      <c r="J64" s="169">
        <v>662910232</v>
      </c>
      <c r="K64" s="169">
        <v>599473900.60000002</v>
      </c>
      <c r="L64" s="169">
        <v>608796049.79999995</v>
      </c>
      <c r="M64" s="169">
        <v>755271566.20000005</v>
      </c>
      <c r="N64" s="169">
        <v>1023253108</v>
      </c>
      <c r="O64" s="169">
        <v>1445510705</v>
      </c>
      <c r="P64" s="169">
        <v>1782493184</v>
      </c>
      <c r="Q64" s="169">
        <v>2025223527</v>
      </c>
      <c r="R64" s="169">
        <v>2863876207</v>
      </c>
      <c r="S64" s="169">
        <v>1802221972</v>
      </c>
      <c r="T64" s="169">
        <v>2348371257</v>
      </c>
      <c r="U64" s="169">
        <v>3257194869</v>
      </c>
      <c r="V64" s="169">
        <v>3391539273</v>
      </c>
      <c r="W64" s="169">
        <v>3307101893</v>
      </c>
      <c r="X64" s="169">
        <v>3080548224</v>
      </c>
      <c r="Y64" s="169">
        <v>1874589099</v>
      </c>
      <c r="Z64" s="169">
        <v>1523937179.5699999</v>
      </c>
      <c r="AA64" s="169">
        <v>1938293176.8369999</v>
      </c>
      <c r="AB64" s="169">
        <v>2486541550.566</v>
      </c>
      <c r="AC64" s="169">
        <v>2250343486.006</v>
      </c>
      <c r="AD64" s="169">
        <v>1497180100.8440001</v>
      </c>
      <c r="AE64" s="169">
        <v>2558349213</v>
      </c>
    </row>
    <row r="65" spans="4:31" x14ac:dyDescent="0.25">
      <c r="D65" s="59" t="s">
        <v>20</v>
      </c>
      <c r="E65" s="169">
        <v>27181893.030000001</v>
      </c>
      <c r="F65" s="169">
        <v>25375689.030000001</v>
      </c>
      <c r="G65" s="169">
        <v>27518094.43</v>
      </c>
      <c r="H65" s="169">
        <v>28573596.940000001</v>
      </c>
      <c r="I65" s="169">
        <v>24960156.02</v>
      </c>
      <c r="J65" s="169">
        <v>19707811.379999999</v>
      </c>
      <c r="K65" s="169">
        <v>19265110.219999999</v>
      </c>
      <c r="L65" s="169">
        <v>24848368.16</v>
      </c>
      <c r="M65" s="169">
        <v>31370150.09</v>
      </c>
      <c r="N65" s="169">
        <v>37553694.219999999</v>
      </c>
      <c r="O65" s="169">
        <v>39055723.890000001</v>
      </c>
      <c r="P65" s="169">
        <v>45468647.390000001</v>
      </c>
      <c r="Q65" s="169">
        <v>62099408.25</v>
      </c>
      <c r="R65" s="169">
        <v>90995971.680000007</v>
      </c>
      <c r="S65" s="169">
        <v>66065071.289999999</v>
      </c>
      <c r="T65" s="169">
        <v>82308867.780000001</v>
      </c>
      <c r="U65" s="169">
        <v>112382734.8</v>
      </c>
      <c r="V65" s="169">
        <v>108900442.59999999</v>
      </c>
      <c r="W65" s="169">
        <v>101394598.8</v>
      </c>
      <c r="X65" s="169">
        <v>98981528.689999998</v>
      </c>
      <c r="Y65" s="169">
        <v>87861654.670000002</v>
      </c>
      <c r="Z65" s="169">
        <v>90340124.098000005</v>
      </c>
      <c r="AA65" s="169">
        <v>105611708.985</v>
      </c>
      <c r="AB65" s="169">
        <v>98678953.590000004</v>
      </c>
      <c r="AC65" s="169">
        <v>92855045.772</v>
      </c>
      <c r="AD65" s="169">
        <v>104686563.698</v>
      </c>
      <c r="AE65" s="169">
        <v>155474376</v>
      </c>
    </row>
    <row r="66" spans="4:31" x14ac:dyDescent="0.25">
      <c r="D66" s="59" t="s">
        <v>21</v>
      </c>
      <c r="E66" s="169">
        <v>475360226.30000001</v>
      </c>
      <c r="F66" s="169">
        <v>492549019.10000002</v>
      </c>
      <c r="G66" s="169">
        <v>512596866</v>
      </c>
      <c r="H66" s="169">
        <v>518323690.19999999</v>
      </c>
      <c r="I66" s="169">
        <v>539063507.39999998</v>
      </c>
      <c r="J66" s="169">
        <v>575410511.79999995</v>
      </c>
      <c r="K66" s="169">
        <v>597204465.89999998</v>
      </c>
      <c r="L66" s="169">
        <v>668830511.79999995</v>
      </c>
      <c r="M66" s="169">
        <v>804724588.79999995</v>
      </c>
      <c r="N66" s="169">
        <v>983079440.60000002</v>
      </c>
      <c r="O66" s="169">
        <v>1114018997</v>
      </c>
      <c r="P66" s="169">
        <v>1252260580</v>
      </c>
      <c r="Q66" s="169">
        <v>1479661298</v>
      </c>
      <c r="R66" s="169">
        <v>1681000823</v>
      </c>
      <c r="S66" s="169">
        <v>1448104370</v>
      </c>
      <c r="T66" s="169">
        <v>1646746385</v>
      </c>
      <c r="U66" s="169">
        <v>1937239439</v>
      </c>
      <c r="V66" s="169">
        <v>1910635042</v>
      </c>
      <c r="W66" s="169">
        <v>1952213352</v>
      </c>
      <c r="X66" s="169">
        <v>1995879502</v>
      </c>
      <c r="Y66" s="169">
        <v>1806466226</v>
      </c>
      <c r="Z66" s="169">
        <v>1788334477.4430001</v>
      </c>
      <c r="AA66" s="169">
        <v>1970103806.74</v>
      </c>
      <c r="AB66" s="169">
        <v>2209783251.342</v>
      </c>
      <c r="AC66" s="169">
        <v>2163869692.2859998</v>
      </c>
      <c r="AD66" s="169">
        <v>2185383418.5910001</v>
      </c>
      <c r="AE66" s="169">
        <v>2741032359</v>
      </c>
    </row>
    <row r="67" spans="4:31" x14ac:dyDescent="0.25">
      <c r="D67" s="59" t="s">
        <v>22</v>
      </c>
      <c r="E67" s="169">
        <v>821351445.20000005</v>
      </c>
      <c r="F67" s="169">
        <v>822390719</v>
      </c>
      <c r="G67" s="169">
        <v>844441335.70000005</v>
      </c>
      <c r="H67" s="169">
        <v>825859483.70000005</v>
      </c>
      <c r="I67" s="169">
        <v>813002772.10000002</v>
      </c>
      <c r="J67" s="169">
        <v>870400253.70000005</v>
      </c>
      <c r="K67" s="169">
        <v>838076195.20000005</v>
      </c>
      <c r="L67" s="169">
        <v>888123585.89999998</v>
      </c>
      <c r="M67" s="169">
        <v>1024573866</v>
      </c>
      <c r="N67" s="169">
        <v>1288432649</v>
      </c>
      <c r="O67" s="169">
        <v>1442957176</v>
      </c>
      <c r="P67" s="169">
        <v>1704301285</v>
      </c>
      <c r="Q67" s="169">
        <v>2004308152</v>
      </c>
      <c r="R67" s="169">
        <v>2205054826</v>
      </c>
      <c r="S67" s="169">
        <v>1583573162</v>
      </c>
      <c r="T67" s="169">
        <v>1962497256</v>
      </c>
      <c r="U67" s="169">
        <v>2359087314</v>
      </c>
      <c r="V67" s="169">
        <v>2241274358</v>
      </c>
      <c r="W67" s="169">
        <v>2289358795</v>
      </c>
      <c r="X67" s="169">
        <v>2334673318</v>
      </c>
      <c r="Y67" s="169">
        <v>2082254015</v>
      </c>
      <c r="Z67" s="169">
        <v>1984441749.279</v>
      </c>
      <c r="AA67" s="169">
        <v>2179530155.1700001</v>
      </c>
      <c r="AB67" s="169">
        <v>2371475590.1389999</v>
      </c>
      <c r="AC67" s="169">
        <v>2233605329.4829998</v>
      </c>
      <c r="AD67" s="169">
        <v>2153612794.3270001</v>
      </c>
      <c r="AE67" s="169">
        <v>2819424809</v>
      </c>
    </row>
    <row r="68" spans="4:31" x14ac:dyDescent="0.25">
      <c r="D68" s="59" t="s">
        <v>23</v>
      </c>
      <c r="E68" s="169">
        <v>1938326805</v>
      </c>
      <c r="F68" s="169">
        <v>2054405375</v>
      </c>
      <c r="G68" s="169">
        <v>2179262125</v>
      </c>
      <c r="H68" s="169">
        <v>2244139373</v>
      </c>
      <c r="I68" s="169">
        <v>2353604173</v>
      </c>
      <c r="J68" s="169">
        <v>2612152674</v>
      </c>
      <c r="K68" s="169">
        <v>2473366916</v>
      </c>
      <c r="L68" s="169">
        <v>2577863742</v>
      </c>
      <c r="M68" s="169">
        <v>2947565130</v>
      </c>
      <c r="N68" s="169">
        <v>3499302689</v>
      </c>
      <c r="O68" s="169">
        <v>3817021352</v>
      </c>
      <c r="P68" s="169">
        <v>4436570105</v>
      </c>
      <c r="Q68" s="169">
        <v>5053996287</v>
      </c>
      <c r="R68" s="169">
        <v>5443760352</v>
      </c>
      <c r="S68" s="169">
        <v>4225586905</v>
      </c>
      <c r="T68" s="169">
        <v>5129486452</v>
      </c>
      <c r="U68" s="169">
        <v>5802584828</v>
      </c>
      <c r="V68" s="169">
        <v>5848903279</v>
      </c>
      <c r="W68" s="169">
        <v>6020699755</v>
      </c>
      <c r="X68" s="169">
        <v>6219781481</v>
      </c>
      <c r="Y68" s="169">
        <v>5896892751</v>
      </c>
      <c r="Z68" s="169">
        <v>5850254225.757</v>
      </c>
      <c r="AA68" s="169">
        <v>6404097550.2180004</v>
      </c>
      <c r="AB68" s="169">
        <v>6915405852.908</v>
      </c>
      <c r="AC68" s="169">
        <v>6761369487.0950003</v>
      </c>
      <c r="AD68" s="169">
        <v>6401418625.6239996</v>
      </c>
      <c r="AE68" s="169">
        <v>7652632019</v>
      </c>
    </row>
    <row r="69" spans="4:31" x14ac:dyDescent="0.25">
      <c r="D69" s="59" t="s">
        <v>24</v>
      </c>
      <c r="E69" s="169">
        <v>636792584</v>
      </c>
      <c r="F69" s="169">
        <v>674217648.89999998</v>
      </c>
      <c r="G69" s="169">
        <v>711012122.79999995</v>
      </c>
      <c r="H69" s="169">
        <v>714227200</v>
      </c>
      <c r="I69" s="169">
        <v>737894189</v>
      </c>
      <c r="J69" s="169">
        <v>784269351.60000002</v>
      </c>
      <c r="K69" s="169">
        <v>773943876.60000002</v>
      </c>
      <c r="L69" s="169">
        <v>808341172.60000002</v>
      </c>
      <c r="M69" s="169">
        <v>924272119.20000005</v>
      </c>
      <c r="N69" s="169">
        <v>1079451819</v>
      </c>
      <c r="O69" s="169">
        <v>1187215004</v>
      </c>
      <c r="P69" s="169">
        <v>1325206478</v>
      </c>
      <c r="Q69" s="169">
        <v>1510661778</v>
      </c>
      <c r="R69" s="169">
        <v>1650522379</v>
      </c>
      <c r="S69" s="169">
        <v>1438505671</v>
      </c>
      <c r="T69" s="169">
        <v>1632535922</v>
      </c>
      <c r="U69" s="169">
        <v>1890853813</v>
      </c>
      <c r="V69" s="169">
        <v>1973711653</v>
      </c>
      <c r="W69" s="169">
        <v>2062861939</v>
      </c>
      <c r="X69" s="169">
        <v>2170130527</v>
      </c>
      <c r="Y69" s="169">
        <v>2047452433</v>
      </c>
      <c r="Z69" s="169">
        <v>2004667006.0339999</v>
      </c>
      <c r="AA69" s="169">
        <v>2098351192.5739999</v>
      </c>
      <c r="AB69" s="169">
        <v>2233296345.3870001</v>
      </c>
      <c r="AC69" s="169">
        <v>2260146498.256</v>
      </c>
      <c r="AD69" s="169">
        <v>2102417812.0539999</v>
      </c>
      <c r="AE69" s="169">
        <v>2561556451</v>
      </c>
    </row>
    <row r="70" spans="4:31" ht="15.75" thickBot="1" x14ac:dyDescent="0.3">
      <c r="D70" s="60" t="s">
        <v>25</v>
      </c>
      <c r="E70" s="170">
        <v>144425539.80000001</v>
      </c>
      <c r="F70" s="170">
        <v>143984970</v>
      </c>
      <c r="G70" s="170">
        <v>157983627.19999999</v>
      </c>
      <c r="H70" s="170">
        <v>158550853.59999999</v>
      </c>
      <c r="I70" s="170">
        <v>153849497.19999999</v>
      </c>
      <c r="J70" s="170">
        <v>278784410.10000002</v>
      </c>
      <c r="K70" s="170">
        <v>247594604.30000001</v>
      </c>
      <c r="L70" s="170">
        <v>239200411.90000001</v>
      </c>
      <c r="M70" s="170">
        <v>301084162.69999999</v>
      </c>
      <c r="N70" s="170">
        <v>412802724.60000002</v>
      </c>
      <c r="O70" s="170">
        <v>460271376.69999999</v>
      </c>
      <c r="P70" s="170">
        <v>484812399.80000001</v>
      </c>
      <c r="Q70" s="170">
        <v>567688225.60000002</v>
      </c>
      <c r="R70" s="170">
        <v>663475566.79999995</v>
      </c>
      <c r="S70" s="170">
        <v>644363123</v>
      </c>
      <c r="T70" s="170">
        <v>688114904.5</v>
      </c>
      <c r="U70" s="170">
        <v>845684445.5</v>
      </c>
      <c r="V70" s="170">
        <v>913438274.10000002</v>
      </c>
      <c r="W70" s="170">
        <v>1039166302</v>
      </c>
      <c r="X70" s="170">
        <v>860531697.10000002</v>
      </c>
      <c r="Y70" s="170">
        <v>808097873.20000005</v>
      </c>
      <c r="Z70" s="170">
        <v>867265092.37</v>
      </c>
      <c r="AA70" s="170">
        <v>898194241.99899995</v>
      </c>
      <c r="AB70" s="170">
        <v>963145882.051</v>
      </c>
      <c r="AC70" s="170">
        <v>956138978.44400001</v>
      </c>
      <c r="AD70" s="170">
        <v>868181326.80499995</v>
      </c>
      <c r="AE70" s="170">
        <v>1004104605</v>
      </c>
    </row>
    <row r="71" spans="4:31" x14ac:dyDescent="0.25">
      <c r="D71" t="s">
        <v>51</v>
      </c>
    </row>
    <row r="72" spans="4:31" ht="15.75" thickBot="1" x14ac:dyDescent="0.3"/>
    <row r="73" spans="4:31" ht="15.75" thickBot="1" x14ac:dyDescent="0.3">
      <c r="D73" s="56" t="s">
        <v>14</v>
      </c>
      <c r="E73" s="11">
        <v>1995</v>
      </c>
      <c r="F73" s="7">
        <v>1996</v>
      </c>
      <c r="G73" s="11">
        <v>1997</v>
      </c>
      <c r="H73" s="7">
        <v>1998</v>
      </c>
      <c r="I73" s="11">
        <v>1999</v>
      </c>
      <c r="J73" s="7">
        <v>2000</v>
      </c>
      <c r="K73" s="11">
        <v>2001</v>
      </c>
      <c r="L73" s="7">
        <v>2002</v>
      </c>
      <c r="M73" s="11">
        <v>2003</v>
      </c>
      <c r="N73" s="7">
        <v>2004</v>
      </c>
      <c r="O73" s="11">
        <v>2005</v>
      </c>
      <c r="P73" s="7">
        <v>2006</v>
      </c>
      <c r="Q73" s="11">
        <v>2007</v>
      </c>
      <c r="R73" s="7">
        <v>2008</v>
      </c>
      <c r="S73" s="11">
        <v>2009</v>
      </c>
      <c r="T73" s="7">
        <v>2010</v>
      </c>
      <c r="U73" s="11">
        <v>2011</v>
      </c>
      <c r="V73" s="7">
        <v>2012</v>
      </c>
      <c r="W73" s="11">
        <v>2013</v>
      </c>
      <c r="X73" s="7">
        <v>2014</v>
      </c>
      <c r="Y73" s="11">
        <v>2015</v>
      </c>
      <c r="Z73" s="8">
        <v>2016</v>
      </c>
      <c r="AA73" s="8">
        <v>2017</v>
      </c>
      <c r="AB73" s="8">
        <v>2018</v>
      </c>
      <c r="AC73" s="8">
        <v>2019</v>
      </c>
      <c r="AD73" s="8">
        <v>2020</v>
      </c>
      <c r="AE73" s="8">
        <v>2021</v>
      </c>
    </row>
    <row r="74" spans="4:31" ht="15.75" thickBot="1" x14ac:dyDescent="0.3">
      <c r="D74" s="57" t="s">
        <v>15</v>
      </c>
      <c r="E74" s="50">
        <f>+B!E46/E!E88</f>
        <v>1.0741811418771555E-6</v>
      </c>
      <c r="F74" s="50">
        <f>+B!F46/E!F88</f>
        <v>2.8850033421629123E-6</v>
      </c>
      <c r="G74" s="50">
        <f>+B!G46/E!G88</f>
        <v>3.1571128101448607E-6</v>
      </c>
      <c r="H74" s="50">
        <f>+B!H46/E!H88</f>
        <v>1.4859474618855761E-6</v>
      </c>
      <c r="I74" s="50">
        <f>+B!I46/E!I88</f>
        <v>6.872817306952984E-7</v>
      </c>
      <c r="J74" s="50">
        <f>+B!J46/E!J88</f>
        <v>6.6638206624954633E-7</v>
      </c>
      <c r="K74" s="50">
        <f>+B!K46/E!K88</f>
        <v>9.7337332336666783E-7</v>
      </c>
      <c r="L74" s="50">
        <f>+B!L46/E!L88</f>
        <v>1.160929175349917E-6</v>
      </c>
      <c r="M74" s="50">
        <f>+B!M46/E!M88</f>
        <v>7.8169276966263694E-7</v>
      </c>
      <c r="N74" s="50">
        <f>+B!N46/E!N88</f>
        <v>7.6771637170171773E-7</v>
      </c>
      <c r="O74" s="50">
        <f>+B!O46/E!O88</f>
        <v>6.3769101884833322E-7</v>
      </c>
      <c r="P74" s="50">
        <f>+B!P46/E!P88</f>
        <v>2.8882916094573092E-6</v>
      </c>
      <c r="Q74" s="50">
        <f>+B!Q46/E!Q88</f>
        <v>8.96496203836212E-7</v>
      </c>
      <c r="R74" s="50">
        <f>+B!R46/E!R88</f>
        <v>1.8558249547999104E-6</v>
      </c>
      <c r="S74" s="50">
        <f>+B!S46/E!S88</f>
        <v>9.9569000141202424E-7</v>
      </c>
      <c r="T74" s="50">
        <f>+B!T46/E!T88</f>
        <v>1.9102551319827218E-6</v>
      </c>
      <c r="U74" s="50">
        <f>+B!U46/E!U88</f>
        <v>2.8612851490046475E-6</v>
      </c>
      <c r="V74" s="50">
        <f>+B!V46/E!V88</f>
        <v>3.1851306399568453E-6</v>
      </c>
      <c r="W74" s="50">
        <f>+B!W46/E!W88</f>
        <v>3.1025047413892659E-6</v>
      </c>
      <c r="X74" s="50">
        <f>+B!X46/E!X88</f>
        <v>5.325960779364466E-6</v>
      </c>
      <c r="Y74" s="50">
        <f>+B!Y46/E!Y88</f>
        <v>5.4020778956102994E-6</v>
      </c>
      <c r="Z74" s="50">
        <f>+B!Z46/E!Z88</f>
        <v>5.6456748392976617E-6</v>
      </c>
      <c r="AA74" s="50">
        <f>+B!AA46/E!AA88</f>
        <v>3.7569162145286635E-6</v>
      </c>
      <c r="AB74" s="50">
        <f>+B!AB46/E!AB88</f>
        <v>3.5764097329549758E-6</v>
      </c>
      <c r="AC74" s="50">
        <f>+B!AC46/E!AC88</f>
        <v>3.3973405652469869E-6</v>
      </c>
      <c r="AD74" s="50">
        <f>+B!AD46/E!AD88</f>
        <v>3.5038844646206016E-6</v>
      </c>
      <c r="AE74" s="50">
        <f>+B!AE46/E!AE88</f>
        <v>4.0892929256486413E-6</v>
      </c>
    </row>
    <row r="75" spans="4:31" x14ac:dyDescent="0.25">
      <c r="D75" s="58" t="s">
        <v>16</v>
      </c>
      <c r="E75" s="51">
        <f>+B!E47/E!E89</f>
        <v>1.3752764941108371E-6</v>
      </c>
      <c r="F75" s="51">
        <f>+B!F47/E!F89</f>
        <v>2.014022848890958E-7</v>
      </c>
      <c r="G75" s="51">
        <f>+B!G47/E!G89</f>
        <v>7.4257993989785107E-7</v>
      </c>
      <c r="H75" s="51">
        <f>+B!H47/E!H89</f>
        <v>2.1688123698892198E-7</v>
      </c>
      <c r="I75" s="51">
        <f>+B!I47/E!I89</f>
        <v>7.0143489958690215E-8</v>
      </c>
      <c r="J75" s="51">
        <f>+B!J47/E!J89</f>
        <v>1.1686286290105378E-7</v>
      </c>
      <c r="K75" s="51">
        <f>+B!K47/E!K89</f>
        <v>1.7626032309918263E-7</v>
      </c>
      <c r="L75" s="51">
        <f>+B!L47/E!L89</f>
        <v>1.1463416184021356E-7</v>
      </c>
      <c r="M75" s="51">
        <f>+B!M47/E!M89</f>
        <v>7.4347329007064572E-8</v>
      </c>
      <c r="N75" s="51">
        <f>+B!N47/E!N89</f>
        <v>4.443162980571939E-7</v>
      </c>
      <c r="O75" s="51">
        <f>+B!O47/E!O89</f>
        <v>2.2551481284557798E-7</v>
      </c>
      <c r="P75" s="51">
        <f>+B!P47/E!P89</f>
        <v>1.5365028976287074E-7</v>
      </c>
      <c r="Q75" s="51">
        <f>+B!Q47/E!Q89</f>
        <v>8.5800655595945364E-8</v>
      </c>
      <c r="R75" s="51">
        <f>+B!R47/E!R89</f>
        <v>1.1667090946038098E-7</v>
      </c>
      <c r="S75" s="51">
        <f>+B!S47/E!S89</f>
        <v>1.889221009966597E-7</v>
      </c>
      <c r="T75" s="51">
        <f>+B!T47/E!T89</f>
        <v>5.4228163502595565E-8</v>
      </c>
      <c r="U75" s="51">
        <f>+B!U47/E!U89</f>
        <v>1.620343493960675E-7</v>
      </c>
      <c r="V75" s="51">
        <f>+B!V47/E!V89</f>
        <v>1.0280715696644829E-7</v>
      </c>
      <c r="W75" s="51">
        <f>+B!W47/E!W89</f>
        <v>2.6048822101168072E-7</v>
      </c>
      <c r="X75" s="51">
        <f>+B!X47/E!X89</f>
        <v>4.2821567840653764E-7</v>
      </c>
      <c r="Y75" s="51">
        <f>+B!Y47/E!Y89</f>
        <v>1.4837588461462789E-6</v>
      </c>
      <c r="Z75" s="51">
        <f>+B!Z47/E!Z89</f>
        <v>8.327360867875666E-7</v>
      </c>
      <c r="AA75" s="51">
        <f>+B!AA47/E!AA89</f>
        <v>1.5695135921570737E-6</v>
      </c>
      <c r="AB75" s="51">
        <f>+B!AB47/E!AB89</f>
        <v>2.7366837747911688E-6</v>
      </c>
      <c r="AC75" s="51">
        <f>+B!AC47/E!AC89</f>
        <v>6.5573478656633998E-6</v>
      </c>
      <c r="AD75" s="51">
        <f>+B!AD47/E!AD89</f>
        <v>4.0210382125125111E-6</v>
      </c>
      <c r="AE75" s="51">
        <f>+B!AE47/E!AE89</f>
        <v>2.5684617368891667E-6</v>
      </c>
    </row>
    <row r="76" spans="4:31" x14ac:dyDescent="0.25">
      <c r="D76" s="59" t="s">
        <v>17</v>
      </c>
      <c r="E76" s="52">
        <f>+B!E48/E!E90</f>
        <v>7.3754991326376811E-7</v>
      </c>
      <c r="F76" s="52">
        <f>+B!F48/E!F90</f>
        <v>1.0305978928907237E-6</v>
      </c>
      <c r="G76" s="52">
        <f>+B!G48/E!G90</f>
        <v>1.1635529247050383E-6</v>
      </c>
      <c r="H76" s="52">
        <f>+B!H48/E!H90</f>
        <v>7.5997151643907143E-7</v>
      </c>
      <c r="I76" s="52">
        <f>+B!I48/E!I90</f>
        <v>3.1635236912883717E-7</v>
      </c>
      <c r="J76" s="52">
        <f>+B!J48/E!J90</f>
        <v>6.3096690774208429E-7</v>
      </c>
      <c r="K76" s="52">
        <f>+B!K48/E!K90</f>
        <v>1.6244416021396422E-7</v>
      </c>
      <c r="L76" s="52">
        <f>+B!L48/E!L90</f>
        <v>1.3384138509682207E-7</v>
      </c>
      <c r="M76" s="52">
        <f>+B!M48/E!M90</f>
        <v>4.578764876355845E-7</v>
      </c>
      <c r="N76" s="52">
        <f>+B!N48/E!N90</f>
        <v>4.2797353076478841E-7</v>
      </c>
      <c r="O76" s="52">
        <f>+B!O48/E!O90</f>
        <v>1.4013161585970218E-6</v>
      </c>
      <c r="P76" s="52">
        <f>+B!P48/E!P90</f>
        <v>6.6558092737917735E-7</v>
      </c>
      <c r="Q76" s="52">
        <f>+B!Q48/E!Q90</f>
        <v>6.0720747106572233E-7</v>
      </c>
      <c r="R76" s="52">
        <f>+B!R48/E!R90</f>
        <v>9.4763760637917978E-7</v>
      </c>
      <c r="S76" s="52">
        <f>+B!S48/E!S90</f>
        <v>2.5569163986429479E-7</v>
      </c>
      <c r="T76" s="52">
        <f>+B!T48/E!T90</f>
        <v>3.109226301763504E-7</v>
      </c>
      <c r="U76" s="52">
        <f>+B!U48/E!U90</f>
        <v>7.521796699038764E-7</v>
      </c>
      <c r="V76" s="52">
        <f>+B!V48/E!V90</f>
        <v>7.0315559313504252E-7</v>
      </c>
      <c r="W76" s="52">
        <f>+B!W48/E!W90</f>
        <v>1.4036453385831806E-6</v>
      </c>
      <c r="X76" s="52">
        <f>+B!X48/E!X90</f>
        <v>1.4614103076712492E-6</v>
      </c>
      <c r="Y76" s="52">
        <f>+B!Y48/E!Y90</f>
        <v>2.9141958275298989E-6</v>
      </c>
      <c r="Z76" s="52">
        <f>+B!Z48/E!Z90</f>
        <v>6.8249178791345434E-6</v>
      </c>
      <c r="AA76" s="52">
        <f>+B!AA48/E!AA90</f>
        <v>1.0233048641911022E-5</v>
      </c>
      <c r="AB76" s="52">
        <f>+B!AB48/E!AB90</f>
        <v>7.4869529560809599E-6</v>
      </c>
      <c r="AC76" s="52">
        <f>+B!AC48/E!AC90</f>
        <v>1.1570230923988007E-5</v>
      </c>
      <c r="AD76" s="52">
        <f>+B!AD48/E!AD90</f>
        <v>1.2048774860836152E-5</v>
      </c>
      <c r="AE76" s="52">
        <f>+B!AE48/E!AE90</f>
        <v>9.0126644792112709E-6</v>
      </c>
    </row>
    <row r="77" spans="4:31" x14ac:dyDescent="0.25">
      <c r="D77" s="59" t="s">
        <v>18</v>
      </c>
      <c r="E77" s="52">
        <f>+B!E49/E!E91</f>
        <v>1.4366994982651959E-6</v>
      </c>
      <c r="F77" s="52">
        <f>+B!F49/E!F91</f>
        <v>1.109395030437103E-6</v>
      </c>
      <c r="G77" s="52">
        <f>+B!G49/E!G91</f>
        <v>1.2388465662774226E-6</v>
      </c>
      <c r="H77" s="52">
        <f>+B!H49/E!H91</f>
        <v>1.9582078088644125E-6</v>
      </c>
      <c r="I77" s="52">
        <f>+B!I49/E!I91</f>
        <v>1.2772587839587205E-6</v>
      </c>
      <c r="J77" s="52">
        <f>+B!J49/E!J91</f>
        <v>2.3420263572387248E-6</v>
      </c>
      <c r="K77" s="52">
        <f>+B!K49/E!K91</f>
        <v>2.7760789723947745E-6</v>
      </c>
      <c r="L77" s="52">
        <f>+B!L49/E!L91</f>
        <v>1.7575815635099867E-6</v>
      </c>
      <c r="M77" s="52">
        <f>+B!M49/E!M91</f>
        <v>1.1983256632567101E-6</v>
      </c>
      <c r="N77" s="52">
        <f>+B!N49/E!N91</f>
        <v>1.333871112981879E-6</v>
      </c>
      <c r="O77" s="52">
        <f>+B!O49/E!O91</f>
        <v>1.047856799009313E-6</v>
      </c>
      <c r="P77" s="52">
        <f>+B!P49/E!P91</f>
        <v>1.5648529082036016E-6</v>
      </c>
      <c r="Q77" s="52">
        <f>+B!Q49/E!Q91</f>
        <v>1.3803620980781402E-6</v>
      </c>
      <c r="R77" s="52">
        <f>+B!R49/E!R91</f>
        <v>9.3711156601266772E-7</v>
      </c>
      <c r="S77" s="52">
        <f>+B!S49/E!S91</f>
        <v>6.787802592342219E-7</v>
      </c>
      <c r="T77" s="52">
        <f>+B!T49/E!T91</f>
        <v>3.7164627635991441E-6</v>
      </c>
      <c r="U77" s="52">
        <f>+B!U49/E!U91</f>
        <v>2.8107585929135057E-7</v>
      </c>
      <c r="V77" s="52">
        <f>+B!V49/E!V91</f>
        <v>5.7786215225536703E-7</v>
      </c>
      <c r="W77" s="52">
        <f>+B!W49/E!W91</f>
        <v>5.9474608957524284E-7</v>
      </c>
      <c r="X77" s="52">
        <f>+B!X49/E!X91</f>
        <v>8.1605894317816517E-7</v>
      </c>
      <c r="Y77" s="52">
        <f>+B!Y49/E!Y91</f>
        <v>6.72433917804085E-7</v>
      </c>
      <c r="Z77" s="52">
        <f>+B!Z49/E!Z91</f>
        <v>8.5607319669583451E-7</v>
      </c>
      <c r="AA77" s="52">
        <f>+B!AA49/E!AA91</f>
        <v>1.3948273366288075E-7</v>
      </c>
      <c r="AB77" s="52">
        <f>+B!AB49/E!AB91</f>
        <v>2.2995771118437817E-7</v>
      </c>
      <c r="AC77" s="52">
        <f>+B!AC49/E!AC91</f>
        <v>2.7542290522626862E-7</v>
      </c>
      <c r="AD77" s="52">
        <f>+B!AD49/E!AD91</f>
        <v>5.2137734685755329E-7</v>
      </c>
      <c r="AE77" s="52">
        <f>+B!AE49/E!AE91</f>
        <v>6.9870283531959092E-7</v>
      </c>
    </row>
    <row r="78" spans="4:31" x14ac:dyDescent="0.25">
      <c r="D78" s="59" t="s">
        <v>19</v>
      </c>
      <c r="E78" s="52" t="e">
        <f>+B!E50/E!E92</f>
        <v>#VALUE!</v>
      </c>
      <c r="F78" s="52">
        <f>+B!F50/E!F92</f>
        <v>1.5198727175096067E-5</v>
      </c>
      <c r="G78" s="52">
        <f>+B!G50/E!G92</f>
        <v>1.793276868016756E-5</v>
      </c>
      <c r="H78" s="52" t="e">
        <f>+B!H50/E!H92</f>
        <v>#VALUE!</v>
      </c>
      <c r="I78" s="52" t="e">
        <f>+B!I50/E!I92</f>
        <v>#VALUE!</v>
      </c>
      <c r="J78" s="52" t="e">
        <f>+B!J50/E!J92</f>
        <v>#VALUE!</v>
      </c>
      <c r="K78" s="52" t="e">
        <f>+B!K50/E!K92</f>
        <v>#VALUE!</v>
      </c>
      <c r="L78" s="52" t="e">
        <f>+B!L50/E!L92</f>
        <v>#VALUE!</v>
      </c>
      <c r="M78" s="52">
        <f>+B!M50/E!M92</f>
        <v>2.3251158402657281E-10</v>
      </c>
      <c r="N78" s="52" t="e">
        <f>+B!N50/E!N92</f>
        <v>#VALUE!</v>
      </c>
      <c r="O78" s="52" t="e">
        <f>+B!O50/E!O92</f>
        <v>#VALUE!</v>
      </c>
      <c r="P78" s="52" t="e">
        <f>+B!P50/E!P92</f>
        <v>#VALUE!</v>
      </c>
      <c r="Q78" s="52" t="e">
        <f>+B!Q50/E!Q92</f>
        <v>#VALUE!</v>
      </c>
      <c r="R78" s="52" t="e">
        <f>+B!R50/E!R92</f>
        <v>#VALUE!</v>
      </c>
      <c r="S78" s="52" t="e">
        <f>+B!S50/E!S92</f>
        <v>#VALUE!</v>
      </c>
      <c r="T78" s="52" t="e">
        <f>+B!T50/E!T92</f>
        <v>#VALUE!</v>
      </c>
      <c r="U78" s="52">
        <f>+B!U50/E!U92</f>
        <v>0</v>
      </c>
      <c r="V78" s="52" t="e">
        <f>+B!V50/E!V92</f>
        <v>#VALUE!</v>
      </c>
      <c r="W78" s="52">
        <f>+B!W50/E!W92</f>
        <v>0</v>
      </c>
      <c r="X78" s="52">
        <f>+B!X50/E!X92</f>
        <v>2.9768151082741728E-9</v>
      </c>
      <c r="Y78" s="52">
        <f>+B!Y50/E!Y92</f>
        <v>4.3561089321597104E-9</v>
      </c>
      <c r="Z78" s="52">
        <f>+B!Z50/E!Z92</f>
        <v>1.1997581179193533E-5</v>
      </c>
      <c r="AA78" s="52">
        <f>+B!AA50/E!AA92</f>
        <v>1.4897263759021263E-6</v>
      </c>
      <c r="AB78" s="52">
        <f>+B!AB50/E!AB92</f>
        <v>1.1844670625324853E-9</v>
      </c>
      <c r="AC78" s="52">
        <f>+B!AC50/E!AC92</f>
        <v>1.3048162646057238E-9</v>
      </c>
      <c r="AD78" s="52">
        <f>+B!AD50/E!AD92</f>
        <v>4.3080697658066335E-8</v>
      </c>
      <c r="AE78" s="52">
        <f>+B!AE50/E!AE92</f>
        <v>3.0534127921378377E-8</v>
      </c>
    </row>
    <row r="79" spans="4:31" x14ac:dyDescent="0.25">
      <c r="D79" s="59" t="s">
        <v>20</v>
      </c>
      <c r="E79" s="52">
        <f>+B!E51/E!E93</f>
        <v>3.6379712131740071E-6</v>
      </c>
      <c r="F79" s="52" t="e">
        <f>+B!F51/E!F93</f>
        <v>#VALUE!</v>
      </c>
      <c r="G79" s="52" t="e">
        <f>+B!G51/E!G93</f>
        <v>#VALUE!</v>
      </c>
      <c r="H79" s="52" t="e">
        <f>+B!H51/E!H93</f>
        <v>#VALUE!</v>
      </c>
      <c r="I79" s="52" t="e">
        <f>+B!I51/E!I93</f>
        <v>#VALUE!</v>
      </c>
      <c r="J79" s="52">
        <f>+B!J51/E!J93</f>
        <v>2.915858101769955E-7</v>
      </c>
      <c r="K79" s="52" t="e">
        <f>+B!K51/E!K93</f>
        <v>#VALUE!</v>
      </c>
      <c r="L79" s="52">
        <f>+B!L51/E!L93</f>
        <v>2.3681869384213307E-7</v>
      </c>
      <c r="M79" s="52">
        <f>+B!M51/E!M93</f>
        <v>1.7693822155774444E-7</v>
      </c>
      <c r="N79" s="52">
        <f>+B!N51/E!N93</f>
        <v>2.1360502107779366E-7</v>
      </c>
      <c r="O79" s="52" t="e">
        <f>+B!O51/E!O93</f>
        <v>#VALUE!</v>
      </c>
      <c r="P79" s="52" t="e">
        <f>+B!P51/E!P93</f>
        <v>#VALUE!</v>
      </c>
      <c r="Q79" s="52">
        <f>+B!Q51/E!Q93</f>
        <v>1.2956688354312325E-7</v>
      </c>
      <c r="R79" s="52" t="e">
        <f>+B!R51/E!R93</f>
        <v>#VALUE!</v>
      </c>
      <c r="S79" s="52" t="e">
        <f>+B!S51/E!S93</f>
        <v>#VALUE!</v>
      </c>
      <c r="T79" s="52" t="e">
        <f>+B!T51/E!T93</f>
        <v>#VALUE!</v>
      </c>
      <c r="U79" s="52">
        <f>+B!U51/E!U93</f>
        <v>2.3504534463013955E-7</v>
      </c>
      <c r="V79" s="52">
        <f>+B!V51/E!V93</f>
        <v>4.5105027498559667E-8</v>
      </c>
      <c r="W79" s="52">
        <f>+B!W51/E!W93</f>
        <v>4.5249588275921792E-7</v>
      </c>
      <c r="X79" s="52">
        <f>+B!X51/E!X93</f>
        <v>3.0432405718298904E-7</v>
      </c>
      <c r="Y79" s="52">
        <f>+B!Y51/E!Y93</f>
        <v>2.0375618909147522E-6</v>
      </c>
      <c r="Z79" s="52">
        <f>+B!Z51/E!Z93</f>
        <v>1.2240255879477729E-6</v>
      </c>
      <c r="AA79" s="52">
        <f>+B!AA51/E!AA93</f>
        <v>1.5250723683916546E-6</v>
      </c>
      <c r="AB79" s="52">
        <f>+B!AB51/E!AB93</f>
        <v>3.1958154600350707E-6</v>
      </c>
      <c r="AC79" s="52">
        <f>+B!AC51/E!AC93</f>
        <v>5.8601173578756984E-6</v>
      </c>
      <c r="AD79" s="52">
        <f>+B!AD51/E!AD93</f>
        <v>1.2671301911552412E-5</v>
      </c>
      <c r="AE79" s="52">
        <f>+B!AE51/E!AE93</f>
        <v>1.7118902375675679E-5</v>
      </c>
    </row>
    <row r="80" spans="4:31" x14ac:dyDescent="0.25">
      <c r="D80" s="59" t="s">
        <v>21</v>
      </c>
      <c r="E80" s="52">
        <f>+B!E52/E!E94</f>
        <v>4.6522861791307897E-7</v>
      </c>
      <c r="F80" s="52">
        <f>+B!F52/E!F94</f>
        <v>7.4697292358993234E-8</v>
      </c>
      <c r="G80" s="52">
        <f>+B!G52/E!G94</f>
        <v>6.7066065569208827E-7</v>
      </c>
      <c r="H80" s="52">
        <f>+B!H52/E!H94</f>
        <v>5.3310515510673302E-7</v>
      </c>
      <c r="I80" s="52">
        <f>+B!I52/E!I94</f>
        <v>3.1564821048464728E-7</v>
      </c>
      <c r="J80" s="52">
        <f>+B!J52/E!J94</f>
        <v>5.4925379052370105E-7</v>
      </c>
      <c r="K80" s="52">
        <f>+B!K52/E!K94</f>
        <v>6.5531387397579893E-7</v>
      </c>
      <c r="L80" s="52">
        <f>+B!L52/E!L94</f>
        <v>7.4314892197229942E-7</v>
      </c>
      <c r="M80" s="52">
        <f>+B!M52/E!M94</f>
        <v>1.1365269416790702E-6</v>
      </c>
      <c r="N80" s="52">
        <f>+B!N52/E!N94</f>
        <v>1.1543391322608531E-6</v>
      </c>
      <c r="O80" s="52">
        <f>+B!O52/E!O94</f>
        <v>2.4946095096267594E-7</v>
      </c>
      <c r="P80" s="52">
        <f>+B!P52/E!P94</f>
        <v>8.5121258591702732E-7</v>
      </c>
      <c r="Q80" s="52">
        <f>+B!Q52/E!Q94</f>
        <v>1.2406505229050152E-6</v>
      </c>
      <c r="R80" s="52">
        <f>+B!R52/E!R94</f>
        <v>4.9754274080464438E-6</v>
      </c>
      <c r="S80" s="52">
        <f>+B!S52/E!S94</f>
        <v>7.4689415130424593E-7</v>
      </c>
      <c r="T80" s="52">
        <f>+B!T52/E!T94</f>
        <v>1.2729801907727129E-6</v>
      </c>
      <c r="U80" s="52">
        <f>+B!U52/E!U94</f>
        <v>8.1539446442541985E-6</v>
      </c>
      <c r="V80" s="52">
        <f>+B!V52/E!V94</f>
        <v>4.0369201152884288E-6</v>
      </c>
      <c r="W80" s="52">
        <f>+B!W52/E!W94</f>
        <v>3.2009740356391764E-6</v>
      </c>
      <c r="X80" s="52">
        <f>+B!X52/E!X94</f>
        <v>1.4714467244538928E-5</v>
      </c>
      <c r="Y80" s="52">
        <f>+B!Y52/E!Y94</f>
        <v>2.5858193288098453E-6</v>
      </c>
      <c r="Z80" s="52">
        <f>+B!Z52/E!Z94</f>
        <v>4.9706584294962279E-6</v>
      </c>
      <c r="AA80" s="52">
        <f>+B!AA52/E!AA94</f>
        <v>3.4024005163645422E-6</v>
      </c>
      <c r="AB80" s="52">
        <f>+B!AB52/E!AB94</f>
        <v>7.5623844234548776E-6</v>
      </c>
      <c r="AC80" s="52">
        <f>+B!AC52/E!AC94</f>
        <v>3.862734480743379E-6</v>
      </c>
      <c r="AD80" s="52">
        <f>+B!AD52/E!AD94</f>
        <v>4.1207315151795281E-6</v>
      </c>
      <c r="AE80" s="52">
        <f>+B!AE52/E!AE94</f>
        <v>7.2023116419701727E-6</v>
      </c>
    </row>
    <row r="81" spans="4:31" x14ac:dyDescent="0.25">
      <c r="D81" s="59" t="s">
        <v>22</v>
      </c>
      <c r="E81" s="52">
        <f>+B!E53/E!E95</f>
        <v>1.8014133552609207E-6</v>
      </c>
      <c r="F81" s="52">
        <f>+B!F53/E!F95</f>
        <v>1.0803934082001027E-6</v>
      </c>
      <c r="G81" s="52">
        <f>+B!G53/E!G95</f>
        <v>2.2431381872433076E-6</v>
      </c>
      <c r="H81" s="52">
        <f>+B!H53/E!H95</f>
        <v>2.3259568650015123E-6</v>
      </c>
      <c r="I81" s="52">
        <f>+B!I53/E!I95</f>
        <v>1.5925775974586708E-6</v>
      </c>
      <c r="J81" s="52">
        <f>+B!J53/E!J95</f>
        <v>1.6444266904082503E-6</v>
      </c>
      <c r="K81" s="52">
        <f>+B!K53/E!K95</f>
        <v>1.8259258494130482E-6</v>
      </c>
      <c r="L81" s="52">
        <f>+B!L53/E!L95</f>
        <v>1.7063885510853438E-6</v>
      </c>
      <c r="M81" s="52">
        <f>+B!M53/E!M95</f>
        <v>6.6376481451781882E-7</v>
      </c>
      <c r="N81" s="52">
        <f>+B!N53/E!N95</f>
        <v>8.5216473298015872E-7</v>
      </c>
      <c r="O81" s="52">
        <f>+B!O53/E!O95</f>
        <v>6.229386148952523E-7</v>
      </c>
      <c r="P81" s="52">
        <f>+B!P53/E!P95</f>
        <v>6.6037689813432133E-7</v>
      </c>
      <c r="Q81" s="52">
        <f>+B!Q53/E!Q95</f>
        <v>8.8760916871716881E-7</v>
      </c>
      <c r="R81" s="52">
        <f>+B!R53/E!R95</f>
        <v>2.4596569661973454E-6</v>
      </c>
      <c r="S81" s="52">
        <f>+B!S53/E!S95</f>
        <v>1.4077873702893863E-6</v>
      </c>
      <c r="T81" s="52">
        <f>+B!T53/E!T95</f>
        <v>5.3902182434222619E-6</v>
      </c>
      <c r="U81" s="52">
        <f>+B!U53/E!U95</f>
        <v>5.5410589801195655E-6</v>
      </c>
      <c r="V81" s="52">
        <f>+B!V53/E!V95</f>
        <v>3.1957444196232549E-6</v>
      </c>
      <c r="W81" s="52">
        <f>+B!W53/E!W95</f>
        <v>5.8388177378308074E-6</v>
      </c>
      <c r="X81" s="52">
        <f>+B!X53/E!X95</f>
        <v>1.6025527288200665E-5</v>
      </c>
      <c r="Y81" s="52">
        <f>+B!Y53/E!Y95</f>
        <v>1.855714118523661E-5</v>
      </c>
      <c r="Z81" s="52">
        <f>+B!Z53/E!Z95</f>
        <v>7.189854997602318E-6</v>
      </c>
      <c r="AA81" s="52">
        <f>+B!AA53/E!AA95</f>
        <v>4.8035442564917597E-6</v>
      </c>
      <c r="AB81" s="52">
        <f>+B!AB53/E!AB95</f>
        <v>4.6839544715412812E-6</v>
      </c>
      <c r="AC81" s="52">
        <f>+B!AC53/E!AC95</f>
        <v>5.4442038848886871E-6</v>
      </c>
      <c r="AD81" s="52">
        <f>+B!AD53/E!AD95</f>
        <v>9.3867627826375968E-6</v>
      </c>
      <c r="AE81" s="52">
        <f>+B!AE53/E!AE95</f>
        <v>8.5556543362790301E-6</v>
      </c>
    </row>
    <row r="82" spans="4:31" x14ac:dyDescent="0.25">
      <c r="D82" s="59" t="s">
        <v>23</v>
      </c>
      <c r="E82" s="52">
        <f>+B!E54/E!E96</f>
        <v>1.2849987500092522E-6</v>
      </c>
      <c r="F82" s="52">
        <f>+B!F54/E!F96</f>
        <v>2.8851530807807678E-6</v>
      </c>
      <c r="G82" s="52">
        <f>+B!G54/E!G96</f>
        <v>1.9938724529951075E-6</v>
      </c>
      <c r="H82" s="52">
        <f>+B!H54/E!H96</f>
        <v>1.64094559050974E-6</v>
      </c>
      <c r="I82" s="52">
        <f>+B!I54/E!I96</f>
        <v>7.6727849124871233E-7</v>
      </c>
      <c r="J82" s="52">
        <f>+B!J54/E!J96</f>
        <v>5.5863741153566301E-7</v>
      </c>
      <c r="K82" s="52">
        <f>+B!K54/E!K96</f>
        <v>1.2066258413647646E-6</v>
      </c>
      <c r="L82" s="52">
        <f>+B!L54/E!L96</f>
        <v>1.8210031966511352E-6</v>
      </c>
      <c r="M82" s="52">
        <f>+B!M54/E!M96</f>
        <v>1.1931146032260544E-6</v>
      </c>
      <c r="N82" s="52">
        <f>+B!N54/E!N96</f>
        <v>9.0310752968000777E-7</v>
      </c>
      <c r="O82" s="52">
        <f>+B!O54/E!O96</f>
        <v>1.1470730484711852E-6</v>
      </c>
      <c r="P82" s="52">
        <f>+B!P54/E!P96</f>
        <v>7.1454242864389355E-6</v>
      </c>
      <c r="Q82" s="52">
        <f>+B!Q54/E!Q96</f>
        <v>1.452995448312137E-6</v>
      </c>
      <c r="R82" s="52">
        <f>+B!R54/E!R96</f>
        <v>2.5067832145715441E-6</v>
      </c>
      <c r="S82" s="52">
        <f>+B!S54/E!S96</f>
        <v>1.135536825382637E-6</v>
      </c>
      <c r="T82" s="52">
        <f>+B!T54/E!T96</f>
        <v>1.2811738512270351E-6</v>
      </c>
      <c r="U82" s="52">
        <f>+B!U54/E!U96</f>
        <v>1.9907179901131031E-6</v>
      </c>
      <c r="V82" s="52">
        <f>+B!V54/E!V96</f>
        <v>5.0295966040715498E-6</v>
      </c>
      <c r="W82" s="52">
        <f>+B!W54/E!W96</f>
        <v>3.4336701874612961E-6</v>
      </c>
      <c r="X82" s="52">
        <f>+B!X54/E!X96</f>
        <v>1.8266358582656756E-6</v>
      </c>
      <c r="Y82" s="52">
        <f>+B!Y54/E!Y96</f>
        <v>4.1675864212674984E-6</v>
      </c>
      <c r="Z82" s="52">
        <f>+B!Z54/E!Z96</f>
        <v>4.5301722025181394E-6</v>
      </c>
      <c r="AA82" s="52">
        <f>+B!AA54/E!AA96</f>
        <v>3.7157576193792689E-6</v>
      </c>
      <c r="AB82" s="52">
        <f>+B!AB54/E!AB96</f>
        <v>2.5533261817877002E-6</v>
      </c>
      <c r="AC82" s="52">
        <f>+B!AC54/E!AC96</f>
        <v>2.2217928066746605E-6</v>
      </c>
      <c r="AD82" s="52">
        <f>+B!AD54/E!AD96</f>
        <v>2.033794042265063E-6</v>
      </c>
      <c r="AE82" s="52">
        <f>+B!AE54/E!AE96</f>
        <v>2.8593889600394339E-6</v>
      </c>
    </row>
    <row r="83" spans="4:31" x14ac:dyDescent="0.25">
      <c r="D83" s="59" t="s">
        <v>24</v>
      </c>
      <c r="E83" s="52">
        <f>+B!E55/E!E97</f>
        <v>5.8776631851528107E-7</v>
      </c>
      <c r="F83" s="52">
        <f>+B!F55/E!F97</f>
        <v>2.1495136127106909E-6</v>
      </c>
      <c r="G83" s="52">
        <f>+B!G55/E!G97</f>
        <v>2.950237577868016E-6</v>
      </c>
      <c r="H83" s="52">
        <f>+B!H55/E!H97</f>
        <v>2.4715548042175822E-6</v>
      </c>
      <c r="I83" s="52">
        <f>+B!I55/E!I97</f>
        <v>4.5301996163297484E-7</v>
      </c>
      <c r="J83" s="52">
        <f>+B!J55/E!J97</f>
        <v>5.7537788372561729E-7</v>
      </c>
      <c r="K83" s="52">
        <f>+B!K55/E!K97</f>
        <v>5.7448753387082425E-7</v>
      </c>
      <c r="L83" s="52">
        <f>+B!L55/E!L97</f>
        <v>4.8064890843394436E-7</v>
      </c>
      <c r="M83" s="52">
        <f>+B!M55/E!M97</f>
        <v>4.3226464020986118E-7</v>
      </c>
      <c r="N83" s="52">
        <f>+B!N55/E!N97</f>
        <v>8.3472241845936263E-7</v>
      </c>
      <c r="O83" s="52">
        <f>+B!O55/E!O97</f>
        <v>3.2997920336266178E-7</v>
      </c>
      <c r="P83" s="52">
        <f>+B!P55/E!P97</f>
        <v>2.6638564087306275E-7</v>
      </c>
      <c r="Q83" s="52">
        <f>+B!Q55/E!Q97</f>
        <v>4.4912322679934234E-7</v>
      </c>
      <c r="R83" s="52">
        <f>+B!R55/E!R97</f>
        <v>9.7318863275909728E-7</v>
      </c>
      <c r="S83" s="52">
        <f>+B!S55/E!S97</f>
        <v>2.6279142286203714E-6</v>
      </c>
      <c r="T83" s="52">
        <f>+B!T55/E!T97</f>
        <v>4.1870619650889597E-6</v>
      </c>
      <c r="U83" s="52">
        <f>+B!U55/E!U97</f>
        <v>5.4744938670068582E-6</v>
      </c>
      <c r="V83" s="52">
        <f>+B!V55/E!V97</f>
        <v>6.5938340645778232E-6</v>
      </c>
      <c r="W83" s="52">
        <f>+B!W55/E!W97</f>
        <v>8.2882137887739181E-6</v>
      </c>
      <c r="X83" s="52">
        <f>+B!X55/E!X97</f>
        <v>9.4643889277648256E-6</v>
      </c>
      <c r="Y83" s="52">
        <f>+B!Y55/E!Y97</f>
        <v>9.1910319092963728E-6</v>
      </c>
      <c r="Z83" s="52">
        <f>+B!Z55/E!Z97</f>
        <v>9.6347234429652114E-6</v>
      </c>
      <c r="AA83" s="52">
        <f>+B!AA55/E!AA97</f>
        <v>8.9152912494861884E-6</v>
      </c>
      <c r="AB83" s="52">
        <f>+B!AB55/E!AB97</f>
        <v>8.3794136237232143E-6</v>
      </c>
      <c r="AC83" s="52">
        <f>+B!AC55/E!AC97</f>
        <v>8.0454303790680094E-6</v>
      </c>
      <c r="AD83" s="52">
        <f>+B!AD55/E!AD97</f>
        <v>5.2176618376243306E-6</v>
      </c>
      <c r="AE83" s="52">
        <f>+B!AE55/E!AE97</f>
        <v>6.4788893411593431E-6</v>
      </c>
    </row>
    <row r="84" spans="4:31" ht="15.75" thickBot="1" x14ac:dyDescent="0.3">
      <c r="D84" s="60" t="s">
        <v>25</v>
      </c>
      <c r="E84" s="53" t="e">
        <f>+B!E56/E!E98</f>
        <v>#VALUE!</v>
      </c>
      <c r="F84" s="53" t="e">
        <f>+B!F56/E!F98</f>
        <v>#VALUE!</v>
      </c>
      <c r="G84" s="53" t="e">
        <f>+B!G56/E!G98</f>
        <v>#VALUE!</v>
      </c>
      <c r="H84" s="53" t="e">
        <f>+B!H56/E!H98</f>
        <v>#VALUE!</v>
      </c>
      <c r="I84" s="53" t="e">
        <f>+B!I56/E!I98</f>
        <v>#VALUE!</v>
      </c>
      <c r="J84" s="53" t="e">
        <f>+B!J56/E!J98</f>
        <v>#VALUE!</v>
      </c>
      <c r="K84" s="53" t="e">
        <f>+B!K56/E!K98</f>
        <v>#VALUE!</v>
      </c>
      <c r="L84" s="53">
        <f>+B!L56/E!L98</f>
        <v>4.732722901735809E-9</v>
      </c>
      <c r="M84" s="53">
        <f>+B!M56/E!M98</f>
        <v>1.5290399829271349E-8</v>
      </c>
      <c r="N84" s="53" t="e">
        <f>+B!N56/E!N98</f>
        <v>#VALUE!</v>
      </c>
      <c r="O84" s="53">
        <f>+B!O56/E!O98</f>
        <v>4.6091484853913218E-8</v>
      </c>
      <c r="P84" s="53">
        <f>+B!P56/E!P98</f>
        <v>6.9731743821536818E-8</v>
      </c>
      <c r="Q84" s="53">
        <f>+B!Q56/E!Q98</f>
        <v>9.691236636724E-9</v>
      </c>
      <c r="R84" s="53">
        <f>+B!R56/E!R98</f>
        <v>0</v>
      </c>
      <c r="S84" s="53">
        <f>+B!S56/E!S98</f>
        <v>3.6193038594184667E-9</v>
      </c>
      <c r="T84" s="53">
        <f>+B!T56/E!T98</f>
        <v>7.5766148399971921E-8</v>
      </c>
      <c r="U84" s="53">
        <f>+B!U56/E!U98</f>
        <v>1.5437116198772192E-7</v>
      </c>
      <c r="V84" s="53">
        <f>+B!V56/E!V98</f>
        <v>6.2528797277432508E-8</v>
      </c>
      <c r="W84" s="53">
        <f>+B!W56/E!W98</f>
        <v>2.9787111356272132E-8</v>
      </c>
      <c r="X84" s="53">
        <f>+B!X56/E!X98</f>
        <v>6.4066028204349195E-8</v>
      </c>
      <c r="Y84" s="53">
        <f>+B!Y56/E!Y98</f>
        <v>3.5790545232338586E-8</v>
      </c>
      <c r="Z84" s="53">
        <f>+B!Z56/E!Z98</f>
        <v>7.2219941805440075E-8</v>
      </c>
      <c r="AA84" s="53">
        <f>+B!AA56/E!AA98</f>
        <v>5.3916902889123463E-9</v>
      </c>
      <c r="AB84" s="53">
        <f>+B!AB56/E!AB98</f>
        <v>6.1941828248739256E-8</v>
      </c>
      <c r="AC84" s="53">
        <f>+B!AC56/E!AC98</f>
        <v>1.2909518923611536E-8</v>
      </c>
      <c r="AD84" s="53">
        <f>+B!AD56/E!AD98</f>
        <v>0</v>
      </c>
      <c r="AE84" s="53">
        <f>+B!AE56/E!AE98</f>
        <v>1.9373007361748177E-8</v>
      </c>
    </row>
    <row r="85" spans="4:31" x14ac:dyDescent="0.25">
      <c r="D85" t="s">
        <v>52</v>
      </c>
      <c r="E85" s="142"/>
      <c r="F85" s="142"/>
      <c r="G85" s="142"/>
      <c r="H85" s="142"/>
      <c r="I85" s="142"/>
      <c r="J85" s="142"/>
      <c r="K85" s="142"/>
      <c r="L85" s="142"/>
      <c r="M85" s="142"/>
      <c r="N85" s="142"/>
      <c r="O85" s="142"/>
      <c r="P85" s="142"/>
      <c r="Q85" s="142"/>
      <c r="R85" s="142"/>
      <c r="S85" s="142"/>
      <c r="T85" s="142"/>
      <c r="U85" s="142"/>
      <c r="V85" s="142"/>
      <c r="W85" s="142"/>
      <c r="X85" s="142"/>
      <c r="Y85" s="142"/>
      <c r="Z85" s="142"/>
    </row>
    <row r="86" spans="4:31" ht="15.75" thickBot="1" x14ac:dyDescent="0.3"/>
    <row r="87" spans="4:31" ht="15.75" thickBot="1" x14ac:dyDescent="0.3">
      <c r="D87" s="56" t="s">
        <v>14</v>
      </c>
      <c r="E87" s="11">
        <v>1995</v>
      </c>
      <c r="F87" s="7">
        <v>1996</v>
      </c>
      <c r="G87" s="11">
        <v>1997</v>
      </c>
      <c r="H87" s="7">
        <v>1998</v>
      </c>
      <c r="I87" s="11">
        <v>1999</v>
      </c>
      <c r="J87" s="7">
        <v>2000</v>
      </c>
      <c r="K87" s="11">
        <v>2001</v>
      </c>
      <c r="L87" s="7">
        <v>2002</v>
      </c>
      <c r="M87" s="11">
        <v>2003</v>
      </c>
      <c r="N87" s="7">
        <v>2004</v>
      </c>
      <c r="O87" s="11">
        <v>2005</v>
      </c>
      <c r="P87" s="7">
        <v>2006</v>
      </c>
      <c r="Q87" s="11">
        <v>2007</v>
      </c>
      <c r="R87" s="7">
        <v>2008</v>
      </c>
      <c r="S87" s="11">
        <v>2009</v>
      </c>
      <c r="T87" s="7">
        <v>2010</v>
      </c>
      <c r="U87" s="11">
        <v>2011</v>
      </c>
      <c r="V87" s="7">
        <v>2012</v>
      </c>
      <c r="W87" s="11">
        <v>2013</v>
      </c>
      <c r="X87" s="7">
        <v>2014</v>
      </c>
      <c r="Y87" s="11">
        <v>2015</v>
      </c>
      <c r="Z87" s="8">
        <v>2016</v>
      </c>
      <c r="AA87" s="8">
        <v>2017</v>
      </c>
      <c r="AB87" s="8">
        <v>2018</v>
      </c>
      <c r="AC87" s="8">
        <v>2019</v>
      </c>
      <c r="AD87" s="8">
        <v>2020</v>
      </c>
      <c r="AE87" s="8">
        <v>2021</v>
      </c>
    </row>
    <row r="88" spans="4:31" ht="15.75" thickBot="1" x14ac:dyDescent="0.3">
      <c r="D88" s="57" t="s">
        <v>15</v>
      </c>
      <c r="E88" s="167">
        <v>5184323000</v>
      </c>
      <c r="F88" s="167">
        <v>5436080011</v>
      </c>
      <c r="G88" s="167">
        <v>5643427103</v>
      </c>
      <c r="H88" s="167">
        <v>5575508699</v>
      </c>
      <c r="I88" s="167">
        <v>5798688983</v>
      </c>
      <c r="J88" s="167">
        <v>6565966015</v>
      </c>
      <c r="K88" s="193">
        <v>6316454183</v>
      </c>
      <c r="L88" s="193">
        <v>6637444526</v>
      </c>
      <c r="M88" s="193">
        <v>7745599339</v>
      </c>
      <c r="N88" s="193">
        <v>9450255677</v>
      </c>
      <c r="O88" s="193">
        <v>10729316860</v>
      </c>
      <c r="P88" s="167">
        <v>12360247796</v>
      </c>
      <c r="Q88" s="167">
        <v>14214226391</v>
      </c>
      <c r="R88" s="167">
        <v>16492395967</v>
      </c>
      <c r="S88" s="167">
        <v>12718818088</v>
      </c>
      <c r="T88" s="167">
        <v>15265500148</v>
      </c>
      <c r="U88" s="167">
        <v>18262772593</v>
      </c>
      <c r="V88" s="167">
        <v>18432838912</v>
      </c>
      <c r="W88" s="167">
        <v>18761292843</v>
      </c>
      <c r="X88" s="167">
        <v>18828152169</v>
      </c>
      <c r="Y88" s="167">
        <v>16524752461</v>
      </c>
      <c r="Z88" s="167">
        <v>16042546299.26</v>
      </c>
      <c r="AA88" s="167">
        <v>17785863773.484001</v>
      </c>
      <c r="AB88" s="167">
        <v>19597307141.341</v>
      </c>
      <c r="AC88" s="167">
        <v>19056376232.123001</v>
      </c>
      <c r="AD88" s="167">
        <v>17656404092.278999</v>
      </c>
      <c r="AE88" s="167">
        <v>22348851418</v>
      </c>
    </row>
    <row r="89" spans="4:31" x14ac:dyDescent="0.25">
      <c r="D89" s="58" t="s">
        <v>16</v>
      </c>
      <c r="E89" s="168">
        <v>375561570.5</v>
      </c>
      <c r="F89" s="168">
        <v>401991467.19999999</v>
      </c>
      <c r="G89" s="168">
        <v>389738510.89999998</v>
      </c>
      <c r="H89" s="168">
        <v>380664557</v>
      </c>
      <c r="I89" s="168">
        <v>374061798.39999998</v>
      </c>
      <c r="J89" s="168">
        <v>359224470.10000002</v>
      </c>
      <c r="K89" s="194">
        <v>369725862.60000002</v>
      </c>
      <c r="L89" s="194">
        <v>393076542.60000002</v>
      </c>
      <c r="M89" s="194">
        <v>452941624.80000001</v>
      </c>
      <c r="N89" s="194">
        <v>514885456.60000002</v>
      </c>
      <c r="O89" s="194">
        <v>566047074.20000005</v>
      </c>
      <c r="P89" s="168">
        <v>618287151.60000002</v>
      </c>
      <c r="Q89" s="168">
        <v>734260123.79999995</v>
      </c>
      <c r="R89" s="168">
        <v>891396154.20000005</v>
      </c>
      <c r="S89" s="168">
        <v>799271229.79999995</v>
      </c>
      <c r="T89" s="168">
        <v>885148913.39999998</v>
      </c>
      <c r="U89" s="168">
        <v>1061503321</v>
      </c>
      <c r="V89" s="168">
        <v>1060237470</v>
      </c>
      <c r="W89" s="168">
        <v>1120971992</v>
      </c>
      <c r="X89" s="168">
        <v>1158294815</v>
      </c>
      <c r="Y89" s="168">
        <v>1064189106</v>
      </c>
      <c r="Z89" s="168">
        <v>1067565119.4960001</v>
      </c>
      <c r="AA89" s="168">
        <v>1144303565.7509999</v>
      </c>
      <c r="AB89" s="168">
        <v>1208031424.914</v>
      </c>
      <c r="AC89" s="168">
        <v>1220767933.0109999</v>
      </c>
      <c r="AD89" s="168">
        <v>1232766200.6730001</v>
      </c>
      <c r="AE89" s="168">
        <v>1432764190</v>
      </c>
    </row>
    <row r="90" spans="4:31" x14ac:dyDescent="0.25">
      <c r="D90" s="59" t="s">
        <v>17</v>
      </c>
      <c r="E90" s="169">
        <v>51627692.329999998</v>
      </c>
      <c r="F90" s="169">
        <v>56288684.850000001</v>
      </c>
      <c r="G90" s="169">
        <v>57680229.729999997</v>
      </c>
      <c r="H90" s="169">
        <v>57140299.420000002</v>
      </c>
      <c r="I90" s="169">
        <v>58140863.780000001</v>
      </c>
      <c r="J90" s="169">
        <v>57028347.380000003</v>
      </c>
      <c r="K90" s="195">
        <v>59638955.240000002</v>
      </c>
      <c r="L90" s="195">
        <v>64598853.289999999</v>
      </c>
      <c r="M90" s="195">
        <v>72796924.280000001</v>
      </c>
      <c r="N90" s="195">
        <v>82432668.060000002</v>
      </c>
      <c r="O90" s="195">
        <v>89277497.609999999</v>
      </c>
      <c r="P90" s="169">
        <v>96156601.5</v>
      </c>
      <c r="Q90" s="169">
        <v>111988081.90000001</v>
      </c>
      <c r="R90" s="169">
        <v>125575430.09999999</v>
      </c>
      <c r="S90" s="169">
        <v>117328826.3</v>
      </c>
      <c r="T90" s="169">
        <v>122216900</v>
      </c>
      <c r="U90" s="169">
        <v>143582716.09999999</v>
      </c>
      <c r="V90" s="169">
        <v>146482515.40000001</v>
      </c>
      <c r="W90" s="169">
        <v>151035303.69999999</v>
      </c>
      <c r="X90" s="169">
        <v>147118163.09999999</v>
      </c>
      <c r="Y90" s="169">
        <v>140690613.90000001</v>
      </c>
      <c r="Z90" s="169">
        <v>142419296.058</v>
      </c>
      <c r="AA90" s="169">
        <v>149613282.764</v>
      </c>
      <c r="AB90" s="169">
        <v>162282307.252</v>
      </c>
      <c r="AC90" s="169">
        <v>162313095.766</v>
      </c>
      <c r="AD90" s="169">
        <v>152961609.89700001</v>
      </c>
      <c r="AE90" s="169">
        <v>176196507</v>
      </c>
    </row>
    <row r="91" spans="4:31" x14ac:dyDescent="0.25">
      <c r="D91" s="59" t="s">
        <v>18</v>
      </c>
      <c r="E91" s="169">
        <v>239292907.40000001</v>
      </c>
      <c r="F91" s="169">
        <v>228836431.59999999</v>
      </c>
      <c r="G91" s="169">
        <v>231969000.69999999</v>
      </c>
      <c r="H91" s="169">
        <v>209245922.80000001</v>
      </c>
      <c r="I91" s="169">
        <v>204032262.90000001</v>
      </c>
      <c r="J91" s="169">
        <v>226017097.69999999</v>
      </c>
      <c r="K91" s="195">
        <v>213677278.59999999</v>
      </c>
      <c r="L91" s="195">
        <v>217910797.40000001</v>
      </c>
      <c r="M91" s="195">
        <v>258967165.19999999</v>
      </c>
      <c r="N91" s="195">
        <v>338753119.10000002</v>
      </c>
      <c r="O91" s="195">
        <v>383630664.39999998</v>
      </c>
      <c r="P91" s="169">
        <v>454994840.89999998</v>
      </c>
      <c r="Q91" s="169">
        <v>561446884.89999998</v>
      </c>
      <c r="R91" s="169">
        <v>678681197.70000005</v>
      </c>
      <c r="S91" s="169">
        <v>478800017.5</v>
      </c>
      <c r="T91" s="169">
        <v>684790932.10000002</v>
      </c>
      <c r="U91" s="169">
        <v>878766325.29999995</v>
      </c>
      <c r="V91" s="169">
        <v>815073280.29999995</v>
      </c>
      <c r="W91" s="169">
        <v>813792656.20000005</v>
      </c>
      <c r="X91" s="169">
        <v>792834887</v>
      </c>
      <c r="Y91" s="169">
        <v>640955175.79999995</v>
      </c>
      <c r="Z91" s="169">
        <v>607424694.53199995</v>
      </c>
      <c r="AA91" s="169">
        <v>731273307.60899997</v>
      </c>
      <c r="AB91" s="169">
        <v>795798492.93799996</v>
      </c>
      <c r="AC91" s="169">
        <v>776986938.77400005</v>
      </c>
      <c r="AD91" s="169">
        <v>771034649.70799994</v>
      </c>
      <c r="AE91" s="169">
        <v>1102042186</v>
      </c>
    </row>
    <row r="92" spans="4:31" x14ac:dyDescent="0.25">
      <c r="D92" s="59" t="s">
        <v>19</v>
      </c>
      <c r="E92" s="169">
        <v>377664446.19999999</v>
      </c>
      <c r="F92" s="169">
        <v>456352227.39999998</v>
      </c>
      <c r="G92" s="169">
        <v>470321351.39999998</v>
      </c>
      <c r="H92" s="169">
        <v>353241464.10000002</v>
      </c>
      <c r="I92" s="169">
        <v>416358067.89999998</v>
      </c>
      <c r="J92" s="169">
        <v>658760166.89999998</v>
      </c>
      <c r="K92" s="195">
        <v>608031482.60000002</v>
      </c>
      <c r="L92" s="195">
        <v>612159106.20000005</v>
      </c>
      <c r="M92" s="195">
        <v>765553255.10000002</v>
      </c>
      <c r="N92" s="195">
        <v>1031558682</v>
      </c>
      <c r="O92" s="195">
        <v>1429655046</v>
      </c>
      <c r="P92" s="169">
        <v>1785336981</v>
      </c>
      <c r="Q92" s="169">
        <v>1993519707</v>
      </c>
      <c r="R92" s="169">
        <v>2861058829</v>
      </c>
      <c r="S92" s="169">
        <v>1800872166</v>
      </c>
      <c r="T92" s="169">
        <v>2348034537</v>
      </c>
      <c r="U92" s="169">
        <v>3207013664</v>
      </c>
      <c r="V92" s="169">
        <v>3344176120</v>
      </c>
      <c r="W92" s="169">
        <v>3218429628</v>
      </c>
      <c r="X92" s="169">
        <v>3023365467</v>
      </c>
      <c r="Y92" s="169">
        <v>1836501365</v>
      </c>
      <c r="Z92" s="169">
        <v>1517805941.7160001</v>
      </c>
      <c r="AA92" s="169">
        <v>1979558157.5940001</v>
      </c>
      <c r="AB92" s="169">
        <v>2532784654.717</v>
      </c>
      <c r="AC92" s="169">
        <v>2299174283.29</v>
      </c>
      <c r="AD92" s="169">
        <v>1578433119.6240001</v>
      </c>
      <c r="AE92" s="169">
        <v>2554518675</v>
      </c>
    </row>
    <row r="93" spans="4:31" x14ac:dyDescent="0.25">
      <c r="D93" s="59" t="s">
        <v>20</v>
      </c>
      <c r="E93" s="169">
        <v>27495544.670000002</v>
      </c>
      <c r="F93" s="169">
        <v>26082011.57</v>
      </c>
      <c r="G93" s="169">
        <v>27244740.920000002</v>
      </c>
      <c r="H93" s="169">
        <v>29239064.530000001</v>
      </c>
      <c r="I93" s="169">
        <v>26890038.510000002</v>
      </c>
      <c r="J93" s="169">
        <v>21461949.73</v>
      </c>
      <c r="K93" s="195">
        <v>20729178.800000001</v>
      </c>
      <c r="L93" s="195">
        <v>26184588.300000001</v>
      </c>
      <c r="M93" s="195">
        <v>33621904.57</v>
      </c>
      <c r="N93" s="195">
        <v>40144187.420000002</v>
      </c>
      <c r="O93" s="195">
        <v>41811687.520000003</v>
      </c>
      <c r="P93" s="169">
        <v>47345093.25</v>
      </c>
      <c r="Q93" s="169">
        <v>61744172.439999998</v>
      </c>
      <c r="R93" s="169">
        <v>92058538.129999995</v>
      </c>
      <c r="S93" s="169">
        <v>68929481.459999993</v>
      </c>
      <c r="T93" s="169">
        <v>82469554.349999994</v>
      </c>
      <c r="U93" s="169">
        <v>114871451.90000001</v>
      </c>
      <c r="V93" s="169">
        <v>110852387.8</v>
      </c>
      <c r="W93" s="169">
        <v>103868348.40000001</v>
      </c>
      <c r="X93" s="169">
        <v>101865098.3</v>
      </c>
      <c r="Y93" s="169">
        <v>90304005.400000006</v>
      </c>
      <c r="Z93" s="169">
        <v>91501355.121000007</v>
      </c>
      <c r="AA93" s="169">
        <v>108191587.11399999</v>
      </c>
      <c r="AB93" s="169">
        <v>102634211.55</v>
      </c>
      <c r="AC93" s="169">
        <v>97438321.645999998</v>
      </c>
      <c r="AD93" s="169">
        <v>107171308.006</v>
      </c>
      <c r="AE93" s="169">
        <v>161225290</v>
      </c>
    </row>
    <row r="94" spans="4:31" x14ac:dyDescent="0.25">
      <c r="D94" s="59" t="s">
        <v>21</v>
      </c>
      <c r="E94" s="169">
        <v>506035078.10000002</v>
      </c>
      <c r="F94" s="169">
        <v>519724327</v>
      </c>
      <c r="G94" s="169">
        <v>540692221.79999995</v>
      </c>
      <c r="H94" s="169">
        <v>548794167.89999998</v>
      </c>
      <c r="I94" s="169">
        <v>572450576.29999995</v>
      </c>
      <c r="J94" s="169">
        <v>613191944.79999995</v>
      </c>
      <c r="K94" s="195">
        <v>636691845.79999995</v>
      </c>
      <c r="L94" s="195">
        <v>710200855.29999995</v>
      </c>
      <c r="M94" s="195">
        <v>850113591.29999995</v>
      </c>
      <c r="N94" s="195">
        <v>1026971162</v>
      </c>
      <c r="O94" s="195">
        <v>1166398985</v>
      </c>
      <c r="P94" s="169">
        <v>1304022072</v>
      </c>
      <c r="Q94" s="169">
        <v>1525006410</v>
      </c>
      <c r="R94" s="169">
        <v>1757637944</v>
      </c>
      <c r="S94" s="169">
        <v>1498204261</v>
      </c>
      <c r="T94" s="169">
        <v>1707017922</v>
      </c>
      <c r="U94" s="169">
        <v>2014607741</v>
      </c>
      <c r="V94" s="169">
        <v>1976754499</v>
      </c>
      <c r="W94" s="169">
        <v>2023134186</v>
      </c>
      <c r="X94" s="169">
        <v>2075712256</v>
      </c>
      <c r="Y94" s="169">
        <v>1889923223</v>
      </c>
      <c r="Z94" s="169">
        <v>1872588940.082</v>
      </c>
      <c r="AA94" s="169">
        <v>2055901404.4219999</v>
      </c>
      <c r="AB94" s="169">
        <v>2301258310.2789998</v>
      </c>
      <c r="AC94" s="169">
        <v>2257209249.941</v>
      </c>
      <c r="AD94" s="169">
        <v>2249115227.6869998</v>
      </c>
      <c r="AE94" s="169">
        <v>2832701640</v>
      </c>
    </row>
    <row r="95" spans="4:31" x14ac:dyDescent="0.25">
      <c r="D95" s="59" t="s">
        <v>22</v>
      </c>
      <c r="E95" s="169">
        <v>826439970.39999998</v>
      </c>
      <c r="F95" s="169">
        <v>825851021.70000005</v>
      </c>
      <c r="G95" s="169">
        <v>847197917.10000002</v>
      </c>
      <c r="H95" s="169">
        <v>842391804.20000005</v>
      </c>
      <c r="I95" s="169">
        <v>833554360</v>
      </c>
      <c r="J95" s="169">
        <v>898511930.39999998</v>
      </c>
      <c r="K95" s="195">
        <v>856553950.70000005</v>
      </c>
      <c r="L95" s="195">
        <v>911160590.60000002</v>
      </c>
      <c r="M95" s="195">
        <v>1049770920</v>
      </c>
      <c r="N95" s="195">
        <v>1310846315</v>
      </c>
      <c r="O95" s="195">
        <v>1472446848</v>
      </c>
      <c r="P95" s="169">
        <v>1711144050</v>
      </c>
      <c r="Q95" s="169">
        <v>2014400102</v>
      </c>
      <c r="R95" s="169">
        <v>2240556336</v>
      </c>
      <c r="S95" s="169">
        <v>1591149379</v>
      </c>
      <c r="T95" s="169">
        <v>1958733306</v>
      </c>
      <c r="U95" s="169">
        <v>2339624979</v>
      </c>
      <c r="V95" s="169">
        <v>2215446253</v>
      </c>
      <c r="W95" s="169">
        <v>2236069113</v>
      </c>
      <c r="X95" s="169">
        <v>2319923665</v>
      </c>
      <c r="Y95" s="169">
        <v>2052686867</v>
      </c>
      <c r="Z95" s="169">
        <v>1953446906.0480001</v>
      </c>
      <c r="AA95" s="169">
        <v>2159030800.223</v>
      </c>
      <c r="AB95" s="169">
        <v>2355701804.3280001</v>
      </c>
      <c r="AC95" s="169">
        <v>2221996136.7680001</v>
      </c>
      <c r="AD95" s="169">
        <v>2118302173.0109999</v>
      </c>
      <c r="AE95" s="169">
        <v>2764136917</v>
      </c>
    </row>
    <row r="96" spans="4:31" x14ac:dyDescent="0.25">
      <c r="D96" s="59" t="s">
        <v>23</v>
      </c>
      <c r="E96" s="169">
        <v>1917390192</v>
      </c>
      <c r="F96" s="169">
        <v>2054053575</v>
      </c>
      <c r="G96" s="169">
        <v>2169380992</v>
      </c>
      <c r="H96" s="169">
        <v>2236828583</v>
      </c>
      <c r="I96" s="169">
        <v>2375791868</v>
      </c>
      <c r="J96" s="169">
        <v>2645660619</v>
      </c>
      <c r="K96" s="195">
        <v>2512262622</v>
      </c>
      <c r="L96" s="195">
        <v>2615799362</v>
      </c>
      <c r="M96" s="195">
        <v>2996925853</v>
      </c>
      <c r="N96" s="195">
        <v>3618480516</v>
      </c>
      <c r="O96" s="195">
        <v>3963309927</v>
      </c>
      <c r="P96" s="169">
        <v>4504701010</v>
      </c>
      <c r="Q96" s="169">
        <v>5116327108</v>
      </c>
      <c r="R96" s="169">
        <v>5514637213</v>
      </c>
      <c r="S96" s="169">
        <v>4333633124</v>
      </c>
      <c r="T96" s="169">
        <v>5292802373</v>
      </c>
      <c r="U96" s="169">
        <v>5973724083</v>
      </c>
      <c r="V96" s="169">
        <v>6046011717</v>
      </c>
      <c r="W96" s="169">
        <v>6225991092</v>
      </c>
      <c r="X96" s="169">
        <v>6424378426</v>
      </c>
      <c r="Y96" s="169">
        <v>6142884013</v>
      </c>
      <c r="Z96" s="169">
        <v>6118089723.9610004</v>
      </c>
      <c r="AA96" s="169">
        <v>6675623800.2799997</v>
      </c>
      <c r="AB96" s="169">
        <v>7198061936.2670002</v>
      </c>
      <c r="AC96" s="169">
        <v>7051062526.1440001</v>
      </c>
      <c r="AD96" s="169">
        <v>6628989818.9420004</v>
      </c>
      <c r="AE96" s="169">
        <v>7950999433</v>
      </c>
    </row>
    <row r="97" spans="4:31" x14ac:dyDescent="0.25">
      <c r="D97" s="59" t="s">
        <v>24</v>
      </c>
      <c r="E97" s="169">
        <v>650729699.79999995</v>
      </c>
      <c r="F97" s="169">
        <v>696421735.20000005</v>
      </c>
      <c r="G97" s="169">
        <v>728890790.39999998</v>
      </c>
      <c r="H97" s="169">
        <v>739103983</v>
      </c>
      <c r="I97" s="169">
        <v>770414175</v>
      </c>
      <c r="J97" s="169">
        <v>816129735.39999998</v>
      </c>
      <c r="K97" s="195">
        <v>813993293.89999998</v>
      </c>
      <c r="L97" s="195">
        <v>864859968.89999998</v>
      </c>
      <c r="M97" s="195">
        <v>991006342.29999995</v>
      </c>
      <c r="N97" s="195">
        <v>1150358465</v>
      </c>
      <c r="O97" s="195">
        <v>1262279549</v>
      </c>
      <c r="P97" s="169">
        <v>1392717711</v>
      </c>
      <c r="Q97" s="169">
        <v>1578631337</v>
      </c>
      <c r="R97" s="169">
        <v>1714980985</v>
      </c>
      <c r="S97" s="169">
        <v>1474553453</v>
      </c>
      <c r="T97" s="169">
        <v>1666801222</v>
      </c>
      <c r="U97" s="169">
        <v>1884923109</v>
      </c>
      <c r="V97" s="169">
        <v>1896165399</v>
      </c>
      <c r="W97" s="169">
        <v>1958684997</v>
      </c>
      <c r="X97" s="169">
        <v>2047147486</v>
      </c>
      <c r="Y97" s="169">
        <v>1963979690</v>
      </c>
      <c r="Z97" s="169">
        <v>1945774584.0840001</v>
      </c>
      <c r="AA97" s="169">
        <v>2030444041.9760001</v>
      </c>
      <c r="AB97" s="169">
        <v>2170796289.1939998</v>
      </c>
      <c r="AC97" s="169">
        <v>2184967015.0320001</v>
      </c>
      <c r="AD97" s="169">
        <v>2032136295.9059999</v>
      </c>
      <c r="AE97" s="169">
        <v>2424952669</v>
      </c>
    </row>
    <row r="98" spans="4:31" ht="15.75" thickBot="1" x14ac:dyDescent="0.3">
      <c r="D98" s="60" t="s">
        <v>25</v>
      </c>
      <c r="E98" s="170">
        <v>168782304.80000001</v>
      </c>
      <c r="F98" s="170">
        <v>151344560.19999999</v>
      </c>
      <c r="G98" s="170">
        <v>169967795</v>
      </c>
      <c r="H98" s="170">
        <v>168751636.19999999</v>
      </c>
      <c r="I98" s="170">
        <v>165688146.40000001</v>
      </c>
      <c r="J98" s="170">
        <v>269976280.5</v>
      </c>
      <c r="K98" s="196">
        <v>225149069.30000001</v>
      </c>
      <c r="L98" s="196">
        <v>221437008.19999999</v>
      </c>
      <c r="M98" s="196">
        <v>273831949.89999998</v>
      </c>
      <c r="N98" s="196">
        <v>334955237.80000001</v>
      </c>
      <c r="O98" s="196">
        <v>353405841.69999999</v>
      </c>
      <c r="P98" s="170">
        <v>444560802.60000002</v>
      </c>
      <c r="Q98" s="170">
        <v>515930029.10000002</v>
      </c>
      <c r="R98" s="170">
        <v>611737558.5</v>
      </c>
      <c r="S98" s="170">
        <v>552592453.60000002</v>
      </c>
      <c r="T98" s="170">
        <v>514741752.39999998</v>
      </c>
      <c r="U98" s="170">
        <v>641311490.60000002</v>
      </c>
      <c r="V98" s="170">
        <v>815624195.89999998</v>
      </c>
      <c r="W98" s="170">
        <v>906432304.79999995</v>
      </c>
      <c r="X98" s="170">
        <v>733618133</v>
      </c>
      <c r="Y98" s="170">
        <v>698508498.20000005</v>
      </c>
      <c r="Z98" s="170">
        <v>720022734.71899998</v>
      </c>
      <c r="AA98" s="170">
        <v>741882375.59300005</v>
      </c>
      <c r="AB98" s="170">
        <v>758776441.20000005</v>
      </c>
      <c r="AC98" s="170">
        <v>774622203.90799999</v>
      </c>
      <c r="AD98" s="170">
        <v>772506996.68400002</v>
      </c>
      <c r="AE98" s="170">
        <v>929127815</v>
      </c>
    </row>
    <row r="99" spans="4:31" x14ac:dyDescent="0.25">
      <c r="D99" t="s">
        <v>51</v>
      </c>
    </row>
    <row r="100" spans="4:31" ht="15.75" thickBot="1" x14ac:dyDescent="0.3"/>
    <row r="101" spans="4:31" ht="15.75" thickBot="1" x14ac:dyDescent="0.3">
      <c r="D101" s="56" t="s">
        <v>14</v>
      </c>
      <c r="E101" s="11">
        <v>1995</v>
      </c>
      <c r="F101" s="7">
        <v>1996</v>
      </c>
      <c r="G101" s="11">
        <v>1997</v>
      </c>
      <c r="H101" s="7">
        <v>1998</v>
      </c>
      <c r="I101" s="11">
        <v>1999</v>
      </c>
      <c r="J101" s="7">
        <v>2000</v>
      </c>
      <c r="K101" s="11">
        <v>2001</v>
      </c>
      <c r="L101" s="7">
        <v>2002</v>
      </c>
      <c r="M101" s="11">
        <v>2003</v>
      </c>
      <c r="N101" s="7">
        <v>2004</v>
      </c>
      <c r="O101" s="11">
        <v>2005</v>
      </c>
      <c r="P101" s="7">
        <v>2006</v>
      </c>
      <c r="Q101" s="11">
        <v>2007</v>
      </c>
      <c r="R101" s="7">
        <v>2008</v>
      </c>
      <c r="S101" s="11">
        <v>2009</v>
      </c>
      <c r="T101" s="7">
        <v>2010</v>
      </c>
      <c r="U101" s="11">
        <v>2011</v>
      </c>
      <c r="V101" s="7">
        <v>2012</v>
      </c>
      <c r="W101" s="11">
        <v>2013</v>
      </c>
      <c r="X101" s="7">
        <v>2014</v>
      </c>
      <c r="Y101" s="11">
        <v>2015</v>
      </c>
      <c r="Z101" s="8">
        <v>2016</v>
      </c>
      <c r="AA101" s="8">
        <v>2017</v>
      </c>
      <c r="AB101" s="8">
        <v>2018</v>
      </c>
      <c r="AC101" s="8">
        <v>2019</v>
      </c>
      <c r="AD101" s="8">
        <v>2020</v>
      </c>
      <c r="AE101" s="8">
        <v>2021</v>
      </c>
    </row>
    <row r="102" spans="4:31" ht="15.75" thickBot="1" x14ac:dyDescent="0.3">
      <c r="D102" s="57" t="s">
        <v>15</v>
      </c>
      <c r="E102" s="50">
        <f>+(A!D46+B!E46)/(E!E60+E!E88)</f>
        <v>6.1736764625545061E-6</v>
      </c>
      <c r="F102" s="50">
        <f>+(A!E46+B!F46)/(E!F60+E!F88)</f>
        <v>5.8843686936485814E-6</v>
      </c>
      <c r="G102" s="50">
        <f>+(A!F46+B!G46)/(E!G60+E!G88)</f>
        <v>7.4539377434552659E-6</v>
      </c>
      <c r="H102" s="50">
        <f>+(A!G46+B!H46)/(E!H60+E!H88)</f>
        <v>6.7520648291398268E-6</v>
      </c>
      <c r="I102" s="50">
        <f>+(A!H46+B!I46)/(E!I60+E!I88)</f>
        <v>6.6355507144245687E-6</v>
      </c>
      <c r="J102" s="50">
        <f>+(A!I46+B!J46)/(E!J60+E!J88)</f>
        <v>6.4553400046617374E-6</v>
      </c>
      <c r="K102" s="50">
        <f>+(A!J46+B!K46)/(E!K60+E!K88)</f>
        <v>6.1668665927160996E-6</v>
      </c>
      <c r="L102" s="50">
        <f>+(A!K46+B!L46)/(E!L60+E!L88)</f>
        <v>4.9576755007923693E-6</v>
      </c>
      <c r="M102" s="50">
        <f>+(A!L46+B!M46)/(E!M60+E!M88)</f>
        <v>6.1826456042676105E-6</v>
      </c>
      <c r="N102" s="50">
        <f>+(A!M46+B!N46)/(E!N60+E!N88)</f>
        <v>6.4658156813737359E-6</v>
      </c>
      <c r="O102" s="50">
        <f>+(A!N46+B!O46)/(E!O60+E!O88)</f>
        <v>7.321883827437883E-6</v>
      </c>
      <c r="P102" s="50">
        <f>+(A!O46+B!P46)/(E!P60+E!P88)</f>
        <v>7.9222256908786408E-6</v>
      </c>
      <c r="Q102" s="50">
        <f>+(A!P46+B!Q46)/(E!Q60+E!Q88)</f>
        <v>7.0037896296612627E-6</v>
      </c>
      <c r="R102" s="50">
        <f>+(A!Q46+B!R46)/(E!R60+E!R88)</f>
        <v>6.9073066722824546E-6</v>
      </c>
      <c r="S102" s="50">
        <f>+(A!R46+B!S46)/(E!S60+E!S88)</f>
        <v>7.5699575250794224E-6</v>
      </c>
      <c r="T102" s="50">
        <f>+(A!S46+B!T46)/(E!T60+E!T88)</f>
        <v>5.9405499858945698E-6</v>
      </c>
      <c r="U102" s="50">
        <f>+(A!T46+B!U46)/(E!U60+E!U88)</f>
        <v>1.0003119718145296E-5</v>
      </c>
      <c r="V102" s="50">
        <f>+(A!U46+B!V46)/(E!V60+E!V88)</f>
        <v>1.0506905418541989E-5</v>
      </c>
      <c r="W102" s="50">
        <f>+(A!V46+B!W46)/(E!W60+E!W88)</f>
        <v>1.0125893381916515E-5</v>
      </c>
      <c r="X102" s="50">
        <f>+(A!W46+B!X46)/(E!X60+E!X88)</f>
        <v>9.6794591051254477E-6</v>
      </c>
      <c r="Y102" s="50">
        <f>+(A!X46+B!Y46)/(E!Y60+E!Y88)</f>
        <v>1.1983004674665964E-5</v>
      </c>
      <c r="Z102" s="50">
        <f>+(A!Y46+B!Z46)/(E!Z60+E!Z88)</f>
        <v>9.5216809257550028E-6</v>
      </c>
      <c r="AA102" s="50">
        <f>+(A!Z46+B!AA46)/(E!AA60+E!AA88)</f>
        <v>1.3130866473530774E-5</v>
      </c>
      <c r="AB102" s="50">
        <f>+(A!AA46+B!AB46)/(E!AB60+E!AB88)</f>
        <v>9.9725126074988375E-6</v>
      </c>
      <c r="AC102" s="50">
        <f>+(A!AB46+B!AC46)/(E!AC60+E!AC88)</f>
        <v>6.5922896880440494E-6</v>
      </c>
      <c r="AD102" s="50">
        <f>+(A!AC46+B!AD46)/(E!AD60+E!AD88)</f>
        <v>3.0639630185722712E-6</v>
      </c>
      <c r="AE102" s="50">
        <f>+(A!AD46+B!AE46)/(E!AE60+E!AE88)</f>
        <v>2.4503507022224003E-6</v>
      </c>
    </row>
    <row r="103" spans="4:31" x14ac:dyDescent="0.25">
      <c r="D103" s="58" t="s">
        <v>16</v>
      </c>
      <c r="E103" s="51">
        <f>+(A!D47+B!E47)/(E!E61+E!E89)</f>
        <v>3.5336425758224956E-5</v>
      </c>
      <c r="F103" s="51" t="e">
        <f>+(A!E47+B!F47)/(E!F61+E!F89)</f>
        <v>#VALUE!</v>
      </c>
      <c r="G103" s="51">
        <f>+(A!F47+B!G47)/(E!G61+E!G89)</f>
        <v>3.8624241771684067E-6</v>
      </c>
      <c r="H103" s="51">
        <f>+(A!G47+B!H47)/(E!H61+E!H89)</f>
        <v>1.3779091359358409E-5</v>
      </c>
      <c r="I103" s="51">
        <f>+(A!H47+B!I47)/(E!I61+E!I89)</f>
        <v>8.5007132316108836E-6</v>
      </c>
      <c r="J103" s="51">
        <f>+(A!I47+B!J47)/(E!J61+E!J89)</f>
        <v>1.9394579786788401E-5</v>
      </c>
      <c r="K103" s="51" t="e">
        <f>+(A!#REF!+B!K47)/(E!K61+E!K89)</f>
        <v>#REF!</v>
      </c>
      <c r="L103" s="51">
        <f>+(A!K47+B!L47)/(E!L61+E!L89)</f>
        <v>2.7125664699747767E-5</v>
      </c>
      <c r="M103" s="51">
        <f>+(A!L47+B!M47)/(E!M61+E!M89)</f>
        <v>2.441072264823261E-5</v>
      </c>
      <c r="N103" s="51">
        <f>+(A!M47+B!N47)/(E!N61+E!N89)</f>
        <v>2.9146712763537406E-5</v>
      </c>
      <c r="O103" s="51">
        <f>+(A!N47+B!O47)/(E!O61+E!O89)</f>
        <v>2.924286410701341E-5</v>
      </c>
      <c r="P103" s="51">
        <f>+(A!O47+B!P47)/(E!P61+E!P89)</f>
        <v>2.4635585351267989E-5</v>
      </c>
      <c r="Q103" s="51">
        <f>+(A!P47+B!Q47)/(E!Q61+E!Q89)</f>
        <v>2.5737194847207329E-5</v>
      </c>
      <c r="R103" s="51">
        <f>+(A!Q47+B!R47)/(E!R61+E!R89)</f>
        <v>2.1085872936852546E-5</v>
      </c>
      <c r="S103" s="51">
        <f>+(A!R47+B!S47)/(E!S61+E!S89)</f>
        <v>2.3566747061848128E-5</v>
      </c>
      <c r="T103" s="51">
        <f>+(A!S47+B!T47)/(E!T61+E!T89)</f>
        <v>2.9604997064160696E-5</v>
      </c>
      <c r="U103" s="51">
        <f>+(A!T47+B!U47)/(E!U61+E!U89)</f>
        <v>1.386756901291983E-5</v>
      </c>
      <c r="V103" s="51">
        <f>+(A!U47+B!V47)/(E!V61+E!V89)</f>
        <v>2.4574787578946439E-6</v>
      </c>
      <c r="W103" s="51" t="e">
        <f>+(A!V47+B!W47)/(E!W61+E!W89)</f>
        <v>#VALUE!</v>
      </c>
      <c r="X103" s="51">
        <f>+(A!W47+B!X47)/(E!X61+E!X89)</f>
        <v>2.3194982555597817E-6</v>
      </c>
      <c r="Y103" s="51">
        <f>+(A!X47+B!Y47)/(E!Y61+E!Y89)</f>
        <v>5.0166201954672387E-6</v>
      </c>
      <c r="Z103" s="51">
        <f>+(A!Y47+B!Z47)/(E!Z61+E!Z89)</f>
        <v>3.770480871725166E-6</v>
      </c>
      <c r="AA103" s="51">
        <f>+(A!Z47+B!AA47)/(E!AA61+E!AA89)</f>
        <v>7.7861234677362296E-6</v>
      </c>
      <c r="AB103" s="51">
        <f>+(A!AA47+B!AB47)/(E!AB61+E!AB89)</f>
        <v>6.1545196136254212E-6</v>
      </c>
      <c r="AC103" s="51">
        <f>+(A!AB47+B!AC47)/(E!AC61+E!AC89)</f>
        <v>1.090108807482355E-5</v>
      </c>
      <c r="AD103" s="51">
        <f>+(A!AC47+B!AD47)/(E!AD61+E!AD89)</f>
        <v>9.4779532984269558E-6</v>
      </c>
      <c r="AE103" s="51">
        <f>+(A!AD47+B!AE47)/(E!AE61+E!AE89)</f>
        <v>6.3903565912441136E-6</v>
      </c>
    </row>
    <row r="104" spans="4:31" x14ac:dyDescent="0.25">
      <c r="D104" s="59" t="s">
        <v>17</v>
      </c>
      <c r="E104" s="52">
        <f>+(A!D48+B!E48)/(E!E62+E!E90)</f>
        <v>7.3351380872104293E-6</v>
      </c>
      <c r="F104" s="52">
        <f>+(A!E48+B!F48)/(E!F62+E!F90)</f>
        <v>9.3082158595204174E-7</v>
      </c>
      <c r="G104" s="52">
        <f>+(A!F48+B!G48)/(E!G62+E!G90)</f>
        <v>8.3427506993497856E-6</v>
      </c>
      <c r="H104" s="52" t="e">
        <f>+(A!G48+B!H48)/(E!H62+E!H90)</f>
        <v>#VALUE!</v>
      </c>
      <c r="I104" s="52" t="e">
        <f>+(A!H48+B!I48)/(E!I62+E!I90)</f>
        <v>#VALUE!</v>
      </c>
      <c r="J104" s="52">
        <f>+(A!I48+B!J48)/(E!J62+E!J90)</f>
        <v>4.9384290122356547E-7</v>
      </c>
      <c r="K104" s="52">
        <f>+(A!J47+B!K48)/(E!K62+E!K90)</f>
        <v>1.1321044752105595E-4</v>
      </c>
      <c r="L104" s="52">
        <f>+(A!K48+B!L48)/(E!L62+E!L90)</f>
        <v>2.7562957018033254E-7</v>
      </c>
      <c r="M104" s="52">
        <f>+(A!L48+B!M48)/(E!M62+E!M90)</f>
        <v>3.2609646275709114E-7</v>
      </c>
      <c r="N104" s="52">
        <f>+(A!M48+B!N48)/(E!N62+E!N90)</f>
        <v>3.2568833675207801E-7</v>
      </c>
      <c r="O104" s="52" t="e">
        <f>+(A!N48+B!O48)/(E!O62+E!O90)</f>
        <v>#VALUE!</v>
      </c>
      <c r="P104" s="52" t="e">
        <f>+(A!O48+B!P48)/(E!P62+E!P90)</f>
        <v>#VALUE!</v>
      </c>
      <c r="Q104" s="52" t="e">
        <f>+(A!P48+B!Q48)/(E!Q62+E!Q90)</f>
        <v>#VALUE!</v>
      </c>
      <c r="R104" s="52">
        <f>+(A!Q48+B!R48)/(E!R62+E!R90)</f>
        <v>1.6889046560933269E-6</v>
      </c>
      <c r="S104" s="52">
        <f>+(A!R48+B!S48)/(E!S62+E!S90)</f>
        <v>6.1872245896781386E-7</v>
      </c>
      <c r="T104" s="52">
        <f>+(A!S48+B!T48)/(E!T62+E!T90)</f>
        <v>5.2241596838668021E-6</v>
      </c>
      <c r="U104" s="52">
        <f>+(A!T48+B!U48)/(E!U62+E!U90)</f>
        <v>2.2983987627590748E-6</v>
      </c>
      <c r="V104" s="52">
        <f>+(A!U48+B!V48)/(E!V62+E!V90)</f>
        <v>1.948501561944463E-6</v>
      </c>
      <c r="W104" s="52">
        <f>+(A!V48+B!W48)/(E!W62+E!W90)</f>
        <v>9.4775992218661972E-7</v>
      </c>
      <c r="X104" s="52">
        <f>+(A!W48+B!X48)/(E!X62+E!X90)</f>
        <v>1.5119079269816763E-6</v>
      </c>
      <c r="Y104" s="52">
        <f>+(A!X48+B!Y48)/(E!Y62+E!Y90)</f>
        <v>2.3496645733631309E-6</v>
      </c>
      <c r="Z104" s="52" t="e">
        <f>+(A!Y48+B!Z48)/(E!Z62+E!Z90)</f>
        <v>#VALUE!</v>
      </c>
      <c r="AA104" s="52">
        <f>+(A!Z48+B!AA48)/(E!AA62+E!AA90)</f>
        <v>9.6349528759939969E-6</v>
      </c>
      <c r="AB104" s="52">
        <f>+(A!AA48+B!AB48)/(E!AB62+E!AB90)</f>
        <v>1.0942762394548086E-5</v>
      </c>
      <c r="AC104" s="52">
        <f>+(A!AB48+B!AC48)/(E!AC62+E!AC90)</f>
        <v>6.1298421218784112E-6</v>
      </c>
      <c r="AD104" s="52" t="e">
        <f>+(A!AC48+B!AD48)/(E!AD62+E!AD90)</f>
        <v>#VALUE!</v>
      </c>
      <c r="AE104" s="52" t="e">
        <f>+(A!AD48+B!AE48)/(E!AE62+E!AE90)</f>
        <v>#VALUE!</v>
      </c>
    </row>
    <row r="105" spans="4:31" x14ac:dyDescent="0.25">
      <c r="D105" s="59" t="s">
        <v>18</v>
      </c>
      <c r="E105" s="52">
        <f>+(A!D49+B!E49)/(E!E63+E!E91)</f>
        <v>8.100303840433328E-7</v>
      </c>
      <c r="F105" s="52">
        <f>+(A!E49+B!F49)/(E!F63+E!F91)</f>
        <v>6.844174024456526E-7</v>
      </c>
      <c r="G105" s="52">
        <f>+(A!F49+B!G49)/(E!G63+E!G91)</f>
        <v>7.8347192340667968E-7</v>
      </c>
      <c r="H105" s="52">
        <f>+(A!G49+B!H49)/(E!H63+E!H91)</f>
        <v>1.2322086305286134E-6</v>
      </c>
      <c r="I105" s="52">
        <f>+(A!H49+B!I49)/(E!I63+E!I91)</f>
        <v>9.1570318266833396E-7</v>
      </c>
      <c r="J105" s="52">
        <f>+(A!I49+B!J49)/(E!J63+E!J91)</f>
        <v>1.2672786616806366E-6</v>
      </c>
      <c r="K105" s="52" t="e">
        <f>+(A!J48+B!K49)/(E!K63+E!K91)</f>
        <v>#VALUE!</v>
      </c>
      <c r="L105" s="52">
        <f>+(A!K49+B!L49)/(E!L63+E!L91)</f>
        <v>9.5917944574589524E-7</v>
      </c>
      <c r="M105" s="52">
        <f>+(A!L49+B!M49)/(E!M63+E!M91)</f>
        <v>6.3803410383242439E-7</v>
      </c>
      <c r="N105" s="52">
        <f>+(A!M49+B!N49)/(E!N63+E!N91)</f>
        <v>7.2046327884062272E-7</v>
      </c>
      <c r="O105" s="52">
        <f>+(A!N49+B!O49)/(E!O63+E!O91)</f>
        <v>5.5537150894879008E-7</v>
      </c>
      <c r="P105" s="52">
        <f>+(A!O49+B!P49)/(E!P63+E!P91)</f>
        <v>8.7706393330057395E-7</v>
      </c>
      <c r="Q105" s="52">
        <f>+(A!P49+B!Q49)/(E!Q63+E!Q91)</f>
        <v>8.9779525346276686E-7</v>
      </c>
      <c r="R105" s="52">
        <f>+(A!Q49+B!R49)/(E!R63+E!R91)</f>
        <v>5.5224712170917635E-7</v>
      </c>
      <c r="S105" s="52">
        <f>+(A!R49+B!S49)/(E!S63+E!S91)</f>
        <v>4.9544904873392821E-7</v>
      </c>
      <c r="T105" s="52">
        <f>+(A!S49+B!T49)/(E!T63+E!T91)</f>
        <v>2.2047496862846228E-6</v>
      </c>
      <c r="U105" s="52">
        <f>+(A!T49+B!U49)/(E!U63+E!U91)</f>
        <v>6.4794088024654464E-7</v>
      </c>
      <c r="V105" s="52">
        <f>+(A!U49+B!V49)/(E!V63+E!V91)</f>
        <v>4.8739471220889703E-7</v>
      </c>
      <c r="W105" s="52">
        <f>+(A!V49+B!W49)/(E!W63+E!W91)</f>
        <v>5.3959208870259274E-7</v>
      </c>
      <c r="X105" s="52" t="e">
        <f>+(A!W49+B!X49)/(E!X63+E!X91)</f>
        <v>#VALUE!</v>
      </c>
      <c r="Y105" s="52">
        <f>+(A!X49+B!Y49)/(E!Y63+E!Y91)</f>
        <v>7.114562406529929E-7</v>
      </c>
      <c r="Z105" s="52">
        <f>+(A!Y49+B!Z49)/(E!Z63+E!Z91)</f>
        <v>7.6306795331567251E-7</v>
      </c>
      <c r="AA105" s="52">
        <f>+(A!Z49+B!AA49)/(E!AA63+E!AA91)</f>
        <v>3.6592319536029757E-7</v>
      </c>
      <c r="AB105" s="52">
        <f>+(A!AA49+B!AB49)/(E!AB63+E!AB91)</f>
        <v>4.7327324946265171E-7</v>
      </c>
      <c r="AC105" s="52">
        <f>+(A!AB49+B!AC49)/(E!AC63+E!AC91)</f>
        <v>3.8736516414129059E-7</v>
      </c>
      <c r="AD105" s="52">
        <f>+(A!AC49+B!AD49)/(E!AD63+E!AD91)</f>
        <v>3.9899864892407925E-7</v>
      </c>
      <c r="AE105" s="52">
        <f>+(A!AD49+B!AE49)/(E!AE63+E!AE91)</f>
        <v>4.218621908667325E-7</v>
      </c>
    </row>
    <row r="106" spans="4:31" x14ac:dyDescent="0.25">
      <c r="D106" s="59" t="s">
        <v>19</v>
      </c>
      <c r="E106" s="52" t="e">
        <f>+(A!D50+B!E50)/(E!E64+E!E92)</f>
        <v>#VALUE!</v>
      </c>
      <c r="F106" s="52">
        <f>+(A!E50+B!F50)/(E!F64+E!F92)</f>
        <v>5.1855896529427571E-5</v>
      </c>
      <c r="G106" s="52">
        <f>+(A!F50+B!G50)/(E!G64+E!G92)</f>
        <v>7.4696632521596628E-5</v>
      </c>
      <c r="H106" s="52" t="e">
        <f>+(A!G50+B!H50)/(E!H64+E!H92)</f>
        <v>#VALUE!</v>
      </c>
      <c r="I106" s="52" t="e">
        <f>+(A!H50+B!I50)/(E!I64+E!I92)</f>
        <v>#VALUE!</v>
      </c>
      <c r="J106" s="52" t="e">
        <f>+(A!I50+B!J50)/(E!J64+E!J92)</f>
        <v>#VALUE!</v>
      </c>
      <c r="K106" s="52" t="e">
        <f>+(A!J49+B!K50)/(E!K64+E!K92)</f>
        <v>#VALUE!</v>
      </c>
      <c r="L106" s="52" t="e">
        <f>+(A!K50+B!L50)/(E!L64+E!L92)</f>
        <v>#VALUE!</v>
      </c>
      <c r="M106" s="52">
        <f>+(A!L50+B!M50)/(E!M64+E!M92)</f>
        <v>4.1991804122062297E-5</v>
      </c>
      <c r="N106" s="52" t="e">
        <f>+(A!M50+B!N50)/(E!N64+E!N92)</f>
        <v>#VALUE!</v>
      </c>
      <c r="O106" s="52" t="e">
        <f>+(A!N50+B!O50)/(E!O64+E!O92)</f>
        <v>#VALUE!</v>
      </c>
      <c r="P106" s="52" t="e">
        <f>+(A!O50+B!P50)/(E!P64+E!P92)</f>
        <v>#VALUE!</v>
      </c>
      <c r="Q106" s="52" t="e">
        <f>+(A!P50+B!Q50)/(E!Q64+E!Q92)</f>
        <v>#VALUE!</v>
      </c>
      <c r="R106" s="52" t="e">
        <f>+(A!Q50+B!R50)/(E!R64+E!R92)</f>
        <v>#VALUE!</v>
      </c>
      <c r="S106" s="52" t="e">
        <f>+(A!R50+B!S50)/(E!S64+E!S92)</f>
        <v>#VALUE!</v>
      </c>
      <c r="T106" s="52" t="e">
        <f>+(A!S50+B!T50)/(E!T64+E!T92)</f>
        <v>#VALUE!</v>
      </c>
      <c r="U106" s="52">
        <f>+(A!T50+B!U50)/(E!U64+E!U92)</f>
        <v>4.2760842041046824E-5</v>
      </c>
      <c r="V106" s="52" t="e">
        <f>+(A!U50+B!V50)/(E!V64+E!V92)</f>
        <v>#VALUE!</v>
      </c>
      <c r="W106" s="52">
        <f>+(A!V50+B!W50)/(E!W64+E!W92)</f>
        <v>4.787625329746683E-5</v>
      </c>
      <c r="X106" s="52">
        <f>+(A!W50+B!X50)/(E!X64+E!X92)</f>
        <v>4.1422112565713211E-5</v>
      </c>
      <c r="Y106" s="52">
        <f>+(A!X50+B!Y50)/(E!Y64+E!Y92)</f>
        <v>7.6082489160253462E-5</v>
      </c>
      <c r="Z106" s="52">
        <f>+(A!Y50+B!Z50)/(E!Z64+E!Z92)</f>
        <v>7.2818114866437467E-5</v>
      </c>
      <c r="AA106" s="52">
        <f>+(A!Z50+B!AA50)/(E!AA64+E!AA92)</f>
        <v>9.6369659737187134E-5</v>
      </c>
      <c r="AB106" s="52">
        <f>+(A!AA50+B!AB50)/(E!AB64+E!AB92)</f>
        <v>6.0177997533230582E-5</v>
      </c>
      <c r="AC106" s="52">
        <f>+(A!AB50+B!AC50)/(E!AC64+E!AC92)</f>
        <v>3.5054264668731742E-5</v>
      </c>
      <c r="AD106" s="52">
        <f>+(A!AC50+B!AD50)/(E!AD64+E!AD92)</f>
        <v>5.5650690685337692E-6</v>
      </c>
      <c r="AE106" s="52">
        <f>+(A!AD50+B!AE50)/(E!AE64+E!AE92)</f>
        <v>3.6378800327805377E-8</v>
      </c>
    </row>
    <row r="107" spans="4:31" x14ac:dyDescent="0.25">
      <c r="D107" s="59" t="s">
        <v>20</v>
      </c>
      <c r="E107" s="52">
        <f>+(A!D51+B!E51)/(E!E65+E!E93)</f>
        <v>1.829420035167449E-6</v>
      </c>
      <c r="F107" s="52" t="e">
        <f>+(A!E51+B!F51)/(E!F65+E!F93)</f>
        <v>#VALUE!</v>
      </c>
      <c r="G107" s="52" t="e">
        <f>+(A!F51+B!G51)/(E!G65+E!G93)</f>
        <v>#VALUE!</v>
      </c>
      <c r="H107" s="52" t="e">
        <f>+(A!G51+B!H51)/(E!H65+E!H93)</f>
        <v>#VALUE!</v>
      </c>
      <c r="I107" s="52" t="e">
        <f>+(A!H51+B!I51)/(E!I65+E!I93)</f>
        <v>#VALUE!</v>
      </c>
      <c r="J107" s="52">
        <f>+(A!I51+B!J51)/(E!J65+E!J93)</f>
        <v>1.5200476833663124E-7</v>
      </c>
      <c r="K107" s="52" t="e">
        <f>+(A!J50+B!K51)/(E!K65+E!K93)</f>
        <v>#VALUE!</v>
      </c>
      <c r="L107" s="52" t="e">
        <f>+(A!K51+B!L51)/(E!L65+E!L93)</f>
        <v>#VALUE!</v>
      </c>
      <c r="M107" s="52" t="e">
        <f>+(A!L51+B!M51)/(E!M65+E!M93)</f>
        <v>#VALUE!</v>
      </c>
      <c r="N107" s="52" t="e">
        <f>+(A!M51+B!N51)/(E!N65+E!N93)</f>
        <v>#VALUE!</v>
      </c>
      <c r="O107" s="52" t="e">
        <f>+(A!N51+B!O51)/(E!O65+E!O93)</f>
        <v>#VALUE!</v>
      </c>
      <c r="P107" s="52" t="e">
        <f>+(A!O51+B!P51)/(E!P65+E!P93)</f>
        <v>#VALUE!</v>
      </c>
      <c r="Q107" s="52" t="e">
        <f>+(A!P51+B!Q51)/(E!Q65+E!Q93)</f>
        <v>#VALUE!</v>
      </c>
      <c r="R107" s="52" t="e">
        <f>+(A!Q51+B!R51)/(E!R65+E!R93)</f>
        <v>#VALUE!</v>
      </c>
      <c r="S107" s="52" t="e">
        <f>+(A!R51+B!S51)/(E!S65+E!S93)</f>
        <v>#VALUE!</v>
      </c>
      <c r="T107" s="52" t="e">
        <f>+(A!S51+B!T51)/(E!T65+E!T93)</f>
        <v>#VALUE!</v>
      </c>
      <c r="U107" s="52" t="e">
        <f>+(A!T51+B!U51)/(E!U65+E!U93)</f>
        <v>#VALUE!</v>
      </c>
      <c r="V107" s="52" t="e">
        <f>+(A!U51+B!V51)/(E!V65+E!V93)</f>
        <v>#VALUE!</v>
      </c>
      <c r="W107" s="52" t="e">
        <f>+(A!V51+B!W51)/(E!W65+E!W93)</f>
        <v>#VALUE!</v>
      </c>
      <c r="X107" s="52">
        <f>+(A!W51+B!X51)/(E!X65+E!X93)</f>
        <v>6.4726006081482557E-7</v>
      </c>
      <c r="Y107" s="52" t="e">
        <f>+(A!X51+B!Y51)/(E!Y65+E!Y93)</f>
        <v>#VALUE!</v>
      </c>
      <c r="Z107" s="52" t="e">
        <f>+(A!Y51+B!Z51)/(E!Z65+E!Z93)</f>
        <v>#VALUE!</v>
      </c>
      <c r="AA107" s="52">
        <f>+(A!Z51+B!AA51)/(E!AA65+E!AA93)</f>
        <v>9.073760954095384E-7</v>
      </c>
      <c r="AB107" s="52">
        <f>+(A!AA51+B!AB51)/(E!AB65+E!AB93)</f>
        <v>1.6839435203566936E-6</v>
      </c>
      <c r="AC107" s="52">
        <f>+(A!AB51+B!AC51)/(E!AC65+E!AC93)</f>
        <v>4.892445872561379E-6</v>
      </c>
      <c r="AD107" s="52">
        <f>+(A!AC51+B!AD51)/(E!AD65+E!AD93)</f>
        <v>7.7835200870134388E-6</v>
      </c>
      <c r="AE107" s="52">
        <f>+(A!AD51+B!AE51)/(E!AE65+E!AE93)</f>
        <v>9.2642977400550836E-6</v>
      </c>
    </row>
    <row r="108" spans="4:31" x14ac:dyDescent="0.25">
      <c r="D108" s="59" t="s">
        <v>21</v>
      </c>
      <c r="E108" s="52">
        <f>+(A!D52+B!E52)/(E!E66+E!E94)</f>
        <v>4.8035893170307693E-7</v>
      </c>
      <c r="F108" s="52">
        <f>+(A!E52+B!F52)/(E!F66+E!F94)</f>
        <v>7.9111240366580668E-7</v>
      </c>
      <c r="G108" s="52">
        <f>+(A!F52+B!G52)/(E!G66+E!G94)</f>
        <v>9.917704570374836E-7</v>
      </c>
      <c r="H108" s="52">
        <f>+(A!G52+B!H52)/(E!H66+E!H94)</f>
        <v>1.3340279044103462E-6</v>
      </c>
      <c r="I108" s="52">
        <f>+(A!H52+B!I52)/(E!I66+E!I94)</f>
        <v>8.4001904581535281E-7</v>
      </c>
      <c r="J108" s="52">
        <f>+(A!I52+B!J52)/(E!J66+E!J94)</f>
        <v>5.837090409392311E-7</v>
      </c>
      <c r="K108" s="52" t="e">
        <f>+(A!J51+B!K52)/(E!K66+E!K94)</f>
        <v>#VALUE!</v>
      </c>
      <c r="L108" s="52">
        <f>+(A!K52+B!L52)/(E!L66+E!L94)</f>
        <v>9.9256988104516628E-7</v>
      </c>
      <c r="M108" s="52">
        <f>+(A!L52+B!M52)/(E!M66+E!M94)</f>
        <v>1.4020567254858686E-6</v>
      </c>
      <c r="N108" s="52">
        <f>+(A!M52+B!N52)/(E!N66+E!N94)</f>
        <v>2.4633573869211405E-6</v>
      </c>
      <c r="O108" s="52">
        <f>+(A!N52+B!O52)/(E!O66+E!O94)</f>
        <v>1.4567377674712617E-6</v>
      </c>
      <c r="P108" s="52">
        <f>+(A!O52+B!P52)/(E!P66+E!P94)</f>
        <v>1.8022263681974085E-6</v>
      </c>
      <c r="Q108" s="52">
        <f>+(A!P52+B!Q52)/(E!Q66+E!Q94)</f>
        <v>3.7568214182038928E-6</v>
      </c>
      <c r="R108" s="52">
        <f>+(A!Q52+B!R52)/(E!R66+E!R94)</f>
        <v>3.7756219480206891E-6</v>
      </c>
      <c r="S108" s="52">
        <f>+(A!R52+B!S52)/(E!S66+E!S94)</f>
        <v>1.3355695186163951E-6</v>
      </c>
      <c r="T108" s="52">
        <f>+(A!S52+B!T52)/(E!T66+E!T94)</f>
        <v>8.4024986315175787E-7</v>
      </c>
      <c r="U108" s="52">
        <f>+(A!T52+B!U52)/(E!U66+E!U94)</f>
        <v>4.5401553204797763E-6</v>
      </c>
      <c r="V108" s="52">
        <f>+(A!U52+B!V52)/(E!V66+E!V94)</f>
        <v>2.5261167928835563E-6</v>
      </c>
      <c r="W108" s="52">
        <f>+(A!V52+B!W52)/(E!W66+E!W94)</f>
        <v>2.0277472404476852E-6</v>
      </c>
      <c r="X108" s="52">
        <f>+(A!W52+B!X52)/(E!X66+E!X94)</f>
        <v>7.8787368446185948E-6</v>
      </c>
      <c r="Y108" s="52">
        <f>+(A!X52+B!Y52)/(E!Y66+E!Y94)</f>
        <v>4.1502661479975456E-6</v>
      </c>
      <c r="Z108" s="52">
        <f>+(A!Y52+B!Z52)/(E!Z66+E!Z94)</f>
        <v>2.8752308637792253E-6</v>
      </c>
      <c r="AA108" s="52">
        <f>+(A!Z52+B!AA52)/(E!AA66+E!AA94)</f>
        <v>2.5178804965019467E-6</v>
      </c>
      <c r="AB108" s="52">
        <f>+(A!AA52+B!AB52)/(E!AB66+E!AB94)</f>
        <v>4.0682400614826925E-6</v>
      </c>
      <c r="AC108" s="52">
        <f>+(A!AB52+B!AC52)/(E!AC66+E!AC94)</f>
        <v>3.0999220278786689E-6</v>
      </c>
      <c r="AD108" s="52">
        <f>+(A!AC52+B!AD52)/(E!AD66+E!AD94)</f>
        <v>3.9930105773878152E-6</v>
      </c>
      <c r="AE108" s="52">
        <f>+(A!AD52+B!AE52)/(E!AE66+E!AE94)</f>
        <v>3.9275286556422546E-6</v>
      </c>
    </row>
    <row r="109" spans="4:31" x14ac:dyDescent="0.25">
      <c r="D109" s="59" t="s">
        <v>22</v>
      </c>
      <c r="E109" s="52">
        <f>+(A!D53+B!E53)/(E!E67+E!E95)</f>
        <v>1.1984283819569136E-6</v>
      </c>
      <c r="F109" s="52">
        <f>+(A!E53+B!F53)/(E!F67+E!F95)</f>
        <v>1.0855470746907047E-6</v>
      </c>
      <c r="G109" s="52">
        <f>+(A!F53+B!G53)/(E!G67+E!G95)</f>
        <v>1.195516122395809E-6</v>
      </c>
      <c r="H109" s="52">
        <f>+(A!G53+B!H53)/(E!H67+E!H95)</f>
        <v>1.3321536246481924E-6</v>
      </c>
      <c r="I109" s="52">
        <f>+(A!H53+B!I53)/(E!I67+E!I95)</f>
        <v>8.7060447041502326E-7</v>
      </c>
      <c r="J109" s="52">
        <f>+(A!I53+B!J53)/(E!J67+E!J95)</f>
        <v>8.3641065582504858E-7</v>
      </c>
      <c r="K109" s="52">
        <f>+(A!J52+B!K53)/(E!K67+E!K95)</f>
        <v>1.2055751545213909E-6</v>
      </c>
      <c r="L109" s="52">
        <f>+(A!K53+B!L53)/(E!L67+E!L95)</f>
        <v>1.2181477659985413E-6</v>
      </c>
      <c r="M109" s="52">
        <f>+(A!L53+B!M53)/(E!M67+E!M95)</f>
        <v>1.0305909675326269E-6</v>
      </c>
      <c r="N109" s="52">
        <f>+(A!M53+B!N53)/(E!N67+E!N95)</f>
        <v>7.5099942216129139E-7</v>
      </c>
      <c r="O109" s="52">
        <f>+(A!N53+B!O53)/(E!O67+E!O95)</f>
        <v>6.3978919719018683E-7</v>
      </c>
      <c r="P109" s="52">
        <f>+(A!O53+B!P53)/(E!P67+E!P95)</f>
        <v>7.097171121902907E-7</v>
      </c>
      <c r="Q109" s="52">
        <f>+(A!P53+B!Q53)/(E!Q67+E!Q95)</f>
        <v>7.2461094858069289E-7</v>
      </c>
      <c r="R109" s="52">
        <f>+(A!Q53+B!R53)/(E!R67+E!R95)</f>
        <v>1.4940577927224486E-6</v>
      </c>
      <c r="S109" s="52">
        <f>+(A!R53+B!S53)/(E!S67+E!S95)</f>
        <v>9.1346565331234726E-7</v>
      </c>
      <c r="T109" s="52">
        <f>+(A!S53+B!T53)/(E!T67+E!T95)</f>
        <v>3.134730234717578E-6</v>
      </c>
      <c r="U109" s="52">
        <f>+(A!T53+B!U53)/(E!U67+E!U95)</f>
        <v>3.1642712030166008E-6</v>
      </c>
      <c r="V109" s="52">
        <f>+(A!U53+B!V53)/(E!V67+E!V95)</f>
        <v>1.9339332106048415E-6</v>
      </c>
      <c r="W109" s="52">
        <f>+(A!V53+B!W53)/(E!W67+E!W95)</f>
        <v>3.0582743292703449E-6</v>
      </c>
      <c r="X109" s="52">
        <f>+(A!W53+B!X53)/(E!X67+E!X95)</f>
        <v>8.4615274198487997E-6</v>
      </c>
      <c r="Y109" s="52">
        <f>+(A!X53+B!Y53)/(E!Y67+E!Y95)</f>
        <v>9.6049740814649938E-6</v>
      </c>
      <c r="Z109" s="52">
        <f>+(A!Y53+B!Z53)/(E!Z67+E!Z95)</f>
        <v>3.8261620169524176E-6</v>
      </c>
      <c r="AA109" s="52">
        <f>+(A!Z53+B!AA53)/(E!AA67+E!AA95)</f>
        <v>2.6778464378974265E-6</v>
      </c>
      <c r="AB109" s="52">
        <f>+(A!AA53+B!AB53)/(E!AB67+E!AB95)</f>
        <v>2.4921848741680941E-6</v>
      </c>
      <c r="AC109" s="52">
        <f>+(A!AB53+B!AC53)/(E!AC67+E!AC95)</f>
        <v>2.8388984283738086E-6</v>
      </c>
      <c r="AD109" s="52">
        <f>+(A!AC53+B!AD53)/(E!AD67+E!AD95)</f>
        <v>4.7678851652546139E-6</v>
      </c>
      <c r="AE109" s="52">
        <f>+(A!AD53+B!AE53)/(E!AE67+E!AE95)</f>
        <v>4.3577918887683125E-6</v>
      </c>
    </row>
    <row r="110" spans="4:31" x14ac:dyDescent="0.25">
      <c r="D110" s="59" t="s">
        <v>23</v>
      </c>
      <c r="E110" s="52">
        <f>+(A!D54+B!E54)/(E!E68+E!E96)</f>
        <v>6.4264156366453366E-7</v>
      </c>
      <c r="F110" s="52">
        <f>+(A!E54+B!F54)/(E!F68+E!F96)</f>
        <v>1.4675232425043458E-6</v>
      </c>
      <c r="G110" s="52" t="e">
        <f>+(A!F54+B!G54)/(E!G68+E!G96)</f>
        <v>#VALUE!</v>
      </c>
      <c r="H110" s="52">
        <f>+(A!G54+B!H54)/(E!H68+E!H96)</f>
        <v>8.204731736760494E-7</v>
      </c>
      <c r="I110" s="52">
        <f>+(A!H54+B!I54)/(E!I68+E!I96)</f>
        <v>3.8565051101416103E-7</v>
      </c>
      <c r="J110" s="52">
        <f>+(A!I54+B!J54)/(E!J68+E!J96)</f>
        <v>3.0772583768885077E-7</v>
      </c>
      <c r="K110" s="52">
        <f>+(A!J53+B!K54)/(E!K68+E!K96)</f>
        <v>6.8664568313940376E-7</v>
      </c>
      <c r="L110" s="52">
        <f>+(A!K54+B!L54)/(E!L68+E!L96)</f>
        <v>9.1907751897185817E-7</v>
      </c>
      <c r="M110" s="52">
        <f>+(A!L54+B!M54)/(E!M68+E!M96)</f>
        <v>6.0285666346345938E-7</v>
      </c>
      <c r="N110" s="52">
        <f>+(A!M54+B!N54)/(E!N68+E!N96)</f>
        <v>4.5939541930737968E-7</v>
      </c>
      <c r="O110" s="52">
        <f>+(A!N54+B!O54)/(E!O68+E!O96)</f>
        <v>5.8959006185011571E-7</v>
      </c>
      <c r="P110" s="52">
        <f>+(A!O54+B!P54)/(E!P68+E!P96)</f>
        <v>3.6003829417491051E-6</v>
      </c>
      <c r="Q110" s="52">
        <f>+(A!P54+B!Q54)/(E!Q68+E!Q96)</f>
        <v>7.3213011138472259E-7</v>
      </c>
      <c r="R110" s="52">
        <f>+(A!Q54+B!R54)/(E!R68+E!R96)</f>
        <v>1.5686600069067671E-6</v>
      </c>
      <c r="S110" s="52">
        <f>+(A!R54+B!S54)/(E!S68+E!S96)</f>
        <v>5.8030988608436443E-7</v>
      </c>
      <c r="T110" s="52">
        <f>+(A!S54+B!T54)/(E!T68+E!T96)</f>
        <v>6.8708516144964926E-7</v>
      </c>
      <c r="U110" s="52">
        <f>+(A!T54+B!U54)/(E!U68+E!U96)</f>
        <v>1.1480677096854393E-6</v>
      </c>
      <c r="V110" s="52">
        <f>+(A!U54+B!V54)/(E!V68+E!V96)</f>
        <v>2.6928313494271566E-6</v>
      </c>
      <c r="W110" s="52">
        <f>+(A!V54+B!W54)/(E!W68+E!W96)</f>
        <v>1.8035892532888398E-6</v>
      </c>
      <c r="X110" s="52">
        <f>+(A!W54+B!X54)/(E!X68+E!X96)</f>
        <v>9.6977577713261669E-7</v>
      </c>
      <c r="Y110" s="52">
        <f>+(A!X54+B!Y54)/(E!Y68+E!Y96)</f>
        <v>2.1490431680897567E-6</v>
      </c>
      <c r="Z110" s="52">
        <f>+(A!Y54+B!Z54)/(E!Z68+E!Z96)</f>
        <v>2.316026353892772E-6</v>
      </c>
      <c r="AA110" s="52">
        <f>+(A!Z54+B!AA54)/(E!AA68+E!AA96)</f>
        <v>1.9047041853878221E-6</v>
      </c>
      <c r="AB110" s="52">
        <f>+(A!AA54+B!AB54)/(E!AB68+E!AB96)</f>
        <v>1.3040026926703181E-6</v>
      </c>
      <c r="AC110" s="52">
        <f>+(A!AB54+B!AC54)/(E!AC68+E!AC96)</f>
        <v>1.1382499464924576E-6</v>
      </c>
      <c r="AD110" s="52">
        <f>+(A!AC54+B!AD54)/(E!AD68+E!AD96)</f>
        <v>1.0772494246604966E-6</v>
      </c>
      <c r="AE110" s="52">
        <f>+(A!AD54+B!AE54)/(E!AE68+E!AE96)</f>
        <v>1.4619032800262783E-6</v>
      </c>
    </row>
    <row r="111" spans="4:31" x14ac:dyDescent="0.25">
      <c r="D111" s="59" t="s">
        <v>24</v>
      </c>
      <c r="E111" s="52">
        <f>+(A!D55+B!E55)/(E!E69+E!E97)</f>
        <v>9.6579066292351487E-7</v>
      </c>
      <c r="F111" s="52">
        <f>+(A!E55+B!F55)/(E!F69+E!F97)</f>
        <v>1.9034678488486022E-6</v>
      </c>
      <c r="G111" s="52">
        <f>+(A!F55+B!G55)/(E!G69+E!G97)</f>
        <v>1.5587168964135963E-6</v>
      </c>
      <c r="H111" s="52">
        <f>+(A!G55+B!H55)/(E!H69+E!H97)</f>
        <v>2.172757343224225E-6</v>
      </c>
      <c r="I111" s="52">
        <f>+(A!H55+B!I55)/(E!I69+E!I97)</f>
        <v>2.4929451362506663E-7</v>
      </c>
      <c r="J111" s="52">
        <f>+(A!I55+B!J55)/(E!J69+E!J97)</f>
        <v>3.0028947398418504E-7</v>
      </c>
      <c r="K111" s="52">
        <f>+(A!J54+B!K55)/(E!K69+E!K97)</f>
        <v>3.0078583011543656E-7</v>
      </c>
      <c r="L111" s="52">
        <f>+(A!K55+B!L55)/(E!L69+E!L97)</f>
        <v>2.8549705600353252E-7</v>
      </c>
      <c r="M111" s="52">
        <f>+(A!L55+B!M55)/(E!M69+E!M97)</f>
        <v>3.1816626785577201E-7</v>
      </c>
      <c r="N111" s="52">
        <f>+(A!M55+B!N55)/(E!N69+E!N97)</f>
        <v>7.4994272472375057E-7</v>
      </c>
      <c r="O111" s="52">
        <f>+(A!N55+B!O55)/(E!O69+E!O97)</f>
        <v>2.9782715748704916E-7</v>
      </c>
      <c r="P111" s="52">
        <f>+(A!O55+B!P55)/(E!P69+E!P97)</f>
        <v>1.3797294329168648E-7</v>
      </c>
      <c r="Q111" s="52">
        <f>+(A!P55+B!Q55)/(E!Q69+E!Q97)</f>
        <v>2.3338672413413902E-7</v>
      </c>
      <c r="R111" s="52">
        <f>+(A!Q55+B!R55)/(E!R69+E!R97)</f>
        <v>1.4960614967312806E-6</v>
      </c>
      <c r="S111" s="52">
        <f>+(A!R55+B!S55)/(E!S69+E!S97)</f>
        <v>1.3460076960662472E-6</v>
      </c>
      <c r="T111" s="52">
        <f>+(A!S55+B!T55)/(E!T69+E!T97)</f>
        <v>2.2304480199553685E-6</v>
      </c>
      <c r="U111" s="52">
        <f>+(A!T55+B!U55)/(E!U69+E!U97)</f>
        <v>2.8584845511167091E-6</v>
      </c>
      <c r="V111" s="52">
        <f>+(A!U55+B!V55)/(E!V69+E!V97)</f>
        <v>3.3075986208359779E-6</v>
      </c>
      <c r="W111" s="52">
        <f>+(A!V55+B!W55)/(E!W69+E!W97)</f>
        <v>4.0775354014169836E-6</v>
      </c>
      <c r="X111" s="52">
        <f>+(A!W55+B!X55)/(E!X69+E!X97)</f>
        <v>4.7151266619614248E-6</v>
      </c>
      <c r="Y111" s="52">
        <f>+(A!X55+B!Y55)/(E!Y69+E!Y97)</f>
        <v>4.6554445961891703E-6</v>
      </c>
      <c r="Z111" s="52">
        <f>+(A!Y55+B!Z55)/(E!Z69+E!Z97)</f>
        <v>4.8450279705131112E-6</v>
      </c>
      <c r="AA111" s="52">
        <f>+(A!Z55+B!AA55)/(E!AA69+E!AA97)</f>
        <v>4.4790305523629491E-6</v>
      </c>
      <c r="AB111" s="52">
        <f>+(A!AA55+B!AB55)/(E!AB69+E!AB97)</f>
        <v>4.1883769326652531E-6</v>
      </c>
      <c r="AC111" s="52">
        <f>+(A!AB55+B!AC55)/(E!AC69+E!AC97)</f>
        <v>4.0048471083547344E-6</v>
      </c>
      <c r="AD111" s="52">
        <f>+(A!AC55+B!AD55)/(E!AD69+E!AD97)</f>
        <v>2.5881871951797729E-6</v>
      </c>
      <c r="AE111" s="52">
        <f>+(A!AD55+B!AE55)/(E!AE69+E!AE97)</f>
        <v>3.1691509269715325E-6</v>
      </c>
    </row>
    <row r="112" spans="4:31" ht="15.75" thickBot="1" x14ac:dyDescent="0.3">
      <c r="D112" s="60" t="s">
        <v>25</v>
      </c>
      <c r="E112" s="53" t="e">
        <f>+(A!D56+B!E56)/(E!E70+E!E98)</f>
        <v>#VALUE!</v>
      </c>
      <c r="F112" s="53" t="e">
        <f>+(A!E56+B!F56)/(E!F70+E!F98)</f>
        <v>#VALUE!</v>
      </c>
      <c r="G112" s="53" t="e">
        <f>+(A!F56+B!G56)/(E!G70+E!G98)</f>
        <v>#VALUE!</v>
      </c>
      <c r="H112" s="53" t="e">
        <f>+(A!G56+B!H56)/(E!H70+E!H98)</f>
        <v>#VALUE!</v>
      </c>
      <c r="I112" s="53" t="e">
        <f>+(A!H56+B!I56)/(E!I70+E!I98)</f>
        <v>#VALUE!</v>
      </c>
      <c r="J112" s="53" t="e">
        <f>+(A!I56+B!J56)/(E!J70+E!J98)</f>
        <v>#VALUE!</v>
      </c>
      <c r="K112" s="53" t="e">
        <f>+(A!J55+B!K56)/(E!K70+E!K98)</f>
        <v>#VALUE!</v>
      </c>
      <c r="L112" s="53" t="e">
        <f>+(A!K56+B!L56)/(E!L70+E!L98)</f>
        <v>#VALUE!</v>
      </c>
      <c r="M112" s="53" t="e">
        <f>+(A!L56+B!M56)/(E!M70+E!M98)</f>
        <v>#VALUE!</v>
      </c>
      <c r="N112" s="53" t="e">
        <f>+(A!M56+B!N56)/(E!N70+E!N98)</f>
        <v>#VALUE!</v>
      </c>
      <c r="O112" s="53">
        <f>+(A!N56+B!O56)/(E!O70+E!O98)</f>
        <v>2.8621914775732651E-8</v>
      </c>
      <c r="P112" s="53">
        <f>+(A!O56+B!P56)/(E!P70+E!P98)</f>
        <v>4.5191748472561724E-8</v>
      </c>
      <c r="Q112" s="53">
        <f>+(A!P56+B!Q56)/(E!Q70+E!Q98)</f>
        <v>7.3826737094003659E-9</v>
      </c>
      <c r="R112" s="53">
        <f>+(A!Q56+B!R56)/(E!R70+E!R98)</f>
        <v>7.8418264379512658E-9</v>
      </c>
      <c r="S112" s="53">
        <f>+(A!R56+B!S56)/(E!S70+E!S98)</f>
        <v>1.5873604978699593E-8</v>
      </c>
      <c r="T112" s="53">
        <f>+(A!S56+B!T56)/(E!T70+E!T98)</f>
        <v>3.8242295735013942E-8</v>
      </c>
      <c r="U112" s="53" t="e">
        <f>+(A!T56+B!U56)/(E!U70+E!U98)</f>
        <v>#VALUE!</v>
      </c>
      <c r="V112" s="53">
        <f>+(A!U56+B!V56)/(E!V70+E!V98)</f>
        <v>7.8655342047878704E-8</v>
      </c>
      <c r="W112" s="53">
        <f>+(A!V56+B!W56)/(E!W70+E!W98)</f>
        <v>4.3688353652659496E-8</v>
      </c>
      <c r="X112" s="53">
        <f>+(A!W56+B!X56)/(E!X70+E!X98)</f>
        <v>3.2619267661144544E-8</v>
      </c>
      <c r="Y112" s="53">
        <f>+(A!X56+B!Y56)/(E!Y70+E!Y98)</f>
        <v>2.2567274800786759E-8</v>
      </c>
      <c r="Z112" s="53">
        <f>+(A!Y56+B!Z56)/(E!Z70+E!Z98)</f>
        <v>7.4970649915610813E-8</v>
      </c>
      <c r="AA112" s="53">
        <f>+(A!Z56+B!AA56)/(E!AA70+E!AA98)</f>
        <v>2.4389104491184663E-8</v>
      </c>
      <c r="AB112" s="53">
        <f>+(A!AA56+B!AB56)/(E!AB70+E!AB98)</f>
        <v>7.4916271342860115E-8</v>
      </c>
      <c r="AC112" s="53">
        <f>+(A!AB56+B!AC56)/(E!AC70+E!AC98)</f>
        <v>8.4933728291869743E-8</v>
      </c>
      <c r="AD112" s="53">
        <f>+(A!AC56+B!AD56)/(E!AD70+E!AD98)</f>
        <v>9.3863043818408999E-8</v>
      </c>
      <c r="AE112" s="53">
        <f>+(A!AD56+B!AE56)/(E!AE70+E!AE98)</f>
        <v>8.7418356040190962E-8</v>
      </c>
    </row>
    <row r="113" spans="4:4" x14ac:dyDescent="0.25">
      <c r="D113" t="s">
        <v>52</v>
      </c>
    </row>
  </sheetData>
  <mergeCells count="6">
    <mergeCell ref="E58:Z58"/>
    <mergeCell ref="B7:D16"/>
    <mergeCell ref="J7:K16"/>
    <mergeCell ref="D47:E47"/>
    <mergeCell ref="B17:D17"/>
    <mergeCell ref="D46:E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7:AE72"/>
  <sheetViews>
    <sheetView showGridLines="0" topLeftCell="A54" workbookViewId="0">
      <selection activeCell="AD63" sqref="AD63"/>
    </sheetView>
  </sheetViews>
  <sheetFormatPr baseColWidth="10" defaultRowHeight="15" x14ac:dyDescent="0.25"/>
  <cols>
    <col min="2" max="2" width="13.42578125" customWidth="1"/>
    <col min="4" max="4" width="31.7109375" customWidth="1"/>
  </cols>
  <sheetData>
    <row r="7" spans="2:16" x14ac:dyDescent="0.25">
      <c r="B7" s="223" t="s">
        <v>50</v>
      </c>
      <c r="C7" s="209"/>
      <c r="D7" s="209"/>
      <c r="E7" s="209"/>
    </row>
    <row r="8" spans="2:16" x14ac:dyDescent="0.25">
      <c r="B8" s="209"/>
      <c r="C8" s="209"/>
      <c r="D8" s="209"/>
      <c r="E8" s="209"/>
      <c r="M8" s="209" t="s">
        <v>11</v>
      </c>
      <c r="N8" s="225"/>
      <c r="O8" s="225"/>
      <c r="P8" s="225"/>
    </row>
    <row r="9" spans="2:16" x14ac:dyDescent="0.25">
      <c r="B9" s="209"/>
      <c r="C9" s="209"/>
      <c r="D9" s="209"/>
      <c r="E9" s="209"/>
      <c r="G9" s="209" t="s">
        <v>2</v>
      </c>
      <c r="H9" s="209"/>
      <c r="I9" s="209"/>
      <c r="J9" s="209"/>
      <c r="M9" s="225"/>
      <c r="N9" s="225"/>
      <c r="O9" s="225"/>
      <c r="P9" s="225"/>
    </row>
    <row r="10" spans="2:16" x14ac:dyDescent="0.25">
      <c r="B10" s="209"/>
      <c r="C10" s="209"/>
      <c r="D10" s="209"/>
      <c r="E10" s="209"/>
      <c r="G10" s="209"/>
      <c r="H10" s="209"/>
      <c r="I10" s="209"/>
      <c r="J10" s="209"/>
      <c r="M10" s="225"/>
      <c r="N10" s="225"/>
      <c r="O10" s="225"/>
      <c r="P10" s="225"/>
    </row>
    <row r="11" spans="2:16" x14ac:dyDescent="0.25">
      <c r="B11" s="209"/>
      <c r="C11" s="209"/>
      <c r="D11" s="209"/>
      <c r="E11" s="209"/>
      <c r="G11" s="209"/>
      <c r="H11" s="209"/>
      <c r="I11" s="209"/>
      <c r="J11" s="209"/>
      <c r="M11" s="225"/>
      <c r="N11" s="225"/>
      <c r="O11" s="225"/>
      <c r="P11" s="225"/>
    </row>
    <row r="12" spans="2:16" x14ac:dyDescent="0.25">
      <c r="B12" s="209"/>
      <c r="C12" s="209"/>
      <c r="D12" s="209"/>
      <c r="E12" s="209"/>
      <c r="G12" s="209"/>
      <c r="H12" s="209"/>
      <c r="I12" s="209"/>
      <c r="J12" s="209"/>
      <c r="M12" s="225"/>
      <c r="N12" s="225"/>
      <c r="O12" s="225"/>
      <c r="P12" s="225"/>
    </row>
    <row r="13" spans="2:16" x14ac:dyDescent="0.25">
      <c r="B13" s="209"/>
      <c r="C13" s="209"/>
      <c r="D13" s="209"/>
      <c r="E13" s="209"/>
      <c r="G13" s="209"/>
      <c r="H13" s="209"/>
      <c r="I13" s="209"/>
      <c r="J13" s="209"/>
      <c r="M13" s="225"/>
      <c r="N13" s="225"/>
      <c r="O13" s="225"/>
      <c r="P13" s="225"/>
    </row>
    <row r="14" spans="2:16" x14ac:dyDescent="0.25">
      <c r="B14" s="209"/>
      <c r="C14" s="209"/>
      <c r="D14" s="209"/>
      <c r="E14" s="209"/>
      <c r="G14" s="209"/>
      <c r="H14" s="209"/>
      <c r="I14" s="209"/>
      <c r="J14" s="209"/>
      <c r="M14" s="225"/>
      <c r="N14" s="225"/>
      <c r="O14" s="225"/>
      <c r="P14" s="225"/>
    </row>
    <row r="15" spans="2:16" x14ac:dyDescent="0.25">
      <c r="B15" s="209"/>
      <c r="C15" s="209"/>
      <c r="D15" s="209"/>
      <c r="E15" s="209"/>
      <c r="G15" s="209"/>
      <c r="H15" s="209"/>
      <c r="I15" s="209"/>
      <c r="J15" s="209"/>
      <c r="M15" s="225"/>
      <c r="N15" s="225"/>
      <c r="O15" s="225"/>
      <c r="P15" s="225"/>
    </row>
    <row r="16" spans="2:16" x14ac:dyDescent="0.25">
      <c r="B16" s="209"/>
      <c r="C16" s="209"/>
      <c r="D16" s="209"/>
      <c r="E16" s="209"/>
      <c r="G16" s="209"/>
      <c r="H16" s="209"/>
      <c r="I16" s="209"/>
      <c r="J16" s="209"/>
      <c r="M16" s="225"/>
      <c r="N16" s="225"/>
      <c r="O16" s="225"/>
      <c r="P16" s="225"/>
    </row>
    <row r="17" spans="3:16" x14ac:dyDescent="0.25">
      <c r="C17" s="210" t="s">
        <v>3</v>
      </c>
      <c r="D17" s="210"/>
      <c r="E17" s="210"/>
      <c r="H17" s="210" t="s">
        <v>3</v>
      </c>
      <c r="I17" s="210"/>
      <c r="J17" s="210"/>
      <c r="N17" s="210" t="s">
        <v>3</v>
      </c>
      <c r="O17" s="210"/>
      <c r="P17" s="210"/>
    </row>
    <row r="45" spans="3:31" ht="15.75" thickBot="1" x14ac:dyDescent="0.3"/>
    <row r="46" spans="3:31" ht="15.75" thickBot="1" x14ac:dyDescent="0.3">
      <c r="C46" s="5" t="s">
        <v>14</v>
      </c>
      <c r="D46" s="6"/>
      <c r="E46" s="11">
        <v>1995</v>
      </c>
      <c r="F46" s="7">
        <v>1996</v>
      </c>
      <c r="G46" s="11">
        <v>1997</v>
      </c>
      <c r="H46" s="7">
        <v>1998</v>
      </c>
      <c r="I46" s="11">
        <v>1999</v>
      </c>
      <c r="J46" s="7">
        <v>2000</v>
      </c>
      <c r="K46" s="11">
        <v>2001</v>
      </c>
      <c r="L46" s="7">
        <v>2002</v>
      </c>
      <c r="M46" s="11">
        <v>2003</v>
      </c>
      <c r="N46" s="7">
        <v>2004</v>
      </c>
      <c r="O46" s="11">
        <v>2005</v>
      </c>
      <c r="P46" s="7">
        <v>2006</v>
      </c>
      <c r="Q46" s="11">
        <v>2007</v>
      </c>
      <c r="R46" s="7">
        <v>2008</v>
      </c>
      <c r="S46" s="11">
        <v>2009</v>
      </c>
      <c r="T46" s="7">
        <v>2010</v>
      </c>
      <c r="U46" s="11">
        <v>2011</v>
      </c>
      <c r="V46" s="7">
        <v>2012</v>
      </c>
      <c r="W46" s="11">
        <v>2013</v>
      </c>
      <c r="X46" s="7">
        <v>2014</v>
      </c>
      <c r="Y46" s="11">
        <v>2015</v>
      </c>
      <c r="Z46" s="8">
        <v>2016</v>
      </c>
      <c r="AA46" s="8">
        <v>2017</v>
      </c>
      <c r="AB46" s="8">
        <v>2018</v>
      </c>
      <c r="AC46" s="8">
        <v>2019</v>
      </c>
      <c r="AD46" s="8">
        <v>2020</v>
      </c>
      <c r="AE46" s="8">
        <v>2021</v>
      </c>
    </row>
    <row r="47" spans="3:31" ht="15.75" thickBot="1" x14ac:dyDescent="0.3">
      <c r="C47" s="212" t="s">
        <v>26</v>
      </c>
      <c r="D47" s="221"/>
      <c r="E47" s="48">
        <f>+A!D46/A!D$46</f>
        <v>1</v>
      </c>
      <c r="F47" s="62">
        <f>+A!E46/A!E$46</f>
        <v>1</v>
      </c>
      <c r="G47" s="48">
        <f>+A!F46/A!F$46</f>
        <v>1</v>
      </c>
      <c r="H47" s="62">
        <f>+A!G46/A!G$46</f>
        <v>1</v>
      </c>
      <c r="I47" s="48">
        <f>+A!H46/A!H$46</f>
        <v>1</v>
      </c>
      <c r="J47" s="62">
        <f>+A!I46/A!I$46</f>
        <v>1</v>
      </c>
      <c r="K47" s="48">
        <f>+A!J46/A!J$46</f>
        <v>1</v>
      </c>
      <c r="L47" s="62">
        <f>+A!K46/A!K$46</f>
        <v>1</v>
      </c>
      <c r="M47" s="48">
        <f>+A!L46/A!L$46</f>
        <v>1</v>
      </c>
      <c r="N47" s="62">
        <f>+A!M46/A!M$46</f>
        <v>1</v>
      </c>
      <c r="O47" s="48">
        <f>+A!N46/A!N$46</f>
        <v>1</v>
      </c>
      <c r="P47" s="62">
        <f>+A!O46/A!O$46</f>
        <v>1</v>
      </c>
      <c r="Q47" s="48">
        <f>+A!P46/A!P$46</f>
        <v>1</v>
      </c>
      <c r="R47" s="62">
        <f>+A!Q46/A!Q$46</f>
        <v>1</v>
      </c>
      <c r="S47" s="48">
        <f>+A!R46/A!R$46</f>
        <v>1</v>
      </c>
      <c r="T47" s="62">
        <f>+A!S46/A!S$46</f>
        <v>1</v>
      </c>
      <c r="U47" s="48">
        <f>+A!T46/A!T$46</f>
        <v>1</v>
      </c>
      <c r="V47" s="62">
        <f>+A!U46/A!U$46</f>
        <v>1</v>
      </c>
      <c r="W47" s="48">
        <f>+A!V46/A!V$46</f>
        <v>1</v>
      </c>
      <c r="X47" s="62">
        <f>+A!W46/A!W$46</f>
        <v>1</v>
      </c>
      <c r="Y47" s="48">
        <f>+A!X46/A!X$46</f>
        <v>1</v>
      </c>
      <c r="Z47" s="63">
        <f>+A!Y46/A!Y$46</f>
        <v>1</v>
      </c>
      <c r="AA47" s="63">
        <f>+A!Z46/A!Z$46</f>
        <v>1</v>
      </c>
      <c r="AB47" s="63">
        <f>+A!AA46/A!AA$46</f>
        <v>1</v>
      </c>
      <c r="AC47" s="63">
        <f>+A!AB46/A!AB$46</f>
        <v>1</v>
      </c>
      <c r="AD47" s="63">
        <f>+A!AC46/A!AC$46</f>
        <v>1</v>
      </c>
      <c r="AE47" s="63">
        <f>+A!AD46/A!AD$46</f>
        <v>1</v>
      </c>
    </row>
    <row r="48" spans="3:31" x14ac:dyDescent="0.25">
      <c r="C48" s="205" t="s">
        <v>16</v>
      </c>
      <c r="D48" s="220"/>
      <c r="E48" s="49">
        <f>+A!D47/A!D$46</f>
        <v>0.44044030249263577</v>
      </c>
      <c r="F48" s="64" t="e">
        <f>+A!E47/A!E$46</f>
        <v>#VALUE!</v>
      </c>
      <c r="G48" s="49">
        <f>+A!F47/A!F$46</f>
        <v>4.0481150869082556E-2</v>
      </c>
      <c r="H48" s="64">
        <f>+A!G47/A!G$46</f>
        <v>0.15291027653665015</v>
      </c>
      <c r="I48" s="49">
        <f>+A!H47/A!H$46</f>
        <v>8.5225773296109558E-2</v>
      </c>
      <c r="J48" s="64">
        <f>+A!I47/A!I$46</f>
        <v>0.16950264256612721</v>
      </c>
      <c r="K48" s="49" t="e">
        <f>+A!#REF!/A!J$46</f>
        <v>#REF!</v>
      </c>
      <c r="L48" s="64">
        <f>+A!K47/A!K$46</f>
        <v>0.36174159564601088</v>
      </c>
      <c r="M48" s="49">
        <f>+A!L47/A!L$46</f>
        <v>0.24281443228918936</v>
      </c>
      <c r="N48" s="64">
        <f>+A!M47/A!M$46</f>
        <v>0.25617929901714043</v>
      </c>
      <c r="O48" s="49">
        <f>+A!N47/A!N$46</f>
        <v>0.21729842649684963</v>
      </c>
      <c r="P48" s="64">
        <f>+A!O47/A!O$46</f>
        <v>0.1883335017175187</v>
      </c>
      <c r="Q48" s="49">
        <f>+A!P47/A!P$46</f>
        <v>0.20093576603687954</v>
      </c>
      <c r="R48" s="64">
        <f>+A!Q47/A!Q$46</f>
        <v>0.18916022235441324</v>
      </c>
      <c r="S48" s="49">
        <f>+A!R47/A!R$46</f>
        <v>0.20798642799952968</v>
      </c>
      <c r="T48" s="64">
        <f>+A!S47/A!S$46</f>
        <v>0.34370043354129215</v>
      </c>
      <c r="U48" s="49">
        <f>+A!T47/A!T$46</f>
        <v>9.3292753177925417E-2</v>
      </c>
      <c r="V48" s="64">
        <f>+A!U47/A!U$46</f>
        <v>1.5517151902018786E-2</v>
      </c>
      <c r="W48" s="49" t="e">
        <f>+A!V47/A!V$46</f>
        <v>#VALUE!</v>
      </c>
      <c r="X48" s="64">
        <f>+A!W47/A!W$46</f>
        <v>1.8566654288897141E-2</v>
      </c>
      <c r="Y48" s="49">
        <f>+A!X47/A!X$46</f>
        <v>2.9752656662798853E-2</v>
      </c>
      <c r="Z48" s="65">
        <f>+A!Y47/A!Y$46</f>
        <v>3.3704497991215665E-2</v>
      </c>
      <c r="AA48" s="65">
        <f>+A!Z47/A!Z$46</f>
        <v>4.0657361095736012E-2</v>
      </c>
      <c r="AB48" s="65">
        <f>+A!AA47/A!AA$46</f>
        <v>3.6442787240787297E-2</v>
      </c>
      <c r="AC48" s="65">
        <f>+A!AB47/A!AB$46</f>
        <v>0.10088473560682264</v>
      </c>
      <c r="AD48" s="65">
        <f>+A!AC47/A!AC$46</f>
        <v>0.40224945736774026</v>
      </c>
      <c r="AE48" s="65">
        <f>+A!AD47/A!AD$46</f>
        <v>0.83565997049143115</v>
      </c>
    </row>
    <row r="49" spans="3:31" x14ac:dyDescent="0.25">
      <c r="C49" s="203" t="s">
        <v>17</v>
      </c>
      <c r="D49" s="219"/>
      <c r="E49" s="66">
        <f>+A!D48/A!D$46</f>
        <v>1.3143615097069818E-2</v>
      </c>
      <c r="F49" s="67">
        <f>+A!E48/A!E$46</f>
        <v>1.0874111250522794E-3</v>
      </c>
      <c r="G49" s="66">
        <f>+A!F48/A!F$46</f>
        <v>1.4112136741738774E-2</v>
      </c>
      <c r="H49" s="67" t="e">
        <f>+A!G48/A!G$46</f>
        <v>#VALUE!</v>
      </c>
      <c r="I49" s="66" t="e">
        <f>+A!H48/A!H$46</f>
        <v>#VALUE!</v>
      </c>
      <c r="J49" s="67">
        <f>+A!I48/A!I$46</f>
        <v>2.5227361596387443E-4</v>
      </c>
      <c r="K49" s="66">
        <f>+A!J47/A!J$46</f>
        <v>0.18700934976024441</v>
      </c>
      <c r="L49" s="67">
        <f>+A!K48/A!K$46</f>
        <v>4.5499886250284375E-4</v>
      </c>
      <c r="M49" s="66">
        <f>+A!L48/A!L$46</f>
        <v>1.4722203347602547E-4</v>
      </c>
      <c r="N49" s="67">
        <f>+A!M48/A!M$46</f>
        <v>1.5012230552538392E-4</v>
      </c>
      <c r="O49" s="66" t="e">
        <f>+A!N48/A!N$46</f>
        <v>#VALUE!</v>
      </c>
      <c r="P49" s="67" t="e">
        <f>+A!O48/A!O$46</f>
        <v>#VALUE!</v>
      </c>
      <c r="Q49" s="66" t="e">
        <f>+A!P48/A!P$46</f>
        <v>#VALUE!</v>
      </c>
      <c r="R49" s="67">
        <f>+A!Q48/A!Q$46</f>
        <v>1.5333018809870567E-3</v>
      </c>
      <c r="S49" s="66">
        <f>+A!R48/A!R$46</f>
        <v>6.326881407367177E-4</v>
      </c>
      <c r="T49" s="67">
        <f>+A!S48/A!S$46</f>
        <v>8.1156815057629277E-3</v>
      </c>
      <c r="U49" s="66">
        <f>+A!T48/A!T$46</f>
        <v>1.7345776207483646E-3</v>
      </c>
      <c r="V49" s="67">
        <f>+A!U48/A!U$46</f>
        <v>1.4042671404541889E-3</v>
      </c>
      <c r="W49" s="66">
        <f>+A!V48/A!V$46</f>
        <v>2.2040175203871622E-4</v>
      </c>
      <c r="X49" s="67">
        <f>+A!W48/A!W$46</f>
        <v>8.7149601764211068E-4</v>
      </c>
      <c r="Y49" s="66">
        <f>+A!X48/A!X$46</f>
        <v>7.8995155400843049E-4</v>
      </c>
      <c r="Z49" s="68" t="e">
        <f>+A!Y48/A!Y$46</f>
        <v>#VALUE!</v>
      </c>
      <c r="AA49" s="68">
        <f>+A!Z48/A!Z$46</f>
        <v>3.3587609568569042E-3</v>
      </c>
      <c r="AB49" s="68">
        <f>+A!AA48/A!AA$46</f>
        <v>7.3663958017507357E-3</v>
      </c>
      <c r="AC49" s="68">
        <f>+A!AB48/A!AB$46</f>
        <v>5.9487112928172017E-4</v>
      </c>
      <c r="AD49" s="68" t="e">
        <f>+A!AC48/A!AC$46</f>
        <v>#VALUE!</v>
      </c>
      <c r="AE49" s="68" t="e">
        <f>+A!AD48/A!AD$46</f>
        <v>#VALUE!</v>
      </c>
    </row>
    <row r="50" spans="3:31" x14ac:dyDescent="0.25">
      <c r="C50" s="205" t="s">
        <v>18</v>
      </c>
      <c r="D50" s="220"/>
      <c r="E50" s="49">
        <f>+A!D49/A!D$46</f>
        <v>3.962033384437822E-4</v>
      </c>
      <c r="F50" s="64">
        <f>+A!E49/A!E$46</f>
        <v>8.9920535340861567E-4</v>
      </c>
      <c r="G50" s="49">
        <f>+A!F49/A!F$46</f>
        <v>8.6680150245593759E-4</v>
      </c>
      <c r="H50" s="64">
        <f>+A!G49/A!G$46</f>
        <v>1.1622992392223161E-3</v>
      </c>
      <c r="I50" s="49">
        <f>+A!H49/A!H$46</f>
        <v>1.2500520855035625E-3</v>
      </c>
      <c r="J50" s="64">
        <f>+A!I49/A!I$46</f>
        <v>8.8295765587356051E-5</v>
      </c>
      <c r="K50" s="49" t="e">
        <f>+A!J48/A!J$46</f>
        <v>#VALUE!</v>
      </c>
      <c r="L50" s="64">
        <f>+A!K49/A!K$46</f>
        <v>2.2749943125142187E-4</v>
      </c>
      <c r="M50" s="49">
        <f>+A!L49/A!L$46</f>
        <v>2.2649543611696225E-5</v>
      </c>
      <c r="N50" s="64">
        <f>+A!M49/A!M$46</f>
        <v>3.5322895417737391E-5</v>
      </c>
      <c r="O50" s="49">
        <f>+A!N49/A!N$46</f>
        <v>0</v>
      </c>
      <c r="P50" s="64">
        <f>+A!O49/A!O$46</f>
        <v>3.2203475449585773E-4</v>
      </c>
      <c r="Q50" s="49">
        <f>+A!P49/A!P$46</f>
        <v>9.8331073159398986E-4</v>
      </c>
      <c r="R50" s="64">
        <f>+A!Q49/A!Q$46</f>
        <v>3.1281409612110523E-4</v>
      </c>
      <c r="S50" s="49">
        <f>+A!R49/A!R$46</f>
        <v>7.2787131235197615E-4</v>
      </c>
      <c r="T50" s="64">
        <f>+A!S49/A!S$46</f>
        <v>2.3329279898487891E-3</v>
      </c>
      <c r="U50" s="49">
        <f>+A!T49/A!T$46</f>
        <v>2.6882752793886094E-3</v>
      </c>
      <c r="V50" s="64">
        <f>+A!U49/A!U$46</f>
        <v>8.8529884941677126E-4</v>
      </c>
      <c r="W50" s="49">
        <f>+A!V49/A!V$46</f>
        <v>1.1175300103371526E-3</v>
      </c>
      <c r="X50" s="64" t="e">
        <f>+A!W49/A!W$46</f>
        <v>#VALUE!</v>
      </c>
      <c r="Y50" s="49">
        <f>+A!X49/A!X$46</f>
        <v>1.4356795877829567E-3</v>
      </c>
      <c r="Z50" s="65">
        <f>+A!Y49/A!Y$46</f>
        <v>1.7652953240745077E-3</v>
      </c>
      <c r="AA50" s="65">
        <f>+A!Z49/A!Z$46</f>
        <v>1.026497730634919E-3</v>
      </c>
      <c r="AB50" s="65">
        <f>+A!AA49/A!AA$46</f>
        <v>1.6697582303073673E-3</v>
      </c>
      <c r="AC50" s="65">
        <f>+A!AB49/A!AB$46</f>
        <v>1.9414430492012502E-3</v>
      </c>
      <c r="AD50" s="65">
        <f>+A!AC49/A!AC$46</f>
        <v>4.253359935103374E-3</v>
      </c>
      <c r="AE50" s="65">
        <f>+A!AD49/A!AD$46</f>
        <v>6.9799114742934969E-3</v>
      </c>
    </row>
    <row r="51" spans="3:31" x14ac:dyDescent="0.25">
      <c r="C51" s="203" t="s">
        <v>19</v>
      </c>
      <c r="D51" s="219"/>
      <c r="E51" s="66">
        <f>+A!D50/A!D$46</f>
        <v>0.51849236016606093</v>
      </c>
      <c r="F51" s="67">
        <f>+A!E50/A!E$46</f>
        <v>0.84746967795901296</v>
      </c>
      <c r="G51" s="66">
        <f>+A!F50/A!F$46</f>
        <v>0.93088398546206608</v>
      </c>
      <c r="H51" s="67">
        <f>+A!G50/A!G$46</f>
        <v>0.80470353822002172</v>
      </c>
      <c r="I51" s="66">
        <f>+A!H50/A!H$46</f>
        <v>0.9012042168423684</v>
      </c>
      <c r="J51" s="67">
        <f>+A!I50/A!I$46</f>
        <v>0.82372381084524271</v>
      </c>
      <c r="K51" s="66" t="e">
        <f>+A!J49/A!J$46</f>
        <v>#VALUE!</v>
      </c>
      <c r="L51" s="67">
        <f>+A!K50/A!K$46</f>
        <v>0.61043347391631519</v>
      </c>
      <c r="M51" s="66">
        <f>+A!L50/A!L$46</f>
        <v>0.72322257706507209</v>
      </c>
      <c r="N51" s="67">
        <f>+A!M50/A!M$46</f>
        <v>0.69665580487632572</v>
      </c>
      <c r="O51" s="66">
        <f>+A!N50/A!N$46</f>
        <v>0.75346204386940263</v>
      </c>
      <c r="P51" s="67">
        <f>+A!O50/A!O$46</f>
        <v>0.77338224893917962</v>
      </c>
      <c r="Q51" s="66">
        <f>+A!P50/A!P$46</f>
        <v>0.73575955351209421</v>
      </c>
      <c r="R51" s="67">
        <f>+A!Q50/A!Q$46</f>
        <v>0.76382535742856561</v>
      </c>
      <c r="S51" s="66">
        <f>+A!R50/A!R$46</f>
        <v>0.76938797220651389</v>
      </c>
      <c r="T51" s="67">
        <f>+A!S50/A!S$46</f>
        <v>0.6252048746959924</v>
      </c>
      <c r="U51" s="66">
        <f>+A!T50/A!T$46</f>
        <v>0.8846185849430982</v>
      </c>
      <c r="V51" s="67">
        <f>+A!U50/A!U$46</f>
        <v>0.96576335656479628</v>
      </c>
      <c r="W51" s="66">
        <f>+A!V50/A!V$46</f>
        <v>0.96982358547086811</v>
      </c>
      <c r="X51" s="67">
        <f>+A!W50/A!W$46</f>
        <v>0.95799389194965023</v>
      </c>
      <c r="Y51" s="66">
        <f>+A!X50/A!X$46</f>
        <v>0.92545938469001776</v>
      </c>
      <c r="Z51" s="68">
        <f>+A!Y50/A!Y$46</f>
        <v>0.9518734606343825</v>
      </c>
      <c r="AA51" s="68">
        <f>+A!Z50/A!Z$46</f>
        <v>0.94249851560377185</v>
      </c>
      <c r="AB51" s="68">
        <f>+A!AA50/A!AA$46</f>
        <v>0.94802720576003818</v>
      </c>
      <c r="AC51" s="68">
        <f>+A!AB50/A!AB$46</f>
        <v>0.86243875531328074</v>
      </c>
      <c r="AD51" s="68">
        <f>+A!AC50/A!AC$46</f>
        <v>0.37376948543114602</v>
      </c>
      <c r="AE51" s="68">
        <f>+A!AD50/A!AD$46</f>
        <v>6.1287027579162408E-3</v>
      </c>
    </row>
    <row r="52" spans="3:31" x14ac:dyDescent="0.25">
      <c r="C52" s="205" t="s">
        <v>20</v>
      </c>
      <c r="D52" s="220"/>
      <c r="E52" s="49">
        <f>+A!D51/A!D$46</f>
        <v>0</v>
      </c>
      <c r="F52" s="64">
        <f>+A!E51/A!E$46</f>
        <v>0</v>
      </c>
      <c r="G52" s="49">
        <f>+A!F51/A!F$46</f>
        <v>0</v>
      </c>
      <c r="H52" s="64">
        <f>+A!G51/A!G$46</f>
        <v>0</v>
      </c>
      <c r="I52" s="49">
        <f>+A!H51/A!H$46</f>
        <v>0</v>
      </c>
      <c r="J52" s="64">
        <f>+A!I51/A!I$46</f>
        <v>0</v>
      </c>
      <c r="K52" s="49">
        <f>+A!J50/A!J$46</f>
        <v>0.79975105025672943</v>
      </c>
      <c r="L52" s="64" t="e">
        <f>+A!K51/A!K$46</f>
        <v>#VALUE!</v>
      </c>
      <c r="M52" s="49" t="e">
        <f>+A!L51/A!L$46</f>
        <v>#VALUE!</v>
      </c>
      <c r="N52" s="64" t="e">
        <f>+A!M51/A!M$46</f>
        <v>#VALUE!</v>
      </c>
      <c r="O52" s="49" t="e">
        <f>+A!N51/A!N$46</f>
        <v>#VALUE!</v>
      </c>
      <c r="P52" s="64" t="e">
        <f>+A!O51/A!O$46</f>
        <v>#VALUE!</v>
      </c>
      <c r="Q52" s="49" t="e">
        <f>+A!P51/A!P$46</f>
        <v>#VALUE!</v>
      </c>
      <c r="R52" s="64" t="e">
        <f>+A!Q51/A!Q$46</f>
        <v>#VALUE!</v>
      </c>
      <c r="S52" s="49" t="e">
        <f>+A!R51/A!R$46</f>
        <v>#VALUE!</v>
      </c>
      <c r="T52" s="64" t="e">
        <f>+A!S51/A!S$46</f>
        <v>#VALUE!</v>
      </c>
      <c r="U52" s="49" t="e">
        <f>+A!T51/A!T$46</f>
        <v>#VALUE!</v>
      </c>
      <c r="V52" s="64" t="e">
        <f>+A!U51/A!U$46</f>
        <v>#VALUE!</v>
      </c>
      <c r="W52" s="49" t="e">
        <f>+A!V51/A!V$46</f>
        <v>#VALUE!</v>
      </c>
      <c r="X52" s="64">
        <f>+A!W51/A!W$46</f>
        <v>3.7512219889812592E-4</v>
      </c>
      <c r="Y52" s="49" t="e">
        <f>+A!X51/A!X$46</f>
        <v>#VALUE!</v>
      </c>
      <c r="Z52" s="65" t="e">
        <f>+A!Y51/A!Y$46</f>
        <v>#VALUE!</v>
      </c>
      <c r="AA52" s="65">
        <f>+A!Z51/A!Z$46</f>
        <v>7.2961848501011404E-5</v>
      </c>
      <c r="AB52" s="65">
        <f>+A!AA51/A!AA$46</f>
        <v>3.4525076190565866E-5</v>
      </c>
      <c r="AC52" s="65">
        <f>+A!AB51/A!AB$46</f>
        <v>1.9468509685583568E-3</v>
      </c>
      <c r="AD52" s="65">
        <f>+A!AC51/A!AC$46</f>
        <v>6.3800399026550615E-3</v>
      </c>
      <c r="AE52" s="65">
        <f>+A!AD51/A!AD$46</f>
        <v>9.8740211099761655E-3</v>
      </c>
    </row>
    <row r="53" spans="3:31" x14ac:dyDescent="0.25">
      <c r="C53" s="203" t="s">
        <v>21</v>
      </c>
      <c r="D53" s="219"/>
      <c r="E53" s="66">
        <f>+A!D52/A!D$46</f>
        <v>4.0653907770753306E-3</v>
      </c>
      <c r="F53" s="67">
        <f>+A!E52/A!E$46</f>
        <v>1.5934755332496862E-2</v>
      </c>
      <c r="G53" s="66">
        <f>+A!F52/A!F$46</f>
        <v>1.0371203941665779E-2</v>
      </c>
      <c r="H53" s="67">
        <f>+A!G52/A!G$46</f>
        <v>1.707221350078493E-2</v>
      </c>
      <c r="I53" s="66">
        <f>+A!H52/A!H$46</f>
        <v>1.0458769115379808E-2</v>
      </c>
      <c r="J53" s="67">
        <f>+A!I52/A!I$46</f>
        <v>4.5030840449551586E-3</v>
      </c>
      <c r="K53" s="66" t="e">
        <f>+A!J51/A!J$46</f>
        <v>#VALUE!</v>
      </c>
      <c r="L53" s="67">
        <f>+A!K52/A!K$46</f>
        <v>1.4717463206341984E-2</v>
      </c>
      <c r="M53" s="66">
        <f>+A!L52/A!L$46</f>
        <v>1.5333741025118345E-2</v>
      </c>
      <c r="N53" s="67">
        <f>+A!M52/A!M$46</f>
        <v>3.3256506035799757E-2</v>
      </c>
      <c r="O53" s="66">
        <f>+A!N52/A!N$46</f>
        <v>2.0425216483035143E-2</v>
      </c>
      <c r="P53" s="67">
        <f>+A!O52/A!O$46</f>
        <v>2.2081481107294403E-2</v>
      </c>
      <c r="Q53" s="66">
        <f>+A!P52/A!P$46</f>
        <v>5.0764767220094119E-2</v>
      </c>
      <c r="R53" s="67">
        <f>+A!Q52/A!Q$46</f>
        <v>2.1732887530512196E-2</v>
      </c>
      <c r="S53" s="66">
        <f>+A!R52/A!R$46</f>
        <v>1.5766812427562806E-2</v>
      </c>
      <c r="T53" s="67">
        <f>+A!S52/A!S$46</f>
        <v>4.2627154488738498E-3</v>
      </c>
      <c r="U53" s="66">
        <f>+A!T52/A!T$46</f>
        <v>4.8484964860401707E-3</v>
      </c>
      <c r="V53" s="67">
        <f>+A!U52/A!U$46</f>
        <v>5.6170685618167557E-3</v>
      </c>
      <c r="W53" s="66">
        <f>+A!V52/A!V$46</f>
        <v>4.9202362955121856E-3</v>
      </c>
      <c r="X53" s="67">
        <f>+A!W52/A!W$46</f>
        <v>5.820077752601226E-3</v>
      </c>
      <c r="Y53" s="66">
        <f>+A!X52/A!X$46</f>
        <v>3.426619728466445E-2</v>
      </c>
      <c r="Z53" s="68">
        <f>+A!Y52/A!Y$46</f>
        <v>5.7032618162407168E-3</v>
      </c>
      <c r="AA53" s="68">
        <f>+A!Z52/A!Z$46</f>
        <v>7.9050388962130288E-3</v>
      </c>
      <c r="AB53" s="68">
        <f>+A!AA52/A!AA$46</f>
        <v>2.9785724822588189E-3</v>
      </c>
      <c r="AC53" s="68">
        <f>+A!AB52/A!AB$46</f>
        <v>2.6963885914533244E-2</v>
      </c>
      <c r="AD53" s="68">
        <f>+A!AC52/A!AC$46</f>
        <v>0.18502115717699677</v>
      </c>
      <c r="AE53" s="68">
        <f>+A!AD52/A!AD$46</f>
        <v>8.4496651912382245E-2</v>
      </c>
    </row>
    <row r="54" spans="3:31" x14ac:dyDescent="0.25">
      <c r="C54" s="205" t="s">
        <v>22</v>
      </c>
      <c r="D54" s="220"/>
      <c r="E54" s="49">
        <f>+A!D53/A!D$46</f>
        <v>8.3719488036381809E-3</v>
      </c>
      <c r="F54" s="64">
        <f>+A!E53/A!E$46</f>
        <v>1.875784190715182E-2</v>
      </c>
      <c r="G54" s="49">
        <f>+A!F53/A!F$46</f>
        <v>1.8552593561337611E-3</v>
      </c>
      <c r="H54" s="64">
        <f>+A!G53/A!G$46</f>
        <v>3.9699311677333657E-3</v>
      </c>
      <c r="I54" s="49">
        <f>+A!H53/A!H$46</f>
        <v>1.4722835673708628E-3</v>
      </c>
      <c r="J54" s="64">
        <f>+A!I53/A!I$46</f>
        <v>2.5227361596387443E-5</v>
      </c>
      <c r="K54" s="49">
        <f>+A!J52/A!J$46</f>
        <v>6.7753935810571878E-3</v>
      </c>
      <c r="L54" s="64">
        <f>+A!K53/A!K$46</f>
        <v>1.1147472131319672E-2</v>
      </c>
      <c r="M54" s="49">
        <f>+A!L53/A!L$46</f>
        <v>1.6318996172227131E-2</v>
      </c>
      <c r="N54" s="64">
        <f>+A!M53/A!M$46</f>
        <v>7.3736544184526808E-3</v>
      </c>
      <c r="O54" s="49">
        <f>+A!N53/A!N$46</f>
        <v>6.3883554028100675E-3</v>
      </c>
      <c r="P54" s="64">
        <f>+A!O53/A!O$46</f>
        <v>8.1708425944635281E-3</v>
      </c>
      <c r="Q54" s="49">
        <f>+A!P53/A!P$46</f>
        <v>6.0727541885255204E-3</v>
      </c>
      <c r="R54" s="64">
        <f>+A!Q53/A!Q$46</f>
        <v>5.7998810280814753E-3</v>
      </c>
      <c r="S54" s="49">
        <f>+A!R53/A!R$46</f>
        <v>3.6953466627100331E-3</v>
      </c>
      <c r="T54" s="64">
        <f>+A!S53/A!S$46</f>
        <v>1.1459765253251559E-2</v>
      </c>
      <c r="U54" s="49">
        <f>+A!T53/A!T$46</f>
        <v>6.0934239666141816E-3</v>
      </c>
      <c r="V54" s="64">
        <f>+A!U53/A!U$46</f>
        <v>4.6981894112152096E-3</v>
      </c>
      <c r="W54" s="49">
        <f>+A!V53/A!V$46</f>
        <v>2.4337320225120214E-3</v>
      </c>
      <c r="X54" s="64">
        <f>+A!W53/A!W$46</f>
        <v>8.3625726562440803E-3</v>
      </c>
      <c r="Y54" s="49">
        <f>+A!X53/A!X$46</f>
        <v>5.3231590195422871E-3</v>
      </c>
      <c r="Z54" s="65">
        <f>+A!Y53/A!Y$46</f>
        <v>4.7854955469606017E-3</v>
      </c>
      <c r="AA54" s="65">
        <f>+A!Z53/A!Z$46</f>
        <v>3.1373594855434901E-3</v>
      </c>
      <c r="AB54" s="65">
        <f>+A!AA53/A!AA$46</f>
        <v>2.3445665376684273E-3</v>
      </c>
      <c r="AC54" s="65">
        <f>+A!AB53/A!AB$46</f>
        <v>2.9851714851228139E-3</v>
      </c>
      <c r="AD54" s="65">
        <f>+A!AC53/A!AC$46</f>
        <v>1.061147530201048E-2</v>
      </c>
      <c r="AE54" s="65">
        <f>+A!AD53/A!AD$46</f>
        <v>3.8758370219044373E-2</v>
      </c>
    </row>
    <row r="55" spans="3:31" x14ac:dyDescent="0.25">
      <c r="C55" s="203" t="s">
        <v>23</v>
      </c>
      <c r="D55" s="219"/>
      <c r="E55" s="66">
        <f>+A!D54/A!D$46</f>
        <v>2.411672494875196E-4</v>
      </c>
      <c r="F55" s="67">
        <f>+A!E54/A!E$46</f>
        <v>2.1539104976997072E-3</v>
      </c>
      <c r="G55" s="66" t="e">
        <f>+A!F54/A!F$46</f>
        <v>#VALUE!</v>
      </c>
      <c r="H55" s="67">
        <f>+A!G54/A!G$46</f>
        <v>9.056877188745321E-5</v>
      </c>
      <c r="I55" s="66">
        <f>+A!H54/A!H$46</f>
        <v>1.3889467616706252E-5</v>
      </c>
      <c r="J55" s="67">
        <f>+A!I54/A!I$46</f>
        <v>1.765915311747121E-3</v>
      </c>
      <c r="K55" s="66">
        <f>+A!J53/A!J$46</f>
        <v>5.544789736481039E-3</v>
      </c>
      <c r="L55" s="67">
        <f>+A!K54/A!K$46</f>
        <v>1.7499956250109375E-4</v>
      </c>
      <c r="M55" s="66">
        <f>+A!L54/A!L$46</f>
        <v>9.0598174446784901E-5</v>
      </c>
      <c r="N55" s="67">
        <f>+A!M54/A!M$46</f>
        <v>1.7661447708868696E-5</v>
      </c>
      <c r="O55" s="66">
        <f>+A!N54/A!N$46</f>
        <v>2.7628963240001347E-4</v>
      </c>
      <c r="P55" s="67">
        <f>+A!O54/A!O$46</f>
        <v>2.5257627803596685E-5</v>
      </c>
      <c r="Q55" s="66">
        <f>+A!P54/A!P$46</f>
        <v>6.4833674610592737E-5</v>
      </c>
      <c r="R55" s="67">
        <f>+A!Q54/A!Q$46</f>
        <v>1.7261184385961314E-2</v>
      </c>
      <c r="S55" s="66">
        <f>+A!R54/A!R$46</f>
        <v>2.5755446437069924E-4</v>
      </c>
      <c r="T55" s="67">
        <f>+A!S54/A!S$46</f>
        <v>2.5113672411969969E-3</v>
      </c>
      <c r="U55" s="66">
        <f>+A!T54/A!T$46</f>
        <v>5.2101335176722094E-3</v>
      </c>
      <c r="V55" s="67">
        <f>+A!U54/A!U$46</f>
        <v>4.9515680474275965E-3</v>
      </c>
      <c r="W55" s="66">
        <f>+A!V54/A!V$46</f>
        <v>2.2040175203871621E-3</v>
      </c>
      <c r="X55" s="67">
        <f>+A!W54/A!W$46</f>
        <v>1.9968626143364882E-3</v>
      </c>
      <c r="Y55" s="66">
        <f>+A!X54/A!X$46</f>
        <v>8.948413869058155E-4</v>
      </c>
      <c r="Z55" s="68">
        <f>+A!Y54/A!Y$46</f>
        <v>1.4047442897144623E-5</v>
      </c>
      <c r="AA55" s="68">
        <f>+A!Z54/A!Z$46</f>
        <v>2.7171998752100797E-4</v>
      </c>
      <c r="AB55" s="68">
        <f>+A!AA54/A!AA$46</f>
        <v>7.8466082251286054E-5</v>
      </c>
      <c r="AC55" s="68">
        <f>+A!AB54/A!AB$46</f>
        <v>3.0284348399796661E-4</v>
      </c>
      <c r="AD55" s="68">
        <f>+A!AC54/A!AC$46</f>
        <v>1.2168117340115324E-2</v>
      </c>
      <c r="AE55" s="68">
        <f>+A!AD54/A!AD$46</f>
        <v>4.3127908296447621E-3</v>
      </c>
    </row>
    <row r="56" spans="3:31" x14ac:dyDescent="0.25">
      <c r="C56" s="205" t="s">
        <v>24</v>
      </c>
      <c r="D56" s="220"/>
      <c r="E56" s="49">
        <f>+A!D55/A!D$46</f>
        <v>1.4831785843482456E-2</v>
      </c>
      <c r="F56" s="64">
        <f>+A!E55/A!E$46</f>
        <v>2.3253868674194898E-2</v>
      </c>
      <c r="G56" s="49">
        <f>+A!F55/A!F$46</f>
        <v>1.4294621268571602E-3</v>
      </c>
      <c r="H56" s="64">
        <f>+A!G55/A!G$46</f>
        <v>2.0091172563700035E-2</v>
      </c>
      <c r="I56" s="49">
        <f>+A!H55/A!H$46</f>
        <v>3.7501562565106879E-4</v>
      </c>
      <c r="J56" s="64">
        <f>+A!I55/A!I$46</f>
        <v>1.3875048878013094E-4</v>
      </c>
      <c r="K56" s="49">
        <f>+A!J54/A!J$46</f>
        <v>1.4144871776737344E-4</v>
      </c>
      <c r="L56" s="64">
        <f>+A!K55/A!K$46</f>
        <v>1.0849972875067813E-3</v>
      </c>
      <c r="M56" s="49">
        <f>+A!L55/A!L$46</f>
        <v>2.0497836968585083E-3</v>
      </c>
      <c r="N56" s="64">
        <f>+A!M55/A!M$46</f>
        <v>6.2874753843572559E-3</v>
      </c>
      <c r="O56" s="49">
        <f>+A!N55/A!N$46</f>
        <v>2.1092354863708348E-3</v>
      </c>
      <c r="P56" s="64">
        <f>+A!O55/A!O$46</f>
        <v>2.5257627803596685E-5</v>
      </c>
      <c r="Q56" s="49">
        <f>+A!P55/A!P$46</f>
        <v>6.4833674610592737E-5</v>
      </c>
      <c r="R56" s="64">
        <f>+A!Q55/A!Q$46</f>
        <v>1.7261184385961314E-2</v>
      </c>
      <c r="S56" s="49">
        <f>+A!R55/A!R$46</f>
        <v>2.5755446437069924E-4</v>
      </c>
      <c r="T56" s="64">
        <f>+A!S55/A!S$46</f>
        <v>2.5113672411969969E-3</v>
      </c>
      <c r="U56" s="49">
        <f>+A!T55/A!T$46</f>
        <v>1.5169553362264297E-3</v>
      </c>
      <c r="V56" s="64">
        <f>+A!U55/A!U$46</f>
        <v>9.0666813198890018E-4</v>
      </c>
      <c r="W56" s="49">
        <f>+A!V55/A!V$46</f>
        <v>5.0909700470914726E-4</v>
      </c>
      <c r="X56" s="64">
        <f>+A!W55/A!W$46</f>
        <v>1.932447691293376E-3</v>
      </c>
      <c r="Y56" s="49">
        <f>+A!X55/A!X$46</f>
        <v>2.0453517414990067E-3</v>
      </c>
      <c r="Z56" s="65">
        <f>+A!Y55/A!Y$46</f>
        <v>1.8402150195259456E-3</v>
      </c>
      <c r="AA56" s="65">
        <f>+A!Z55/A!Z$46</f>
        <v>9.8372699185846416E-4</v>
      </c>
      <c r="AB56" s="65">
        <f>+A!AA55/A!AA$46</f>
        <v>8.0349268225316927E-4</v>
      </c>
      <c r="AC56" s="65">
        <f>+A!AB55/A!AB$46</f>
        <v>1.2059660166347599E-3</v>
      </c>
      <c r="AD56" s="65">
        <f>+A!AC55/A!AC$46</f>
        <v>2.1486045032996426E-3</v>
      </c>
      <c r="AE56" s="65">
        <f>+A!AD55/A!AD$46</f>
        <v>5.2207467937805015E-3</v>
      </c>
    </row>
    <row r="57" spans="3:31" ht="15.75" thickBot="1" x14ac:dyDescent="0.3">
      <c r="C57" s="207" t="s">
        <v>25</v>
      </c>
      <c r="D57" s="243"/>
      <c r="E57" s="69">
        <f>+A!D56/A!D$46</f>
        <v>0</v>
      </c>
      <c r="F57" s="70">
        <f>+A!E56/A!E$46</f>
        <v>0</v>
      </c>
      <c r="G57" s="69">
        <f>+A!F56/A!F$46</f>
        <v>0</v>
      </c>
      <c r="H57" s="70">
        <f>+A!G56/A!G$46</f>
        <v>0</v>
      </c>
      <c r="I57" s="69">
        <f>+A!H56/A!H$46</f>
        <v>0</v>
      </c>
      <c r="J57" s="70">
        <f>+A!I56/A!I$46</f>
        <v>0</v>
      </c>
      <c r="K57" s="69">
        <f>+A!J55/A!J$46</f>
        <v>7.921128194972913E-4</v>
      </c>
      <c r="L57" s="70" t="e">
        <f>+A!K56/A!K$46</f>
        <v>#VALUE!</v>
      </c>
      <c r="M57" s="69" t="e">
        <f>+A!L56/A!L$46</f>
        <v>#VALUE!</v>
      </c>
      <c r="N57" s="70">
        <f>+A!M56/A!M$46</f>
        <v>4.4153619272171739E-5</v>
      </c>
      <c r="O57" s="69">
        <f>+A!N56/A!N$46</f>
        <v>4.7171400653660835E-5</v>
      </c>
      <c r="P57" s="70">
        <f>+A!O56/A!O$46</f>
        <v>6.9458476459890881E-5</v>
      </c>
      <c r="Q57" s="69">
        <f>+A!P56/A!P$46</f>
        <v>1.6208418652648184E-5</v>
      </c>
      <c r="R57" s="70">
        <f>+A!Q56/A!Q$46</f>
        <v>5.1280999364115608E-5</v>
      </c>
      <c r="S57" s="69">
        <f>+A!R56/A!R$46</f>
        <v>9.5183171615258422E-5</v>
      </c>
      <c r="T57" s="70">
        <f>+A!S56/A!S$46</f>
        <v>4.6262028127313099E-5</v>
      </c>
      <c r="U57" s="69" t="e">
        <f>+A!T56/A!T$46</f>
        <v>#VALUE!</v>
      </c>
      <c r="V57" s="70">
        <f>+A!U56/A!U$46</f>
        <v>2.5948414551870883E-4</v>
      </c>
      <c r="W57" s="69">
        <f>+A!V56/A!V$46</f>
        <v>1.8004650166543015E-4</v>
      </c>
      <c r="X57" s="70">
        <f>+A!W56/A!W$46</f>
        <v>1.894556560091545E-5</v>
      </c>
      <c r="Y57" s="69">
        <f>+A!X56/A!X$46</f>
        <v>2.9500265502389522E-5</v>
      </c>
      <c r="Z57" s="71">
        <f>+A!Y56/A!Y$46</f>
        <v>3.137262247028966E-4</v>
      </c>
      <c r="AA57" s="71">
        <f>+A!Z56/A!Z$46</f>
        <v>9.0573329173669322E-5</v>
      </c>
      <c r="AB57" s="71">
        <f>+A!AA56/A!AA$46</f>
        <v>2.5736874978421828E-4</v>
      </c>
      <c r="AC57" s="71">
        <f>+A!AB56/A!AB$46</f>
        <v>7.4088495192359694E-4</v>
      </c>
      <c r="AD57" s="71">
        <f>+A!AC56/A!AC$46</f>
        <v>3.3763785051851526E-3</v>
      </c>
      <c r="AE57" s="71">
        <f>+A!AD56/A!AD$46</f>
        <v>8.568834411531041E-3</v>
      </c>
    </row>
    <row r="58" spans="3:31" x14ac:dyDescent="0.25">
      <c r="C58" t="s">
        <v>52</v>
      </c>
    </row>
    <row r="59" spans="3:31" ht="15.75" thickBot="1" x14ac:dyDescent="0.3"/>
    <row r="60" spans="3:31" ht="15.75" thickBot="1" x14ac:dyDescent="0.3">
      <c r="C60" s="5" t="s">
        <v>14</v>
      </c>
      <c r="D60" s="6"/>
      <c r="E60" s="11">
        <v>1995</v>
      </c>
      <c r="F60" s="7">
        <v>1996</v>
      </c>
      <c r="G60" s="11">
        <v>1997</v>
      </c>
      <c r="H60" s="7">
        <v>1998</v>
      </c>
      <c r="I60" s="11">
        <v>1999</v>
      </c>
      <c r="J60" s="7">
        <v>2000</v>
      </c>
      <c r="K60" s="11">
        <v>2001</v>
      </c>
      <c r="L60" s="7">
        <v>2002</v>
      </c>
      <c r="M60" s="11">
        <v>2003</v>
      </c>
      <c r="N60" s="7">
        <v>2004</v>
      </c>
      <c r="O60" s="11">
        <v>2005</v>
      </c>
      <c r="P60" s="7">
        <v>2006</v>
      </c>
      <c r="Q60" s="11">
        <v>2007</v>
      </c>
      <c r="R60" s="7">
        <v>2008</v>
      </c>
      <c r="S60" s="11">
        <v>2009</v>
      </c>
      <c r="T60" s="7">
        <v>2010</v>
      </c>
      <c r="U60" s="11">
        <v>2011</v>
      </c>
      <c r="V60" s="7">
        <v>2012</v>
      </c>
      <c r="W60" s="11">
        <v>2013</v>
      </c>
      <c r="X60" s="7">
        <v>2014</v>
      </c>
      <c r="Y60" s="11">
        <v>2015</v>
      </c>
      <c r="Z60" s="8">
        <v>2016</v>
      </c>
      <c r="AA60" s="8">
        <v>2017</v>
      </c>
      <c r="AB60" s="8">
        <v>2018</v>
      </c>
      <c r="AC60" s="8">
        <v>2019</v>
      </c>
      <c r="AD60" s="8">
        <v>2020</v>
      </c>
      <c r="AE60" s="8">
        <v>2021</v>
      </c>
    </row>
    <row r="61" spans="3:31" ht="15.75" thickBot="1" x14ac:dyDescent="0.3">
      <c r="C61" s="212" t="s">
        <v>26</v>
      </c>
      <c r="D61" s="221"/>
      <c r="E61" s="48">
        <f>+B!E46/B!E$46</f>
        <v>1</v>
      </c>
      <c r="F61" s="62">
        <f>+B!F46/B!F$46</f>
        <v>1</v>
      </c>
      <c r="G61" s="48">
        <f>+B!G46/B!G$46</f>
        <v>1</v>
      </c>
      <c r="H61" s="62">
        <f>+B!H46/B!H$46</f>
        <v>1</v>
      </c>
      <c r="I61" s="48">
        <f>+B!I46/B!I$46</f>
        <v>1</v>
      </c>
      <c r="J61" s="62">
        <f>+B!J46/B!J$46</f>
        <v>1</v>
      </c>
      <c r="K61" s="48">
        <f>+B!K46/B!K$46</f>
        <v>1</v>
      </c>
      <c r="L61" s="62">
        <f>+B!L46/B!L$46</f>
        <v>1</v>
      </c>
      <c r="M61" s="48">
        <f>+B!M46/B!M$46</f>
        <v>1</v>
      </c>
      <c r="N61" s="62">
        <f>+B!N46/B!N$46</f>
        <v>1</v>
      </c>
      <c r="O61" s="48">
        <f>+B!O46/B!O$46</f>
        <v>1</v>
      </c>
      <c r="P61" s="62">
        <f>+B!P46/B!P$46</f>
        <v>1</v>
      </c>
      <c r="Q61" s="48">
        <f>+B!Q46/B!Q$46</f>
        <v>1</v>
      </c>
      <c r="R61" s="62">
        <f>+B!R46/B!R$46</f>
        <v>1</v>
      </c>
      <c r="S61" s="48">
        <f>+B!S46/B!S$46</f>
        <v>1</v>
      </c>
      <c r="T61" s="62">
        <f>+B!T46/B!T$46</f>
        <v>1</v>
      </c>
      <c r="U61" s="48">
        <f>+B!U46/B!U$46</f>
        <v>1</v>
      </c>
      <c r="V61" s="62">
        <f>+B!V46/B!V$46</f>
        <v>1</v>
      </c>
      <c r="W61" s="48">
        <f>+B!W46/B!W$46</f>
        <v>1</v>
      </c>
      <c r="X61" s="62">
        <f>+B!X46/B!X$46</f>
        <v>1</v>
      </c>
      <c r="Y61" s="48">
        <f>+B!Y46/B!Y$46</f>
        <v>1</v>
      </c>
      <c r="Z61" s="63">
        <f>+B!Z46/B!Z$46</f>
        <v>1</v>
      </c>
      <c r="AA61" s="63">
        <f>+B!AA46/B!AA$46</f>
        <v>1</v>
      </c>
      <c r="AB61" s="63">
        <f>+B!AB46/B!AB$46</f>
        <v>1</v>
      </c>
      <c r="AC61" s="63">
        <f>+B!AC46/B!AC$46</f>
        <v>1</v>
      </c>
      <c r="AD61" s="63">
        <f>+B!AD46/B!AD$46</f>
        <v>1</v>
      </c>
      <c r="AE61" s="63">
        <f>+B!AE46/B!AE$46</f>
        <v>1</v>
      </c>
    </row>
    <row r="62" spans="3:31" x14ac:dyDescent="0.25">
      <c r="C62" s="205" t="s">
        <v>16</v>
      </c>
      <c r="D62" s="220"/>
      <c r="E62" s="49">
        <f>+B!E47/B!E$46</f>
        <v>9.2747367434370356E-2</v>
      </c>
      <c r="F62" s="64">
        <f>+B!F47/B!F$46</f>
        <v>5.1623692725721671E-3</v>
      </c>
      <c r="G62" s="49">
        <f>+B!G47/B!G$46</f>
        <v>1.6243645933285047E-2</v>
      </c>
      <c r="H62" s="64">
        <f>+B!H47/B!H$46</f>
        <v>9.9649809237586425E-3</v>
      </c>
      <c r="I62" s="49">
        <f>+B!I47/B!I$46</f>
        <v>6.5836405640381868E-3</v>
      </c>
      <c r="J62" s="64">
        <f>+B!J47/B!J$46</f>
        <v>9.5944592569162154E-3</v>
      </c>
      <c r="K62" s="49">
        <f>+B!K47/B!K$46</f>
        <v>1.0599407833230432E-2</v>
      </c>
      <c r="L62" s="64">
        <f>+B!L47/B!L$46</f>
        <v>5.8476929060580982E-3</v>
      </c>
      <c r="M62" s="49">
        <f>+B!M47/B!M$46</f>
        <v>5.56181425968247E-3</v>
      </c>
      <c r="N62" s="64">
        <f>+B!N47/B!N$46</f>
        <v>3.1532507543642306E-2</v>
      </c>
      <c r="O62" s="49">
        <f>+B!O47/B!O$46</f>
        <v>1.8657147797226801E-2</v>
      </c>
      <c r="P62" s="64">
        <f>+B!P47/B!P$46</f>
        <v>2.6610644257703082E-3</v>
      </c>
      <c r="Q62" s="49">
        <f>+B!Q47/B!Q$46</f>
        <v>4.9438907635564622E-3</v>
      </c>
      <c r="R62" s="64">
        <f>+B!R47/B!R$46</f>
        <v>3.3979155095239652E-3</v>
      </c>
      <c r="S62" s="49">
        <f>+B!S47/B!S$46</f>
        <v>1.1923562855337966E-2</v>
      </c>
      <c r="T62" s="64">
        <f>+B!T47/B!T$46</f>
        <v>1.6460340866225438E-3</v>
      </c>
      <c r="U62" s="49">
        <f>+B!U47/B!U$46</f>
        <v>3.2915510477466272E-3</v>
      </c>
      <c r="V62" s="64">
        <f>+B!V47/B!V$46</f>
        <v>1.8565515831786208E-3</v>
      </c>
      <c r="W62" s="49">
        <f>+B!W47/B!W$46</f>
        <v>5.0165787620045695E-3</v>
      </c>
      <c r="X62" s="64">
        <f>+B!X47/B!X$46</f>
        <v>4.9462494265940689E-3</v>
      </c>
      <c r="Y62" s="49">
        <f>+B!Y47/B!Y$46</f>
        <v>1.7688309360577137E-2</v>
      </c>
      <c r="Z62" s="65">
        <f>+B!Z47/B!Z$46</f>
        <v>9.8155038588510664E-3</v>
      </c>
      <c r="AA62" s="65">
        <f>+B!AA47/B!AA$46</f>
        <v>2.6878180185573183E-2</v>
      </c>
      <c r="AB62" s="65">
        <f>+B!AB47/B!AB$46</f>
        <v>4.716927291405091E-2</v>
      </c>
      <c r="AC62" s="65">
        <f>+B!AC47/B!AC$46</f>
        <v>0.12364653001961663</v>
      </c>
      <c r="AD62" s="65">
        <f>+B!AD47/B!AD$46</f>
        <v>8.0124785827433487E-2</v>
      </c>
      <c r="AE62" s="65">
        <f>+B!AE47/B!AE$46</f>
        <v>4.0266547034171853E-2</v>
      </c>
    </row>
    <row r="63" spans="3:31" x14ac:dyDescent="0.25">
      <c r="C63" s="203" t="s">
        <v>17</v>
      </c>
      <c r="D63" s="219"/>
      <c r="E63" s="66">
        <f>+B!E48/B!E$46</f>
        <v>6.8376135906144516E-3</v>
      </c>
      <c r="F63" s="67">
        <f>+B!F48/B!F$46</f>
        <v>3.6989477022700027E-3</v>
      </c>
      <c r="G63" s="66">
        <f>+B!G48/B!G$46</f>
        <v>3.7668654138960818E-3</v>
      </c>
      <c r="H63" s="67">
        <f>+B!H48/B!H$46</f>
        <v>5.2414551607240772E-3</v>
      </c>
      <c r="I63" s="66">
        <f>+B!I48/B!I$46</f>
        <v>4.6151726844406733E-3</v>
      </c>
      <c r="J63" s="67">
        <f>+B!J48/B!J$46</f>
        <v>8.2238548699765639E-3</v>
      </c>
      <c r="K63" s="66">
        <f>+B!K48/B!K$46</f>
        <v>1.5757283189346985E-3</v>
      </c>
      <c r="L63" s="67">
        <f>+B!L48/B!L$46</f>
        <v>1.1220406761158082E-3</v>
      </c>
      <c r="M63" s="66">
        <f>+B!M48/B!M$46</f>
        <v>5.5051638575719705E-3</v>
      </c>
      <c r="N63" s="67">
        <f>+B!N48/B!N$46</f>
        <v>4.862637620129024E-3</v>
      </c>
      <c r="O63" s="66">
        <f>+B!O48/B!O$46</f>
        <v>1.8285033781843263E-2</v>
      </c>
      <c r="P63" s="67">
        <f>+B!P48/B!P$46</f>
        <v>1.7927170868347339E-3</v>
      </c>
      <c r="Q63" s="66">
        <f>+B!Q48/B!Q$46</f>
        <v>5.3362630463784037E-3</v>
      </c>
      <c r="R63" s="67">
        <f>+B!R48/B!R$46</f>
        <v>3.8879994772437676E-3</v>
      </c>
      <c r="S63" s="66">
        <f>+B!S48/B!S$46</f>
        <v>2.368919772583702E-3</v>
      </c>
      <c r="T63" s="67">
        <f>+B!T48/B!T$46</f>
        <v>1.3031103185761805E-3</v>
      </c>
      <c r="U63" s="66">
        <f>+B!U48/B!U$46</f>
        <v>2.0667878671897428E-3</v>
      </c>
      <c r="V63" s="67">
        <f>+B!V48/B!V$46</f>
        <v>1.754356083187137E-3</v>
      </c>
      <c r="W63" s="66">
        <f>+B!W48/B!W$46</f>
        <v>3.6421736217293454E-3</v>
      </c>
      <c r="X63" s="67">
        <f>+B!X48/B!X$46</f>
        <v>2.1440395699954128E-3</v>
      </c>
      <c r="Y63" s="66">
        <f>+B!Y48/B!Y$46</f>
        <v>4.5929112335887437E-3</v>
      </c>
      <c r="Z63" s="68">
        <f>+B!Z48/B!Z$46</f>
        <v>1.073191198065606E-2</v>
      </c>
      <c r="AA63" s="68">
        <f>+B!AA48/B!AA$46</f>
        <v>2.2912301706076024E-2</v>
      </c>
      <c r="AB63" s="68">
        <f>+B!AB48/B!AB$46</f>
        <v>1.7335349845908E-2</v>
      </c>
      <c r="AC63" s="68">
        <f>+B!AC48/B!AC$46</f>
        <v>2.9007892988986886E-2</v>
      </c>
      <c r="AD63" s="68">
        <f>+B!AD48/B!AD$46</f>
        <v>2.979019170465199E-2</v>
      </c>
      <c r="AE63" s="68">
        <f>+B!AE48/B!AE$46</f>
        <v>1.737589040496329E-2</v>
      </c>
    </row>
    <row r="64" spans="3:31" x14ac:dyDescent="0.25">
      <c r="C64" s="205" t="s">
        <v>18</v>
      </c>
      <c r="D64" s="220"/>
      <c r="E64" s="49">
        <f>+B!E49/B!E$46</f>
        <v>6.1734252102119948E-2</v>
      </c>
      <c r="F64" s="64">
        <f>+B!F49/B!F$46</f>
        <v>1.6187479153527532E-2</v>
      </c>
      <c r="G64" s="49">
        <f>+B!G49/B!G$46</f>
        <v>1.612926038461383E-2</v>
      </c>
      <c r="H64" s="64">
        <f>+B!H49/B!H$46</f>
        <v>4.9457006971587995E-2</v>
      </c>
      <c r="I64" s="49">
        <f>+B!I49/B!I$46</f>
        <v>6.5390269771685314E-2</v>
      </c>
      <c r="J64" s="64">
        <f>+B!J49/B!J$46</f>
        <v>0.12097932048922143</v>
      </c>
      <c r="K64" s="49">
        <f>+B!K49/B!K$46</f>
        <v>9.6480016811238536E-2</v>
      </c>
      <c r="L64" s="64">
        <f>+B!L49/B!L$46</f>
        <v>4.9703572841736071E-2</v>
      </c>
      <c r="M64" s="49">
        <f>+B!M49/B!M$46</f>
        <v>5.1254079696049948E-2</v>
      </c>
      <c r="N64" s="64">
        <f>+B!N49/B!N$46</f>
        <v>6.2280603094423299E-2</v>
      </c>
      <c r="O64" s="49">
        <f>+B!O49/B!O$46</f>
        <v>5.8753382970946025E-2</v>
      </c>
      <c r="P64" s="64">
        <f>+B!P49/B!P$46</f>
        <v>1.9943977591036416E-2</v>
      </c>
      <c r="Q64" s="49">
        <f>+B!Q49/B!Q$46</f>
        <v>6.0817703837400927E-2</v>
      </c>
      <c r="R64" s="64">
        <f>+B!R49/B!R$46</f>
        <v>2.0779560231319633E-2</v>
      </c>
      <c r="S64" s="49">
        <f>+B!S49/B!S$46</f>
        <v>2.5663297536323435E-2</v>
      </c>
      <c r="T64" s="64">
        <f>+B!T49/B!T$46</f>
        <v>8.727409896779946E-2</v>
      </c>
      <c r="U64" s="49">
        <f>+B!U49/B!U$46</f>
        <v>4.7268203999617266E-3</v>
      </c>
      <c r="V64" s="64">
        <f>+B!V49/B!V$46</f>
        <v>8.0223467493314715E-3</v>
      </c>
      <c r="W64" s="49">
        <f>+B!W49/B!W$46</f>
        <v>8.3151510986651089E-3</v>
      </c>
      <c r="X64" s="64">
        <f>+B!X49/B!X$46</f>
        <v>6.45206326412573E-3</v>
      </c>
      <c r="Y64" s="49">
        <f>+B!Y49/B!Y$46</f>
        <v>4.8281579065286555E-3</v>
      </c>
      <c r="Z64" s="65">
        <f>+B!Z49/B!Z$46</f>
        <v>5.7413520884168224E-3</v>
      </c>
      <c r="AA64" s="65">
        <f>+B!AA49/B!AA$46</f>
        <v>1.5264890751272074E-3</v>
      </c>
      <c r="AB64" s="65">
        <f>+B!AB49/B!AB$46</f>
        <v>2.6110033101244151E-3</v>
      </c>
      <c r="AC64" s="65">
        <f>+B!AC49/B!AC$46</f>
        <v>3.3054787538036173E-3</v>
      </c>
      <c r="AD64" s="65">
        <f>+B!AD49/B!AD$46</f>
        <v>6.4979148482203469E-3</v>
      </c>
      <c r="AE64" s="65">
        <f>+B!AE49/B!AE$46</f>
        <v>8.4253372870413939E-3</v>
      </c>
    </row>
    <row r="65" spans="3:31" x14ac:dyDescent="0.25">
      <c r="C65" s="203" t="s">
        <v>19</v>
      </c>
      <c r="D65" s="219"/>
      <c r="E65" s="66" t="e">
        <f>+B!E50/B!E$46</f>
        <v>#VALUE!</v>
      </c>
      <c r="F65" s="67">
        <f>+B!F50/B!F$46</f>
        <v>0.44225752687174463</v>
      </c>
      <c r="G65" s="66">
        <f>+B!G50/B!G$46</f>
        <v>0.47337903666489006</v>
      </c>
      <c r="H65" s="67" t="e">
        <f>+B!H50/B!H$46</f>
        <v>#VALUE!</v>
      </c>
      <c r="I65" s="66" t="e">
        <f>+B!I50/B!I$46</f>
        <v>#VALUE!</v>
      </c>
      <c r="J65" s="67" t="e">
        <f>+B!J50/B!J$46</f>
        <v>#VALUE!</v>
      </c>
      <c r="K65" s="66" t="e">
        <f>+B!K50/B!K$46</f>
        <v>#VALUE!</v>
      </c>
      <c r="L65" s="67" t="e">
        <f>+B!L50/B!L$46</f>
        <v>#VALUE!</v>
      </c>
      <c r="M65" s="66">
        <f>+B!M50/B!M$46</f>
        <v>2.9398750949472299E-5</v>
      </c>
      <c r="N65" s="67" t="e">
        <f>+B!N50/B!N$46</f>
        <v>#VALUE!</v>
      </c>
      <c r="O65" s="66" t="e">
        <f>+B!O50/B!O$46</f>
        <v>#VALUE!</v>
      </c>
      <c r="P65" s="67" t="e">
        <f>+B!P50/B!P$46</f>
        <v>#VALUE!</v>
      </c>
      <c r="Q65" s="66" t="e">
        <f>+B!Q50/B!Q$46</f>
        <v>#VALUE!</v>
      </c>
      <c r="R65" s="67" t="e">
        <f>+B!R50/B!R$46</f>
        <v>#VALUE!</v>
      </c>
      <c r="S65" s="66" t="e">
        <f>+B!S50/B!S$46</f>
        <v>#VALUE!</v>
      </c>
      <c r="T65" s="67" t="e">
        <f>+B!T50/B!T$46</f>
        <v>#VALUE!</v>
      </c>
      <c r="U65" s="66">
        <f>+B!U50/B!U$46</f>
        <v>0</v>
      </c>
      <c r="V65" s="67" t="e">
        <f>+B!V50/B!V$46</f>
        <v>#VALUE!</v>
      </c>
      <c r="W65" s="66">
        <f>+B!W50/B!W$46</f>
        <v>0</v>
      </c>
      <c r="X65" s="67">
        <f>+B!X50/B!X$46</f>
        <v>8.9750493627714956E-5</v>
      </c>
      <c r="Y65" s="66">
        <f>+B!Y50/B!Y$46</f>
        <v>8.9617780167585245E-5</v>
      </c>
      <c r="Z65" s="68">
        <f>+B!Z50/B!Z$46</f>
        <v>0.20105773371167371</v>
      </c>
      <c r="AA65" s="68">
        <f>+B!AA50/B!AA$46</f>
        <v>4.4133492966177794E-2</v>
      </c>
      <c r="AB65" s="68">
        <f>+B!AB50/B!AB$46</f>
        <v>4.2803332952859263E-5</v>
      </c>
      <c r="AC65" s="68">
        <f>+B!AC50/B!AC$46</f>
        <v>4.6338487202854451E-5</v>
      </c>
      <c r="AD65" s="68">
        <f>+B!AD50/B!AD$46</f>
        <v>1.0991497753208548E-3</v>
      </c>
      <c r="AE65" s="68">
        <f>+B!AE50/B!AE$46</f>
        <v>8.5347572518081646E-4</v>
      </c>
    </row>
    <row r="66" spans="3:31" x14ac:dyDescent="0.25">
      <c r="C66" s="205" t="s">
        <v>20</v>
      </c>
      <c r="D66" s="220"/>
      <c r="E66" s="49">
        <f>+B!E51/B!E$46</f>
        <v>1.7961889076159001E-2</v>
      </c>
      <c r="F66" s="64" t="e">
        <f>+B!F51/B!F$46</f>
        <v>#VALUE!</v>
      </c>
      <c r="G66" s="49" t="e">
        <f>+B!G51/B!G$46</f>
        <v>#VALUE!</v>
      </c>
      <c r="H66" s="64" t="e">
        <f>+B!H51/B!H$46</f>
        <v>#VALUE!</v>
      </c>
      <c r="I66" s="49" t="e">
        <f>+B!I51/B!I$46</f>
        <v>#VALUE!</v>
      </c>
      <c r="J66" s="64">
        <f>+B!J51/B!J$46</f>
        <v>1.4302555033297209E-3</v>
      </c>
      <c r="K66" s="49" t="e">
        <f>+B!K51/B!K$46</f>
        <v>#VALUE!</v>
      </c>
      <c r="L66" s="64">
        <f>+B!L51/B!L$46</f>
        <v>8.0473909699214973E-4</v>
      </c>
      <c r="M66" s="49">
        <f>+B!M51/B!M$46</f>
        <v>9.8254589549668942E-4</v>
      </c>
      <c r="N66" s="64">
        <f>+B!N51/B!N$46</f>
        <v>1.1819245894896786E-3</v>
      </c>
      <c r="O66" s="49" t="e">
        <f>+B!O51/B!O$46</f>
        <v>#VALUE!</v>
      </c>
      <c r="P66" s="64" t="e">
        <f>+B!P51/B!P$46</f>
        <v>#VALUE!</v>
      </c>
      <c r="Q66" s="49">
        <f>+B!Q51/B!Q$46</f>
        <v>6.2779565251510629E-4</v>
      </c>
      <c r="R66" s="64" t="e">
        <f>+B!R51/B!R$46</f>
        <v>#VALUE!</v>
      </c>
      <c r="S66" s="49" t="e">
        <f>+B!S51/B!S$46</f>
        <v>#VALUE!</v>
      </c>
      <c r="T66" s="64" t="e">
        <f>+B!T51/B!T$46</f>
        <v>#VALUE!</v>
      </c>
      <c r="U66" s="49">
        <f>+B!U51/B!U$46</f>
        <v>5.166969667974357E-4</v>
      </c>
      <c r="V66" s="64">
        <f>+B!V51/B!V$46</f>
        <v>8.5162916659569751E-5</v>
      </c>
      <c r="W66" s="49">
        <f>+B!W51/B!W$46</f>
        <v>8.0746301991169449E-4</v>
      </c>
      <c r="X66" s="64">
        <f>+B!X51/B!X$46</f>
        <v>3.0914058916212931E-4</v>
      </c>
      <c r="Y66" s="49">
        <f>+B!Y51/B!Y$46</f>
        <v>2.0612089438544609E-3</v>
      </c>
      <c r="Z66" s="65">
        <f>+B!Z51/B!Z$46</f>
        <v>1.2365989113513156E-3</v>
      </c>
      <c r="AA66" s="65">
        <f>+B!AA51/B!AA$46</f>
        <v>2.4693205627057766E-3</v>
      </c>
      <c r="AB66" s="65">
        <f>+B!AB51/B!AB$46</f>
        <v>4.6798310695126124E-3</v>
      </c>
      <c r="AC66" s="65">
        <f>+B!AC51/B!AC$46</f>
        <v>8.8197587309432977E-3</v>
      </c>
      <c r="AD66" s="65">
        <f>+B!AD51/B!AD$46</f>
        <v>2.1950667571848836E-2</v>
      </c>
      <c r="AE66" s="65">
        <f>+B!AE51/B!AE$46</f>
        <v>3.0199910275628891E-2</v>
      </c>
    </row>
    <row r="67" spans="3:31" x14ac:dyDescent="0.25">
      <c r="C67" s="203" t="s">
        <v>21</v>
      </c>
      <c r="D67" s="219"/>
      <c r="E67" s="66">
        <f>+B!E52/B!E$46</f>
        <v>4.2274401668407881E-2</v>
      </c>
      <c r="F67" s="67">
        <f>+B!F52/B!F$46</f>
        <v>2.4754020392257683E-3</v>
      </c>
      <c r="G67" s="66">
        <f>+B!G52/B!G$46</f>
        <v>2.0352601592103153E-2</v>
      </c>
      <c r="H67" s="67">
        <f>+B!H52/B!H$46</f>
        <v>3.5312983974605403E-2</v>
      </c>
      <c r="I67" s="66">
        <f>+B!I52/B!I$46</f>
        <v>4.5339498606515441E-2</v>
      </c>
      <c r="J67" s="67">
        <f>+B!J52/B!J$46</f>
        <v>7.6974623363765302E-2</v>
      </c>
      <c r="K67" s="66">
        <f>+B!K52/B!K$46</f>
        <v>6.7861875897407206E-2</v>
      </c>
      <c r="L67" s="67">
        <f>+B!L52/B!L$46</f>
        <v>6.849366623222089E-2</v>
      </c>
      <c r="M67" s="66">
        <f>+B!M52/B!M$46</f>
        <v>0.15957526402308034</v>
      </c>
      <c r="N67" s="67">
        <f>+B!N52/B!N$46</f>
        <v>0.16339821444619218</v>
      </c>
      <c r="O67" s="66">
        <f>+B!O52/B!O$46</f>
        <v>4.2527253405405946E-2</v>
      </c>
      <c r="P67" s="67">
        <f>+B!P52/B!P$46</f>
        <v>3.1092436974789917E-2</v>
      </c>
      <c r="Q67" s="66">
        <f>+B!Q52/B!Q$46</f>
        <v>0.14847367181982266</v>
      </c>
      <c r="R67" s="67">
        <f>+B!R52/B!R$46</f>
        <v>0.28571895318064494</v>
      </c>
      <c r="S67" s="66">
        <f>+B!S52/B!S$46</f>
        <v>8.8360707517372072E-2</v>
      </c>
      <c r="T67" s="67">
        <f>+B!T52/B!T$46</f>
        <v>7.4517334796474738E-2</v>
      </c>
      <c r="U67" s="66">
        <f>+B!U52/B!U$46</f>
        <v>0.31436226198449907</v>
      </c>
      <c r="V67" s="67">
        <f>+B!V52/B!V$46</f>
        <v>0.13592001498867334</v>
      </c>
      <c r="W67" s="66">
        <f>+B!W52/B!W$46</f>
        <v>0.11125809610527944</v>
      </c>
      <c r="X67" s="67">
        <f>+B!X52/B!X$46</f>
        <v>0.30458325854125529</v>
      </c>
      <c r="Y67" s="66">
        <f>+B!Y52/B!Y$46</f>
        <v>5.4745261459873636E-2</v>
      </c>
      <c r="Z67" s="68">
        <f>+B!Z52/B!Z$46</f>
        <v>0.10277020238266112</v>
      </c>
      <c r="AA67" s="68">
        <f>+B!AA52/B!AA$46</f>
        <v>0.10468422627955702</v>
      </c>
      <c r="AB67" s="68">
        <f>+B!AB52/B!AB$46</f>
        <v>0.24830213445953658</v>
      </c>
      <c r="AC67" s="68">
        <f>+B!AC52/B!AC$46</f>
        <v>0.13467508997389599</v>
      </c>
      <c r="AD67" s="68">
        <f>+B!AD52/B!AD$46</f>
        <v>0.14980764878931885</v>
      </c>
      <c r="AE67" s="68">
        <f>+B!AE52/B!AE$46</f>
        <v>0.22323861211716689</v>
      </c>
    </row>
    <row r="68" spans="3:31" x14ac:dyDescent="0.25">
      <c r="C68" s="205" t="s">
        <v>22</v>
      </c>
      <c r="D68" s="220"/>
      <c r="E68" s="49">
        <f>+B!E53/B!E$46</f>
        <v>0.26733456613170781</v>
      </c>
      <c r="F68" s="64">
        <f>+B!F53/B!F$46</f>
        <v>5.6892035883956429E-2</v>
      </c>
      <c r="G68" s="49">
        <f>+B!G53/B!G$46</f>
        <v>0.1066615494381301</v>
      </c>
      <c r="H68" s="64">
        <f>+B!H53/B!H$46</f>
        <v>0.23649819859303289</v>
      </c>
      <c r="I68" s="49">
        <f>+B!I53/B!I$46</f>
        <v>0.33309638115560231</v>
      </c>
      <c r="J68" s="64">
        <f>+B!J53/B!J$46</f>
        <v>0.33768862665760396</v>
      </c>
      <c r="K68" s="49">
        <f>+B!K53/B!K$46</f>
        <v>0.25438123386944095</v>
      </c>
      <c r="L68" s="64">
        <f>+B!L53/B!L$46</f>
        <v>0.2017744750151286</v>
      </c>
      <c r="M68" s="49">
        <f>+B!M53/B!M$46</f>
        <v>0.11508471382215309</v>
      </c>
      <c r="N68" s="64">
        <f>+B!N53/B!N$46</f>
        <v>0.15396817914420666</v>
      </c>
      <c r="O68" s="49">
        <f>+B!O53/B!O$46</f>
        <v>0.13406101646757984</v>
      </c>
      <c r="P68" s="64">
        <f>+B!P53/B!P$46</f>
        <v>3.1652661064425769E-2</v>
      </c>
      <c r="Q68" s="49">
        <f>+B!Q53/B!Q$46</f>
        <v>0.14031232833712626</v>
      </c>
      <c r="R68" s="64">
        <f>+B!R53/B!R$46</f>
        <v>0.18005684974025549</v>
      </c>
      <c r="S68" s="49">
        <f>+B!S53/B!S$46</f>
        <v>0.17687934301958308</v>
      </c>
      <c r="T68" s="64">
        <f>+B!T53/B!T$46</f>
        <v>0.36205891430335035</v>
      </c>
      <c r="U68" s="49">
        <f>+B!U53/B!U$46</f>
        <v>0.24809109176155392</v>
      </c>
      <c r="V68" s="64">
        <f>+B!V53/B!V$46</f>
        <v>0.12059068998995078</v>
      </c>
      <c r="W68" s="49">
        <f>+B!W53/B!W$46</f>
        <v>0.22430291889291665</v>
      </c>
      <c r="X68" s="64">
        <f>+B!X53/B!X$46</f>
        <v>0.37074931689902074</v>
      </c>
      <c r="Y68" s="49">
        <f>+B!Y53/B!Y$46</f>
        <v>0.42671506026795714</v>
      </c>
      <c r="Z68" s="65">
        <f>+B!Z53/B!Z$46</f>
        <v>0.15507171169579667</v>
      </c>
      <c r="AA68" s="65">
        <f>+B!AA53/B!AA$46</f>
        <v>0.15520802155043401</v>
      </c>
      <c r="AB68" s="65">
        <f>+B!AB53/B!AB$46</f>
        <v>0.15743065860061636</v>
      </c>
      <c r="AC68" s="65">
        <f>+B!AC53/B!AC$46</f>
        <v>0.18685222656431011</v>
      </c>
      <c r="AD68" s="65">
        <f>+B!AD53/B!AD$46</f>
        <v>0.32140432547764525</v>
      </c>
      <c r="AE68" s="65">
        <f>+B!AE53/B!AE$46</f>
        <v>0.25876727467693755</v>
      </c>
    </row>
    <row r="69" spans="3:31" x14ac:dyDescent="0.25">
      <c r="C69" s="203" t="s">
        <v>23</v>
      </c>
      <c r="D69" s="219"/>
      <c r="E69" s="66">
        <f>+B!E54/B!E$46</f>
        <v>0.44242904615667505</v>
      </c>
      <c r="F69" s="67">
        <f>+B!F54/B!F$46</f>
        <v>0.37787526695121482</v>
      </c>
      <c r="G69" s="66">
        <f>+B!G54/B!G$46</f>
        <v>0.24277288754923965</v>
      </c>
      <c r="H69" s="67">
        <f>+B!H54/B!H$46</f>
        <v>0.44303591359378186</v>
      </c>
      <c r="I69" s="66">
        <f>+B!I54/B!I$46</f>
        <v>0.45740067392110018</v>
      </c>
      <c r="J69" s="67">
        <f>+B!J54/B!J$46</f>
        <v>0.33778644534655011</v>
      </c>
      <c r="K69" s="66">
        <f>+B!K54/B!K$46</f>
        <v>0.49304308140113606</v>
      </c>
      <c r="L69" s="67">
        <f>+B!L54/B!L$46</f>
        <v>0.6181708297196209</v>
      </c>
      <c r="M69" s="66">
        <f>+B!M54/B!M$46</f>
        <v>0.59056409101126583</v>
      </c>
      <c r="N69" s="67">
        <f>+B!N54/B!N$46</f>
        <v>0.45042381128020559</v>
      </c>
      <c r="O69" s="66">
        <f>+B!O54/B!O$46</f>
        <v>0.66445678296179667</v>
      </c>
      <c r="P69" s="67">
        <f>+B!P54/B!P$46</f>
        <v>0.90162464985994395</v>
      </c>
      <c r="Q69" s="66">
        <f>+B!Q54/B!Q$46</f>
        <v>0.58337911009966259</v>
      </c>
      <c r="R69" s="67">
        <f>+B!R54/B!R$46</f>
        <v>0.45166138465057015</v>
      </c>
      <c r="S69" s="66">
        <f>+B!S54/B!S$46</f>
        <v>0.38858180669614656</v>
      </c>
      <c r="T69" s="67">
        <f>+B!T54/B!T$46</f>
        <v>0.23253660711223895</v>
      </c>
      <c r="U69" s="66">
        <f>+B!U54/B!U$46</f>
        <v>0.2275763084872261</v>
      </c>
      <c r="V69" s="67">
        <f>+B!V54/B!V$46</f>
        <v>0.51794382654017135</v>
      </c>
      <c r="W69" s="66">
        <f>+B!W54/B!W$46</f>
        <v>0.3672754136100469</v>
      </c>
      <c r="X69" s="67">
        <f>+B!X54/B!X$46</f>
        <v>0.11702467141347055</v>
      </c>
      <c r="Y69" s="66">
        <f>+B!Y54/B!Y$46</f>
        <v>0.28678809875879374</v>
      </c>
      <c r="Z69" s="68">
        <f>+B!Z54/B!Z$46</f>
        <v>0.30601406631261663</v>
      </c>
      <c r="AA69" s="68">
        <f>+B!AA54/B!AA$46</f>
        <v>0.37122119126010178</v>
      </c>
      <c r="AB69" s="68">
        <f>+B!AB54/B!AB$46</f>
        <v>0.2622274854468668</v>
      </c>
      <c r="AC69" s="68">
        <f>+B!AC54/B!AC$46</f>
        <v>0.24197958017330595</v>
      </c>
      <c r="AD69" s="68">
        <f>+B!AD54/B!AD$46</f>
        <v>0.21792260692464357</v>
      </c>
      <c r="AE69" s="68">
        <f>+B!AE54/B!AE$46</f>
        <v>0.24876628989725466</v>
      </c>
    </row>
    <row r="70" spans="3:31" x14ac:dyDescent="0.25">
      <c r="C70" s="205" t="s">
        <v>24</v>
      </c>
      <c r="D70" s="220"/>
      <c r="E70" s="49">
        <f>+B!E55/B!E$46</f>
        <v>6.8680863839945469E-2</v>
      </c>
      <c r="F70" s="64">
        <f>+B!F55/B!F$46</f>
        <v>9.5450972125488642E-2</v>
      </c>
      <c r="G70" s="49">
        <f>+B!G55/B!G$46</f>
        <v>0.12069420915021525</v>
      </c>
      <c r="H70" s="64">
        <f>+B!H55/B!H$46</f>
        <v>0.22048946078250911</v>
      </c>
      <c r="I70" s="49">
        <f>+B!I55/B!I$46</f>
        <v>8.7574363296617871E-2</v>
      </c>
      <c r="J70" s="64">
        <f>+B!J55/B!J$46</f>
        <v>0.10732241451263667</v>
      </c>
      <c r="K70" s="49">
        <f>+B!K55/B!K$46</f>
        <v>7.6058655868612102E-2</v>
      </c>
      <c r="L70" s="64">
        <f>+B!L55/B!L$46</f>
        <v>5.3946978581689196E-2</v>
      </c>
      <c r="M70" s="49">
        <f>+B!M55/B!M$46</f>
        <v>7.0751397390348858E-2</v>
      </c>
      <c r="N70" s="64">
        <f>+B!N55/B!N$46</f>
        <v>0.13235212228171128</v>
      </c>
      <c r="O70" s="49">
        <f>+B!O55/B!O$46</f>
        <v>6.0877911379278747E-2</v>
      </c>
      <c r="P70" s="64">
        <f>+B!P55/B!P$46</f>
        <v>1.0392156862745097E-2</v>
      </c>
      <c r="Q70" s="49">
        <f>+B!Q55/B!Q$46</f>
        <v>5.5638389704151296E-2</v>
      </c>
      <c r="R70" s="64">
        <f>+B!R55/B!R$46</f>
        <v>5.453000947495671E-2</v>
      </c>
      <c r="S70" s="49">
        <f>+B!S55/B!S$46</f>
        <v>0.30598547062539483</v>
      </c>
      <c r="T70" s="64">
        <f>+B!T55/B!T$46</f>
        <v>0.23932649771955694</v>
      </c>
      <c r="U70" s="49">
        <f>+B!U55/B!U$46</f>
        <v>0.19747392594010144</v>
      </c>
      <c r="V70" s="64">
        <f>+B!V55/B!V$46</f>
        <v>0.21295838939892014</v>
      </c>
      <c r="W70" s="49">
        <f>+B!W55/B!W$46</f>
        <v>0.27890116309034996</v>
      </c>
      <c r="X70" s="64">
        <f>+B!X55/B!X$46</f>
        <v>0.1932128682263308</v>
      </c>
      <c r="Y70" s="49">
        <f>+B!Y55/B!Y$46</f>
        <v>0.20221131872563516</v>
      </c>
      <c r="Z70" s="65">
        <f>+B!Z55/B!Z$46</f>
        <v>0.20698678384913494</v>
      </c>
      <c r="AA70" s="65">
        <f>+B!AA55/B!AA$46</f>
        <v>0.27090691409757556</v>
      </c>
      <c r="AB70" s="65">
        <f>+B!AB55/B!AB$46</f>
        <v>0.25953087547083664</v>
      </c>
      <c r="AC70" s="65">
        <f>+B!AC55/B!AC$46</f>
        <v>0.27152808884632612</v>
      </c>
      <c r="AD70" s="65">
        <f>+B!AD55/B!AD$46</f>
        <v>0.17138654511363269</v>
      </c>
      <c r="AE70" s="65">
        <f>+B!AE55/B!AE$46</f>
        <v>0.17190970664507446</v>
      </c>
    </row>
    <row r="71" spans="3:31" ht="15.75" thickBot="1" x14ac:dyDescent="0.3">
      <c r="C71" s="207" t="s">
        <v>25</v>
      </c>
      <c r="D71" s="243"/>
      <c r="E71" s="69" t="e">
        <f>+B!E56/B!E$46</f>
        <v>#VALUE!</v>
      </c>
      <c r="F71" s="70" t="e">
        <f>+B!F56/B!F$46</f>
        <v>#VALUE!</v>
      </c>
      <c r="G71" s="69" t="e">
        <f>+B!G56/B!G$46</f>
        <v>#VALUE!</v>
      </c>
      <c r="H71" s="70" t="e">
        <f>+B!H56/B!H$46</f>
        <v>#VALUE!</v>
      </c>
      <c r="I71" s="69" t="e">
        <f>+B!I56/B!I$46</f>
        <v>#VALUE!</v>
      </c>
      <c r="J71" s="70" t="e">
        <f>+B!J56/B!J$46</f>
        <v>#VALUE!</v>
      </c>
      <c r="K71" s="69" t="e">
        <f>+B!K56/B!K$46</f>
        <v>#VALUE!</v>
      </c>
      <c r="L71" s="70">
        <f>+B!L56/B!L$46</f>
        <v>1.3600493043827979E-4</v>
      </c>
      <c r="M71" s="69">
        <f>+B!M56/B!M$46</f>
        <v>6.9153129340135129E-4</v>
      </c>
      <c r="N71" s="70" t="e">
        <f>+B!N56/B!N$46</f>
        <v>#VALUE!</v>
      </c>
      <c r="O71" s="69">
        <f>+B!O56/B!O$46</f>
        <v>2.3807404542743348E-3</v>
      </c>
      <c r="P71" s="70">
        <f>+B!P56/B!P$46</f>
        <v>8.6834733893557427E-4</v>
      </c>
      <c r="Q71" s="69">
        <f>+B!Q56/B!Q$46</f>
        <v>3.9237228282194147E-4</v>
      </c>
      <c r="R71" s="70">
        <f>+B!R56/B!R$46</f>
        <v>0</v>
      </c>
      <c r="S71" s="69">
        <f>+B!S56/B!S$46</f>
        <v>1.5792798483891344E-4</v>
      </c>
      <c r="T71" s="70">
        <f>+B!T56/B!T$46</f>
        <v>1.3374026953808169E-3</v>
      </c>
      <c r="U71" s="69">
        <f>+B!U56/B!U$46</f>
        <v>1.8945555449239307E-3</v>
      </c>
      <c r="V71" s="70">
        <f>+B!V56/B!V$46</f>
        <v>8.686617499276115E-4</v>
      </c>
      <c r="W71" s="69">
        <f>+B!W56/B!W$46</f>
        <v>4.6386173484288829E-4</v>
      </c>
      <c r="X71" s="70">
        <f>+B!X56/B!X$46</f>
        <v>4.6869702227806699E-4</v>
      </c>
      <c r="Y71" s="69">
        <f>+B!Y56/B!Y$46</f>
        <v>2.8005556302370391E-4</v>
      </c>
      <c r="Z71" s="71">
        <f>+B!Z56/B!Z$46</f>
        <v>5.7413520884168226E-4</v>
      </c>
      <c r="AA71" s="71">
        <f>+B!AA56/B!AA$46</f>
        <v>5.986231667165519E-5</v>
      </c>
      <c r="AB71" s="71">
        <f>+B!AB56/B!AB$46</f>
        <v>6.7058554959479515E-4</v>
      </c>
      <c r="AC71" s="71">
        <f>+B!AC56/B!AC$46</f>
        <v>1.5446162400951485E-4</v>
      </c>
      <c r="AD71" s="71">
        <f>+B!AD56/B!AD$46</f>
        <v>0</v>
      </c>
      <c r="AE71" s="71">
        <f>+B!AE56/B!AE$46</f>
        <v>1.9695593658018842E-4</v>
      </c>
    </row>
    <row r="72" spans="3:31" x14ac:dyDescent="0.25">
      <c r="C72" t="s">
        <v>52</v>
      </c>
    </row>
  </sheetData>
  <mergeCells count="28">
    <mergeCell ref="C70:D70"/>
    <mergeCell ref="C71:D71"/>
    <mergeCell ref="C65:D65"/>
    <mergeCell ref="C66:D66"/>
    <mergeCell ref="C67:D67"/>
    <mergeCell ref="C68:D68"/>
    <mergeCell ref="C69:D69"/>
    <mergeCell ref="C57:D57"/>
    <mergeCell ref="C61:D61"/>
    <mergeCell ref="C62:D62"/>
    <mergeCell ref="C63:D63"/>
    <mergeCell ref="C64:D64"/>
    <mergeCell ref="C52:D52"/>
    <mergeCell ref="C53:D53"/>
    <mergeCell ref="C54:D54"/>
    <mergeCell ref="C55:D55"/>
    <mergeCell ref="C56:D56"/>
    <mergeCell ref="C47:D47"/>
    <mergeCell ref="C48:D48"/>
    <mergeCell ref="C49:D49"/>
    <mergeCell ref="C50:D50"/>
    <mergeCell ref="C51:D51"/>
    <mergeCell ref="B7:E16"/>
    <mergeCell ref="G9:J16"/>
    <mergeCell ref="M8:P16"/>
    <mergeCell ref="C17:E17"/>
    <mergeCell ref="H17:J17"/>
    <mergeCell ref="N17:P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INICIO</vt:lpstr>
      <vt:lpstr>INDICADORES</vt:lpstr>
      <vt:lpstr>FUENTE DE DATOS</vt:lpstr>
      <vt:lpstr>A</vt:lpstr>
      <vt:lpstr>B</vt:lpstr>
      <vt:lpstr>C</vt:lpstr>
      <vt:lpstr>D</vt:lpstr>
      <vt:lpstr>E</vt:lpstr>
      <vt:lpstr>F</vt:lpstr>
      <vt:lpstr>H</vt:lpstr>
      <vt:lpstr>I</vt:lpstr>
      <vt:lpstr>Hoja1</vt:lpstr>
      <vt:lpstr>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OBSERVATORIO COLOMBIANO TRATADOS COMERCIALES</dc:creator>
  <cp:lastModifiedBy>Luis Eudoro Duarte LAUREANO</cp:lastModifiedBy>
  <dcterms:created xsi:type="dcterms:W3CDTF">2017-09-28T16:39:19Z</dcterms:created>
  <dcterms:modified xsi:type="dcterms:W3CDTF">2023-05-22T17:55:05Z</dcterms:modified>
</cp:coreProperties>
</file>