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24226"/>
  <mc:AlternateContent xmlns:mc="http://schemas.openxmlformats.org/markup-compatibility/2006">
    <mc:Choice Requires="x15">
      <x15ac:absPath xmlns:x15ac="http://schemas.microsoft.com/office/spreadsheetml/2010/11/ac" url="C:\Users\luise\OneDrive\Desktop\eudoro\ADMINISTRACION 20231\PRACTICA PROFESIONAL\Actualización de documentos\"/>
    </mc:Choice>
  </mc:AlternateContent>
  <xr:revisionPtr revIDLastSave="0" documentId="13_ncr:1_{4EDB0BDD-B15F-4FD9-8412-2DADA0F53654}" xr6:coauthVersionLast="47" xr6:coauthVersionMax="47" xr10:uidLastSave="{00000000-0000-0000-0000-000000000000}"/>
  <bookViews>
    <workbookView xWindow="-120" yWindow="-120" windowWidth="24240" windowHeight="13140" tabRatio="664" xr2:uid="{00000000-000D-0000-FFFF-FFFF00000000}"/>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46" i="13" l="1"/>
  <c r="AF59" i="13" s="1"/>
  <c r="AF47" i="13"/>
  <c r="AF60" i="13" s="1"/>
  <c r="AF48" i="13"/>
  <c r="AF61" i="13" s="1"/>
  <c r="AF49" i="13"/>
  <c r="AF62" i="13" s="1"/>
  <c r="AF50" i="13"/>
  <c r="AF63" i="13" s="1"/>
  <c r="AF51" i="13"/>
  <c r="AF64" i="13" s="1"/>
  <c r="AF52" i="13"/>
  <c r="AF65" i="13" s="1"/>
  <c r="AF53" i="13"/>
  <c r="AF66" i="13" s="1"/>
  <c r="AF54" i="13"/>
  <c r="AF67" i="13" s="1"/>
  <c r="AF55" i="13"/>
  <c r="AF68" i="13" s="1"/>
  <c r="AF47" i="12"/>
  <c r="AF48" i="12"/>
  <c r="AF49" i="12"/>
  <c r="AF50" i="12"/>
  <c r="AF51" i="12"/>
  <c r="AF52" i="12"/>
  <c r="AF53" i="12"/>
  <c r="AF54" i="12"/>
  <c r="AF55" i="12"/>
  <c r="AF56" i="12"/>
  <c r="AF61" i="12"/>
  <c r="AF62" i="12"/>
  <c r="AF63" i="12"/>
  <c r="AF64" i="12"/>
  <c r="AF65" i="12"/>
  <c r="AF66" i="12"/>
  <c r="AF67" i="12"/>
  <c r="AF68" i="12"/>
  <c r="AF69" i="12"/>
  <c r="AF70" i="12"/>
  <c r="AF44" i="2"/>
  <c r="AF45" i="2"/>
  <c r="AF46" i="2"/>
  <c r="AF47" i="2"/>
  <c r="AF48" i="2"/>
  <c r="AF49" i="2"/>
  <c r="AF50" i="2"/>
  <c r="AF51" i="2"/>
  <c r="AF52" i="2"/>
  <c r="AF53" i="2"/>
  <c r="AE47" i="10"/>
  <c r="AE48" i="10"/>
  <c r="AE49" i="10"/>
  <c r="AE50" i="10"/>
  <c r="AE51" i="10"/>
  <c r="AE52" i="10"/>
  <c r="AE53" i="10"/>
  <c r="AE54" i="10"/>
  <c r="AE55" i="10"/>
  <c r="AE56" i="10"/>
  <c r="AE57" i="10"/>
  <c r="AE61" i="10"/>
  <c r="AE62" i="10"/>
  <c r="AE63" i="10"/>
  <c r="AE64" i="10"/>
  <c r="AE65" i="10"/>
  <c r="AE66" i="10"/>
  <c r="AE67" i="10"/>
  <c r="AE68" i="10"/>
  <c r="AE69" i="10"/>
  <c r="AE70" i="10"/>
  <c r="AE71" i="10"/>
  <c r="AE102" i="9"/>
  <c r="AE103" i="9"/>
  <c r="AE104" i="9"/>
  <c r="AE105" i="9"/>
  <c r="AE106" i="9"/>
  <c r="AE107" i="9"/>
  <c r="AE108" i="9"/>
  <c r="AE109" i="9"/>
  <c r="AE110" i="9"/>
  <c r="AE111" i="9"/>
  <c r="AE112" i="9"/>
  <c r="AF46" i="9"/>
  <c r="AF47" i="9"/>
  <c r="AF48" i="9"/>
  <c r="AF49" i="9"/>
  <c r="AF50" i="9"/>
  <c r="AF51" i="9"/>
  <c r="AF52" i="9"/>
  <c r="AF53" i="9"/>
  <c r="AF54" i="9"/>
  <c r="AF55" i="9"/>
  <c r="AF56" i="9"/>
  <c r="AE74" i="9"/>
  <c r="AE75" i="9"/>
  <c r="AE76" i="9"/>
  <c r="AE77" i="9"/>
  <c r="AE78" i="9"/>
  <c r="AE79" i="9"/>
  <c r="AE80" i="9"/>
  <c r="AE81" i="9"/>
  <c r="AE82" i="9"/>
  <c r="AE83" i="9"/>
  <c r="AE84" i="9"/>
  <c r="AH112" i="8" l="1"/>
  <c r="AH113" i="8"/>
  <c r="AH114" i="8"/>
  <c r="AH115" i="8"/>
  <c r="AH116" i="8"/>
  <c r="AH117" i="8"/>
  <c r="AH118" i="8"/>
  <c r="AH119" i="8"/>
  <c r="AH120" i="8"/>
  <c r="AH121" i="8"/>
  <c r="AH122" i="8"/>
  <c r="AH98" i="8"/>
  <c r="AH99" i="8"/>
  <c r="AH100" i="8"/>
  <c r="AH101" i="8"/>
  <c r="AH102" i="8"/>
  <c r="AH103" i="8"/>
  <c r="AH104" i="8"/>
  <c r="AH105" i="8"/>
  <c r="AH106" i="8"/>
  <c r="AH107" i="8"/>
  <c r="AH108" i="8"/>
  <c r="AH66" i="8"/>
  <c r="AH67" i="8"/>
  <c r="AH68" i="8"/>
  <c r="AH69" i="8"/>
  <c r="AH70" i="8"/>
  <c r="AH71" i="8"/>
  <c r="AH72" i="8"/>
  <c r="AH73" i="8"/>
  <c r="AH74" i="8"/>
  <c r="AH75" i="8"/>
  <c r="AH76" i="8"/>
  <c r="AH46" i="8" l="1"/>
  <c r="AH47" i="8"/>
  <c r="AH48" i="8"/>
  <c r="AH49" i="8"/>
  <c r="AH50" i="8"/>
  <c r="AH51" i="8"/>
  <c r="AH52" i="8"/>
  <c r="AH53" i="8"/>
  <c r="AH54" i="8"/>
  <c r="AH55" i="8"/>
  <c r="AH56" i="8"/>
  <c r="AD46" i="7"/>
  <c r="AD47" i="7"/>
  <c r="AD48" i="7"/>
  <c r="AD49" i="7"/>
  <c r="AD50" i="7"/>
  <c r="AD51" i="7"/>
  <c r="AD52" i="7"/>
  <c r="AD53" i="7"/>
  <c r="AD54" i="7"/>
  <c r="AD55" i="7"/>
  <c r="AD56" i="7"/>
  <c r="F47" i="13"/>
  <c r="AE47" i="9"/>
  <c r="AE48" i="9"/>
  <c r="AE49" i="9"/>
  <c r="AE50" i="9"/>
  <c r="AE51" i="9"/>
  <c r="AE52" i="9"/>
  <c r="AE53" i="9"/>
  <c r="AE54" i="9"/>
  <c r="AE55" i="9"/>
  <c r="AE56" i="9"/>
  <c r="J47" i="7"/>
  <c r="AE46" i="9"/>
  <c r="AH150" i="8" l="1"/>
  <c r="AH136" i="8"/>
  <c r="AH90" i="8"/>
  <c r="AH149" i="8"/>
  <c r="AH135" i="8"/>
  <c r="AH89" i="8"/>
  <c r="AH148" i="8"/>
  <c r="AH134" i="8"/>
  <c r="AH88" i="8"/>
  <c r="AH147" i="8"/>
  <c r="AH133" i="8"/>
  <c r="AH87" i="8"/>
  <c r="AH146" i="8"/>
  <c r="AH132" i="8"/>
  <c r="AH86" i="8"/>
  <c r="AH145" i="8"/>
  <c r="AH131" i="8"/>
  <c r="AH85" i="8"/>
  <c r="AH144" i="8"/>
  <c r="AH130" i="8"/>
  <c r="AH84" i="8"/>
  <c r="AH143" i="8"/>
  <c r="AH129" i="8"/>
  <c r="AH83" i="8"/>
  <c r="AH142" i="8"/>
  <c r="AH128" i="8"/>
  <c r="AH82" i="8"/>
  <c r="AH141" i="8"/>
  <c r="AH127" i="8"/>
  <c r="AH81" i="8"/>
  <c r="AH140" i="8"/>
  <c r="AH126" i="8"/>
  <c r="AH80" i="8"/>
  <c r="AE46" i="13"/>
  <c r="AE59" i="13" s="1"/>
  <c r="AE47" i="13"/>
  <c r="AE60" i="13" s="1"/>
  <c r="AE48" i="13"/>
  <c r="AE61" i="13" s="1"/>
  <c r="AE49" i="13"/>
  <c r="AE62" i="13" s="1"/>
  <c r="AE50" i="13"/>
  <c r="AE63" i="13" s="1"/>
  <c r="AE51" i="13"/>
  <c r="AE64" i="13" s="1"/>
  <c r="AE52" i="13"/>
  <c r="AE65" i="13" s="1"/>
  <c r="AE53" i="13"/>
  <c r="AE66" i="13" s="1"/>
  <c r="AE54" i="13"/>
  <c r="AE67" i="13" s="1"/>
  <c r="AE55" i="13"/>
  <c r="AE68" i="13" s="1"/>
  <c r="AE47" i="12"/>
  <c r="AE61" i="12" s="1"/>
  <c r="AE48" i="12"/>
  <c r="AE62" i="12" s="1"/>
  <c r="AE49" i="12"/>
  <c r="AE63" i="12" s="1"/>
  <c r="AE50" i="12"/>
  <c r="AE64" i="12" s="1"/>
  <c r="AE51" i="12"/>
  <c r="AE65" i="12" s="1"/>
  <c r="AE52" i="12"/>
  <c r="AE66" i="12" s="1"/>
  <c r="AE53" i="12"/>
  <c r="AE67" i="12" s="1"/>
  <c r="AE54" i="12"/>
  <c r="AE68" i="12" s="1"/>
  <c r="AE55" i="12"/>
  <c r="AE69" i="12" s="1"/>
  <c r="AE56" i="12"/>
  <c r="AE70" i="12" s="1"/>
  <c r="AE44" i="2"/>
  <c r="AE45" i="2"/>
  <c r="AE46" i="2"/>
  <c r="AE47" i="2"/>
  <c r="AE48" i="2"/>
  <c r="AE49" i="2"/>
  <c r="AE50" i="2"/>
  <c r="AE51" i="2"/>
  <c r="AE52" i="2"/>
  <c r="AE53" i="2"/>
  <c r="AD61" i="10"/>
  <c r="AD62" i="10"/>
  <c r="AD63" i="10"/>
  <c r="AD64" i="10"/>
  <c r="AD65" i="10"/>
  <c r="AD66" i="10"/>
  <c r="AD67" i="10"/>
  <c r="AD68" i="10"/>
  <c r="AD69" i="10"/>
  <c r="AD70" i="10"/>
  <c r="AD71" i="10"/>
  <c r="AD47" i="10"/>
  <c r="AD48" i="10"/>
  <c r="AD49" i="10"/>
  <c r="AD50" i="10"/>
  <c r="AD51" i="10"/>
  <c r="AD52" i="10"/>
  <c r="AD53" i="10"/>
  <c r="AD54" i="10"/>
  <c r="AD55" i="10"/>
  <c r="AD56" i="10"/>
  <c r="AD57" i="10"/>
  <c r="AD102" i="9"/>
  <c r="AD103" i="9"/>
  <c r="AD104" i="9"/>
  <c r="AD105" i="9"/>
  <c r="AD106" i="9"/>
  <c r="AD107" i="9"/>
  <c r="AD108" i="9"/>
  <c r="AD109" i="9"/>
  <c r="AD110" i="9"/>
  <c r="AD111" i="9"/>
  <c r="AD112" i="9"/>
  <c r="AD74" i="9"/>
  <c r="AD75" i="9"/>
  <c r="AD76" i="9"/>
  <c r="AD77" i="9"/>
  <c r="AD78" i="9"/>
  <c r="AD79" i="9"/>
  <c r="AD80" i="9"/>
  <c r="AD81" i="9"/>
  <c r="AD82" i="9"/>
  <c r="AD83" i="9"/>
  <c r="AD84" i="9"/>
  <c r="AG112" i="8"/>
  <c r="AG113" i="8"/>
  <c r="AG114" i="8"/>
  <c r="AG115" i="8"/>
  <c r="AG116" i="8"/>
  <c r="AG117" i="8"/>
  <c r="AG118" i="8"/>
  <c r="AG119" i="8"/>
  <c r="AG120" i="8"/>
  <c r="AG121" i="8"/>
  <c r="AG122" i="8"/>
  <c r="H99" i="8"/>
  <c r="H100" i="8"/>
  <c r="H101" i="8"/>
  <c r="H102" i="8"/>
  <c r="H103" i="8"/>
  <c r="H104" i="8"/>
  <c r="H105" i="8"/>
  <c r="H106" i="8"/>
  <c r="H107" i="8"/>
  <c r="H108" i="8"/>
  <c r="AG98" i="8" l="1"/>
  <c r="AG99" i="8"/>
  <c r="AG100" i="8"/>
  <c r="AG101" i="8"/>
  <c r="AG102" i="8"/>
  <c r="AG103" i="8"/>
  <c r="AG104" i="8"/>
  <c r="AG105" i="8"/>
  <c r="AG106" i="8"/>
  <c r="AG107" i="8"/>
  <c r="AG108" i="8"/>
  <c r="AG66" i="8"/>
  <c r="AG67" i="8"/>
  <c r="AG68" i="8"/>
  <c r="AG69" i="8"/>
  <c r="AG70" i="8"/>
  <c r="AG71" i="8"/>
  <c r="AG72" i="8"/>
  <c r="AG73" i="8"/>
  <c r="AG74" i="8"/>
  <c r="AG75" i="8"/>
  <c r="AG76" i="8"/>
  <c r="AG46" i="8"/>
  <c r="AG47" i="8"/>
  <c r="AG48" i="8"/>
  <c r="AG49" i="8"/>
  <c r="AG50" i="8"/>
  <c r="AG51" i="8"/>
  <c r="AG52" i="8"/>
  <c r="AG53" i="8"/>
  <c r="AG54" i="8"/>
  <c r="AG55" i="8"/>
  <c r="AG56" i="8"/>
  <c r="AC46" i="7"/>
  <c r="AC47" i="7"/>
  <c r="AC48" i="7"/>
  <c r="AC49" i="7"/>
  <c r="AC50" i="7"/>
  <c r="AG84" i="8" s="1"/>
  <c r="AC51" i="7"/>
  <c r="AG85" i="8" s="1"/>
  <c r="AC52" i="7"/>
  <c r="AG86" i="8" s="1"/>
  <c r="AC53" i="7"/>
  <c r="AC54" i="7"/>
  <c r="AC55" i="7"/>
  <c r="AC56" i="7"/>
  <c r="AG90" i="8" s="1"/>
  <c r="AG146" i="8" l="1"/>
  <c r="AG132" i="8"/>
  <c r="AG81" i="8"/>
  <c r="AG141" i="8"/>
  <c r="AG127" i="8"/>
  <c r="AG82" i="8"/>
  <c r="AG142" i="8"/>
  <c r="AG128" i="8"/>
  <c r="AG126" i="8"/>
  <c r="AG140" i="8"/>
  <c r="AG150" i="8"/>
  <c r="AG136" i="8"/>
  <c r="AG135" i="8"/>
  <c r="AG149" i="8"/>
  <c r="AG145" i="8"/>
  <c r="AG131" i="8"/>
  <c r="AG89" i="8"/>
  <c r="AG134" i="8"/>
  <c r="AG148" i="8"/>
  <c r="AG130" i="8"/>
  <c r="AG144" i="8"/>
  <c r="AG88" i="8"/>
  <c r="AG80" i="8"/>
  <c r="AG87" i="8"/>
  <c r="AG133" i="8"/>
  <c r="AG147" i="8"/>
  <c r="AG83" i="8"/>
  <c r="AG129" i="8"/>
  <c r="AG143" i="8"/>
  <c r="AD55" i="13"/>
  <c r="AD68" i="13" s="1"/>
  <c r="AD54" i="13"/>
  <c r="AD67" i="13" s="1"/>
  <c r="AD53" i="13"/>
  <c r="AD66" i="13" s="1"/>
  <c r="AD52" i="13"/>
  <c r="AD65" i="13" s="1"/>
  <c r="AD51" i="13"/>
  <c r="AD64" i="13" s="1"/>
  <c r="AD50" i="13"/>
  <c r="AD63" i="13" s="1"/>
  <c r="AD49" i="13"/>
  <c r="AD62" i="13" s="1"/>
  <c r="AD48" i="13"/>
  <c r="AD61" i="13" s="1"/>
  <c r="AD47" i="13"/>
  <c r="AD60" i="13" s="1"/>
  <c r="AD46" i="13"/>
  <c r="AD59" i="13" s="1"/>
  <c r="AD56" i="12"/>
  <c r="AD70" i="12" s="1"/>
  <c r="AD55" i="12"/>
  <c r="AD69" i="12" s="1"/>
  <c r="AD54" i="12"/>
  <c r="AD68" i="12" s="1"/>
  <c r="AD53" i="12"/>
  <c r="AD67" i="12" s="1"/>
  <c r="AD52" i="12"/>
  <c r="AD66" i="12" s="1"/>
  <c r="AD51" i="12"/>
  <c r="AD65" i="12" s="1"/>
  <c r="AD50" i="12"/>
  <c r="AD64" i="12" s="1"/>
  <c r="AD49" i="12"/>
  <c r="AD63" i="12" s="1"/>
  <c r="AD48" i="12"/>
  <c r="AD62" i="12" s="1"/>
  <c r="AD47" i="12"/>
  <c r="AD61" i="12" s="1"/>
  <c r="AD53" i="2"/>
  <c r="AD52" i="2"/>
  <c r="AD51" i="2"/>
  <c r="AD50" i="2"/>
  <c r="AD49" i="2"/>
  <c r="AD48" i="2"/>
  <c r="AD47" i="2"/>
  <c r="AD46" i="2"/>
  <c r="AD45" i="2"/>
  <c r="AD44" i="2"/>
  <c r="AC71" i="10"/>
  <c r="AC70" i="10"/>
  <c r="AC69" i="10"/>
  <c r="AC68" i="10"/>
  <c r="AC67" i="10"/>
  <c r="AC66" i="10"/>
  <c r="AC65" i="10"/>
  <c r="AC64" i="10"/>
  <c r="AC63" i="10"/>
  <c r="AC62" i="10"/>
  <c r="AC61" i="10"/>
  <c r="AC57" i="10"/>
  <c r="AC56" i="10"/>
  <c r="AC55" i="10"/>
  <c r="AC54" i="10"/>
  <c r="AC53" i="10"/>
  <c r="AC52" i="10"/>
  <c r="AC51" i="10"/>
  <c r="AC50" i="10"/>
  <c r="AC49" i="10"/>
  <c r="AC48" i="10"/>
  <c r="AC47" i="10"/>
  <c r="AC112" i="9"/>
  <c r="AC111" i="9"/>
  <c r="AC110" i="9"/>
  <c r="AC109" i="9"/>
  <c r="AC108" i="9"/>
  <c r="AC107" i="9"/>
  <c r="AC106" i="9"/>
  <c r="AC105" i="9"/>
  <c r="AC104" i="9"/>
  <c r="AC103" i="9"/>
  <c r="AC102" i="9"/>
  <c r="AC84" i="9"/>
  <c r="AC83" i="9"/>
  <c r="AC82" i="9"/>
  <c r="AC81" i="9"/>
  <c r="AC80" i="9"/>
  <c r="AC79" i="9"/>
  <c r="AC78" i="9"/>
  <c r="AC77" i="9"/>
  <c r="AC76" i="9"/>
  <c r="AC75" i="9"/>
  <c r="AC74" i="9"/>
  <c r="AD56" i="9"/>
  <c r="AD55" i="9"/>
  <c r="AD54" i="9"/>
  <c r="AD53" i="9"/>
  <c r="AD52" i="9"/>
  <c r="AD51" i="9"/>
  <c r="AD50" i="9"/>
  <c r="AD49" i="9"/>
  <c r="AD48" i="9"/>
  <c r="AD47" i="9"/>
  <c r="AD46" i="9"/>
  <c r="AF122" i="8"/>
  <c r="AF121" i="8"/>
  <c r="AF120" i="8"/>
  <c r="AF119" i="8"/>
  <c r="AF118" i="8"/>
  <c r="AF117" i="8"/>
  <c r="AF116" i="8"/>
  <c r="AF115" i="8"/>
  <c r="AF114" i="8"/>
  <c r="AF113" i="8"/>
  <c r="AF112" i="8"/>
  <c r="AF108" i="8"/>
  <c r="AF107" i="8"/>
  <c r="AF106" i="8"/>
  <c r="AF105" i="8"/>
  <c r="AF104" i="8"/>
  <c r="AF103" i="8"/>
  <c r="AF102" i="8"/>
  <c r="AF101" i="8"/>
  <c r="AF100" i="8"/>
  <c r="AF99" i="8"/>
  <c r="AF98" i="8"/>
  <c r="AF76" i="8"/>
  <c r="AF75" i="8"/>
  <c r="AF74" i="8"/>
  <c r="AF73" i="8"/>
  <c r="AF72" i="8"/>
  <c r="AF71" i="8"/>
  <c r="AF70" i="8"/>
  <c r="AF69" i="8"/>
  <c r="AF68" i="8"/>
  <c r="AF67" i="8"/>
  <c r="AF66" i="8"/>
  <c r="AF56" i="8"/>
  <c r="AF55" i="8"/>
  <c r="AF54" i="8"/>
  <c r="AF53" i="8"/>
  <c r="AF52" i="8"/>
  <c r="AF51" i="8"/>
  <c r="AF50" i="8"/>
  <c r="AF49" i="8"/>
  <c r="AF48" i="8"/>
  <c r="AF47" i="8"/>
  <c r="AF46" i="8"/>
  <c r="AE56" i="8"/>
  <c r="AE55" i="8"/>
  <c r="AE54" i="8"/>
  <c r="AE53" i="8"/>
  <c r="AE52" i="8"/>
  <c r="AE51" i="8"/>
  <c r="AE50" i="8"/>
  <c r="AE49" i="8"/>
  <c r="AE48" i="8"/>
  <c r="AE47" i="8"/>
  <c r="AE46" i="8"/>
  <c r="AB56" i="7"/>
  <c r="AF136" i="8" s="1"/>
  <c r="AB55" i="7"/>
  <c r="AF149" i="8" s="1"/>
  <c r="AB54" i="7"/>
  <c r="AF134" i="8" s="1"/>
  <c r="AB53" i="7"/>
  <c r="AF147" i="8" s="1"/>
  <c r="AB52" i="7"/>
  <c r="AF146" i="8" s="1"/>
  <c r="AB51" i="7"/>
  <c r="AF145" i="8" s="1"/>
  <c r="AB50" i="7"/>
  <c r="AF130" i="8" s="1"/>
  <c r="AB49" i="7"/>
  <c r="AF129" i="8" s="1"/>
  <c r="AB48" i="7"/>
  <c r="AF128" i="8" s="1"/>
  <c r="AB47" i="7"/>
  <c r="AF141" i="8" s="1"/>
  <c r="AB46" i="7"/>
  <c r="AF126" i="8" s="1"/>
  <c r="AF127" i="8" l="1"/>
  <c r="AF131" i="8"/>
  <c r="AF135" i="8"/>
  <c r="AF82" i="8"/>
  <c r="AF142" i="8"/>
  <c r="AF83" i="8"/>
  <c r="AF132" i="8"/>
  <c r="AF143" i="8"/>
  <c r="AF80" i="8"/>
  <c r="AF84" i="8"/>
  <c r="AF88" i="8"/>
  <c r="AF133" i="8"/>
  <c r="AF140" i="8"/>
  <c r="AF144" i="8"/>
  <c r="AF148" i="8"/>
  <c r="AF86" i="8"/>
  <c r="AF90" i="8"/>
  <c r="AF150" i="8"/>
  <c r="AF87" i="8"/>
  <c r="AF81" i="8"/>
  <c r="AF85" i="8"/>
  <c r="AF89" i="8"/>
  <c r="AC46" i="13"/>
  <c r="AC59" i="13" s="1"/>
  <c r="AC47" i="13"/>
  <c r="AC60" i="13" s="1"/>
  <c r="AC48" i="13"/>
  <c r="AC61" i="13" s="1"/>
  <c r="AC49" i="13"/>
  <c r="AC62" i="13" s="1"/>
  <c r="AC50" i="13"/>
  <c r="AC63" i="13" s="1"/>
  <c r="AC51" i="13"/>
  <c r="AC64" i="13" s="1"/>
  <c r="AC52" i="13"/>
  <c r="AC65" i="13" s="1"/>
  <c r="AC53" i="13"/>
  <c r="AC66" i="13" s="1"/>
  <c r="AC54" i="13"/>
  <c r="AC67" i="13" s="1"/>
  <c r="AC55" i="13"/>
  <c r="AC68" i="13" s="1"/>
  <c r="AC47" i="12"/>
  <c r="AC61" i="12" s="1"/>
  <c r="AC48" i="12"/>
  <c r="AC62" i="12" s="1"/>
  <c r="AC49" i="12"/>
  <c r="AC63" i="12" s="1"/>
  <c r="AC50" i="12"/>
  <c r="AC64" i="12" s="1"/>
  <c r="AC51" i="12"/>
  <c r="AC65" i="12" s="1"/>
  <c r="AC52" i="12"/>
  <c r="AC66" i="12" s="1"/>
  <c r="AC53" i="12"/>
  <c r="AC67" i="12" s="1"/>
  <c r="AC54" i="12"/>
  <c r="AC68" i="12" s="1"/>
  <c r="AC55" i="12"/>
  <c r="AC69" i="12" s="1"/>
  <c r="AC56" i="12"/>
  <c r="AC70" i="12" s="1"/>
  <c r="AC44" i="2"/>
  <c r="AC45" i="2"/>
  <c r="AC46" i="2"/>
  <c r="AC47" i="2"/>
  <c r="AC48" i="2"/>
  <c r="AC49" i="2"/>
  <c r="AC50" i="2"/>
  <c r="AC51" i="2"/>
  <c r="AC52" i="2"/>
  <c r="AC53" i="2"/>
  <c r="AB61" i="10"/>
  <c r="AB62" i="10"/>
  <c r="AB63" i="10"/>
  <c r="AB64" i="10"/>
  <c r="AB65" i="10"/>
  <c r="AB66" i="10"/>
  <c r="AB67" i="10"/>
  <c r="AB68" i="10"/>
  <c r="AB69" i="10"/>
  <c r="AB70" i="10"/>
  <c r="AB71" i="10"/>
  <c r="AB47" i="10"/>
  <c r="AB48" i="10"/>
  <c r="AB49" i="10"/>
  <c r="AB50" i="10"/>
  <c r="AB51" i="10"/>
  <c r="AB52" i="10"/>
  <c r="AB53" i="10"/>
  <c r="AB54" i="10"/>
  <c r="AB55" i="10"/>
  <c r="AB56" i="10"/>
  <c r="AB57" i="10"/>
  <c r="AB102" i="9"/>
  <c r="AB103" i="9"/>
  <c r="AB104" i="9"/>
  <c r="AB105" i="9"/>
  <c r="AB106" i="9"/>
  <c r="AB107" i="9"/>
  <c r="AB108" i="9"/>
  <c r="AB109" i="9"/>
  <c r="AB110" i="9"/>
  <c r="AB111" i="9"/>
  <c r="AB112" i="9"/>
  <c r="AB74" i="9"/>
  <c r="AB75" i="9"/>
  <c r="AB76" i="9"/>
  <c r="AB77" i="9"/>
  <c r="AB78" i="9"/>
  <c r="AB79" i="9"/>
  <c r="AB80" i="9"/>
  <c r="AB81" i="9"/>
  <c r="AB82" i="9"/>
  <c r="AB83" i="9"/>
  <c r="AB84" i="9"/>
  <c r="AC46" i="9"/>
  <c r="AC47" i="9"/>
  <c r="AC48" i="9"/>
  <c r="AC49" i="9"/>
  <c r="AC50" i="9"/>
  <c r="AC51" i="9"/>
  <c r="AC52" i="9"/>
  <c r="AC53" i="9"/>
  <c r="AC54" i="9"/>
  <c r="AC55" i="9"/>
  <c r="AC56" i="9"/>
  <c r="L112" i="8" l="1"/>
  <c r="M112" i="8"/>
  <c r="N112" i="8"/>
  <c r="O112" i="8"/>
  <c r="P112" i="8"/>
  <c r="Q112" i="8"/>
  <c r="R112" i="8"/>
  <c r="S112" i="8"/>
  <c r="T112" i="8"/>
  <c r="U112" i="8"/>
  <c r="V112" i="8"/>
  <c r="W112" i="8"/>
  <c r="X112" i="8"/>
  <c r="Y112" i="8"/>
  <c r="Z112" i="8"/>
  <c r="AA112" i="8"/>
  <c r="AB112" i="8"/>
  <c r="AC112" i="8"/>
  <c r="AD112" i="8"/>
  <c r="AE112" i="8"/>
  <c r="I112" i="8"/>
  <c r="J112" i="8"/>
  <c r="K112" i="8"/>
  <c r="I113" i="8"/>
  <c r="J113" i="8"/>
  <c r="K113" i="8"/>
  <c r="L113" i="8"/>
  <c r="M113" i="8"/>
  <c r="N113" i="8"/>
  <c r="O113" i="8"/>
  <c r="P113" i="8"/>
  <c r="Q113" i="8"/>
  <c r="R113" i="8"/>
  <c r="S113" i="8"/>
  <c r="T113" i="8"/>
  <c r="U113" i="8"/>
  <c r="V113" i="8"/>
  <c r="W113" i="8"/>
  <c r="X113" i="8"/>
  <c r="Y113" i="8"/>
  <c r="Z113" i="8"/>
  <c r="AA113" i="8"/>
  <c r="AB113" i="8"/>
  <c r="AC113" i="8"/>
  <c r="AD113" i="8"/>
  <c r="AE113" i="8"/>
  <c r="I114" i="8"/>
  <c r="J114" i="8"/>
  <c r="K114" i="8"/>
  <c r="L114" i="8"/>
  <c r="M114" i="8"/>
  <c r="N114" i="8"/>
  <c r="O114" i="8"/>
  <c r="P114" i="8"/>
  <c r="Q114" i="8"/>
  <c r="R114" i="8"/>
  <c r="S114" i="8"/>
  <c r="T114" i="8"/>
  <c r="U114" i="8"/>
  <c r="V114" i="8"/>
  <c r="W114" i="8"/>
  <c r="X114" i="8"/>
  <c r="Y114" i="8"/>
  <c r="Z114" i="8"/>
  <c r="AA114" i="8"/>
  <c r="AB114" i="8"/>
  <c r="AC114" i="8"/>
  <c r="AD114" i="8"/>
  <c r="AE114" i="8"/>
  <c r="I115" i="8"/>
  <c r="J115" i="8"/>
  <c r="K115" i="8"/>
  <c r="L115" i="8"/>
  <c r="M115" i="8"/>
  <c r="N115" i="8"/>
  <c r="O115" i="8"/>
  <c r="P115" i="8"/>
  <c r="Q115" i="8"/>
  <c r="R115" i="8"/>
  <c r="S115" i="8"/>
  <c r="T115" i="8"/>
  <c r="U115" i="8"/>
  <c r="V115" i="8"/>
  <c r="W115" i="8"/>
  <c r="X115" i="8"/>
  <c r="Y115" i="8"/>
  <c r="Z115" i="8"/>
  <c r="AA115" i="8"/>
  <c r="AB115" i="8"/>
  <c r="AC115" i="8"/>
  <c r="AD115" i="8"/>
  <c r="AE115" i="8"/>
  <c r="I116" i="8"/>
  <c r="J116" i="8"/>
  <c r="K116" i="8"/>
  <c r="L116" i="8"/>
  <c r="M116" i="8"/>
  <c r="N116" i="8"/>
  <c r="O116" i="8"/>
  <c r="P116" i="8"/>
  <c r="Q116" i="8"/>
  <c r="R116" i="8"/>
  <c r="S116" i="8"/>
  <c r="T116" i="8"/>
  <c r="U116" i="8"/>
  <c r="V116" i="8"/>
  <c r="W116" i="8"/>
  <c r="X116" i="8"/>
  <c r="Y116" i="8"/>
  <c r="Z116" i="8"/>
  <c r="AA116" i="8"/>
  <c r="AB116" i="8"/>
  <c r="AC116" i="8"/>
  <c r="AD116" i="8"/>
  <c r="AE116" i="8"/>
  <c r="I117" i="8"/>
  <c r="J117" i="8"/>
  <c r="K117" i="8"/>
  <c r="L117" i="8"/>
  <c r="M117" i="8"/>
  <c r="N117" i="8"/>
  <c r="O117" i="8"/>
  <c r="P117" i="8"/>
  <c r="Q117" i="8"/>
  <c r="R117" i="8"/>
  <c r="S117" i="8"/>
  <c r="T117" i="8"/>
  <c r="U117" i="8"/>
  <c r="V117" i="8"/>
  <c r="W117" i="8"/>
  <c r="X117" i="8"/>
  <c r="Y117" i="8"/>
  <c r="Z117" i="8"/>
  <c r="AA117" i="8"/>
  <c r="AB117" i="8"/>
  <c r="AC117" i="8"/>
  <c r="AD117" i="8"/>
  <c r="AE117" i="8"/>
  <c r="I118" i="8"/>
  <c r="J118" i="8"/>
  <c r="K118" i="8"/>
  <c r="L118" i="8"/>
  <c r="M118" i="8"/>
  <c r="N118" i="8"/>
  <c r="O118" i="8"/>
  <c r="P118" i="8"/>
  <c r="Q118" i="8"/>
  <c r="R118" i="8"/>
  <c r="S118" i="8"/>
  <c r="T118" i="8"/>
  <c r="U118" i="8"/>
  <c r="V118" i="8"/>
  <c r="W118" i="8"/>
  <c r="X118" i="8"/>
  <c r="Y118" i="8"/>
  <c r="Z118" i="8"/>
  <c r="AA118" i="8"/>
  <c r="AB118" i="8"/>
  <c r="AC118" i="8"/>
  <c r="AD118" i="8"/>
  <c r="AE118" i="8"/>
  <c r="I119" i="8"/>
  <c r="J119" i="8"/>
  <c r="K119" i="8"/>
  <c r="L119" i="8"/>
  <c r="M119" i="8"/>
  <c r="N119" i="8"/>
  <c r="O119" i="8"/>
  <c r="P119" i="8"/>
  <c r="Q119" i="8"/>
  <c r="R119" i="8"/>
  <c r="S119" i="8"/>
  <c r="T119" i="8"/>
  <c r="U119" i="8"/>
  <c r="V119" i="8"/>
  <c r="W119" i="8"/>
  <c r="X119" i="8"/>
  <c r="Y119" i="8"/>
  <c r="Z119" i="8"/>
  <c r="AA119" i="8"/>
  <c r="AB119" i="8"/>
  <c r="AC119" i="8"/>
  <c r="AD119" i="8"/>
  <c r="AE119" i="8"/>
  <c r="I120" i="8"/>
  <c r="J120" i="8"/>
  <c r="K120" i="8"/>
  <c r="L120" i="8"/>
  <c r="M120" i="8"/>
  <c r="N120" i="8"/>
  <c r="O120" i="8"/>
  <c r="P120" i="8"/>
  <c r="Q120" i="8"/>
  <c r="R120" i="8"/>
  <c r="S120" i="8"/>
  <c r="T120" i="8"/>
  <c r="U120" i="8"/>
  <c r="V120" i="8"/>
  <c r="W120" i="8"/>
  <c r="X120" i="8"/>
  <c r="Y120" i="8"/>
  <c r="Z120" i="8"/>
  <c r="AA120" i="8"/>
  <c r="AB120" i="8"/>
  <c r="AC120" i="8"/>
  <c r="AD120" i="8"/>
  <c r="AE120" i="8"/>
  <c r="I121" i="8"/>
  <c r="J121" i="8"/>
  <c r="K121" i="8"/>
  <c r="L121" i="8"/>
  <c r="M121" i="8"/>
  <c r="N121" i="8"/>
  <c r="O121" i="8"/>
  <c r="P121" i="8"/>
  <c r="Q121" i="8"/>
  <c r="R121" i="8"/>
  <c r="S121" i="8"/>
  <c r="T121" i="8"/>
  <c r="U121" i="8"/>
  <c r="V121" i="8"/>
  <c r="W121" i="8"/>
  <c r="X121" i="8"/>
  <c r="Y121" i="8"/>
  <c r="Z121" i="8"/>
  <c r="AA121" i="8"/>
  <c r="AB121" i="8"/>
  <c r="AC121" i="8"/>
  <c r="AD121" i="8"/>
  <c r="AE121" i="8"/>
  <c r="I122" i="8"/>
  <c r="J122" i="8"/>
  <c r="K122" i="8"/>
  <c r="L122" i="8"/>
  <c r="M122" i="8"/>
  <c r="N122" i="8"/>
  <c r="O122" i="8"/>
  <c r="P122" i="8"/>
  <c r="Q122" i="8"/>
  <c r="R122" i="8"/>
  <c r="S122" i="8"/>
  <c r="T122" i="8"/>
  <c r="U122" i="8"/>
  <c r="V122" i="8"/>
  <c r="W122" i="8"/>
  <c r="X122" i="8"/>
  <c r="Y122" i="8"/>
  <c r="Z122" i="8"/>
  <c r="AA122" i="8"/>
  <c r="AB122" i="8"/>
  <c r="AC122" i="8"/>
  <c r="AD122" i="8"/>
  <c r="AE122" i="8"/>
  <c r="I98" i="8"/>
  <c r="J98" i="8"/>
  <c r="K98" i="8"/>
  <c r="L98" i="8"/>
  <c r="M98" i="8"/>
  <c r="N98" i="8"/>
  <c r="O98" i="8"/>
  <c r="P98" i="8"/>
  <c r="Q98" i="8"/>
  <c r="R98" i="8"/>
  <c r="S98" i="8"/>
  <c r="T98" i="8"/>
  <c r="U98" i="8"/>
  <c r="V98" i="8"/>
  <c r="W98" i="8"/>
  <c r="X98" i="8"/>
  <c r="Y98" i="8"/>
  <c r="Z98" i="8"/>
  <c r="AA98" i="8"/>
  <c r="AB98" i="8"/>
  <c r="AC98" i="8"/>
  <c r="AD98" i="8"/>
  <c r="AE98" i="8"/>
  <c r="I99" i="8"/>
  <c r="J99" i="8"/>
  <c r="K99" i="8"/>
  <c r="L99" i="8"/>
  <c r="M99" i="8"/>
  <c r="N99" i="8"/>
  <c r="O99" i="8"/>
  <c r="P99" i="8"/>
  <c r="Q99" i="8"/>
  <c r="R99" i="8"/>
  <c r="S99" i="8"/>
  <c r="T99" i="8"/>
  <c r="U99" i="8"/>
  <c r="V99" i="8"/>
  <c r="W99" i="8"/>
  <c r="X99" i="8"/>
  <c r="Y99" i="8"/>
  <c r="Z99" i="8"/>
  <c r="AA99" i="8"/>
  <c r="AB99" i="8"/>
  <c r="AC99" i="8"/>
  <c r="AD99" i="8"/>
  <c r="AE99" i="8"/>
  <c r="I100" i="8"/>
  <c r="J100" i="8"/>
  <c r="K100" i="8"/>
  <c r="L100" i="8"/>
  <c r="M100" i="8"/>
  <c r="N100" i="8"/>
  <c r="O100" i="8"/>
  <c r="P100" i="8"/>
  <c r="Q100" i="8"/>
  <c r="R100" i="8"/>
  <c r="S100" i="8"/>
  <c r="T100" i="8"/>
  <c r="U100" i="8"/>
  <c r="V100" i="8"/>
  <c r="W100" i="8"/>
  <c r="X100" i="8"/>
  <c r="Y100" i="8"/>
  <c r="Z100" i="8"/>
  <c r="AA100" i="8"/>
  <c r="AB100" i="8"/>
  <c r="AC100" i="8"/>
  <c r="AD100" i="8"/>
  <c r="AE100" i="8"/>
  <c r="I101" i="8"/>
  <c r="J101" i="8"/>
  <c r="K101" i="8"/>
  <c r="L101" i="8"/>
  <c r="M101" i="8"/>
  <c r="N101" i="8"/>
  <c r="O101" i="8"/>
  <c r="P101" i="8"/>
  <c r="Q101" i="8"/>
  <c r="R101" i="8"/>
  <c r="S101" i="8"/>
  <c r="T101" i="8"/>
  <c r="U101" i="8"/>
  <c r="V101" i="8"/>
  <c r="W101" i="8"/>
  <c r="X101" i="8"/>
  <c r="Y101" i="8"/>
  <c r="Z101" i="8"/>
  <c r="AA101" i="8"/>
  <c r="AB101" i="8"/>
  <c r="AC101" i="8"/>
  <c r="AD101" i="8"/>
  <c r="AE101" i="8"/>
  <c r="I102" i="8"/>
  <c r="J102" i="8"/>
  <c r="K102" i="8"/>
  <c r="L102" i="8"/>
  <c r="M102" i="8"/>
  <c r="N102" i="8"/>
  <c r="O102" i="8"/>
  <c r="P102" i="8"/>
  <c r="Q102" i="8"/>
  <c r="R102" i="8"/>
  <c r="S102" i="8"/>
  <c r="T102" i="8"/>
  <c r="U102" i="8"/>
  <c r="V102" i="8"/>
  <c r="W102" i="8"/>
  <c r="X102" i="8"/>
  <c r="Y102" i="8"/>
  <c r="Z102" i="8"/>
  <c r="AA102" i="8"/>
  <c r="AB102" i="8"/>
  <c r="AC102" i="8"/>
  <c r="AD102" i="8"/>
  <c r="AE102" i="8"/>
  <c r="I103" i="8"/>
  <c r="J103" i="8"/>
  <c r="K103" i="8"/>
  <c r="L103" i="8"/>
  <c r="M103" i="8"/>
  <c r="N103" i="8"/>
  <c r="O103" i="8"/>
  <c r="P103" i="8"/>
  <c r="Q103" i="8"/>
  <c r="R103" i="8"/>
  <c r="S103" i="8"/>
  <c r="T103" i="8"/>
  <c r="U103" i="8"/>
  <c r="V103" i="8"/>
  <c r="W103" i="8"/>
  <c r="X103" i="8"/>
  <c r="Y103" i="8"/>
  <c r="Z103" i="8"/>
  <c r="AA103" i="8"/>
  <c r="AB103" i="8"/>
  <c r="AC103" i="8"/>
  <c r="AD103" i="8"/>
  <c r="AE103" i="8"/>
  <c r="I104" i="8"/>
  <c r="J104" i="8"/>
  <c r="K104" i="8"/>
  <c r="L104" i="8"/>
  <c r="M104" i="8"/>
  <c r="N104" i="8"/>
  <c r="O104" i="8"/>
  <c r="P104" i="8"/>
  <c r="Q104" i="8"/>
  <c r="R104" i="8"/>
  <c r="S104" i="8"/>
  <c r="T104" i="8"/>
  <c r="U104" i="8"/>
  <c r="V104" i="8"/>
  <c r="W104" i="8"/>
  <c r="X104" i="8"/>
  <c r="Y104" i="8"/>
  <c r="Z104" i="8"/>
  <c r="AA104" i="8"/>
  <c r="AB104" i="8"/>
  <c r="AC104" i="8"/>
  <c r="AD104" i="8"/>
  <c r="AE104" i="8"/>
  <c r="I105" i="8"/>
  <c r="J105" i="8"/>
  <c r="K105" i="8"/>
  <c r="L105" i="8"/>
  <c r="M105" i="8"/>
  <c r="N105" i="8"/>
  <c r="O105" i="8"/>
  <c r="P105" i="8"/>
  <c r="Q105" i="8"/>
  <c r="R105" i="8"/>
  <c r="S105" i="8"/>
  <c r="T105" i="8"/>
  <c r="U105" i="8"/>
  <c r="V105" i="8"/>
  <c r="W105" i="8"/>
  <c r="X105" i="8"/>
  <c r="Y105" i="8"/>
  <c r="Z105" i="8"/>
  <c r="AA105" i="8"/>
  <c r="AB105" i="8"/>
  <c r="AC105" i="8"/>
  <c r="AD105" i="8"/>
  <c r="AE105" i="8"/>
  <c r="I106" i="8"/>
  <c r="J106" i="8"/>
  <c r="K106" i="8"/>
  <c r="L106" i="8"/>
  <c r="M106" i="8"/>
  <c r="N106" i="8"/>
  <c r="O106" i="8"/>
  <c r="P106" i="8"/>
  <c r="Q106" i="8"/>
  <c r="R106" i="8"/>
  <c r="S106" i="8"/>
  <c r="T106" i="8"/>
  <c r="U106" i="8"/>
  <c r="V106" i="8"/>
  <c r="W106" i="8"/>
  <c r="X106" i="8"/>
  <c r="Y106" i="8"/>
  <c r="Z106" i="8"/>
  <c r="AA106" i="8"/>
  <c r="AB106" i="8"/>
  <c r="AC106" i="8"/>
  <c r="AD106" i="8"/>
  <c r="AE106" i="8"/>
  <c r="I107" i="8"/>
  <c r="J107" i="8"/>
  <c r="K107" i="8"/>
  <c r="L107" i="8"/>
  <c r="M107" i="8"/>
  <c r="N107" i="8"/>
  <c r="O107" i="8"/>
  <c r="P107" i="8"/>
  <c r="Q107" i="8"/>
  <c r="R107" i="8"/>
  <c r="S107" i="8"/>
  <c r="T107" i="8"/>
  <c r="U107" i="8"/>
  <c r="V107" i="8"/>
  <c r="W107" i="8"/>
  <c r="X107" i="8"/>
  <c r="Y107" i="8"/>
  <c r="Z107" i="8"/>
  <c r="AA107" i="8"/>
  <c r="AB107" i="8"/>
  <c r="AC107" i="8"/>
  <c r="AD107" i="8"/>
  <c r="AE107" i="8"/>
  <c r="I108" i="8"/>
  <c r="J108" i="8"/>
  <c r="K108" i="8"/>
  <c r="L108" i="8"/>
  <c r="M108" i="8"/>
  <c r="N108" i="8"/>
  <c r="O108" i="8"/>
  <c r="P108" i="8"/>
  <c r="Q108" i="8"/>
  <c r="R108" i="8"/>
  <c r="S108" i="8"/>
  <c r="T108" i="8"/>
  <c r="U108" i="8"/>
  <c r="V108" i="8"/>
  <c r="W108" i="8"/>
  <c r="X108" i="8"/>
  <c r="Y108" i="8"/>
  <c r="Z108" i="8"/>
  <c r="AA108" i="8"/>
  <c r="AB108" i="8"/>
  <c r="AC108" i="8"/>
  <c r="AD108" i="8"/>
  <c r="AE108" i="8"/>
  <c r="AE66" i="8"/>
  <c r="AE67" i="8"/>
  <c r="AE68" i="8"/>
  <c r="AE69" i="8"/>
  <c r="AE70" i="8"/>
  <c r="AE71" i="8"/>
  <c r="AE72" i="8"/>
  <c r="AE73" i="8"/>
  <c r="AE74" i="8"/>
  <c r="AE75" i="8"/>
  <c r="AE76" i="8"/>
  <c r="AA46" i="7" l="1"/>
  <c r="AA47" i="7"/>
  <c r="AA48" i="7"/>
  <c r="AA49" i="7"/>
  <c r="AA50" i="7"/>
  <c r="AA51" i="7"/>
  <c r="AA52" i="7"/>
  <c r="AA53" i="7"/>
  <c r="AA54" i="7"/>
  <c r="AA55" i="7"/>
  <c r="AA56" i="7"/>
  <c r="AE150" i="8" l="1"/>
  <c r="AE90" i="8"/>
  <c r="AE136" i="8"/>
  <c r="AE142" i="8"/>
  <c r="AE82" i="8"/>
  <c r="AE128" i="8"/>
  <c r="AE145" i="8"/>
  <c r="AE131" i="8"/>
  <c r="AE85" i="8"/>
  <c r="AE141" i="8"/>
  <c r="AE127" i="8"/>
  <c r="AE81" i="8"/>
  <c r="AE147" i="8"/>
  <c r="AE133" i="8"/>
  <c r="AE87" i="8"/>
  <c r="AE129" i="8"/>
  <c r="AE83" i="8"/>
  <c r="AE143" i="8"/>
  <c r="AE146" i="8"/>
  <c r="AE86" i="8"/>
  <c r="AE132" i="8"/>
  <c r="AE149" i="8"/>
  <c r="AE135" i="8"/>
  <c r="AE89" i="8"/>
  <c r="AE148" i="8"/>
  <c r="AE134" i="8"/>
  <c r="AE88" i="8"/>
  <c r="AE144" i="8"/>
  <c r="AE130" i="8"/>
  <c r="AE84" i="8"/>
  <c r="AE140" i="8"/>
  <c r="AE126" i="8"/>
  <c r="AE80" i="8"/>
  <c r="AA102" i="9"/>
  <c r="AA103" i="9"/>
  <c r="AA104" i="9"/>
  <c r="AA105" i="9"/>
  <c r="AA106" i="9"/>
  <c r="AA107" i="9"/>
  <c r="AA108" i="9"/>
  <c r="AA109" i="9"/>
  <c r="AA110" i="9"/>
  <c r="AA111" i="9"/>
  <c r="AA112" i="9"/>
  <c r="AB46" i="13" l="1"/>
  <c r="AB59" i="13" s="1"/>
  <c r="AB47" i="13"/>
  <c r="AB60" i="13" s="1"/>
  <c r="AB48" i="13"/>
  <c r="AB61" i="13" s="1"/>
  <c r="AB49" i="13"/>
  <c r="AB62" i="13" s="1"/>
  <c r="AB50" i="13"/>
  <c r="AB63" i="13" s="1"/>
  <c r="AB51" i="13"/>
  <c r="AB64" i="13" s="1"/>
  <c r="AB52" i="13"/>
  <c r="AB65" i="13" s="1"/>
  <c r="AB53" i="13"/>
  <c r="AB66" i="13" s="1"/>
  <c r="AB54" i="13"/>
  <c r="AB67" i="13" s="1"/>
  <c r="AB55" i="13"/>
  <c r="AB68" i="13" s="1"/>
  <c r="AB47" i="12"/>
  <c r="AB61" i="12" s="1"/>
  <c r="AB48" i="12"/>
  <c r="AB62" i="12" s="1"/>
  <c r="AB49" i="12"/>
  <c r="AB63" i="12" s="1"/>
  <c r="AB50" i="12"/>
  <c r="AB64" i="12" s="1"/>
  <c r="AB51" i="12"/>
  <c r="AB65" i="12" s="1"/>
  <c r="AB52" i="12"/>
  <c r="AB66" i="12" s="1"/>
  <c r="AB53" i="12"/>
  <c r="AB67" i="12" s="1"/>
  <c r="AB54" i="12"/>
  <c r="AB68" i="12" s="1"/>
  <c r="AB55" i="12"/>
  <c r="AB69" i="12" s="1"/>
  <c r="AB56" i="12"/>
  <c r="AB70" i="12" s="1"/>
  <c r="AB44" i="2"/>
  <c r="AB45" i="2"/>
  <c r="AB46" i="2"/>
  <c r="AB47" i="2"/>
  <c r="AB48" i="2"/>
  <c r="AB49" i="2"/>
  <c r="AB50" i="2"/>
  <c r="AB51" i="2"/>
  <c r="AB52" i="2"/>
  <c r="AB53" i="2"/>
  <c r="AA61" i="10"/>
  <c r="AA62" i="10"/>
  <c r="AA63" i="10"/>
  <c r="AA64" i="10"/>
  <c r="AA65" i="10"/>
  <c r="AA66" i="10"/>
  <c r="AA67" i="10"/>
  <c r="AA68" i="10"/>
  <c r="AA69" i="10"/>
  <c r="AA70" i="10"/>
  <c r="AA71" i="10"/>
  <c r="AA47" i="10"/>
  <c r="AA48" i="10"/>
  <c r="AA49" i="10"/>
  <c r="AA50" i="10"/>
  <c r="AA51" i="10"/>
  <c r="AA52" i="10"/>
  <c r="AA53" i="10"/>
  <c r="AA54" i="10"/>
  <c r="AA55" i="10"/>
  <c r="AA56" i="10"/>
  <c r="AA57" i="10"/>
  <c r="AA74" i="9"/>
  <c r="AA75" i="9"/>
  <c r="AA76" i="9"/>
  <c r="AA77" i="9"/>
  <c r="AA78" i="9"/>
  <c r="AA79" i="9"/>
  <c r="AA80" i="9"/>
  <c r="AA81" i="9"/>
  <c r="AA82" i="9"/>
  <c r="AA83" i="9"/>
  <c r="AA84" i="9"/>
  <c r="AA46" i="9"/>
  <c r="AB46" i="9"/>
  <c r="AB47" i="9"/>
  <c r="AB48" i="9"/>
  <c r="AB49" i="9"/>
  <c r="AB50" i="9"/>
  <c r="AB51" i="9"/>
  <c r="AB52" i="9"/>
  <c r="AB53" i="9"/>
  <c r="AB54" i="9"/>
  <c r="AB55" i="9"/>
  <c r="AB56" i="9"/>
  <c r="AD46" i="8"/>
  <c r="AD47" i="8"/>
  <c r="AD48" i="8"/>
  <c r="AD49" i="8"/>
  <c r="AD50" i="8"/>
  <c r="AD51" i="8"/>
  <c r="AD52" i="8"/>
  <c r="AD53" i="8"/>
  <c r="AD54" i="8"/>
  <c r="AD55" i="8"/>
  <c r="AD56" i="8"/>
  <c r="AD66" i="8"/>
  <c r="AD67" i="8"/>
  <c r="AD68" i="8"/>
  <c r="AD69" i="8"/>
  <c r="AD70" i="8"/>
  <c r="AD71" i="8"/>
  <c r="AD72" i="8"/>
  <c r="AD73" i="8"/>
  <c r="AD74" i="8"/>
  <c r="AD75" i="8"/>
  <c r="AD76" i="8"/>
  <c r="Z46" i="7"/>
  <c r="Z47" i="7"/>
  <c r="Z48" i="7"/>
  <c r="Z49" i="7"/>
  <c r="Z50" i="7"/>
  <c r="Z51" i="7"/>
  <c r="Z52" i="7"/>
  <c r="Z53" i="7"/>
  <c r="Z54" i="7"/>
  <c r="Z55" i="7"/>
  <c r="Z56" i="7"/>
  <c r="AD90" i="8" l="1"/>
  <c r="AD136" i="8"/>
  <c r="AD150" i="8"/>
  <c r="AD89" i="8"/>
  <c r="AD149" i="8"/>
  <c r="AD135" i="8"/>
  <c r="AD145" i="8"/>
  <c r="AD131" i="8"/>
  <c r="AD81" i="8"/>
  <c r="AD141" i="8"/>
  <c r="AD127" i="8"/>
  <c r="AD132" i="8"/>
  <c r="AD146" i="8"/>
  <c r="AD88" i="8"/>
  <c r="AD148" i="8"/>
  <c r="AD134" i="8"/>
  <c r="AD84" i="8"/>
  <c r="AD144" i="8"/>
  <c r="AD130" i="8"/>
  <c r="AD80" i="8"/>
  <c r="AD140" i="8"/>
  <c r="AD126" i="8"/>
  <c r="AD82" i="8"/>
  <c r="AD142" i="8"/>
  <c r="AD128" i="8"/>
  <c r="AD147" i="8"/>
  <c r="AD133" i="8"/>
  <c r="AD83" i="8"/>
  <c r="AD143" i="8"/>
  <c r="AD129" i="8"/>
  <c r="AD87" i="8"/>
  <c r="AD86" i="8"/>
  <c r="AD85" i="8"/>
  <c r="F50" i="13"/>
  <c r="G50" i="13"/>
  <c r="H50" i="13"/>
  <c r="F55" i="13"/>
  <c r="I55" i="13"/>
  <c r="H71" i="8" l="1"/>
  <c r="H67" i="8" l="1"/>
  <c r="D46" i="7"/>
  <c r="H80" i="8" s="1"/>
  <c r="K68" i="13" l="1"/>
  <c r="F60" i="13"/>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L145" i="8" l="1"/>
  <c r="L131" i="8"/>
  <c r="F46" i="13"/>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F46" i="9"/>
  <c r="H113" i="8"/>
  <c r="H114" i="8"/>
  <c r="H115" i="8"/>
  <c r="H116" i="8"/>
  <c r="H117" i="8"/>
  <c r="H118" i="8"/>
  <c r="H119" i="8"/>
  <c r="H120" i="8"/>
  <c r="H121" i="8"/>
  <c r="H122" i="8"/>
  <c r="H112"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AB140" i="8" l="1"/>
  <c r="AB126" i="8"/>
  <c r="T126" i="8"/>
  <c r="T140" i="8"/>
  <c r="L126" i="8"/>
  <c r="L140" i="8"/>
  <c r="AA140" i="8"/>
  <c r="AA126" i="8"/>
  <c r="W140" i="8"/>
  <c r="W126" i="8"/>
  <c r="S140" i="8"/>
  <c r="S126" i="8"/>
  <c r="O140" i="8"/>
  <c r="O126" i="8"/>
  <c r="K140" i="8"/>
  <c r="K126" i="8"/>
  <c r="AB150" i="8"/>
  <c r="AB136" i="8"/>
  <c r="X150" i="8"/>
  <c r="X136" i="8"/>
  <c r="T150" i="8"/>
  <c r="T136" i="8"/>
  <c r="P150" i="8"/>
  <c r="P136" i="8"/>
  <c r="L150" i="8"/>
  <c r="L136" i="8"/>
  <c r="Z149" i="8"/>
  <c r="Z135" i="8"/>
  <c r="V149" i="8"/>
  <c r="V135" i="8"/>
  <c r="R149" i="8"/>
  <c r="R135" i="8"/>
  <c r="N149" i="8"/>
  <c r="N135" i="8"/>
  <c r="J149" i="8"/>
  <c r="J135" i="8"/>
  <c r="AB134" i="8"/>
  <c r="AB148" i="8"/>
  <c r="X148" i="8"/>
  <c r="X134" i="8"/>
  <c r="T148" i="8"/>
  <c r="T134" i="8"/>
  <c r="P134" i="8"/>
  <c r="P148" i="8"/>
  <c r="L134" i="8"/>
  <c r="L148" i="8"/>
  <c r="Z147" i="8"/>
  <c r="Z133" i="8"/>
  <c r="V147" i="8"/>
  <c r="V133" i="8"/>
  <c r="R147" i="8"/>
  <c r="R133" i="8"/>
  <c r="N147" i="8"/>
  <c r="N133" i="8"/>
  <c r="J147" i="8"/>
  <c r="J133" i="8"/>
  <c r="AB146" i="8"/>
  <c r="AB132" i="8"/>
  <c r="X146" i="8"/>
  <c r="X132" i="8"/>
  <c r="T146" i="8"/>
  <c r="T132" i="8"/>
  <c r="P146" i="8"/>
  <c r="P132" i="8"/>
  <c r="L146" i="8"/>
  <c r="L132" i="8"/>
  <c r="Z145" i="8"/>
  <c r="Z131" i="8"/>
  <c r="V145" i="8"/>
  <c r="V131" i="8"/>
  <c r="R145" i="8"/>
  <c r="R131" i="8"/>
  <c r="N145" i="8"/>
  <c r="N131" i="8"/>
  <c r="I145" i="8"/>
  <c r="I131" i="8"/>
  <c r="AA144" i="8"/>
  <c r="AA130" i="8"/>
  <c r="W144" i="8"/>
  <c r="W130" i="8"/>
  <c r="S144" i="8"/>
  <c r="S130" i="8"/>
  <c r="O144" i="8"/>
  <c r="O130" i="8"/>
  <c r="K144" i="8"/>
  <c r="K130" i="8"/>
  <c r="AC143" i="8"/>
  <c r="AC129" i="8"/>
  <c r="Y143" i="8"/>
  <c r="Y129" i="8"/>
  <c r="U143" i="8"/>
  <c r="U129" i="8"/>
  <c r="Q143" i="8"/>
  <c r="Q129" i="8"/>
  <c r="M143" i="8"/>
  <c r="M129" i="8"/>
  <c r="I143" i="8"/>
  <c r="I129" i="8"/>
  <c r="AA142" i="8"/>
  <c r="AA128" i="8"/>
  <c r="W142" i="8"/>
  <c r="W128" i="8"/>
  <c r="S142" i="8"/>
  <c r="S128" i="8"/>
  <c r="O142" i="8"/>
  <c r="O128" i="8"/>
  <c r="K142" i="8"/>
  <c r="K128" i="8"/>
  <c r="AC127" i="8"/>
  <c r="AC141" i="8"/>
  <c r="Y141" i="8"/>
  <c r="Y127" i="8"/>
  <c r="U141" i="8"/>
  <c r="U127" i="8"/>
  <c r="Q141" i="8"/>
  <c r="Q127" i="8"/>
  <c r="M127" i="8"/>
  <c r="M141" i="8"/>
  <c r="I141" i="8"/>
  <c r="I127" i="8"/>
  <c r="V140" i="8"/>
  <c r="V126" i="8"/>
  <c r="N140" i="8"/>
  <c r="N126" i="8"/>
  <c r="AA150" i="8"/>
  <c r="AA136" i="8"/>
  <c r="W150" i="8"/>
  <c r="W136" i="8"/>
  <c r="S150" i="8"/>
  <c r="S136" i="8"/>
  <c r="O150" i="8"/>
  <c r="O136" i="8"/>
  <c r="K150" i="8"/>
  <c r="K136" i="8"/>
  <c r="AC149" i="8"/>
  <c r="AC135" i="8"/>
  <c r="Y135" i="8"/>
  <c r="Y149" i="8"/>
  <c r="U135" i="8"/>
  <c r="U149" i="8"/>
  <c r="Q149" i="8"/>
  <c r="Q135" i="8"/>
  <c r="M149" i="8"/>
  <c r="M135" i="8"/>
  <c r="I135" i="8"/>
  <c r="I149" i="8"/>
  <c r="AA148" i="8"/>
  <c r="AA134" i="8"/>
  <c r="W148" i="8"/>
  <c r="W134" i="8"/>
  <c r="S148" i="8"/>
  <c r="S134" i="8"/>
  <c r="O148" i="8"/>
  <c r="O134" i="8"/>
  <c r="K148" i="8"/>
  <c r="K134" i="8"/>
  <c r="AC147" i="8"/>
  <c r="AC133" i="8"/>
  <c r="Y147" i="8"/>
  <c r="Y133" i="8"/>
  <c r="U147" i="8"/>
  <c r="U133" i="8"/>
  <c r="Q147" i="8"/>
  <c r="Q133" i="8"/>
  <c r="M147" i="8"/>
  <c r="M133" i="8"/>
  <c r="I147" i="8"/>
  <c r="I133" i="8"/>
  <c r="AA146" i="8"/>
  <c r="AA132" i="8"/>
  <c r="W146" i="8"/>
  <c r="W132" i="8"/>
  <c r="S146" i="8"/>
  <c r="S132" i="8"/>
  <c r="O146" i="8"/>
  <c r="O132" i="8"/>
  <c r="K146" i="8"/>
  <c r="K132" i="8"/>
  <c r="AC145" i="8"/>
  <c r="AC131" i="8"/>
  <c r="Y145" i="8"/>
  <c r="Y131" i="8"/>
  <c r="U131" i="8"/>
  <c r="U145" i="8"/>
  <c r="Q131" i="8"/>
  <c r="Q145" i="8"/>
  <c r="M145" i="8"/>
  <c r="M131" i="8"/>
  <c r="Z144" i="8"/>
  <c r="Z130" i="8"/>
  <c r="V144" i="8"/>
  <c r="V130" i="8"/>
  <c r="R144" i="8"/>
  <c r="R130" i="8"/>
  <c r="N144" i="8"/>
  <c r="N130" i="8"/>
  <c r="J144" i="8"/>
  <c r="J130" i="8"/>
  <c r="AB143" i="8"/>
  <c r="AB129" i="8"/>
  <c r="X143" i="8"/>
  <c r="X129" i="8"/>
  <c r="T143" i="8"/>
  <c r="T129" i="8"/>
  <c r="P143" i="8"/>
  <c r="P129" i="8"/>
  <c r="L143" i="8"/>
  <c r="L129" i="8"/>
  <c r="Z142" i="8"/>
  <c r="Z128" i="8"/>
  <c r="V128" i="8"/>
  <c r="V142" i="8"/>
  <c r="R142" i="8"/>
  <c r="R128" i="8"/>
  <c r="N142" i="8"/>
  <c r="N128" i="8"/>
  <c r="J142" i="8"/>
  <c r="J128" i="8"/>
  <c r="AB141" i="8"/>
  <c r="AB127" i="8"/>
  <c r="X141" i="8"/>
  <c r="X127" i="8"/>
  <c r="T141" i="8"/>
  <c r="T127" i="8"/>
  <c r="P141" i="8"/>
  <c r="P127" i="8"/>
  <c r="L141" i="8"/>
  <c r="L127" i="8"/>
  <c r="Z140" i="8"/>
  <c r="Z126" i="8"/>
  <c r="R140" i="8"/>
  <c r="R126" i="8"/>
  <c r="J140" i="8"/>
  <c r="J126" i="8"/>
  <c r="AC140" i="8"/>
  <c r="AC126" i="8"/>
  <c r="Y140" i="8"/>
  <c r="Y126" i="8"/>
  <c r="U140" i="8"/>
  <c r="U126" i="8"/>
  <c r="Q140" i="8"/>
  <c r="Q126" i="8"/>
  <c r="M140" i="8"/>
  <c r="M126" i="8"/>
  <c r="I140" i="8"/>
  <c r="I126" i="8"/>
  <c r="Z150" i="8"/>
  <c r="Z136" i="8"/>
  <c r="V150" i="8"/>
  <c r="V136" i="8"/>
  <c r="R136" i="8"/>
  <c r="R150" i="8"/>
  <c r="N136" i="8"/>
  <c r="N150" i="8"/>
  <c r="J150" i="8"/>
  <c r="J136" i="8"/>
  <c r="AB149" i="8"/>
  <c r="AB135" i="8"/>
  <c r="X149" i="8"/>
  <c r="X135" i="8"/>
  <c r="T149" i="8"/>
  <c r="T135" i="8"/>
  <c r="P149" i="8"/>
  <c r="P135" i="8"/>
  <c r="L149" i="8"/>
  <c r="L135" i="8"/>
  <c r="Z148" i="8"/>
  <c r="Z134" i="8"/>
  <c r="V148" i="8"/>
  <c r="V134" i="8"/>
  <c r="R148" i="8"/>
  <c r="R134" i="8"/>
  <c r="N148" i="8"/>
  <c r="N134" i="8"/>
  <c r="J148" i="8"/>
  <c r="J134" i="8"/>
  <c r="AB147" i="8"/>
  <c r="AB133" i="8"/>
  <c r="X147" i="8"/>
  <c r="X133" i="8"/>
  <c r="T147" i="8"/>
  <c r="T133" i="8"/>
  <c r="P147" i="8"/>
  <c r="P133" i="8"/>
  <c r="L147" i="8"/>
  <c r="L133" i="8"/>
  <c r="Z132" i="8"/>
  <c r="Z146" i="8"/>
  <c r="V146" i="8"/>
  <c r="V132" i="8"/>
  <c r="R146" i="8"/>
  <c r="R132" i="8"/>
  <c r="N132" i="8"/>
  <c r="N146" i="8"/>
  <c r="J132" i="8"/>
  <c r="J146" i="8"/>
  <c r="AB145" i="8"/>
  <c r="AB131" i="8"/>
  <c r="X145" i="8"/>
  <c r="X131" i="8"/>
  <c r="T145" i="8"/>
  <c r="T131" i="8"/>
  <c r="P145" i="8"/>
  <c r="P131" i="8"/>
  <c r="K145" i="8"/>
  <c r="K131" i="8"/>
  <c r="AC144" i="8"/>
  <c r="AC130" i="8"/>
  <c r="Y144" i="8"/>
  <c r="Y130" i="8"/>
  <c r="U144" i="8"/>
  <c r="U130" i="8"/>
  <c r="Q144" i="8"/>
  <c r="Q130" i="8"/>
  <c r="M144" i="8"/>
  <c r="M130" i="8"/>
  <c r="I144" i="8"/>
  <c r="I130" i="8"/>
  <c r="AA143" i="8"/>
  <c r="AA129" i="8"/>
  <c r="W143" i="8"/>
  <c r="W129" i="8"/>
  <c r="S143" i="8"/>
  <c r="S129" i="8"/>
  <c r="O129" i="8"/>
  <c r="O143" i="8"/>
  <c r="K143" i="8"/>
  <c r="K129" i="8"/>
  <c r="AC142" i="8"/>
  <c r="AC128" i="8"/>
  <c r="Y142" i="8"/>
  <c r="Y128" i="8"/>
  <c r="U142" i="8"/>
  <c r="U128" i="8"/>
  <c r="Q142" i="8"/>
  <c r="Q128" i="8"/>
  <c r="M142" i="8"/>
  <c r="M128" i="8"/>
  <c r="I142" i="8"/>
  <c r="I128" i="8"/>
  <c r="AA141" i="8"/>
  <c r="AA127" i="8"/>
  <c r="W141" i="8"/>
  <c r="W127" i="8"/>
  <c r="S141" i="8"/>
  <c r="S127" i="8"/>
  <c r="O141" i="8"/>
  <c r="O127" i="8"/>
  <c r="K141" i="8"/>
  <c r="K127" i="8"/>
  <c r="X140" i="8"/>
  <c r="X126" i="8"/>
  <c r="P126" i="8"/>
  <c r="P140" i="8"/>
  <c r="AC150" i="8"/>
  <c r="AC136" i="8"/>
  <c r="Y150" i="8"/>
  <c r="Y136" i="8"/>
  <c r="U150" i="8"/>
  <c r="U136" i="8"/>
  <c r="Q150" i="8"/>
  <c r="Q136" i="8"/>
  <c r="M150" i="8"/>
  <c r="M136" i="8"/>
  <c r="I150" i="8"/>
  <c r="I136" i="8"/>
  <c r="AA149" i="8"/>
  <c r="AA135" i="8"/>
  <c r="W149" i="8"/>
  <c r="W135" i="8"/>
  <c r="S149" i="8"/>
  <c r="S135" i="8"/>
  <c r="O149" i="8"/>
  <c r="O135" i="8"/>
  <c r="K149" i="8"/>
  <c r="K135" i="8"/>
  <c r="AC148" i="8"/>
  <c r="AC134" i="8"/>
  <c r="Y148" i="8"/>
  <c r="Y134" i="8"/>
  <c r="U148" i="8"/>
  <c r="U134" i="8"/>
  <c r="Q148" i="8"/>
  <c r="Q134" i="8"/>
  <c r="M148" i="8"/>
  <c r="M134" i="8"/>
  <c r="I148" i="8"/>
  <c r="I134" i="8"/>
  <c r="AA147" i="8"/>
  <c r="AA133" i="8"/>
  <c r="W133" i="8"/>
  <c r="W147" i="8"/>
  <c r="S133" i="8"/>
  <c r="S147" i="8"/>
  <c r="O147" i="8"/>
  <c r="O133" i="8"/>
  <c r="K147" i="8"/>
  <c r="K133" i="8"/>
  <c r="AC146" i="8"/>
  <c r="AC132" i="8"/>
  <c r="Y146" i="8"/>
  <c r="Y132" i="8"/>
  <c r="U146" i="8"/>
  <c r="U132" i="8"/>
  <c r="Q146" i="8"/>
  <c r="Q132" i="8"/>
  <c r="M146" i="8"/>
  <c r="M132" i="8"/>
  <c r="I146" i="8"/>
  <c r="I132" i="8"/>
  <c r="AA145" i="8"/>
  <c r="AA131" i="8"/>
  <c r="W145" i="8"/>
  <c r="W131" i="8"/>
  <c r="S145" i="8"/>
  <c r="S131" i="8"/>
  <c r="O145" i="8"/>
  <c r="O131" i="8"/>
  <c r="J145" i="8"/>
  <c r="J131" i="8"/>
  <c r="AB130" i="8"/>
  <c r="AB144" i="8"/>
  <c r="X130" i="8"/>
  <c r="X144" i="8"/>
  <c r="T144" i="8"/>
  <c r="T130" i="8"/>
  <c r="P144" i="8"/>
  <c r="P130" i="8"/>
  <c r="L130" i="8"/>
  <c r="L144" i="8"/>
  <c r="Z143" i="8"/>
  <c r="Z129" i="8"/>
  <c r="V143" i="8"/>
  <c r="V129" i="8"/>
  <c r="R143" i="8"/>
  <c r="R129" i="8"/>
  <c r="N143" i="8"/>
  <c r="N129" i="8"/>
  <c r="J143" i="8"/>
  <c r="J129" i="8"/>
  <c r="AB142" i="8"/>
  <c r="AB128" i="8"/>
  <c r="X142" i="8"/>
  <c r="X128" i="8"/>
  <c r="T142" i="8"/>
  <c r="T128" i="8"/>
  <c r="P142" i="8"/>
  <c r="P128" i="8"/>
  <c r="L142" i="8"/>
  <c r="L128" i="8"/>
  <c r="Z141" i="8"/>
  <c r="Z127" i="8"/>
  <c r="V141" i="8"/>
  <c r="V127" i="8"/>
  <c r="R141" i="8"/>
  <c r="R127" i="8"/>
  <c r="N141" i="8"/>
  <c r="N127" i="8"/>
  <c r="J141" i="8"/>
  <c r="J127" i="8"/>
  <c r="H131" i="8"/>
  <c r="H85" i="8"/>
  <c r="AA80" i="8"/>
  <c r="P90" i="8"/>
  <c r="AB88" i="8"/>
  <c r="R87" i="8"/>
  <c r="P86" i="8"/>
  <c r="AB84" i="8"/>
  <c r="R83" i="8"/>
  <c r="P82" i="8"/>
  <c r="O90" i="8"/>
  <c r="S88" i="8"/>
  <c r="Q87" i="8"/>
  <c r="W86" i="8"/>
  <c r="M85" i="8"/>
  <c r="Y83" i="8"/>
  <c r="I83" i="8"/>
  <c r="U81" i="8"/>
  <c r="I80" i="8"/>
  <c r="AB89" i="8"/>
  <c r="L89" i="8"/>
  <c r="J88" i="8"/>
  <c r="V86" i="8"/>
  <c r="T85" i="8"/>
  <c r="R84" i="8"/>
  <c r="H143" i="8"/>
  <c r="H83" i="8"/>
  <c r="H129" i="8"/>
  <c r="AB81" i="8"/>
  <c r="X80" i="8"/>
  <c r="U90" i="8"/>
  <c r="K89" i="8"/>
  <c r="I88" i="8"/>
  <c r="U86" i="8"/>
  <c r="K85" i="8"/>
  <c r="Q84" i="8"/>
  <c r="AC82" i="8"/>
  <c r="U82" i="8"/>
  <c r="M82" i="8"/>
  <c r="S81" i="8"/>
  <c r="W80" i="8"/>
  <c r="O80" i="8"/>
  <c r="AB90" i="8"/>
  <c r="T90" i="8"/>
  <c r="L90" i="8"/>
  <c r="Z89" i="8"/>
  <c r="R89" i="8"/>
  <c r="J89" i="8"/>
  <c r="X88" i="8"/>
  <c r="P88" i="8"/>
  <c r="H134" i="8"/>
  <c r="H148" i="8"/>
  <c r="H88" i="8"/>
  <c r="V87" i="8"/>
  <c r="N87" i="8"/>
  <c r="AB86" i="8"/>
  <c r="T86" i="8"/>
  <c r="L86" i="8"/>
  <c r="Z85" i="8"/>
  <c r="R85" i="8"/>
  <c r="J85" i="8"/>
  <c r="X84" i="8"/>
  <c r="P84" i="8"/>
  <c r="H130" i="8"/>
  <c r="H84" i="8"/>
  <c r="H144" i="8"/>
  <c r="V83" i="8"/>
  <c r="N83" i="8"/>
  <c r="AB82" i="8"/>
  <c r="T82" i="8"/>
  <c r="L82" i="8"/>
  <c r="Z81" i="8"/>
  <c r="R81" i="8"/>
  <c r="J81" i="8"/>
  <c r="S80" i="8"/>
  <c r="H150" i="8"/>
  <c r="H136" i="8"/>
  <c r="H90" i="8"/>
  <c r="L88" i="8"/>
  <c r="X86" i="8"/>
  <c r="N85" i="8"/>
  <c r="Z83" i="8"/>
  <c r="R80" i="8"/>
  <c r="AC89" i="8"/>
  <c r="AA88" i="8"/>
  <c r="I87" i="8"/>
  <c r="U85" i="8"/>
  <c r="S84" i="8"/>
  <c r="W82" i="8"/>
  <c r="L85" i="8"/>
  <c r="X83" i="8"/>
  <c r="N82" i="8"/>
  <c r="M90" i="8"/>
  <c r="Y88" i="8"/>
  <c r="O87" i="8"/>
  <c r="M86" i="8"/>
  <c r="Y84" i="8"/>
  <c r="O83" i="8"/>
  <c r="AA81" i="8"/>
  <c r="H126" i="8"/>
  <c r="H140" i="8"/>
  <c r="AA90" i="8"/>
  <c r="Q89" i="8"/>
  <c r="O88" i="8"/>
  <c r="AA86" i="8"/>
  <c r="Y85" i="8"/>
  <c r="W84" i="8"/>
  <c r="U83" i="8"/>
  <c r="K82" i="8"/>
  <c r="I81" i="8"/>
  <c r="K80" i="8"/>
  <c r="V89" i="8"/>
  <c r="T88" i="8"/>
  <c r="J87" i="8"/>
  <c r="V85" i="8"/>
  <c r="L84" i="8"/>
  <c r="X82" i="8"/>
  <c r="N81" i="8"/>
  <c r="Z80" i="8"/>
  <c r="W90" i="8"/>
  <c r="M89" i="8"/>
  <c r="Y87" i="8"/>
  <c r="AC85" i="8"/>
  <c r="AA84" i="8"/>
  <c r="Q83" i="8"/>
  <c r="AC81" i="8"/>
  <c r="Y80" i="8"/>
  <c r="V90" i="8"/>
  <c r="T89" i="8"/>
  <c r="R88" i="8"/>
  <c r="P87" i="8"/>
  <c r="AB85" i="8"/>
  <c r="J84" i="8"/>
  <c r="V82" i="8"/>
  <c r="L81" i="8"/>
  <c r="AC90" i="8"/>
  <c r="S89" i="8"/>
  <c r="W87" i="8"/>
  <c r="AA85" i="8"/>
  <c r="W83" i="8"/>
  <c r="N80" i="8"/>
  <c r="S90" i="8"/>
  <c r="I89" i="8"/>
  <c r="AC87" i="8"/>
  <c r="M87" i="8"/>
  <c r="K86" i="8"/>
  <c r="Q85" i="8"/>
  <c r="O84" i="8"/>
  <c r="M83" i="8"/>
  <c r="AA82" i="8"/>
  <c r="Y81" i="8"/>
  <c r="Q81" i="8"/>
  <c r="AC80" i="8"/>
  <c r="U80" i="8"/>
  <c r="M80" i="8"/>
  <c r="Z90" i="8"/>
  <c r="R90" i="8"/>
  <c r="J90" i="8"/>
  <c r="X89" i="8"/>
  <c r="P89" i="8"/>
  <c r="H89" i="8"/>
  <c r="H135" i="8"/>
  <c r="H149" i="8"/>
  <c r="V88" i="8"/>
  <c r="N88" i="8"/>
  <c r="AB87" i="8"/>
  <c r="T87" i="8"/>
  <c r="L87" i="8"/>
  <c r="Z86" i="8"/>
  <c r="R86" i="8"/>
  <c r="J86" i="8"/>
  <c r="X85" i="8"/>
  <c r="P85" i="8"/>
  <c r="H145" i="8"/>
  <c r="V84" i="8"/>
  <c r="N84" i="8"/>
  <c r="AB83" i="8"/>
  <c r="T83" i="8"/>
  <c r="L83" i="8"/>
  <c r="Z82" i="8"/>
  <c r="R82" i="8"/>
  <c r="J82" i="8"/>
  <c r="X81" i="8"/>
  <c r="P81" i="8"/>
  <c r="H127" i="8"/>
  <c r="H81" i="8"/>
  <c r="H141" i="8"/>
  <c r="X90" i="8"/>
  <c r="N89" i="8"/>
  <c r="Z87" i="8"/>
  <c r="H146" i="8"/>
  <c r="H132" i="8"/>
  <c r="H86" i="8"/>
  <c r="T84" i="8"/>
  <c r="J83" i="8"/>
  <c r="V81" i="8"/>
  <c r="J80" i="8"/>
  <c r="U89" i="8"/>
  <c r="K88" i="8"/>
  <c r="O86" i="8"/>
  <c r="K84" i="8"/>
  <c r="O82" i="8"/>
  <c r="M81" i="8"/>
  <c r="Q80" i="8"/>
  <c r="N90" i="8"/>
  <c r="Z88" i="8"/>
  <c r="X87" i="8"/>
  <c r="H147" i="8"/>
  <c r="H87" i="8"/>
  <c r="H133" i="8"/>
  <c r="N86" i="8"/>
  <c r="Z84" i="8"/>
  <c r="P83" i="8"/>
  <c r="T81" i="8"/>
  <c r="P80" i="8"/>
  <c r="AA89" i="8"/>
  <c r="Q88" i="8"/>
  <c r="AC86" i="8"/>
  <c r="S85" i="8"/>
  <c r="I84" i="8"/>
  <c r="K81" i="8"/>
  <c r="V80" i="8"/>
  <c r="K90" i="8"/>
  <c r="Y89" i="8"/>
  <c r="W88" i="8"/>
  <c r="U87" i="8"/>
  <c r="S86" i="8"/>
  <c r="I85" i="8"/>
  <c r="AC83" i="8"/>
  <c r="S82" i="8"/>
  <c r="AB80" i="8"/>
  <c r="T80" i="8"/>
  <c r="L80" i="8"/>
  <c r="Y90" i="8"/>
  <c r="Q90" i="8"/>
  <c r="I90" i="8"/>
  <c r="W89" i="8"/>
  <c r="O89" i="8"/>
  <c r="AC88" i="8"/>
  <c r="U88" i="8"/>
  <c r="M88" i="8"/>
  <c r="AA87" i="8"/>
  <c r="S87" i="8"/>
  <c r="K87" i="8"/>
  <c r="Y86" i="8"/>
  <c r="Q86" i="8"/>
  <c r="I86" i="8"/>
  <c r="W85" i="8"/>
  <c r="O85" i="8"/>
  <c r="AC84" i="8"/>
  <c r="U84" i="8"/>
  <c r="M84" i="8"/>
  <c r="AA83" i="8"/>
  <c r="S83" i="8"/>
  <c r="K83" i="8"/>
  <c r="Y82" i="8"/>
  <c r="Q82" i="8"/>
  <c r="I82" i="8"/>
  <c r="W81" i="8"/>
  <c r="O81" i="8"/>
  <c r="H128" i="8"/>
  <c r="H142" i="8"/>
  <c r="H82" i="8"/>
</calcChain>
</file>

<file path=xl/sharedStrings.xml><?xml version="1.0" encoding="utf-8"?>
<sst xmlns="http://schemas.openxmlformats.org/spreadsheetml/2006/main" count="386" uniqueCount="63">
  <si>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</si>
  <si>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</si>
  <si>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</si>
  <si>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</si>
  <si>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</si>
  <si>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</si>
  <si>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</si>
  <si>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</si>
  <si>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</si>
  <si>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</si>
  <si>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</si>
  <si>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</si>
  <si>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</si>
  <si>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</si>
  <si>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</si>
  <si>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</si>
  <si>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</si>
  <si>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</si>
  <si>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</si>
  <si>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</si>
  <si>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</si>
  <si>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</si>
  <si>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</si>
  <si>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</si>
  <si>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</si>
  <si>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</si>
  <si>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</si>
  <si>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</si>
  <si>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</si>
  <si>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</si>
  <si>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</si>
  <si>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</si>
  <si>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</si>
  <si>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</si>
  <si>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</si>
  <si>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</si>
  <si>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</si>
  <si>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Colombia</t>
  </si>
  <si>
    <t>País</t>
  </si>
  <si>
    <t>Xi = exportaciones del país i; Mi = importaciones del país i; Ni = Población del país i;                                                   PIBi = Producto Interno
Bruto del país i. (Durán, J. &amp; Álvarez, M., 2008)</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</si>
  <si>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</si>
  <si>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</si>
  <si>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</si>
  <si>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</si>
  <si>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</si>
  <si>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</si>
  <si>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</si>
  <si>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</si>
  <si>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</si>
  <si>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</si>
  <si>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</si>
  <si>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UNCTAD STAT</t>
  </si>
  <si>
    <t>Fuente: elaboración propia con datos de UNCTAD STAT</t>
  </si>
  <si>
    <t>Fuente: https://www.datosmacro.com/demografia/poblacion/colombia</t>
  </si>
  <si>
    <t>Fuente: elaboración propia con datos de Datos macro - Banco Mundial</t>
  </si>
  <si>
    <t>Merchandise trade matrix – product groups, exports/ imports per capita in dollars, annual, 1995-2021</t>
  </si>
  <si>
    <t>Producto interno bruto (PIB) (1995- 2021 a precios actuales) millones de dólares</t>
  </si>
  <si>
    <t>..</t>
  </si>
  <si>
    <t xml:space="preserve"> </t>
  </si>
  <si>
    <t>Merchandise trade matrix – product groups, exports in thousands of dollars, annual, 1995-2021</t>
  </si>
  <si>
    <t>Merchandise trade matrix – product groups, imports in thousands of dollars, annual, 1995-2021</t>
  </si>
  <si>
    <t>Estadísticas de población Colombia- Italia (1995-2021)</t>
  </si>
  <si>
    <t>Italia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</si>
</sst>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164" formatCode="_(* #,##0.00_);_(* \(#,##0.00\);_(* &quot;-&quot;??_);_(@_)"/>
    <numFmt numFmtId="165" formatCode="#,##0.0000000_);\(#,##0.0000000\)"/>
    <numFmt numFmtId="166" formatCode="_(* #,##0_);_(* \(#,##0\);_(* &quot;-&quot;??_);_(@_)"/>
    <numFmt numFmtId="167" formatCode="0.0%"/>
    <numFmt numFmtId="168" formatCode="0.00000%"/>
    <numFmt numFmtId="169" formatCode="#,##0.00000_);\(#,##0.00000\)"/>
    <numFmt numFmtId="170" formatCode="#,##0.00000_);[Red]\(#,##0.00000\)"/>
    <numFmt numFmtId="171" formatCode="0.0000%"/>
    <numFmt numFmtId="172" formatCode="0.000"/>
    <numFmt numFmtId="173" formatCode="#,##0.000"/>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
      <sz val="11"/>
      <name val="Calibri"/>
      <family val="2"/>
    </font>
  </fonts>
  <fills count="6">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0"/>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11">
    <xf numFmtId="0" fontId="0" fillId="0" borderId="0"/>
    <xf numFmtId="164" fontId="5" fillId="0" borderId="0" applyFont="0" applyFill="0" applyBorder="0" applyAlignment="0" applyProtection="0"/>
    <xf numFmtId="0" fontId="13" fillId="0" borderId="0"/>
    <xf numFmtId="9" fontId="5" fillId="0" borderId="0" applyFont="0" applyFill="0" applyBorder="0" applyAlignment="0" applyProtection="0"/>
    <xf numFmtId="0" fontId="20" fillId="0" borderId="0" applyNumberFormat="0" applyFill="0" applyBorder="0" applyAlignment="0" applyProtection="0">
      <alignment vertical="top"/>
      <protection locked="0"/>
    </xf>
    <xf numFmtId="164" fontId="13" fillId="0" borderId="0" applyFont="0" applyFill="0" applyBorder="0" applyAlignment="0" applyProtection="0"/>
    <xf numFmtId="0" fontId="17" fillId="0" borderId="0"/>
    <xf numFmtId="9" fontId="13" fillId="0" borderId="0" applyFont="0" applyFill="0" applyBorder="0" applyAlignment="0" applyProtection="0"/>
    <xf numFmtId="0" fontId="21" fillId="0" borderId="0" applyNumberFormat="0" applyFill="0" applyBorder="0" applyAlignment="0" applyProtection="0"/>
    <xf numFmtId="41" fontId="5" fillId="0" borderId="0" applyFont="0" applyFill="0" applyBorder="0" applyAlignment="0" applyProtection="0"/>
    <xf numFmtId="0" fontId="26" fillId="0" borderId="0"/>
  </cellStyleXfs>
  <cellXfs count="242">
    <xf numFmtId="0" fontId="0" fillId="0" borderId="0" xfId="0"/>
    <xf numFmtId="0" fontId="8" fillId="0" borderId="0" xfId="0" applyFont="1" applyAlignment="1">
      <alignment horizontal="right"/>
    </xf>
    <xf numFmtId="0" fontId="7"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3" borderId="4" xfId="0" applyFont="1" applyFill="1" applyBorder="1" applyAlignment="1">
      <alignment horizontal="center"/>
    </xf>
    <xf numFmtId="0" fontId="6" fillId="3" borderId="5" xfId="0" applyFont="1" applyFill="1" applyBorder="1"/>
    <xf numFmtId="0" fontId="16" fillId="3" borderId="5" xfId="0" applyFont="1" applyFill="1" applyBorder="1" applyAlignment="1">
      <alignment horizontal="center"/>
    </xf>
    <xf numFmtId="0" fontId="16" fillId="3" borderId="6" xfId="0" applyFont="1" applyFill="1" applyBorder="1" applyAlignment="1">
      <alignment horizontal="center"/>
    </xf>
    <xf numFmtId="39" fontId="0" fillId="4" borderId="0" xfId="0" applyNumberFormat="1" applyFill="1" applyAlignment="1">
      <alignment horizontal="center"/>
    </xf>
    <xf numFmtId="39" fontId="0" fillId="4" borderId="8" xfId="0" applyNumberFormat="1" applyFill="1" applyBorder="1" applyAlignment="1">
      <alignment horizontal="center"/>
    </xf>
    <xf numFmtId="0" fontId="16" fillId="3" borderId="13" xfId="0" applyFont="1" applyFill="1" applyBorder="1" applyAlignment="1">
      <alignment horizontal="center"/>
    </xf>
    <xf numFmtId="39" fontId="0" fillId="4" borderId="14" xfId="0" applyNumberFormat="1" applyFill="1" applyBorder="1" applyAlignment="1">
      <alignment horizontal="center"/>
    </xf>
    <xf numFmtId="0" fontId="0" fillId="0" borderId="7" xfId="0" applyBorder="1" applyAlignment="1">
      <alignment horizontal="left"/>
    </xf>
    <xf numFmtId="0" fontId="0" fillId="0" borderId="8" xfId="0" applyBorder="1" applyAlignment="1">
      <alignment horizontal="left"/>
    </xf>
    <xf numFmtId="39" fontId="0" fillId="0" borderId="14" xfId="0" applyNumberFormat="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Border="1" applyAlignment="1">
      <alignment horizontal="left"/>
    </xf>
    <xf numFmtId="0" fontId="0" fillId="0" borderId="10" xfId="0" applyBorder="1" applyAlignment="1">
      <alignment horizontal="left"/>
    </xf>
    <xf numFmtId="39" fontId="0" fillId="0" borderId="15" xfId="0" applyNumberFormat="1" applyBorder="1" applyAlignment="1">
      <alignment horizontal="left"/>
    </xf>
    <xf numFmtId="40" fontId="0" fillId="4" borderId="0" xfId="0" applyNumberFormat="1" applyFill="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Alignment="1">
      <alignment horizontal="center"/>
    </xf>
    <xf numFmtId="40" fontId="0" fillId="0" borderId="14" xfId="0" applyNumberFormat="1" applyBorder="1" applyAlignment="1">
      <alignment horizontal="center"/>
    </xf>
    <xf numFmtId="40" fontId="0" fillId="0" borderId="8" xfId="0" applyNumberFormat="1" applyBorder="1" applyAlignment="1">
      <alignment horizontal="center"/>
    </xf>
    <xf numFmtId="40" fontId="0" fillId="0" borderId="3" xfId="0" applyNumberFormat="1" applyBorder="1" applyAlignment="1">
      <alignment horizontal="center"/>
    </xf>
    <xf numFmtId="40" fontId="0" fillId="0" borderId="15" xfId="0" applyNumberFormat="1" applyBorder="1" applyAlignment="1">
      <alignment horizontal="center"/>
    </xf>
    <xf numFmtId="40" fontId="0" fillId="0" borderId="10" xfId="0" applyNumberFormat="1" applyBorder="1" applyAlignment="1">
      <alignment horizontal="center"/>
    </xf>
    <xf numFmtId="0" fontId="6" fillId="3" borderId="6" xfId="0" applyFont="1" applyFill="1" applyBorder="1"/>
    <xf numFmtId="0" fontId="3" fillId="4" borderId="7" xfId="0" applyFont="1" applyFill="1" applyBorder="1" applyAlignment="1">
      <alignment horizontal="left"/>
    </xf>
    <xf numFmtId="0" fontId="3" fillId="4" borderId="0" xfId="0" applyFont="1" applyFill="1" applyAlignment="1">
      <alignment horizontal="left"/>
    </xf>
    <xf numFmtId="0" fontId="3" fillId="0" borderId="7" xfId="0" applyFont="1" applyBorder="1" applyAlignment="1">
      <alignment horizontal="left"/>
    </xf>
    <xf numFmtId="0" fontId="3" fillId="0" borderId="0" xfId="0" applyFont="1" applyAlignment="1">
      <alignment horizontal="left"/>
    </xf>
    <xf numFmtId="0" fontId="3" fillId="0" borderId="9" xfId="0" applyFont="1" applyBorder="1" applyAlignment="1">
      <alignment horizontal="left"/>
    </xf>
    <xf numFmtId="0" fontId="3" fillId="0" borderId="3" xfId="0" applyFont="1" applyBorder="1" applyAlignment="1">
      <alignment horizontal="left"/>
    </xf>
    <xf numFmtId="0" fontId="16" fillId="3" borderId="12" xfId="0" applyFont="1" applyFill="1" applyBorder="1" applyAlignment="1">
      <alignment horizontal="center"/>
    </xf>
    <xf numFmtId="167" fontId="1" fillId="2" borderId="12" xfId="3" applyNumberFormat="1" applyFont="1" applyFill="1" applyBorder="1" applyAlignment="1">
      <alignment horizontal="center"/>
    </xf>
    <xf numFmtId="167" fontId="0" fillId="4" borderId="14" xfId="3" applyNumberFormat="1" applyFont="1" applyFill="1" applyBorder="1" applyAlignment="1">
      <alignment horizontal="center"/>
    </xf>
    <xf numFmtId="168" fontId="1" fillId="2" borderId="12" xfId="3" applyNumberFormat="1" applyFont="1" applyFill="1" applyBorder="1" applyAlignment="1">
      <alignment horizontal="center"/>
    </xf>
    <xf numFmtId="168" fontId="0" fillId="4" borderId="13" xfId="3" applyNumberFormat="1" applyFont="1" applyFill="1" applyBorder="1" applyAlignment="1">
      <alignment horizontal="center"/>
    </xf>
    <xf numFmtId="168" fontId="0" fillId="4" borderId="14" xfId="3" applyNumberFormat="1" applyFont="1" applyFill="1" applyBorder="1" applyAlignment="1">
      <alignment horizontal="center"/>
    </xf>
    <xf numFmtId="168" fontId="0" fillId="4" borderId="15" xfId="3" applyNumberFormat="1" applyFont="1" applyFill="1" applyBorder="1" applyAlignment="1">
      <alignment horizontal="center"/>
    </xf>
    <xf numFmtId="0" fontId="8" fillId="0" borderId="0" xfId="0" applyFont="1"/>
    <xf numFmtId="10" fontId="0" fillId="0" borderId="0" xfId="0" applyNumberFormat="1"/>
    <xf numFmtId="0" fontId="16" fillId="3" borderId="13" xfId="0"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167" fontId="1" fillId="2" borderId="2" xfId="3" applyNumberFormat="1" applyFont="1" applyFill="1" applyBorder="1" applyAlignment="1">
      <alignment horizontal="center"/>
    </xf>
    <xf numFmtId="167" fontId="1" fillId="2" borderId="11" xfId="3" applyNumberFormat="1" applyFont="1" applyFill="1" applyBorder="1" applyAlignment="1">
      <alignment horizontal="center"/>
    </xf>
    <xf numFmtId="167" fontId="0" fillId="4" borderId="0" xfId="3" applyNumberFormat="1" applyFont="1" applyFill="1" applyBorder="1" applyAlignment="1">
      <alignment horizontal="center"/>
    </xf>
    <xf numFmtId="167" fontId="0" fillId="4" borderId="8" xfId="3" applyNumberFormat="1" applyFont="1" applyFill="1" applyBorder="1" applyAlignment="1">
      <alignment horizontal="center"/>
    </xf>
    <xf numFmtId="167" fontId="0" fillId="0" borderId="14" xfId="3" applyNumberFormat="1" applyFont="1" applyFill="1" applyBorder="1" applyAlignment="1">
      <alignment horizontal="center"/>
    </xf>
    <xf numFmtId="167" fontId="0" fillId="0" borderId="0" xfId="3" applyNumberFormat="1" applyFont="1" applyFill="1" applyBorder="1" applyAlignment="1">
      <alignment horizontal="center"/>
    </xf>
    <xf numFmtId="167" fontId="0" fillId="0" borderId="8" xfId="3" applyNumberFormat="1" applyFont="1" applyFill="1" applyBorder="1" applyAlignment="1">
      <alignment horizontal="center"/>
    </xf>
    <xf numFmtId="167" fontId="0" fillId="0" borderId="15" xfId="3" applyNumberFormat="1" applyFont="1" applyFill="1" applyBorder="1" applyAlignment="1">
      <alignment horizontal="center"/>
    </xf>
    <xf numFmtId="167" fontId="0" fillId="0" borderId="3" xfId="3" applyNumberFormat="1" applyFont="1" applyFill="1" applyBorder="1" applyAlignment="1">
      <alignment horizontal="center"/>
    </xf>
    <xf numFmtId="167" fontId="0" fillId="0" borderId="10" xfId="3" applyNumberFormat="1" applyFont="1" applyFill="1" applyBorder="1" applyAlignment="1">
      <alignment horizontal="center"/>
    </xf>
    <xf numFmtId="164" fontId="0" fillId="4" borderId="14" xfId="1" applyFont="1" applyFill="1" applyBorder="1" applyAlignment="1">
      <alignment horizontal="center"/>
    </xf>
    <xf numFmtId="166" fontId="1" fillId="2" borderId="12" xfId="1" applyNumberFormat="1" applyFont="1" applyFill="1" applyBorder="1" applyAlignment="1">
      <alignment horizontal="center"/>
    </xf>
    <xf numFmtId="166" fontId="1" fillId="2" borderId="2" xfId="1" applyNumberFormat="1" applyFont="1" applyFill="1" applyBorder="1" applyAlignment="1">
      <alignment horizontal="center"/>
    </xf>
    <xf numFmtId="166" fontId="1" fillId="2" borderId="11"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4" borderId="0"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0" borderId="14" xfId="1" applyNumberFormat="1" applyFont="1" applyFill="1" applyBorder="1" applyAlignment="1">
      <alignment horizontal="center"/>
    </xf>
    <xf numFmtId="166" fontId="0" fillId="0" borderId="0" xfId="1" applyNumberFormat="1" applyFont="1" applyFill="1" applyBorder="1" applyAlignment="1">
      <alignment horizontal="center"/>
    </xf>
    <xf numFmtId="166" fontId="0" fillId="0" borderId="8" xfId="1" applyNumberFormat="1" applyFont="1" applyFill="1" applyBorder="1" applyAlignment="1">
      <alignment horizontal="center"/>
    </xf>
    <xf numFmtId="166" fontId="0" fillId="0" borderId="15" xfId="1" applyNumberFormat="1" applyFont="1" applyFill="1" applyBorder="1" applyAlignment="1">
      <alignment horizontal="center"/>
    </xf>
    <xf numFmtId="166" fontId="0" fillId="0" borderId="3" xfId="1" applyNumberFormat="1" applyFont="1" applyFill="1" applyBorder="1" applyAlignment="1">
      <alignment horizontal="center"/>
    </xf>
    <xf numFmtId="166" fontId="0" fillId="0" borderId="10" xfId="1" applyNumberFormat="1" applyFont="1" applyFill="1" applyBorder="1" applyAlignment="1">
      <alignment horizontal="center"/>
    </xf>
    <xf numFmtId="0" fontId="23" fillId="3" borderId="4" xfId="0" applyFont="1" applyFill="1" applyBorder="1" applyAlignment="1">
      <alignment horizontal="center"/>
    </xf>
    <xf numFmtId="0" fontId="24" fillId="3" borderId="5" xfId="0" applyFont="1" applyFill="1" applyBorder="1"/>
    <xf numFmtId="164" fontId="0" fillId="4" borderId="13" xfId="1" applyFont="1" applyFill="1" applyBorder="1" applyAlignment="1">
      <alignment horizontal="center"/>
    </xf>
    <xf numFmtId="164" fontId="0" fillId="4" borderId="15" xfId="1" applyFont="1" applyFill="1" applyBorder="1" applyAlignment="1">
      <alignment horizontal="center"/>
    </xf>
    <xf numFmtId="164" fontId="0" fillId="4" borderId="0" xfId="1" applyFont="1" applyFill="1" applyBorder="1" applyAlignment="1">
      <alignment horizontal="center"/>
    </xf>
    <xf numFmtId="167" fontId="1" fillId="2" borderId="13" xfId="3" applyNumberFormat="1" applyFont="1" applyFill="1" applyBorder="1" applyAlignment="1">
      <alignment horizontal="center"/>
    </xf>
    <xf numFmtId="167" fontId="1" fillId="2" borderId="6" xfId="3" applyNumberFormat="1" applyFont="1" applyFill="1" applyBorder="1" applyAlignment="1">
      <alignment horizontal="center"/>
    </xf>
    <xf numFmtId="164" fontId="0" fillId="4" borderId="4" xfId="1" applyFont="1" applyFill="1" applyBorder="1" applyAlignment="1">
      <alignment horizontal="center"/>
    </xf>
    <xf numFmtId="164" fontId="0" fillId="4" borderId="5" xfId="1" applyFont="1" applyFill="1" applyBorder="1" applyAlignment="1">
      <alignment horizontal="center"/>
    </xf>
    <xf numFmtId="164" fontId="0" fillId="4" borderId="7" xfId="1" applyFont="1" applyFill="1" applyBorder="1" applyAlignment="1">
      <alignment horizontal="center"/>
    </xf>
    <xf numFmtId="164" fontId="0" fillId="4" borderId="9" xfId="1" applyFont="1" applyFill="1" applyBorder="1" applyAlignment="1">
      <alignment horizontal="center"/>
    </xf>
    <xf numFmtId="164" fontId="0" fillId="4" borderId="3" xfId="1" applyFont="1" applyFill="1" applyBorder="1" applyAlignment="1">
      <alignment horizontal="center"/>
    </xf>
    <xf numFmtId="167" fontId="1" fillId="2" borderId="4" xfId="3"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7" fillId="0" borderId="0" xfId="0" applyFont="1" applyAlignment="1">
      <alignment horizontal="left"/>
    </xf>
    <xf numFmtId="165" fontId="1" fillId="2" borderId="13" xfId="0" applyNumberFormat="1" applyFont="1" applyFill="1" applyBorder="1" applyAlignment="1">
      <alignment horizontal="center"/>
    </xf>
    <xf numFmtId="169" fontId="0" fillId="4" borderId="5" xfId="0" applyNumberFormat="1" applyFill="1" applyBorder="1" applyAlignment="1">
      <alignment horizontal="center"/>
    </xf>
    <xf numFmtId="169" fontId="0" fillId="4" borderId="6" xfId="0" applyNumberFormat="1" applyFill="1" applyBorder="1" applyAlignment="1">
      <alignment horizontal="center"/>
    </xf>
    <xf numFmtId="169" fontId="0" fillId="4" borderId="0" xfId="0" applyNumberFormat="1" applyFill="1" applyAlignment="1">
      <alignment horizontal="center"/>
    </xf>
    <xf numFmtId="169" fontId="0" fillId="4" borderId="8" xfId="0" applyNumberFormat="1" applyFill="1" applyBorder="1" applyAlignment="1">
      <alignment horizontal="center"/>
    </xf>
    <xf numFmtId="169" fontId="0" fillId="4" borderId="3" xfId="0" applyNumberFormat="1" applyFill="1" applyBorder="1" applyAlignment="1">
      <alignment horizontal="center"/>
    </xf>
    <xf numFmtId="169" fontId="0" fillId="4" borderId="10" xfId="0" applyNumberFormat="1" applyFill="1" applyBorder="1" applyAlignment="1">
      <alignment horizontal="center"/>
    </xf>
    <xf numFmtId="165" fontId="1" fillId="2" borderId="6" xfId="0" applyNumberFormat="1" applyFont="1" applyFill="1" applyBorder="1" applyAlignment="1">
      <alignment horizontal="center"/>
    </xf>
    <xf numFmtId="169" fontId="0" fillId="4" borderId="13" xfId="0" applyNumberFormat="1" applyFill="1" applyBorder="1" applyAlignment="1">
      <alignment horizontal="center"/>
    </xf>
    <xf numFmtId="169" fontId="0" fillId="4" borderId="14" xfId="0" applyNumberFormat="1" applyFill="1" applyBorder="1" applyAlignment="1">
      <alignment horizontal="center"/>
    </xf>
    <xf numFmtId="169" fontId="0" fillId="4" borderId="15" xfId="0" applyNumberFormat="1" applyFill="1" applyBorder="1" applyAlignment="1">
      <alignment horizontal="center"/>
    </xf>
    <xf numFmtId="165" fontId="1" fillId="2" borderId="5" xfId="0" applyNumberFormat="1" applyFont="1" applyFill="1" applyBorder="1" applyAlignment="1">
      <alignment horizontal="center"/>
    </xf>
    <xf numFmtId="0" fontId="8" fillId="0" borderId="0" xfId="0" applyFont="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8"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40" fontId="2" fillId="0" borderId="12" xfId="0" applyNumberFormat="1" applyFont="1" applyBorder="1" applyAlignment="1">
      <alignment horizontal="center"/>
    </xf>
    <xf numFmtId="170" fontId="0" fillId="4" borderId="4" xfId="1" applyNumberFormat="1" applyFont="1" applyFill="1" applyBorder="1" applyAlignment="1">
      <alignment horizontal="center"/>
    </xf>
    <xf numFmtId="170" fontId="0" fillId="4" borderId="13" xfId="1" applyNumberFormat="1" applyFont="1" applyFill="1" applyBorder="1" applyAlignment="1">
      <alignment horizontal="center"/>
    </xf>
    <xf numFmtId="170" fontId="0" fillId="4" borderId="5" xfId="1" applyNumberFormat="1" applyFont="1" applyFill="1" applyBorder="1" applyAlignment="1">
      <alignment horizontal="center"/>
    </xf>
    <xf numFmtId="170" fontId="0" fillId="4" borderId="7" xfId="1" applyNumberFormat="1" applyFont="1" applyFill="1" applyBorder="1" applyAlignment="1">
      <alignment horizontal="center"/>
    </xf>
    <xf numFmtId="170" fontId="0" fillId="4" borderId="14" xfId="1" applyNumberFormat="1" applyFont="1" applyFill="1" applyBorder="1" applyAlignment="1">
      <alignment horizontal="center"/>
    </xf>
    <xf numFmtId="170" fontId="0" fillId="4" borderId="0" xfId="1" applyNumberFormat="1" applyFont="1" applyFill="1" applyBorder="1" applyAlignment="1">
      <alignment horizontal="center"/>
    </xf>
    <xf numFmtId="170" fontId="0" fillId="4" borderId="9" xfId="1" applyNumberFormat="1" applyFont="1" applyFill="1" applyBorder="1" applyAlignment="1">
      <alignment horizontal="center"/>
    </xf>
    <xf numFmtId="170" fontId="0" fillId="4" borderId="15" xfId="1" applyNumberFormat="1" applyFont="1" applyFill="1" applyBorder="1" applyAlignment="1">
      <alignment horizontal="center"/>
    </xf>
    <xf numFmtId="170" fontId="0" fillId="4" borderId="3" xfId="1" applyNumberFormat="1" applyFont="1" applyFill="1" applyBorder="1" applyAlignment="1">
      <alignment horizontal="center"/>
    </xf>
    <xf numFmtId="0" fontId="21" fillId="0" borderId="0" xfId="8"/>
    <xf numFmtId="0" fontId="16" fillId="3" borderId="16" xfId="0" applyFont="1" applyFill="1" applyBorder="1" applyAlignment="1">
      <alignment horizontal="center"/>
    </xf>
    <xf numFmtId="0" fontId="16" fillId="3" borderId="17" xfId="0" applyFont="1" applyFill="1" applyBorder="1" applyAlignment="1">
      <alignment horizontal="center"/>
    </xf>
    <xf numFmtId="0" fontId="0" fillId="4" borderId="18" xfId="0" applyFill="1" applyBorder="1" applyAlignment="1">
      <alignment horizontal="center"/>
    </xf>
    <xf numFmtId="41" fontId="0" fillId="0" borderId="19" xfId="9" applyFont="1" applyBorder="1"/>
    <xf numFmtId="171" fontId="0" fillId="4" borderId="13" xfId="3" applyNumberFormat="1" applyFont="1" applyFill="1" applyBorder="1" applyAlignment="1">
      <alignment horizontal="center"/>
    </xf>
    <xf numFmtId="171" fontId="0" fillId="4" borderId="14" xfId="3" applyNumberFormat="1" applyFont="1" applyFill="1" applyBorder="1" applyAlignment="1">
      <alignment horizontal="center"/>
    </xf>
    <xf numFmtId="171" fontId="0" fillId="4" borderId="15" xfId="3" applyNumberFormat="1" applyFont="1" applyFill="1" applyBorder="1" applyAlignment="1">
      <alignment horizontal="center"/>
    </xf>
    <xf numFmtId="171" fontId="1" fillId="2" borderId="13" xfId="3" applyNumberFormat="1" applyFont="1" applyFill="1" applyBorder="1" applyAlignment="1">
      <alignment horizontal="center"/>
    </xf>
    <xf numFmtId="171" fontId="1" fillId="2" borderId="12" xfId="3" applyNumberFormat="1" applyFont="1" applyFill="1" applyBorder="1" applyAlignment="1">
      <alignment horizontal="center"/>
    </xf>
    <xf numFmtId="37" fontId="1" fillId="2" borderId="12" xfId="0" applyNumberFormat="1" applyFont="1" applyFill="1" applyBorder="1" applyAlignment="1">
      <alignment horizontal="right"/>
    </xf>
    <xf numFmtId="37" fontId="0" fillId="4" borderId="13" xfId="0" applyNumberFormat="1" applyFill="1" applyBorder="1" applyAlignment="1">
      <alignment horizontal="right"/>
    </xf>
    <xf numFmtId="37" fontId="0" fillId="4" borderId="14" xfId="0" applyNumberFormat="1" applyFill="1" applyBorder="1" applyAlignment="1">
      <alignment horizontal="right"/>
    </xf>
    <xf numFmtId="37" fontId="0" fillId="4" borderId="15" xfId="0" applyNumberFormat="1" applyFill="1" applyBorder="1" applyAlignment="1">
      <alignment horizontal="right"/>
    </xf>
    <xf numFmtId="0" fontId="0" fillId="0" borderId="0" xfId="0" applyAlignment="1">
      <alignment horizontal="center"/>
    </xf>
    <xf numFmtId="172" fontId="0" fillId="0" borderId="0" xfId="0" applyNumberFormat="1" applyAlignment="1">
      <alignment horizontal="center"/>
    </xf>
    <xf numFmtId="3" fontId="0" fillId="0" borderId="0" xfId="0" applyNumberFormat="1" applyAlignment="1">
      <alignment horizontal="center"/>
    </xf>
    <xf numFmtId="3" fontId="17" fillId="4" borderId="15" xfId="2" applyNumberFormat="1" applyFont="1" applyFill="1" applyBorder="1" applyAlignment="1">
      <alignment horizontal="center"/>
    </xf>
    <xf numFmtId="173" fontId="1" fillId="2" borderId="12" xfId="0" applyNumberFormat="1" applyFont="1" applyFill="1" applyBorder="1" applyAlignment="1">
      <alignment horizontal="center"/>
    </xf>
    <xf numFmtId="173" fontId="0" fillId="4" borderId="13" xfId="0" applyNumberFormat="1" applyFill="1" applyBorder="1" applyAlignment="1">
      <alignment horizontal="center"/>
    </xf>
    <xf numFmtId="173" fontId="0" fillId="4" borderId="0" xfId="0" applyNumberFormat="1" applyFill="1" applyAlignment="1">
      <alignment horizontal="center"/>
    </xf>
    <xf numFmtId="173" fontId="0" fillId="4" borderId="14" xfId="0" applyNumberFormat="1" applyFill="1" applyBorder="1" applyAlignment="1">
      <alignment horizontal="center"/>
    </xf>
    <xf numFmtId="173" fontId="0" fillId="0" borderId="0" xfId="0" applyNumberFormat="1" applyAlignment="1">
      <alignment horizontal="center"/>
    </xf>
    <xf numFmtId="173" fontId="0" fillId="0" borderId="14" xfId="0" applyNumberFormat="1" applyBorder="1" applyAlignment="1">
      <alignment horizontal="center"/>
    </xf>
    <xf numFmtId="173" fontId="0" fillId="0" borderId="15" xfId="0" applyNumberFormat="1" applyBorder="1" applyAlignment="1">
      <alignment horizontal="center"/>
    </xf>
    <xf numFmtId="173" fontId="0" fillId="0" borderId="3" xfId="0" applyNumberFormat="1" applyBorder="1" applyAlignment="1">
      <alignment horizontal="center"/>
    </xf>
    <xf numFmtId="173" fontId="1" fillId="2" borderId="2" xfId="0" applyNumberFormat="1" applyFont="1" applyFill="1" applyBorder="1" applyAlignment="1">
      <alignment horizontal="center"/>
    </xf>
    <xf numFmtId="173" fontId="0" fillId="0" borderId="4" xfId="0" applyNumberFormat="1" applyBorder="1" applyAlignment="1">
      <alignment horizontal="center"/>
    </xf>
    <xf numFmtId="173" fontId="0" fillId="0" borderId="13" xfId="0" applyNumberFormat="1" applyBorder="1" applyAlignment="1">
      <alignment horizontal="center"/>
    </xf>
    <xf numFmtId="173" fontId="0" fillId="0" borderId="5" xfId="0" applyNumberFormat="1" applyBorder="1" applyAlignment="1">
      <alignment horizontal="center"/>
    </xf>
    <xf numFmtId="173" fontId="0" fillId="0" borderId="7" xfId="0" applyNumberFormat="1" applyBorder="1" applyAlignment="1">
      <alignment horizontal="center"/>
    </xf>
    <xf numFmtId="173" fontId="0" fillId="0" borderId="9" xfId="0" applyNumberFormat="1" applyBorder="1" applyAlignment="1">
      <alignment horizontal="center"/>
    </xf>
    <xf numFmtId="173" fontId="1" fillId="2" borderId="13" xfId="0" applyNumberFormat="1" applyFont="1" applyFill="1" applyBorder="1" applyAlignment="1">
      <alignment horizontal="center"/>
    </xf>
    <xf numFmtId="173" fontId="0" fillId="4" borderId="4" xfId="0" applyNumberFormat="1" applyFill="1" applyBorder="1" applyAlignment="1">
      <alignment horizontal="center"/>
    </xf>
    <xf numFmtId="173" fontId="0" fillId="4" borderId="7" xfId="0" applyNumberFormat="1" applyFill="1" applyBorder="1" applyAlignment="1">
      <alignment horizontal="center"/>
    </xf>
    <xf numFmtId="173" fontId="1" fillId="2" borderId="15" xfId="0" applyNumberFormat="1" applyFont="1" applyFill="1" applyBorder="1" applyAlignment="1">
      <alignment horizontal="center"/>
    </xf>
    <xf numFmtId="173" fontId="0" fillId="4" borderId="15" xfId="0" applyNumberFormat="1" applyFill="1" applyBorder="1" applyAlignment="1">
      <alignment horizontal="center"/>
    </xf>
    <xf numFmtId="0" fontId="25" fillId="0" borderId="0" xfId="0" applyFont="1" applyAlignment="1">
      <alignment horizontal="center" vertical="center"/>
    </xf>
    <xf numFmtId="0" fontId="0" fillId="0" borderId="7" xfId="0" applyBorder="1" applyAlignment="1">
      <alignment horizontal="left"/>
    </xf>
    <xf numFmtId="0" fontId="0" fillId="0" borderId="8" xfId="0"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6" xfId="0" applyFill="1" applyBorder="1" applyAlignment="1">
      <alignment horizontal="left"/>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0" fontId="0" fillId="0" borderId="0" xfId="0" applyAlignment="1">
      <alignment horizontal="left"/>
    </xf>
    <xf numFmtId="0" fontId="0" fillId="4" borderId="0" xfId="0" applyFill="1" applyAlignment="1">
      <alignment horizontal="left"/>
    </xf>
    <xf numFmtId="0" fontId="1" fillId="2" borderId="2" xfId="0" applyFont="1" applyFill="1" applyBorder="1" applyAlignment="1">
      <alignment horizontal="left"/>
    </xf>
    <xf numFmtId="0" fontId="0" fillId="4" borderId="5"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7" fillId="0" borderId="0" xfId="0" applyFont="1" applyAlignment="1">
      <alignment horizontal="left" wrapText="1"/>
    </xf>
    <xf numFmtId="0" fontId="18" fillId="0" borderId="3" xfId="0" applyFont="1" applyBorder="1" applyAlignment="1">
      <alignment horizontal="left" vertical="center"/>
    </xf>
    <xf numFmtId="0" fontId="3" fillId="4" borderId="7" xfId="0" applyFont="1" applyFill="1" applyBorder="1" applyAlignment="1">
      <alignment horizontal="left"/>
    </xf>
    <xf numFmtId="0" fontId="3" fillId="4" borderId="0" xfId="0" applyFont="1" applyFill="1" applyAlignment="1">
      <alignment horizontal="left"/>
    </xf>
    <xf numFmtId="0" fontId="3" fillId="0" borderId="7" xfId="0" applyFont="1" applyBorder="1" applyAlignment="1">
      <alignment horizontal="left"/>
    </xf>
    <xf numFmtId="0" fontId="3" fillId="0" borderId="0" xfId="0" applyFont="1" applyAlignment="1">
      <alignment horizontal="left"/>
    </xf>
    <xf numFmtId="0" fontId="3" fillId="0" borderId="9" xfId="0" applyFont="1" applyBorder="1" applyAlignment="1">
      <alignment horizontal="left"/>
    </xf>
    <xf numFmtId="0" fontId="3" fillId="0" borderId="3"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18" fillId="0" borderId="0" xfId="0" applyFont="1" applyAlignment="1">
      <alignment horizontal="left" vertical="center" wrapText="1"/>
    </xf>
    <xf numFmtId="0" fontId="19" fillId="0" borderId="3" xfId="0" applyFont="1" applyBorder="1" applyAlignment="1">
      <alignment horizontal="center"/>
    </xf>
    <xf numFmtId="0" fontId="0" fillId="0" borderId="3" xfId="0" applyBorder="1" applyAlignment="1">
      <alignment horizontal="left"/>
    </xf>
    <xf numFmtId="0" fontId="4" fillId="0" borderId="0" xfId="0" applyFont="1" applyAlignment="1">
      <alignment horizontal="center" vertical="center"/>
    </xf>
    <xf numFmtId="0" fontId="7" fillId="0" borderId="9" xfId="0" applyFont="1" applyBorder="1" applyAlignment="1">
      <alignment horizontal="left"/>
    </xf>
    <xf numFmtId="0" fontId="7" fillId="0" borderId="3" xfId="0" applyFont="1" applyBorder="1" applyAlignment="1">
      <alignment horizontal="left"/>
    </xf>
    <xf numFmtId="0" fontId="7" fillId="4" borderId="7" xfId="0" applyFont="1" applyFill="1" applyBorder="1" applyAlignment="1">
      <alignment horizontal="left"/>
    </xf>
    <xf numFmtId="0" fontId="7" fillId="4" borderId="0" xfId="0" applyFont="1" applyFill="1" applyAlignment="1">
      <alignment horizontal="left"/>
    </xf>
    <xf numFmtId="0" fontId="7" fillId="0" borderId="7" xfId="0" applyFont="1" applyBorder="1" applyAlignment="1">
      <alignment horizontal="left"/>
    </xf>
    <xf numFmtId="0" fontId="7" fillId="0" borderId="0" xfId="0" applyFont="1" applyAlignment="1">
      <alignment horizontal="left"/>
    </xf>
    <xf numFmtId="0" fontId="22" fillId="2" borderId="1" xfId="0" applyFont="1" applyFill="1" applyBorder="1" applyAlignment="1">
      <alignment horizontal="left"/>
    </xf>
    <xf numFmtId="0" fontId="22" fillId="2" borderId="2" xfId="0" applyFont="1" applyFill="1" applyBorder="1" applyAlignment="1">
      <alignment horizontal="left"/>
    </xf>
    <xf numFmtId="0" fontId="8" fillId="0" borderId="0" xfId="0" applyFont="1" applyAlignment="1">
      <alignment horizontal="center" vertical="center" wrapText="1"/>
    </xf>
    <xf numFmtId="0" fontId="0" fillId="4" borderId="20" xfId="0" applyFill="1" applyBorder="1" applyAlignment="1">
      <alignment horizontal="center"/>
    </xf>
    <xf numFmtId="3" fontId="17" fillId="4" borderId="20" xfId="2" applyNumberFormat="1" applyFont="1" applyFill="1" applyBorder="1" applyAlignment="1">
      <alignment horizontal="center"/>
    </xf>
    <xf numFmtId="0" fontId="0" fillId="0" borderId="20" xfId="0" applyBorder="1" applyAlignment="1">
      <alignment horizontal="center"/>
    </xf>
    <xf numFmtId="3" fontId="0" fillId="0" borderId="20" xfId="0" applyNumberFormat="1" applyBorder="1" applyAlignment="1">
      <alignment horizontal="center"/>
    </xf>
    <xf numFmtId="0" fontId="8" fillId="0" borderId="0" xfId="0" applyFont="1" applyBorder="1" applyAlignment="1">
      <alignment horizontal="left"/>
    </xf>
    <xf numFmtId="3" fontId="17" fillId="5" borderId="20" xfId="2" applyNumberFormat="1" applyFont="1" applyFill="1" applyBorder="1" applyAlignment="1">
      <alignment horizontal="center"/>
    </xf>
    <xf numFmtId="3" fontId="17" fillId="0" borderId="20" xfId="2" applyNumberFormat="1" applyFont="1" applyBorder="1" applyAlignment="1">
      <alignment horizontal="center"/>
    </xf>
  </cellXfs>
  <cellStyles count="11">
    <cellStyle name="Hipervínculo" xfId="8" builtinId="8"/>
    <cellStyle name="Hipervínculo 2" xfId="4" xr:uid="{00000000-0005-0000-0000-000001000000}"/>
    <cellStyle name="Millares" xfId="1" builtinId="3"/>
    <cellStyle name="Millares [0]" xfId="9" builtinId="6"/>
    <cellStyle name="Millares 2" xfId="5" xr:uid="{00000000-0005-0000-0000-000004000000}"/>
    <cellStyle name="Normal" xfId="0" builtinId="0"/>
    <cellStyle name="Normal 2" xfId="2" xr:uid="{00000000-0005-0000-0000-000006000000}"/>
    <cellStyle name="Normal 3" xfId="6" xr:uid="{00000000-0005-0000-0000-000007000000}"/>
    <cellStyle name="Normal 4" xfId="10" xr:uid="{13CE5C51-6FE3-437B-BC73-5F5CA8EA4224}"/>
    <cellStyle name="Porcentaje" xfId="3" builtinId="5"/>
    <cellStyle name="Porcentual 2" xfId="7" xr:uid="{00000000-0005-0000-0000-000009000000}"/>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a:t>
          </a:r>
          <a:r>
            <a:rPr lang="es-CO" sz="2000" b="0"/>
            <a:t>Italia</a:t>
          </a:r>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Italia:  International trade in goods and services- trade structure by partner, product or service- </a:t>
          </a:r>
          <a:r>
            <a:rPr lang="es-CO"/>
            <a:t>Merchandise trade matrix – product groups, exports in thousands of dollars, annual, 1995-2021.</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Italia International trade in goods and services- trade structure by partner, product or service- </a:t>
          </a:r>
          <a:r>
            <a:rPr lang="es-CO" b="0"/>
            <a:t>Merchandise trade matrix – product groups, imports in thousands of dollars, annual, 1995-2021.</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1995-2021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1995-2021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1995-2021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Italia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de Italia</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custScaleY="56928"/>
      <dgm:spPr/>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custScaleY="55454"/>
      <dgm:spPr/>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custScaleY="58657"/>
      <dgm:spPr/>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custScaleY="40494"/>
      <dgm:spPr/>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custScaleY="37165"/>
      <dgm:spPr/>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F5EA15-8342-48DF-A721-077FB1F333E7}" srcId="{6B4E45B8-A9CA-434D-B7DE-5A183B40BEE7}" destId="{75AE8851-D98B-40F2-87A1-D48787BF5C4E}" srcOrd="0" destOrd="0" parTransId="{14D81C88-A293-4122-918E-5FEE634407C2}" sibTransId="{DEEB92CA-35FA-462C-B402-3E645890FBC6}"/>
    <dgm:cxn modelId="{5023AD1D-B681-4ABE-94E8-B958FB01C9FB}" srcId="{75AE8851-D98B-40F2-87A1-D48787BF5C4E}" destId="{329DE588-83D7-4C8B-9703-4FAE4F93E892}" srcOrd="2" destOrd="0" parTransId="{56B4A3BA-88EA-48DB-9A3B-AE97D58F33F6}" sibTransId="{DB93EA81-B07C-4D52-80A2-C7F8481D7448}"/>
    <dgm:cxn modelId="{0D7F5142-EBCB-4E17-9A44-C33F6211581C}" type="presOf" srcId="{C5D1D179-373C-4846-8C69-9A56D110B69F}" destId="{E923A0C2-4E15-4BAD-B692-51B4A81EF3DC}" srcOrd="0" destOrd="0" presId="urn:microsoft.com/office/officeart/2008/layout/LinedList"/>
    <dgm:cxn modelId="{81998947-4FB5-4B8F-A142-49BAEB415243}" type="presOf" srcId="{911EA2CF-F78A-47E1-BE8B-1CC396F75D73}" destId="{8B931F34-35FA-491B-9D8A-A05BF99B3BF8}" srcOrd="0" destOrd="0" presId="urn:microsoft.com/office/officeart/2008/layout/LinedList"/>
    <dgm:cxn modelId="{4F39B149-3651-49B7-998C-1AAC497D82A7}" srcId="{75AE8851-D98B-40F2-87A1-D48787BF5C4E}" destId="{911EA2CF-F78A-47E1-BE8B-1CC396F75D73}" srcOrd="3" destOrd="0" parTransId="{82DCB12F-1FD3-45AC-A4B4-08E182265ABC}" sibTransId="{BF27A3A6-D31A-43F4-864E-438BE9E10EA4}"/>
    <dgm:cxn modelId="{06F1BE77-543C-4E62-B625-B61281AFA703}" type="presOf" srcId="{E24BB8E5-9D9C-4586-8B23-F3004B4AF23B}" destId="{A0069767-6774-402D-B7C7-58AC7634278C}"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37E3B582-B551-4326-BC7D-25A00AF04F68}" srcId="{75AE8851-D98B-40F2-87A1-D48787BF5C4E}" destId="{88354DC6-3ED8-4181-95CF-BFAE03524C6C}" srcOrd="4" destOrd="0" parTransId="{A3241D35-D5D4-4ACB-B8A6-F1A9CBDDF52C}" sibTransId="{97E22285-1CC0-476E-AF34-55A009435A45}"/>
    <dgm:cxn modelId="{E027C28F-76E7-4DA6-8F97-A13568BA5260}" srcId="{75AE8851-D98B-40F2-87A1-D48787BF5C4E}" destId="{05B20D2F-0F71-48BB-A348-C21F0C51FF0B}" srcOrd="0" destOrd="0" parTransId="{A3681196-82A8-4360-9214-E21AD21F0636}" sibTransId="{5FC66C5E-A665-48AE-93F6-665615581DC3}"/>
    <dgm:cxn modelId="{B4DD30AD-5FF4-4DD1-BD87-46ADC147B816}" type="presOf" srcId="{329DE588-83D7-4C8B-9703-4FAE4F93E892}" destId="{B18EF7C1-D7F1-4355-9828-02722C95A76D}"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9D20B9B8-33A2-4397-845B-4C6AF0D0B1BB}" type="presOf" srcId="{13F1D19C-FDCB-4D16-8A04-176C3EAC0D59}" destId="{C242A0CE-0314-40B6-96D2-E5F8E53723BB}"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712725C1-ADD0-4DAA-A69A-108A5AC23C7F}" type="presOf" srcId="{75AE8851-D98B-40F2-87A1-D48787BF5C4E}" destId="{CF43BB96-6945-4852-A039-9094942C932C}"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85B92FD-7C28-4083-B54E-CD3F26B51A31}" srcId="{75AE8851-D98B-40F2-87A1-D48787BF5C4E}" destId="{E24BB8E5-9D9C-4586-8B23-F3004B4AF23B}" srcOrd="5" destOrd="0" parTransId="{DE392B3B-BCB5-45F2-86E8-4B86E6FF97F1}" sibTransId="{7C6BEF38-D1C8-49D7-8760-10F09A3AB129}"/>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8658226"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731645"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s-CO" sz="2000" b="1" kern="1200"/>
            <a:t>Economía: </a:t>
          </a:r>
          <a:r>
            <a:rPr lang="es-CO" sz="2000" kern="1200"/>
            <a:t>Colombia</a:t>
          </a:r>
        </a:p>
        <a:p>
          <a:pPr marL="0" lvl="0" indent="0" algn="l" defTabSz="889000">
            <a:lnSpc>
              <a:spcPct val="90000"/>
            </a:lnSpc>
            <a:spcBef>
              <a:spcPct val="0"/>
            </a:spcBef>
            <a:spcAft>
              <a:spcPct val="35000"/>
            </a:spcAft>
            <a:buNone/>
          </a:pPr>
          <a:r>
            <a:rPr lang="es-CO" sz="2000" b="1" kern="1200"/>
            <a:t>Socio: </a:t>
          </a:r>
          <a:r>
            <a:rPr lang="es-CO" sz="2000" b="0" kern="1200"/>
            <a:t>Italia</a:t>
          </a:r>
        </a:p>
        <a:p>
          <a:pPr marL="0" lvl="0" indent="0" algn="l" defTabSz="889000">
            <a:lnSpc>
              <a:spcPct val="90000"/>
            </a:lnSpc>
            <a:spcBef>
              <a:spcPct val="0"/>
            </a:spcBef>
            <a:spcAft>
              <a:spcPct val="35000"/>
            </a:spcAft>
            <a:buNone/>
          </a:pPr>
          <a:endParaRPr lang="es-CO" sz="2000" b="0" kern="1200"/>
        </a:p>
        <a:p>
          <a:pPr marL="0" lvl="0" indent="0" algn="l" defTabSz="889000">
            <a:lnSpc>
              <a:spcPct val="90000"/>
            </a:lnSpc>
            <a:spcBef>
              <a:spcPct val="0"/>
            </a:spcBef>
            <a:spcAft>
              <a:spcPct val="35000"/>
            </a:spcAft>
            <a:buNone/>
          </a:pPr>
          <a:r>
            <a:rPr lang="es-CO" sz="2000" b="1" kern="1200"/>
            <a:t>Fuente: </a:t>
          </a:r>
          <a:r>
            <a:rPr lang="es-CO" sz="2000" b="0" kern="1200"/>
            <a:t>UNCTAD STAT </a:t>
          </a:r>
        </a:p>
        <a:p>
          <a:pPr marL="0" lvl="0" indent="0" algn="l" defTabSz="889000">
            <a:lnSpc>
              <a:spcPct val="90000"/>
            </a:lnSpc>
            <a:spcBef>
              <a:spcPct val="0"/>
            </a:spcBef>
            <a:spcAft>
              <a:spcPct val="35000"/>
            </a:spcAft>
            <a:buNone/>
          </a:pPr>
          <a:r>
            <a:rPr lang="es-CO" sz="2000" b="0" kern="1200"/>
            <a:t>http://unctadstat.unctad.org/</a:t>
          </a:r>
        </a:p>
        <a:p>
          <a:pPr marL="0" lvl="0" indent="0" algn="l" defTabSz="889000">
            <a:lnSpc>
              <a:spcPct val="90000"/>
            </a:lnSpc>
            <a:spcBef>
              <a:spcPct val="0"/>
            </a:spcBef>
            <a:spcAft>
              <a:spcPct val="35000"/>
            </a:spcAft>
            <a:buNone/>
          </a:pPr>
          <a:endParaRPr lang="es-CO" sz="2000" b="0" kern="1200"/>
        </a:p>
        <a:p>
          <a:pPr marL="0" lvl="0" indent="0" algn="l" defTabSz="889000">
            <a:lnSpc>
              <a:spcPct val="90000"/>
            </a:lnSpc>
            <a:spcBef>
              <a:spcPct val="0"/>
            </a:spcBef>
            <a:spcAft>
              <a:spcPct val="35000"/>
            </a:spcAft>
            <a:buNone/>
          </a:pPr>
          <a:endParaRPr lang="es-CO" sz="900" b="0" kern="1200"/>
        </a:p>
      </dsp:txBody>
      <dsp:txXfrm>
        <a:off x="0" y="2351"/>
        <a:ext cx="1731645" cy="4810186"/>
      </dsp:txXfrm>
    </dsp:sp>
    <dsp:sp modelId="{E6E477ED-800F-4FDD-8D4D-EE9E659545C2}">
      <dsp:nvSpPr>
        <dsp:cNvPr id="0" name=""/>
        <dsp:cNvSpPr/>
      </dsp:nvSpPr>
      <dsp:spPr>
        <a:xfrm>
          <a:off x="1861518" y="51556"/>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Exportaciones Colombia a Italia:  International trade in goods and services- trade structure by partner, product or service- </a:t>
          </a:r>
          <a:r>
            <a:rPr lang="es-CO" sz="1400" kern="1200"/>
            <a:t>Merchandise trade matrix – product groups, exports in thousands of dollars, annual, 1995-2021.</a:t>
          </a:r>
        </a:p>
      </dsp:txBody>
      <dsp:txXfrm>
        <a:off x="1861518" y="51556"/>
        <a:ext cx="6796707" cy="984115"/>
      </dsp:txXfrm>
    </dsp:sp>
    <dsp:sp modelId="{FEB9683F-983F-4FAE-8A4D-E48613D83443}">
      <dsp:nvSpPr>
        <dsp:cNvPr id="0" name=""/>
        <dsp:cNvSpPr/>
      </dsp:nvSpPr>
      <dsp:spPr>
        <a:xfrm>
          <a:off x="1731645" y="1035672"/>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861518" y="1084877"/>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Importaciones Colombia provenientes de Italia International trade in goods and services- trade structure by partner, product or service- </a:t>
          </a:r>
          <a:r>
            <a:rPr lang="es-CO" sz="1400" b="0" kern="1200"/>
            <a:t>Merchandise trade matrix – product groups, imports in thousands of dollars, annual, 1995-2021.</a:t>
          </a:r>
        </a:p>
      </dsp:txBody>
      <dsp:txXfrm>
        <a:off x="1861518" y="1084877"/>
        <a:ext cx="6796707" cy="984115"/>
      </dsp:txXfrm>
    </dsp:sp>
    <dsp:sp modelId="{7296F6A3-BED4-45B6-9493-1798AC405508}">
      <dsp:nvSpPr>
        <dsp:cNvPr id="0" name=""/>
        <dsp:cNvSpPr/>
      </dsp:nvSpPr>
      <dsp:spPr>
        <a:xfrm>
          <a:off x="1731645" y="206899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861518" y="2118199"/>
          <a:ext cx="6796707" cy="56023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Exportaciones del Mundo: </a:t>
          </a:r>
          <a:r>
            <a:rPr lang="es-CO" sz="1400" kern="1200"/>
            <a:t>Merchandise trade matrix – product groups, exports in thousands of dollars, annual, 1995-2021 para todos los países. </a:t>
          </a:r>
          <a:endParaRPr lang="es-CO" sz="1400" b="1" kern="1200"/>
        </a:p>
      </dsp:txBody>
      <dsp:txXfrm>
        <a:off x="1861518" y="2118199"/>
        <a:ext cx="6796707" cy="560237"/>
      </dsp:txXfrm>
    </dsp:sp>
    <dsp:sp modelId="{EE5A2359-C2F2-4604-B9E0-BAD32608715E}">
      <dsp:nvSpPr>
        <dsp:cNvPr id="0" name=""/>
        <dsp:cNvSpPr/>
      </dsp:nvSpPr>
      <dsp:spPr>
        <a:xfrm>
          <a:off x="1731645" y="2678436"/>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861518" y="2727642"/>
          <a:ext cx="6796707" cy="5457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Importaciones Colombia provenientes del Mundo: </a:t>
          </a:r>
          <a:r>
            <a:rPr lang="es-CO" sz="1400" b="0" kern="1200"/>
            <a:t>Merchandise trade matrix – product groups, imports in thousands of dollars, annual, 1995-2021 para todos los países. </a:t>
          </a:r>
          <a:endParaRPr lang="es-CO" sz="1400" kern="1200"/>
        </a:p>
      </dsp:txBody>
      <dsp:txXfrm>
        <a:off x="1861518" y="2727642"/>
        <a:ext cx="6796707" cy="545731"/>
      </dsp:txXfrm>
    </dsp:sp>
    <dsp:sp modelId="{238D5868-9818-448F-B3D3-7B38A03E9BBE}">
      <dsp:nvSpPr>
        <dsp:cNvPr id="0" name=""/>
        <dsp:cNvSpPr/>
      </dsp:nvSpPr>
      <dsp:spPr>
        <a:xfrm>
          <a:off x="1731645" y="327337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861518" y="3322579"/>
          <a:ext cx="6796707" cy="577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Exportaciones Colombia al Mundo: </a:t>
          </a:r>
          <a:r>
            <a:rPr lang="es-CO" sz="1400" kern="1200"/>
            <a:t>Merchandise trade matrix – product groups, exports in thousands of dollars, annual, 1995-2021 para todos los paises.</a:t>
          </a:r>
        </a:p>
      </dsp:txBody>
      <dsp:txXfrm>
        <a:off x="1861518" y="3322579"/>
        <a:ext cx="6796707" cy="577252"/>
      </dsp:txXfrm>
    </dsp:sp>
    <dsp:sp modelId="{4472BFF0-5788-43A9-A59F-58ACC1158DA0}">
      <dsp:nvSpPr>
        <dsp:cNvPr id="0" name=""/>
        <dsp:cNvSpPr/>
      </dsp:nvSpPr>
      <dsp:spPr>
        <a:xfrm>
          <a:off x="1731645" y="3899831"/>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861518" y="3949037"/>
          <a:ext cx="6796707" cy="39850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Producto Interno Bruto de Colombia y de Italia</a:t>
          </a:r>
        </a:p>
      </dsp:txBody>
      <dsp:txXfrm>
        <a:off x="1861518" y="3949037"/>
        <a:ext cx="6796707" cy="398507"/>
      </dsp:txXfrm>
    </dsp:sp>
    <dsp:sp modelId="{1F0A6A32-AB9E-41A0-A7A1-62AFCD11E4E3}">
      <dsp:nvSpPr>
        <dsp:cNvPr id="0" name=""/>
        <dsp:cNvSpPr/>
      </dsp:nvSpPr>
      <dsp:spPr>
        <a:xfrm>
          <a:off x="1731645" y="4347545"/>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861518" y="4396751"/>
          <a:ext cx="6796707" cy="36574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Población de Colombia y de Italia para cada año en cuestión</a:t>
          </a:r>
          <a:r>
            <a:rPr lang="es-CO" sz="1400" kern="1200"/>
            <a:t>.</a:t>
          </a:r>
        </a:p>
      </dsp:txBody>
      <dsp:txXfrm>
        <a:off x="1861518" y="4396751"/>
        <a:ext cx="6796707" cy="365746"/>
      </dsp:txXfrm>
    </dsp:sp>
    <dsp:sp modelId="{818481AF-22B3-4E42-8495-D443CCA6EC8B}">
      <dsp:nvSpPr>
        <dsp:cNvPr id="0" name=""/>
        <dsp:cNvSpPr/>
      </dsp:nvSpPr>
      <dsp:spPr>
        <a:xfrm>
          <a:off x="1731645" y="4762497"/>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7.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11.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a:extLst>
            <a:ext uri="{FF2B5EF4-FFF2-40B4-BE49-F238E27FC236}">
              <a16:creationId xmlns:a16="http://schemas.microsoft.com/office/drawing/2014/main" id="{00000000-0008-0000-0000-00000D000000}"/>
            </a:ext>
          </a:extLst>
        </xdr:cNvPr>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a:extLst>
            <a:ext uri="{FF2B5EF4-FFF2-40B4-BE49-F238E27FC236}">
              <a16:creationId xmlns:a16="http://schemas.microsoft.com/office/drawing/2014/main" id="{00000000-0008-0000-0000-00000E000000}"/>
            </a:ext>
          </a:extLst>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6" name="AutoShape 1" descr="Resultado de imagen para bandera argentina">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240863</xdr:colOff>
      <xdr:row>23</xdr:row>
      <xdr:rowOff>21897</xdr:rowOff>
    </xdr:from>
    <xdr:to>
      <xdr:col>2</xdr:col>
      <xdr:colOff>153276</xdr:colOff>
      <xdr:row>28</xdr:row>
      <xdr:rowOff>10949</xdr:rowOff>
    </xdr:to>
    <xdr:pic>
      <xdr:nvPicPr>
        <xdr:cNvPr id="7" name="Imagen 6">
          <a:extLst>
            <a:ext uri="{FF2B5EF4-FFF2-40B4-BE49-F238E27FC236}">
              <a16:creationId xmlns:a16="http://schemas.microsoft.com/office/drawing/2014/main" id="{947C7AEC-1A74-B4D9-733E-705E63539576}"/>
            </a:ext>
          </a:extLst>
        </xdr:cNvPr>
        <xdr:cNvPicPr>
          <a:picLocks noChangeAspect="1"/>
        </xdr:cNvPicPr>
      </xdr:nvPicPr>
      <xdr:blipFill>
        <a:blip xmlns:r="http://schemas.openxmlformats.org/officeDocument/2006/relationships" r:embed="rId4"/>
        <a:stretch>
          <a:fillRect/>
        </a:stretch>
      </xdr:blipFill>
      <xdr:spPr>
        <a:xfrm>
          <a:off x="240863" y="4302673"/>
          <a:ext cx="1445172" cy="9196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a:extLst>
            <a:ext uri="{FF2B5EF4-FFF2-40B4-BE49-F238E27FC236}">
              <a16:creationId xmlns:a16="http://schemas.microsoft.com/office/drawing/2014/main" id="{00000000-0008-0000-0900-000005000000}"/>
            </a:ext>
          </a:extLst>
        </xdr:cNvPr>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a:extLst>
            <a:ext uri="{FF2B5EF4-FFF2-40B4-BE49-F238E27FC236}">
              <a16:creationId xmlns:a16="http://schemas.microsoft.com/office/drawing/2014/main" id="{00000000-0008-0000-09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a:extLst>
            <a:ext uri="{FF2B5EF4-FFF2-40B4-BE49-F238E27FC236}">
              <a16:creationId xmlns:a16="http://schemas.microsoft.com/office/drawing/2014/main" id="{00000000-0008-0000-09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a:extLst>
            <a:ext uri="{FF2B5EF4-FFF2-40B4-BE49-F238E27FC236}">
              <a16:creationId xmlns:a16="http://schemas.microsoft.com/office/drawing/2014/main" id="{00000000-0008-0000-0900-00000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a:extLst>
            <a:ext uri="{FF2B5EF4-FFF2-40B4-BE49-F238E27FC236}">
              <a16:creationId xmlns:a16="http://schemas.microsoft.com/office/drawing/2014/main" id="{00000000-0008-0000-0900-000009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a:extLst>
            <a:ext uri="{FF2B5EF4-FFF2-40B4-BE49-F238E27FC236}">
              <a16:creationId xmlns:a16="http://schemas.microsoft.com/office/drawing/2014/main" id="{00000000-0008-0000-0900-00000A000000}"/>
            </a:ext>
          </a:extLst>
        </xdr:cNvPr>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a:extLst>
            <a:ext uri="{FF2B5EF4-FFF2-40B4-BE49-F238E27FC236}">
              <a16:creationId xmlns:a16="http://schemas.microsoft.com/office/drawing/2014/main" id="{00000000-0008-0000-0900-00000B000000}"/>
            </a:ext>
          </a:extLst>
        </xdr:cNvPr>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a:extLst>
            <a:ext uri="{FF2B5EF4-FFF2-40B4-BE49-F238E27FC236}">
              <a16:creationId xmlns:a16="http://schemas.microsoft.com/office/drawing/2014/main" id="{00000000-0008-0000-0900-00000C000000}"/>
            </a:ext>
          </a:extLst>
        </xdr:cNvPr>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a:extLst>
            <a:ext uri="{FF2B5EF4-FFF2-40B4-BE49-F238E27FC236}">
              <a16:creationId xmlns:a16="http://schemas.microsoft.com/office/drawing/2014/main" id="{00000000-0008-0000-0900-00000D000000}"/>
            </a:ext>
          </a:extLst>
        </xdr:cNvPr>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900-000010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900-000011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a:extLst>
            <a:ext uri="{FF2B5EF4-FFF2-40B4-BE49-F238E27FC236}">
              <a16:creationId xmlns:a16="http://schemas.microsoft.com/office/drawing/2014/main" id="{00000000-0008-0000-0900-000012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a:extLst>
            <a:ext uri="{FF2B5EF4-FFF2-40B4-BE49-F238E27FC236}">
              <a16:creationId xmlns:a16="http://schemas.microsoft.com/office/drawing/2014/main" id="{00000000-0008-0000-0900-000013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a:extLst>
            <a:ext uri="{FF2B5EF4-FFF2-40B4-BE49-F238E27FC236}">
              <a16:creationId xmlns:a16="http://schemas.microsoft.com/office/drawing/2014/main" id="{00000000-0008-0000-0900-000014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a:extLst>
            <a:ext uri="{FF2B5EF4-FFF2-40B4-BE49-F238E27FC236}">
              <a16:creationId xmlns:a16="http://schemas.microsoft.com/office/drawing/2014/main" id="{00000000-0008-0000-0900-000015000000}"/>
            </a:ext>
          </a:extLst>
        </xdr:cNvPr>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a:extLst>
            <a:ext uri="{FF2B5EF4-FFF2-40B4-BE49-F238E27FC236}">
              <a16:creationId xmlns:a16="http://schemas.microsoft.com/office/drawing/2014/main" id="{00000000-0008-0000-0900-000017000000}"/>
            </a:ext>
          </a:extLst>
        </xdr:cNvPr>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a:extLst>
            <a:ext uri="{FF2B5EF4-FFF2-40B4-BE49-F238E27FC236}">
              <a16:creationId xmlns:a16="http://schemas.microsoft.com/office/drawing/2014/main" id="{00000000-0008-0000-0900-000018000000}"/>
            </a:ext>
          </a:extLst>
        </xdr:cNvPr>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a:extLst>
            <a:ext uri="{FF2B5EF4-FFF2-40B4-BE49-F238E27FC236}">
              <a16:creationId xmlns:a16="http://schemas.microsoft.com/office/drawing/2014/main" id="{00000000-0008-0000-0900-000016000000}"/>
            </a:ext>
          </a:extLst>
        </xdr:cNvPr>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a:extLst>
            <a:ext uri="{FF2B5EF4-FFF2-40B4-BE49-F238E27FC236}">
              <a16:creationId xmlns:a16="http://schemas.microsoft.com/office/drawing/2014/main" id="{00000000-0008-0000-0A00-000002000000}"/>
            </a:ext>
          </a:extLst>
        </xdr:cNvPr>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a:extLst>
            <a:ext uri="{FF2B5EF4-FFF2-40B4-BE49-F238E27FC236}">
              <a16:creationId xmlns:a16="http://schemas.microsoft.com/office/drawing/2014/main" id="{00000000-0008-0000-0A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a:extLst>
            <a:ext uri="{FF2B5EF4-FFF2-40B4-BE49-F238E27FC236}">
              <a16:creationId xmlns:a16="http://schemas.microsoft.com/office/drawing/2014/main" id="{00000000-0008-0000-0A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a:extLst>
            <a:ext uri="{FF2B5EF4-FFF2-40B4-BE49-F238E27FC236}">
              <a16:creationId xmlns:a16="http://schemas.microsoft.com/office/drawing/2014/main" id="{00000000-0008-0000-0A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a:extLst>
            <a:ext uri="{FF2B5EF4-FFF2-40B4-BE49-F238E27FC236}">
              <a16:creationId xmlns:a16="http://schemas.microsoft.com/office/drawing/2014/main" id="{00000000-0008-0000-0A00-000006000000}"/>
            </a:ext>
          </a:extLst>
        </xdr:cNvPr>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a:extLst>
            <a:ext uri="{FF2B5EF4-FFF2-40B4-BE49-F238E27FC236}">
              <a16:creationId xmlns:a16="http://schemas.microsoft.com/office/drawing/2014/main" id="{00000000-0008-0000-0A00-000007000000}"/>
            </a:ext>
          </a:extLst>
        </xdr:cNvPr>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a:extLst>
            <a:ext uri="{FF2B5EF4-FFF2-40B4-BE49-F238E27FC236}">
              <a16:creationId xmlns:a16="http://schemas.microsoft.com/office/drawing/2014/main" id="{00000000-0008-0000-0A00-000008000000}"/>
            </a:ext>
          </a:extLst>
        </xdr:cNvPr>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a:extLst>
            <a:ext uri="{FF2B5EF4-FFF2-40B4-BE49-F238E27FC236}">
              <a16:creationId xmlns:a16="http://schemas.microsoft.com/office/drawing/2014/main" id="{00000000-0008-0000-0A00-000009000000}"/>
            </a:ext>
          </a:extLst>
        </xdr:cNvPr>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a:extLst>
            <a:ext uri="{FF2B5EF4-FFF2-40B4-BE49-F238E27FC236}">
              <a16:creationId xmlns:a16="http://schemas.microsoft.com/office/drawing/2014/main" id="{00000000-0008-0000-0A00-00000A000000}"/>
            </a:ext>
          </a:extLst>
        </xdr:cNvPr>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A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466726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A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A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A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A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A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a:extLst>
            <a:ext uri="{FF2B5EF4-FFF2-40B4-BE49-F238E27FC236}">
              <a16:creationId xmlns:a16="http://schemas.microsoft.com/office/drawing/2014/main" id="{00000000-0008-0000-0A00-000012000000}"/>
            </a:ext>
          </a:extLst>
        </xdr:cNvPr>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a:extLst>
            <a:ext uri="{FF2B5EF4-FFF2-40B4-BE49-F238E27FC236}">
              <a16:creationId xmlns:a16="http://schemas.microsoft.com/office/drawing/2014/main" id="{00000000-0008-0000-0A00-000013000000}"/>
            </a:ext>
          </a:extLst>
        </xdr:cNvPr>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a:extLst>
            <a:ext uri="{FF2B5EF4-FFF2-40B4-BE49-F238E27FC236}">
              <a16:creationId xmlns:a16="http://schemas.microsoft.com/office/drawing/2014/main" id="{00000000-0008-0000-0A00-000015000000}"/>
            </a:ext>
          </a:extLst>
        </xdr:cNvPr>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a:extLst>
            <a:ext uri="{FF2B5EF4-FFF2-40B4-BE49-F238E27FC236}">
              <a16:creationId xmlns:a16="http://schemas.microsoft.com/office/drawing/2014/main" id="{00000000-0008-0000-0A00-000016000000}"/>
            </a:ext>
          </a:extLst>
        </xdr:cNvPr>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a:extLst>
            <a:ext uri="{FF2B5EF4-FFF2-40B4-BE49-F238E27FC236}">
              <a16:creationId xmlns:a16="http://schemas.microsoft.com/office/drawing/2014/main" id="{00000000-0008-0000-0A00-000017000000}"/>
            </a:ext>
          </a:extLst>
        </xdr:cNvPr>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a:extLst>
            <a:ext uri="{FF2B5EF4-FFF2-40B4-BE49-F238E27FC236}">
              <a16:creationId xmlns:a16="http://schemas.microsoft.com/office/drawing/2014/main" id="{00000000-0008-0000-0A00-000018000000}"/>
            </a:ext>
          </a:extLst>
        </xdr:cNvPr>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a:extLst>
            <a:ext uri="{FF2B5EF4-FFF2-40B4-BE49-F238E27FC236}">
              <a16:creationId xmlns:a16="http://schemas.microsoft.com/office/drawing/2014/main" id="{00000000-0008-0000-0B00-000002000000}"/>
            </a:ext>
          </a:extLst>
        </xdr:cNvPr>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a:extLst>
            <a:ext uri="{FF2B5EF4-FFF2-40B4-BE49-F238E27FC236}">
              <a16:creationId xmlns:a16="http://schemas.microsoft.com/office/drawing/2014/main" id="{00000000-0008-0000-0B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a:extLst>
            <a:ext uri="{FF2B5EF4-FFF2-40B4-BE49-F238E27FC236}">
              <a16:creationId xmlns:a16="http://schemas.microsoft.com/office/drawing/2014/main" id="{00000000-0008-0000-0B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a:extLst>
            <a:ext uri="{FF2B5EF4-FFF2-40B4-BE49-F238E27FC236}">
              <a16:creationId xmlns:a16="http://schemas.microsoft.com/office/drawing/2014/main" id="{00000000-0008-0000-0B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a:extLst>
            <a:ext uri="{FF2B5EF4-FFF2-40B4-BE49-F238E27FC236}">
              <a16:creationId xmlns:a16="http://schemas.microsoft.com/office/drawing/2014/main" id="{00000000-0008-0000-0B00-000006000000}"/>
            </a:ext>
          </a:extLst>
        </xdr:cNvPr>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a:extLst>
            <a:ext uri="{FF2B5EF4-FFF2-40B4-BE49-F238E27FC236}">
              <a16:creationId xmlns:a16="http://schemas.microsoft.com/office/drawing/2014/main" id="{00000000-0008-0000-0B00-000007000000}"/>
            </a:ext>
          </a:extLst>
        </xdr:cNvPr>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a:extLst>
            <a:ext uri="{FF2B5EF4-FFF2-40B4-BE49-F238E27FC236}">
              <a16:creationId xmlns:a16="http://schemas.microsoft.com/office/drawing/2014/main" id="{00000000-0008-0000-0B00-000008000000}"/>
            </a:ext>
          </a:extLst>
        </xdr:cNvPr>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a:extLst>
            <a:ext uri="{FF2B5EF4-FFF2-40B4-BE49-F238E27FC236}">
              <a16:creationId xmlns:a16="http://schemas.microsoft.com/office/drawing/2014/main" id="{00000000-0008-0000-0B00-000009000000}"/>
            </a:ext>
          </a:extLst>
        </xdr:cNvPr>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a:extLst>
            <a:ext uri="{FF2B5EF4-FFF2-40B4-BE49-F238E27FC236}">
              <a16:creationId xmlns:a16="http://schemas.microsoft.com/office/drawing/2014/main" id="{00000000-0008-0000-0B00-00000A000000}"/>
            </a:ext>
          </a:extLst>
        </xdr:cNvPr>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B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B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a:extLst>
            <a:ext uri="{FF2B5EF4-FFF2-40B4-BE49-F238E27FC236}">
              <a16:creationId xmlns:a16="http://schemas.microsoft.com/office/drawing/2014/main" id="{00000000-0008-0000-0B00-00000F000000}"/>
            </a:ext>
          </a:extLst>
        </xdr:cNvPr>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B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B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a:extLst>
            <a:ext uri="{FF2B5EF4-FFF2-40B4-BE49-F238E27FC236}">
              <a16:creationId xmlns:a16="http://schemas.microsoft.com/office/drawing/2014/main" id="{00000000-0008-0000-0B00-000014000000}"/>
            </a:ext>
          </a:extLst>
        </xdr:cNvPr>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a:extLst>
            <a:ext uri="{FF2B5EF4-FFF2-40B4-BE49-F238E27FC236}">
              <a16:creationId xmlns:a16="http://schemas.microsoft.com/office/drawing/2014/main" id="{00000000-0008-0000-0B00-000015000000}"/>
            </a:ext>
          </a:extLst>
        </xdr:cNvPr>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a:extLst>
            <a:ext uri="{FF2B5EF4-FFF2-40B4-BE49-F238E27FC236}">
              <a16:creationId xmlns:a16="http://schemas.microsoft.com/office/drawing/2014/main" id="{00000000-0008-0000-0B00-000017000000}"/>
            </a:ext>
          </a:extLst>
        </xdr:cNvPr>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a:extLst>
            <a:ext uri="{FF2B5EF4-FFF2-40B4-BE49-F238E27FC236}">
              <a16:creationId xmlns:a16="http://schemas.microsoft.com/office/drawing/2014/main" id="{00000000-0008-0000-0B00-000016000000}"/>
            </a:ext>
          </a:extLst>
        </xdr:cNvPr>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a:extLst>
            <a:ext uri="{FF2B5EF4-FFF2-40B4-BE49-F238E27FC236}">
              <a16:creationId xmlns:a16="http://schemas.microsoft.com/office/drawing/2014/main" id="{00000000-0008-0000-0100-000004000000}"/>
            </a:ext>
          </a:extLst>
        </xdr:cNvPr>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a:extLst>
            <a:ext uri="{FF2B5EF4-FFF2-40B4-BE49-F238E27FC236}">
              <a16:creationId xmlns:a16="http://schemas.microsoft.com/office/drawing/2014/main" id="{00000000-0008-0000-0100-000006000000}"/>
            </a:ext>
          </a:extLst>
        </xdr:cNvPr>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a:extLst>
            <a:ext uri="{FF2B5EF4-FFF2-40B4-BE49-F238E27FC236}">
              <a16:creationId xmlns:a16="http://schemas.microsoft.com/office/drawing/2014/main" id="{00000000-0008-0000-0100-000007000000}"/>
            </a:ext>
          </a:extLst>
        </xdr:cNvPr>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a:extLst>
            <a:ext uri="{FF2B5EF4-FFF2-40B4-BE49-F238E27FC236}">
              <a16:creationId xmlns:a16="http://schemas.microsoft.com/office/drawing/2014/main" id="{00000000-0008-0000-0100-000014000000}"/>
            </a:ext>
          </a:extLst>
        </xdr:cNvPr>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a:extLst>
            <a:ext uri="{FF2B5EF4-FFF2-40B4-BE49-F238E27FC236}">
              <a16:creationId xmlns:a16="http://schemas.microsoft.com/office/drawing/2014/main" id="{00000000-0008-0000-0100-000015000000}"/>
            </a:ext>
          </a:extLst>
        </xdr:cNvPr>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a:extLst>
            <a:ext uri="{FF2B5EF4-FFF2-40B4-BE49-F238E27FC236}">
              <a16:creationId xmlns:a16="http://schemas.microsoft.com/office/drawing/2014/main" id="{00000000-0008-0000-0100-000019000000}"/>
            </a:ext>
          </a:extLst>
        </xdr:cNvPr>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a:extLst>
            <a:ext uri="{FF2B5EF4-FFF2-40B4-BE49-F238E27FC236}">
              <a16:creationId xmlns:a16="http://schemas.microsoft.com/office/drawing/2014/main" id="{00000000-0008-0000-0100-00001C000000}"/>
            </a:ext>
          </a:extLst>
        </xdr:cNvPr>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a:extLst>
            <a:ext uri="{FF2B5EF4-FFF2-40B4-BE49-F238E27FC236}">
              <a16:creationId xmlns:a16="http://schemas.microsoft.com/office/drawing/2014/main" id="{00000000-0008-0000-0100-00001E000000}"/>
            </a:ext>
          </a:extLst>
        </xdr:cNvPr>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a:extLst>
            <a:ext uri="{FF2B5EF4-FFF2-40B4-BE49-F238E27FC236}">
              <a16:creationId xmlns:a16="http://schemas.microsoft.com/office/drawing/2014/main" id="{00000000-0008-0000-0100-000020000000}"/>
            </a:ext>
          </a:extLst>
        </xdr:cNvPr>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a:extLst>
            <a:ext uri="{FF2B5EF4-FFF2-40B4-BE49-F238E27FC236}">
              <a16:creationId xmlns:a16="http://schemas.microsoft.com/office/drawing/2014/main" id="{00000000-0008-0000-0100-00002C000000}"/>
            </a:ext>
          </a:extLst>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a:extLst>
            <a:ext uri="{FF2B5EF4-FFF2-40B4-BE49-F238E27FC236}">
              <a16:creationId xmlns:a16="http://schemas.microsoft.com/office/drawing/2014/main" id="{00000000-0008-0000-0100-00002D000000}"/>
            </a:ext>
          </a:extLst>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a:extLst>
            <a:ext uri="{FF2B5EF4-FFF2-40B4-BE49-F238E27FC236}">
              <a16:creationId xmlns:a16="http://schemas.microsoft.com/office/drawing/2014/main" id="{00000000-0008-0000-0100-00002E000000}"/>
            </a:ext>
          </a:extLst>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a:extLst>
            <a:ext uri="{FF2B5EF4-FFF2-40B4-BE49-F238E27FC236}">
              <a16:creationId xmlns:a16="http://schemas.microsoft.com/office/drawing/2014/main" id="{00000000-0008-0000-0100-00002F000000}"/>
            </a:ext>
          </a:extLst>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a:extLst>
            <a:ext uri="{FF2B5EF4-FFF2-40B4-BE49-F238E27FC236}">
              <a16:creationId xmlns:a16="http://schemas.microsoft.com/office/drawing/2014/main" id="{00000000-0008-0000-0100-000030000000}"/>
            </a:ext>
          </a:extLst>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a:extLst>
            <a:ext uri="{FF2B5EF4-FFF2-40B4-BE49-F238E27FC236}">
              <a16:creationId xmlns:a16="http://schemas.microsoft.com/office/drawing/2014/main" id="{00000000-0008-0000-0100-000031000000}"/>
            </a:ext>
          </a:extLst>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a:extLst>
            <a:ext uri="{FF2B5EF4-FFF2-40B4-BE49-F238E27FC236}">
              <a16:creationId xmlns:a16="http://schemas.microsoft.com/office/drawing/2014/main" id="{00000000-0008-0000-0100-000044000000}"/>
            </a:ext>
          </a:extLst>
        </xdr:cNvPr>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a:extLst>
            <a:ext uri="{FF2B5EF4-FFF2-40B4-BE49-F238E27FC236}">
              <a16:creationId xmlns:a16="http://schemas.microsoft.com/office/drawing/2014/main" id="{00000000-0008-0000-0100-000045000000}"/>
            </a:ext>
          </a:extLst>
        </xdr:cNvPr>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a:extLst>
            <a:ext uri="{FF2B5EF4-FFF2-40B4-BE49-F238E27FC236}">
              <a16:creationId xmlns:a16="http://schemas.microsoft.com/office/drawing/2014/main" id="{00000000-0008-0000-0100-000046000000}"/>
            </a:ext>
          </a:extLst>
        </xdr:cNvPr>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a:extLst>
            <a:ext uri="{FF2B5EF4-FFF2-40B4-BE49-F238E27FC236}">
              <a16:creationId xmlns:a16="http://schemas.microsoft.com/office/drawing/2014/main" id="{00000000-0008-0000-0100-00004E000000}"/>
            </a:ext>
          </a:extLst>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a:extLst>
            <a:ext uri="{FF2B5EF4-FFF2-40B4-BE49-F238E27FC236}">
              <a16:creationId xmlns:a16="http://schemas.microsoft.com/office/drawing/2014/main" id="{00000000-0008-0000-0100-00004F000000}"/>
            </a:ext>
          </a:extLst>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a:extLst>
            <a:ext uri="{FF2B5EF4-FFF2-40B4-BE49-F238E27FC236}">
              <a16:creationId xmlns:a16="http://schemas.microsoft.com/office/drawing/2014/main" id="{00000000-0008-0000-0100-000052000000}"/>
            </a:ext>
          </a:extLst>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a:extLst>
            <a:ext uri="{FF2B5EF4-FFF2-40B4-BE49-F238E27FC236}">
              <a16:creationId xmlns:a16="http://schemas.microsoft.com/office/drawing/2014/main" id="{00000000-0008-0000-0100-00005B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a:extLst>
            <a:ext uri="{FF2B5EF4-FFF2-40B4-BE49-F238E27FC236}">
              <a16:creationId xmlns:a16="http://schemas.microsoft.com/office/drawing/2014/main" id="{00000000-0008-0000-0100-00005C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a:extLst>
            <a:ext uri="{FF2B5EF4-FFF2-40B4-BE49-F238E27FC236}">
              <a16:creationId xmlns:a16="http://schemas.microsoft.com/office/drawing/2014/main" id="{00000000-0008-0000-0100-00005D000000}"/>
            </a:ext>
          </a:extLst>
        </xdr:cNvPr>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342899</xdr:colOff>
      <xdr:row>2</xdr:row>
      <xdr:rowOff>100011</xdr:rowOff>
    </xdr:from>
    <xdr:to>
      <xdr:col>12</xdr:col>
      <xdr:colOff>619125</xdr:colOff>
      <xdr:row>27</xdr:row>
      <xdr:rowOff>152400</xdr:rowOff>
    </xdr:to>
    <xdr:graphicFrame macro="">
      <xdr:nvGraphicFramePr>
        <xdr:cNvPr id="2" name="1 Diagrama">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a:extLst>
            <a:ext uri="{FF2B5EF4-FFF2-40B4-BE49-F238E27FC236}">
              <a16:creationId xmlns:a16="http://schemas.microsoft.com/office/drawing/2014/main" id="{00000000-0008-0000-0300-000008000000}"/>
            </a:ext>
          </a:extLst>
        </xdr:cNvPr>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9</xdr:col>
      <xdr:colOff>495300</xdr:colOff>
      <xdr:row>4</xdr:row>
      <xdr:rowOff>161925</xdr:rowOff>
    </xdr:to>
    <xdr:pic>
      <xdr:nvPicPr>
        <xdr:cNvPr id="3" name="2 Imagen" descr="Resultado de imagen para LISTA ">
          <a:extLst>
            <a:ext uri="{FF2B5EF4-FFF2-40B4-BE49-F238E27FC236}">
              <a16:creationId xmlns:a16="http://schemas.microsoft.com/office/drawing/2014/main" id="{00000000-0008-0000-03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428625</xdr:colOff>
      <xdr:row>5</xdr:row>
      <xdr:rowOff>45514</xdr:rowOff>
    </xdr:to>
    <xdr:pic>
      <xdr:nvPicPr>
        <xdr:cNvPr id="4" name="3 Imagen" descr="Resultado de imagen para LISTA ">
          <a:extLst>
            <a:ext uri="{FF2B5EF4-FFF2-40B4-BE49-F238E27FC236}">
              <a16:creationId xmlns:a16="http://schemas.microsoft.com/office/drawing/2014/main" id="{00000000-0008-0000-03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a:extLst>
            <a:ext uri="{FF2B5EF4-FFF2-40B4-BE49-F238E27FC236}">
              <a16:creationId xmlns:a16="http://schemas.microsoft.com/office/drawing/2014/main" id="{00000000-0008-0000-0300-000009000000}"/>
            </a:ext>
          </a:extLst>
        </xdr:cNvPr>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a:extLst>
            <a:ext uri="{FF2B5EF4-FFF2-40B4-BE49-F238E27FC236}">
              <a16:creationId xmlns:a16="http://schemas.microsoft.com/office/drawing/2014/main" id="{00000000-0008-0000-0300-00000A000000}"/>
            </a:ext>
          </a:extLst>
        </xdr:cNvPr>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a:extLst>
            <a:ext uri="{FF2B5EF4-FFF2-40B4-BE49-F238E27FC236}">
              <a16:creationId xmlns:a16="http://schemas.microsoft.com/office/drawing/2014/main" id="{00000000-0008-0000-0300-00000B000000}"/>
            </a:ext>
          </a:extLst>
        </xdr:cNvPr>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a:extLst>
            <a:ext uri="{FF2B5EF4-FFF2-40B4-BE49-F238E27FC236}">
              <a16:creationId xmlns:a16="http://schemas.microsoft.com/office/drawing/2014/main" id="{00000000-0008-0000-0300-00000C000000}"/>
            </a:ext>
          </a:extLst>
        </xdr:cNvPr>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a:extLst>
            <a:ext uri="{FF2B5EF4-FFF2-40B4-BE49-F238E27FC236}">
              <a16:creationId xmlns:a16="http://schemas.microsoft.com/office/drawing/2014/main" id="{00000000-0008-0000-0300-00000D000000}"/>
            </a:ext>
          </a:extLst>
        </xdr:cNvPr>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8</xdr:col>
      <xdr:colOff>809625</xdr:colOff>
      <xdr:row>23</xdr:row>
      <xdr:rowOff>9524</xdr:rowOff>
    </xdr:to>
    <xdr:pic>
      <xdr:nvPicPr>
        <xdr:cNvPr id="14" name="13 Imagen" descr="Resultado de imagen para estadisticas icono pn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142876</xdr:colOff>
      <xdr:row>25</xdr:row>
      <xdr:rowOff>104775</xdr:rowOff>
    </xdr:to>
    <xdr:pic>
      <xdr:nvPicPr>
        <xdr:cNvPr id="16" name="15 Imagen" descr="Resultado de imagen para HAZ clic aqui PNG">
          <a:hlinkClick xmlns:r="http://schemas.openxmlformats.org/officeDocument/2006/relationships" r:id="rId3"/>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a:extLst>
            <a:ext uri="{FF2B5EF4-FFF2-40B4-BE49-F238E27FC236}">
              <a16:creationId xmlns:a16="http://schemas.microsoft.com/office/drawing/2014/main" id="{00000000-0008-0000-0300-000005000000}"/>
            </a:ext>
          </a:extLst>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a:extLst>
            <a:ext uri="{FF2B5EF4-FFF2-40B4-BE49-F238E27FC236}">
              <a16:creationId xmlns:a16="http://schemas.microsoft.com/office/drawing/2014/main" id="{00000000-0008-0000-0300-000006000000}"/>
            </a:ext>
          </a:extLst>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a:extLst>
            <a:ext uri="{FF2B5EF4-FFF2-40B4-BE49-F238E27FC236}">
              <a16:creationId xmlns:a16="http://schemas.microsoft.com/office/drawing/2014/main" id="{00000000-0008-0000-0300-000007000000}"/>
            </a:ext>
          </a:extLst>
        </xdr:cNvPr>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a:extLst>
            <a:ext uri="{FF2B5EF4-FFF2-40B4-BE49-F238E27FC236}">
              <a16:creationId xmlns:a16="http://schemas.microsoft.com/office/drawing/2014/main" id="{00000000-0008-0000-0300-000011000000}"/>
            </a:ext>
          </a:extLst>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a:extLst>
            <a:ext uri="{FF2B5EF4-FFF2-40B4-BE49-F238E27FC236}">
              <a16:creationId xmlns:a16="http://schemas.microsoft.com/office/drawing/2014/main" id="{00000000-0008-0000-0300-000012000000}"/>
            </a:ext>
          </a:extLst>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a:extLst>
            <a:ext uri="{FF2B5EF4-FFF2-40B4-BE49-F238E27FC236}">
              <a16:creationId xmlns:a16="http://schemas.microsoft.com/office/drawing/2014/main" id="{00000000-0008-0000-0300-00000F000000}"/>
            </a:ext>
          </a:extLst>
        </xdr:cNvPr>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a:extLst>
            <a:ext uri="{FF2B5EF4-FFF2-40B4-BE49-F238E27FC236}">
              <a16:creationId xmlns:a16="http://schemas.microsoft.com/office/drawing/2014/main" id="{00000000-0008-0000-0400-000002000000}"/>
            </a:ext>
          </a:extLst>
        </xdr:cNvPr>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a:extLst>
            <a:ext uri="{FF2B5EF4-FFF2-40B4-BE49-F238E27FC236}">
              <a16:creationId xmlns:a16="http://schemas.microsoft.com/office/drawing/2014/main" id="{00000000-0008-0000-04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466725</xdr:colOff>
      <xdr:row>4</xdr:row>
      <xdr:rowOff>161925</xdr:rowOff>
    </xdr:to>
    <xdr:pic>
      <xdr:nvPicPr>
        <xdr:cNvPr id="4" name="3 Imagen" descr="Resultado de imagen para LISTA ">
          <a:extLst>
            <a:ext uri="{FF2B5EF4-FFF2-40B4-BE49-F238E27FC236}">
              <a16:creationId xmlns:a16="http://schemas.microsoft.com/office/drawing/2014/main" id="{00000000-0008-0000-04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15</xdr:col>
      <xdr:colOff>771525</xdr:colOff>
      <xdr:row>5</xdr:row>
      <xdr:rowOff>45514</xdr:rowOff>
    </xdr:to>
    <xdr:pic>
      <xdr:nvPicPr>
        <xdr:cNvPr id="5" name="4 Imagen" descr="Resultado de imagen para LISTA ">
          <a:extLst>
            <a:ext uri="{FF2B5EF4-FFF2-40B4-BE49-F238E27FC236}">
              <a16:creationId xmlns:a16="http://schemas.microsoft.com/office/drawing/2014/main" id="{00000000-0008-0000-04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a:extLst>
            <a:ext uri="{FF2B5EF4-FFF2-40B4-BE49-F238E27FC236}">
              <a16:creationId xmlns:a16="http://schemas.microsoft.com/office/drawing/2014/main" id="{00000000-0008-0000-0400-000006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a:extLst>
            <a:ext uri="{FF2B5EF4-FFF2-40B4-BE49-F238E27FC236}">
              <a16:creationId xmlns:a16="http://schemas.microsoft.com/office/drawing/2014/main" id="{00000000-0008-0000-0400-000007000000}"/>
            </a:ext>
          </a:extLst>
        </xdr:cNvPr>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a:extLst>
            <a:ext uri="{FF2B5EF4-FFF2-40B4-BE49-F238E27FC236}">
              <a16:creationId xmlns:a16="http://schemas.microsoft.com/office/drawing/2014/main" id="{00000000-0008-0000-0400-000008000000}"/>
            </a:ext>
          </a:extLst>
        </xdr:cNvPr>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a:extLst>
            <a:ext uri="{FF2B5EF4-FFF2-40B4-BE49-F238E27FC236}">
              <a16:creationId xmlns:a16="http://schemas.microsoft.com/office/drawing/2014/main" id="{00000000-0008-0000-0400-000009000000}"/>
            </a:ext>
          </a:extLst>
        </xdr:cNvPr>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a:extLst>
            <a:ext uri="{FF2B5EF4-FFF2-40B4-BE49-F238E27FC236}">
              <a16:creationId xmlns:a16="http://schemas.microsoft.com/office/drawing/2014/main" id="{00000000-0008-0000-0400-00000A000000}"/>
            </a:ext>
          </a:extLst>
        </xdr:cNvPr>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457200</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752476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4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400-00000E000000}"/>
            </a:ext>
          </a:extLst>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4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4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a:extLst>
            <a:ext uri="{FF2B5EF4-FFF2-40B4-BE49-F238E27FC236}">
              <a16:creationId xmlns:a16="http://schemas.microsoft.com/office/drawing/2014/main" id="{00000000-0008-0000-0400-000011000000}"/>
            </a:ext>
          </a:extLst>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a:extLst>
            <a:ext uri="{FF2B5EF4-FFF2-40B4-BE49-F238E27FC236}">
              <a16:creationId xmlns:a16="http://schemas.microsoft.com/office/drawing/2014/main" id="{00000000-0008-0000-0400-000013000000}"/>
            </a:ext>
          </a:extLst>
        </xdr:cNvPr>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a:extLst>
            <a:ext uri="{FF2B5EF4-FFF2-40B4-BE49-F238E27FC236}">
              <a16:creationId xmlns:a16="http://schemas.microsoft.com/office/drawing/2014/main" id="{00000000-0008-0000-0500-000002000000}"/>
            </a:ext>
          </a:extLst>
        </xdr:cNvPr>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a:extLst>
            <a:ext uri="{FF2B5EF4-FFF2-40B4-BE49-F238E27FC236}">
              <a16:creationId xmlns:a16="http://schemas.microsoft.com/office/drawing/2014/main" id="{00000000-0008-0000-05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9</xdr:col>
      <xdr:colOff>781050</xdr:colOff>
      <xdr:row>4</xdr:row>
      <xdr:rowOff>171449</xdr:rowOff>
    </xdr:to>
    <xdr:pic>
      <xdr:nvPicPr>
        <xdr:cNvPr id="4" name="3 Imagen" descr="Resultado de imagen para LISTA ">
          <a:extLst>
            <a:ext uri="{FF2B5EF4-FFF2-40B4-BE49-F238E27FC236}">
              <a16:creationId xmlns:a16="http://schemas.microsoft.com/office/drawing/2014/main" id="{00000000-0008-0000-05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628650</xdr:colOff>
      <xdr:row>5</xdr:row>
      <xdr:rowOff>45514</xdr:rowOff>
    </xdr:to>
    <xdr:pic>
      <xdr:nvPicPr>
        <xdr:cNvPr id="5" name="4 Imagen" descr="Resultado de imagen para LISTA ">
          <a:extLst>
            <a:ext uri="{FF2B5EF4-FFF2-40B4-BE49-F238E27FC236}">
              <a16:creationId xmlns:a16="http://schemas.microsoft.com/office/drawing/2014/main" id="{00000000-0008-0000-05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a:extLst>
            <a:ext uri="{FF2B5EF4-FFF2-40B4-BE49-F238E27FC236}">
              <a16:creationId xmlns:a16="http://schemas.microsoft.com/office/drawing/2014/main" id="{00000000-0008-0000-0500-000006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a:extLst>
            <a:ext uri="{FF2B5EF4-FFF2-40B4-BE49-F238E27FC236}">
              <a16:creationId xmlns:a16="http://schemas.microsoft.com/office/drawing/2014/main" id="{00000000-0008-0000-0500-000007000000}"/>
            </a:ext>
          </a:extLst>
        </xdr:cNvPr>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a:extLst>
            <a:ext uri="{FF2B5EF4-FFF2-40B4-BE49-F238E27FC236}">
              <a16:creationId xmlns:a16="http://schemas.microsoft.com/office/drawing/2014/main" id="{00000000-0008-0000-0500-000008000000}"/>
            </a:ext>
          </a:extLst>
        </xdr:cNvPr>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a:extLst>
            <a:ext uri="{FF2B5EF4-FFF2-40B4-BE49-F238E27FC236}">
              <a16:creationId xmlns:a16="http://schemas.microsoft.com/office/drawing/2014/main" id="{00000000-0008-0000-0500-000009000000}"/>
            </a:ext>
          </a:extLst>
        </xdr:cNvPr>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a:extLst>
            <a:ext uri="{FF2B5EF4-FFF2-40B4-BE49-F238E27FC236}">
              <a16:creationId xmlns:a16="http://schemas.microsoft.com/office/drawing/2014/main" id="{00000000-0008-0000-0500-00000A000000}"/>
            </a:ext>
          </a:extLst>
        </xdr:cNvPr>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409575</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657226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5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500-00000E000000}"/>
            </a:ext>
          </a:extLst>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5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5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500-000011000000}"/>
            </a:ext>
          </a:extLst>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a:extLst>
            <a:ext uri="{FF2B5EF4-FFF2-40B4-BE49-F238E27FC236}">
              <a16:creationId xmlns:a16="http://schemas.microsoft.com/office/drawing/2014/main" id="{00000000-0008-0000-0500-000013000000}"/>
            </a:ext>
          </a:extLst>
        </xdr:cNvPr>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a:extLst>
            <a:ext uri="{FF2B5EF4-FFF2-40B4-BE49-F238E27FC236}">
              <a16:creationId xmlns:a16="http://schemas.microsoft.com/office/drawing/2014/main" id="{00000000-0008-0000-0500-000014000000}"/>
            </a:ext>
          </a:extLst>
        </xdr:cNvPr>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a:extLst>
            <a:ext uri="{FF2B5EF4-FFF2-40B4-BE49-F238E27FC236}">
              <a16:creationId xmlns:a16="http://schemas.microsoft.com/office/drawing/2014/main" id="{00000000-0008-0000-0600-000002000000}"/>
            </a:ext>
          </a:extLst>
        </xdr:cNvPr>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a:extLst>
            <a:ext uri="{FF2B5EF4-FFF2-40B4-BE49-F238E27FC236}">
              <a16:creationId xmlns:a16="http://schemas.microsoft.com/office/drawing/2014/main" id="{00000000-0008-0000-06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304800</xdr:colOff>
      <xdr:row>4</xdr:row>
      <xdr:rowOff>171449</xdr:rowOff>
    </xdr:to>
    <xdr:pic>
      <xdr:nvPicPr>
        <xdr:cNvPr id="4" name="3 Imagen" descr="Resultado de imagen para LISTA ">
          <a:extLst>
            <a:ext uri="{FF2B5EF4-FFF2-40B4-BE49-F238E27FC236}">
              <a16:creationId xmlns:a16="http://schemas.microsoft.com/office/drawing/2014/main" id="{00000000-0008-0000-06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14</xdr:col>
      <xdr:colOff>335757</xdr:colOff>
      <xdr:row>5</xdr:row>
      <xdr:rowOff>45514</xdr:rowOff>
    </xdr:to>
    <xdr:pic>
      <xdr:nvPicPr>
        <xdr:cNvPr id="5" name="4 Imagen" descr="Resultado de imagen para LISTA ">
          <a:extLst>
            <a:ext uri="{FF2B5EF4-FFF2-40B4-BE49-F238E27FC236}">
              <a16:creationId xmlns:a16="http://schemas.microsoft.com/office/drawing/2014/main" id="{00000000-0008-0000-06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a:extLst>
            <a:ext uri="{FF2B5EF4-FFF2-40B4-BE49-F238E27FC236}">
              <a16:creationId xmlns:a16="http://schemas.microsoft.com/office/drawing/2014/main" id="{00000000-0008-0000-0600-000006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a:extLst>
            <a:ext uri="{FF2B5EF4-FFF2-40B4-BE49-F238E27FC236}">
              <a16:creationId xmlns:a16="http://schemas.microsoft.com/office/drawing/2014/main" id="{00000000-0008-0000-0600-000007000000}"/>
            </a:ext>
          </a:extLst>
        </xdr:cNvPr>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a:extLst>
            <a:ext uri="{FF2B5EF4-FFF2-40B4-BE49-F238E27FC236}">
              <a16:creationId xmlns:a16="http://schemas.microsoft.com/office/drawing/2014/main" id="{00000000-0008-0000-0600-000008000000}"/>
            </a:ext>
          </a:extLst>
        </xdr:cNvPr>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a:extLst>
            <a:ext uri="{FF2B5EF4-FFF2-40B4-BE49-F238E27FC236}">
              <a16:creationId xmlns:a16="http://schemas.microsoft.com/office/drawing/2014/main" id="{00000000-0008-0000-0600-000009000000}"/>
            </a:ext>
          </a:extLst>
        </xdr:cNvPr>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a:extLst>
            <a:ext uri="{FF2B5EF4-FFF2-40B4-BE49-F238E27FC236}">
              <a16:creationId xmlns:a16="http://schemas.microsoft.com/office/drawing/2014/main" id="{00000000-0008-0000-0600-00000A000000}"/>
            </a:ext>
          </a:extLst>
        </xdr:cNvPr>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171450</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6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6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6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6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6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600-000011000000}"/>
            </a:ext>
          </a:extLst>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9</xdr:col>
      <xdr:colOff>988218</xdr:colOff>
      <xdr:row>14</xdr:row>
      <xdr:rowOff>105706</xdr:rowOff>
    </xdr:to>
    <xdr:pic>
      <xdr:nvPicPr>
        <xdr:cNvPr id="18" name="17 Imagen">
          <a:extLst>
            <a:ext uri="{FF2B5EF4-FFF2-40B4-BE49-F238E27FC236}">
              <a16:creationId xmlns:a16="http://schemas.microsoft.com/office/drawing/2014/main" id="{00000000-0008-0000-0600-000012000000}"/>
            </a:ext>
          </a:extLst>
        </xdr:cNvPr>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a:extLst>
            <a:ext uri="{FF2B5EF4-FFF2-40B4-BE49-F238E27FC236}">
              <a16:creationId xmlns:a16="http://schemas.microsoft.com/office/drawing/2014/main" id="{00000000-0008-0000-0600-000013000000}"/>
            </a:ext>
          </a:extLst>
        </xdr:cNvPr>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a:extLst>
            <a:ext uri="{FF2B5EF4-FFF2-40B4-BE49-F238E27FC236}">
              <a16:creationId xmlns:a16="http://schemas.microsoft.com/office/drawing/2014/main" id="{00000000-0008-0000-0600-000014000000}"/>
            </a:ext>
          </a:extLst>
        </xdr:cNvPr>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a:extLst>
            <a:ext uri="{FF2B5EF4-FFF2-40B4-BE49-F238E27FC236}">
              <a16:creationId xmlns:a16="http://schemas.microsoft.com/office/drawing/2014/main" id="{00000000-0008-0000-0600-000015000000}"/>
            </a:ext>
          </a:extLst>
        </xdr:cNvPr>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a:extLst>
            <a:ext uri="{FF2B5EF4-FFF2-40B4-BE49-F238E27FC236}">
              <a16:creationId xmlns:a16="http://schemas.microsoft.com/office/drawing/2014/main" id="{00000000-0008-0000-0600-000016000000}"/>
            </a:ext>
          </a:extLst>
        </xdr:cNvPr>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a:extLst>
            <a:ext uri="{FF2B5EF4-FFF2-40B4-BE49-F238E27FC236}">
              <a16:creationId xmlns:a16="http://schemas.microsoft.com/office/drawing/2014/main" id="{00000000-0008-0000-0600-000017000000}"/>
            </a:ext>
          </a:extLst>
        </xdr:cNvPr>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a:extLst>
            <a:ext uri="{FF2B5EF4-FFF2-40B4-BE49-F238E27FC236}">
              <a16:creationId xmlns:a16="http://schemas.microsoft.com/office/drawing/2014/main" id="{00000000-0008-0000-0600-000018000000}"/>
            </a:ext>
          </a:extLst>
        </xdr:cNvPr>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a:extLst>
            <a:ext uri="{FF2B5EF4-FFF2-40B4-BE49-F238E27FC236}">
              <a16:creationId xmlns:a16="http://schemas.microsoft.com/office/drawing/2014/main" id="{00000000-0008-0000-0600-000019000000}"/>
            </a:ext>
          </a:extLst>
        </xdr:cNvPr>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a:extLst>
            <a:ext uri="{FF2B5EF4-FFF2-40B4-BE49-F238E27FC236}">
              <a16:creationId xmlns:a16="http://schemas.microsoft.com/office/drawing/2014/main" id="{00000000-0008-0000-0600-00001A000000}"/>
            </a:ext>
          </a:extLst>
        </xdr:cNvPr>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a:extLst>
            <a:ext uri="{FF2B5EF4-FFF2-40B4-BE49-F238E27FC236}">
              <a16:creationId xmlns:a16="http://schemas.microsoft.com/office/drawing/2014/main" id="{00000000-0008-0000-0700-000002000000}"/>
            </a:ext>
          </a:extLst>
        </xdr:cNvPr>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a:extLst>
            <a:ext uri="{FF2B5EF4-FFF2-40B4-BE49-F238E27FC236}">
              <a16:creationId xmlns:a16="http://schemas.microsoft.com/office/drawing/2014/main" id="{00000000-0008-0000-07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a:extLst>
            <a:ext uri="{FF2B5EF4-FFF2-40B4-BE49-F238E27FC236}">
              <a16:creationId xmlns:a16="http://schemas.microsoft.com/office/drawing/2014/main" id="{00000000-0008-0000-07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a:extLst>
            <a:ext uri="{FF2B5EF4-FFF2-40B4-BE49-F238E27FC236}">
              <a16:creationId xmlns:a16="http://schemas.microsoft.com/office/drawing/2014/main" id="{00000000-0008-0000-07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a:extLst>
            <a:ext uri="{FF2B5EF4-FFF2-40B4-BE49-F238E27FC236}">
              <a16:creationId xmlns:a16="http://schemas.microsoft.com/office/drawing/2014/main" id="{00000000-0008-0000-0700-000006000000}"/>
            </a:ext>
          </a:extLst>
        </xdr:cNvPr>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a:extLst>
            <a:ext uri="{FF2B5EF4-FFF2-40B4-BE49-F238E27FC236}">
              <a16:creationId xmlns:a16="http://schemas.microsoft.com/office/drawing/2014/main" id="{00000000-0008-0000-0700-000007000000}"/>
            </a:ext>
          </a:extLst>
        </xdr:cNvPr>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a:extLst>
            <a:ext uri="{FF2B5EF4-FFF2-40B4-BE49-F238E27FC236}">
              <a16:creationId xmlns:a16="http://schemas.microsoft.com/office/drawing/2014/main" id="{00000000-0008-0000-0700-000008000000}"/>
            </a:ext>
          </a:extLst>
        </xdr:cNvPr>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a:extLst>
            <a:ext uri="{FF2B5EF4-FFF2-40B4-BE49-F238E27FC236}">
              <a16:creationId xmlns:a16="http://schemas.microsoft.com/office/drawing/2014/main" id="{00000000-0008-0000-0700-000009000000}"/>
            </a:ext>
          </a:extLst>
        </xdr:cNvPr>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a:extLst>
            <a:ext uri="{FF2B5EF4-FFF2-40B4-BE49-F238E27FC236}">
              <a16:creationId xmlns:a16="http://schemas.microsoft.com/office/drawing/2014/main" id="{00000000-0008-0000-0700-00000A000000}"/>
            </a:ext>
          </a:extLst>
        </xdr:cNvPr>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7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7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a:extLst>
            <a:ext uri="{FF2B5EF4-FFF2-40B4-BE49-F238E27FC236}">
              <a16:creationId xmlns:a16="http://schemas.microsoft.com/office/drawing/2014/main" id="{00000000-0008-0000-0700-00000F000000}"/>
            </a:ext>
          </a:extLst>
        </xdr:cNvPr>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7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7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a:extLst>
            <a:ext uri="{FF2B5EF4-FFF2-40B4-BE49-F238E27FC236}">
              <a16:creationId xmlns:a16="http://schemas.microsoft.com/office/drawing/2014/main" id="{00000000-0008-0000-0700-000012000000}"/>
            </a:ext>
          </a:extLst>
        </xdr:cNvPr>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a:extLst>
            <a:ext uri="{FF2B5EF4-FFF2-40B4-BE49-F238E27FC236}">
              <a16:creationId xmlns:a16="http://schemas.microsoft.com/office/drawing/2014/main" id="{00000000-0008-0000-0700-000013000000}"/>
            </a:ext>
          </a:extLst>
        </xdr:cNvPr>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a:extLst>
            <a:ext uri="{FF2B5EF4-FFF2-40B4-BE49-F238E27FC236}">
              <a16:creationId xmlns:a16="http://schemas.microsoft.com/office/drawing/2014/main" id="{00000000-0008-0000-0700-000014000000}"/>
            </a:ext>
          </a:extLst>
        </xdr:cNvPr>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a:extLst>
            <a:ext uri="{FF2B5EF4-FFF2-40B4-BE49-F238E27FC236}">
              <a16:creationId xmlns:a16="http://schemas.microsoft.com/office/drawing/2014/main" id="{00000000-0008-0000-0700-000015000000}"/>
            </a:ext>
          </a:extLst>
        </xdr:cNvPr>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a:extLst>
            <a:ext uri="{FF2B5EF4-FFF2-40B4-BE49-F238E27FC236}">
              <a16:creationId xmlns:a16="http://schemas.microsoft.com/office/drawing/2014/main" id="{00000000-0008-0000-0700-000016000000}"/>
            </a:ext>
          </a:extLst>
        </xdr:cNvPr>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a:extLst>
            <a:ext uri="{FF2B5EF4-FFF2-40B4-BE49-F238E27FC236}">
              <a16:creationId xmlns:a16="http://schemas.microsoft.com/office/drawing/2014/main" id="{00000000-0008-0000-0700-000017000000}"/>
            </a:ext>
          </a:extLst>
        </xdr:cNvPr>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a:extLst>
            <a:ext uri="{FF2B5EF4-FFF2-40B4-BE49-F238E27FC236}">
              <a16:creationId xmlns:a16="http://schemas.microsoft.com/office/drawing/2014/main" id="{00000000-0008-0000-0700-000018000000}"/>
            </a:ext>
          </a:extLst>
        </xdr:cNvPr>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a:extLst>
            <a:ext uri="{FF2B5EF4-FFF2-40B4-BE49-F238E27FC236}">
              <a16:creationId xmlns:a16="http://schemas.microsoft.com/office/drawing/2014/main" id="{00000000-0008-0000-0800-000002000000}"/>
            </a:ext>
          </a:extLst>
        </xdr:cNvPr>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a:extLst>
            <a:ext uri="{FF2B5EF4-FFF2-40B4-BE49-F238E27FC236}">
              <a16:creationId xmlns:a16="http://schemas.microsoft.com/office/drawing/2014/main" id="{00000000-0008-0000-08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a:extLst>
            <a:ext uri="{FF2B5EF4-FFF2-40B4-BE49-F238E27FC236}">
              <a16:creationId xmlns:a16="http://schemas.microsoft.com/office/drawing/2014/main" id="{00000000-0008-0000-08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a:extLst>
            <a:ext uri="{FF2B5EF4-FFF2-40B4-BE49-F238E27FC236}">
              <a16:creationId xmlns:a16="http://schemas.microsoft.com/office/drawing/2014/main" id="{00000000-0008-0000-08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a:extLst>
            <a:ext uri="{FF2B5EF4-FFF2-40B4-BE49-F238E27FC236}">
              <a16:creationId xmlns:a16="http://schemas.microsoft.com/office/drawing/2014/main" id="{00000000-0008-0000-0800-000006000000}"/>
            </a:ext>
          </a:extLst>
        </xdr:cNvPr>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a:extLst>
            <a:ext uri="{FF2B5EF4-FFF2-40B4-BE49-F238E27FC236}">
              <a16:creationId xmlns:a16="http://schemas.microsoft.com/office/drawing/2014/main" id="{00000000-0008-0000-0800-000007000000}"/>
            </a:ext>
          </a:extLst>
        </xdr:cNvPr>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a:extLst>
            <a:ext uri="{FF2B5EF4-FFF2-40B4-BE49-F238E27FC236}">
              <a16:creationId xmlns:a16="http://schemas.microsoft.com/office/drawing/2014/main" id="{00000000-0008-0000-0800-000008000000}"/>
            </a:ext>
          </a:extLst>
        </xdr:cNvPr>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a:extLst>
            <a:ext uri="{FF2B5EF4-FFF2-40B4-BE49-F238E27FC236}">
              <a16:creationId xmlns:a16="http://schemas.microsoft.com/office/drawing/2014/main" id="{00000000-0008-0000-0800-000009000000}"/>
            </a:ext>
          </a:extLst>
        </xdr:cNvPr>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a:extLst>
            <a:ext uri="{FF2B5EF4-FFF2-40B4-BE49-F238E27FC236}">
              <a16:creationId xmlns:a16="http://schemas.microsoft.com/office/drawing/2014/main" id="{00000000-0008-0000-0800-00000A000000}"/>
            </a:ext>
          </a:extLst>
        </xdr:cNvPr>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8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8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8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8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8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a:extLst>
            <a:ext uri="{FF2B5EF4-FFF2-40B4-BE49-F238E27FC236}">
              <a16:creationId xmlns:a16="http://schemas.microsoft.com/office/drawing/2014/main" id="{00000000-0008-0000-0800-000012000000}"/>
            </a:ext>
          </a:extLst>
        </xdr:cNvPr>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a:extLst>
            <a:ext uri="{FF2B5EF4-FFF2-40B4-BE49-F238E27FC236}">
              <a16:creationId xmlns:a16="http://schemas.microsoft.com/office/drawing/2014/main" id="{00000000-0008-0000-0800-000013000000}"/>
            </a:ext>
          </a:extLst>
        </xdr:cNvPr>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a:extLst>
            <a:ext uri="{FF2B5EF4-FFF2-40B4-BE49-F238E27FC236}">
              <a16:creationId xmlns:a16="http://schemas.microsoft.com/office/drawing/2014/main" id="{00000000-0008-0000-0800-000014000000}"/>
            </a:ext>
          </a:extLst>
        </xdr:cNvPr>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5.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topLeftCell="A7" zoomScale="87" zoomScaleNormal="87" workbookViewId="0">
      <selection activeCell="R15" sqref="R15"/>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AF68"/>
  <sheetViews>
    <sheetView showGridLines="0" topLeftCell="A45" workbookViewId="0">
      <selection activeCell="Z71" sqref="Z71"/>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3" spans="2:15" ht="26.25" x14ac:dyDescent="0.25">
      <c r="F3" s="225"/>
      <c r="G3" s="225"/>
      <c r="H3" s="225"/>
      <c r="I3" s="225"/>
      <c r="J3" s="225"/>
    </row>
    <row r="6" spans="2:15" x14ac:dyDescent="0.25">
      <c r="L6" s="208" t="s">
        <v>12</v>
      </c>
      <c r="M6" s="209"/>
      <c r="N6" s="209"/>
      <c r="O6" s="209"/>
    </row>
    <row r="7" spans="2:15" x14ac:dyDescent="0.25">
      <c r="B7" s="191" t="s">
        <v>44</v>
      </c>
      <c r="C7" s="207"/>
      <c r="D7" s="207"/>
      <c r="E7" s="207"/>
      <c r="L7" s="209"/>
      <c r="M7" s="209"/>
      <c r="N7" s="209"/>
      <c r="O7" s="209"/>
    </row>
    <row r="8" spans="2:15" x14ac:dyDescent="0.25">
      <c r="B8" s="207"/>
      <c r="C8" s="207"/>
      <c r="D8" s="207"/>
      <c r="E8" s="207"/>
      <c r="L8" s="209"/>
      <c r="M8" s="209"/>
      <c r="N8" s="209"/>
      <c r="O8" s="209"/>
    </row>
    <row r="9" spans="2:15" x14ac:dyDescent="0.25">
      <c r="B9" s="207"/>
      <c r="C9" s="207"/>
      <c r="D9" s="207"/>
      <c r="E9" s="207"/>
      <c r="L9" s="209"/>
      <c r="M9" s="209"/>
      <c r="N9" s="209"/>
      <c r="O9" s="209"/>
    </row>
    <row r="10" spans="2:15" x14ac:dyDescent="0.25">
      <c r="B10" s="207"/>
      <c r="C10" s="207"/>
      <c r="D10" s="207"/>
      <c r="E10" s="207"/>
      <c r="L10" s="209"/>
      <c r="M10" s="209"/>
      <c r="N10" s="209"/>
      <c r="O10" s="209"/>
    </row>
    <row r="11" spans="2:15" x14ac:dyDescent="0.25">
      <c r="B11" s="207"/>
      <c r="C11" s="207"/>
      <c r="D11" s="207"/>
      <c r="E11" s="207"/>
      <c r="L11" s="209"/>
      <c r="M11" s="209"/>
      <c r="N11" s="209"/>
      <c r="O11" s="209"/>
    </row>
    <row r="12" spans="2:15" x14ac:dyDescent="0.25">
      <c r="B12" s="207"/>
      <c r="C12" s="207"/>
      <c r="D12" s="207"/>
      <c r="E12" s="207"/>
      <c r="L12" s="209"/>
      <c r="M12" s="209"/>
      <c r="N12" s="209"/>
      <c r="O12" s="209"/>
    </row>
    <row r="13" spans="2:15" x14ac:dyDescent="0.25">
      <c r="B13" s="207"/>
      <c r="C13" s="207"/>
      <c r="D13" s="207"/>
      <c r="E13" s="207"/>
      <c r="L13" s="209"/>
      <c r="M13" s="209"/>
      <c r="N13" s="209"/>
      <c r="O13" s="209"/>
    </row>
    <row r="14" spans="2:15" x14ac:dyDescent="0.25">
      <c r="B14" s="207"/>
      <c r="C14" s="207"/>
      <c r="D14" s="207"/>
      <c r="E14" s="207"/>
      <c r="L14" s="209"/>
      <c r="M14" s="209"/>
      <c r="N14" s="209"/>
      <c r="O14" s="209"/>
    </row>
    <row r="15" spans="2:15" ht="18.75" customHeight="1" x14ac:dyDescent="0.25">
      <c r="B15" s="207"/>
      <c r="C15" s="207"/>
      <c r="D15" s="207"/>
      <c r="E15" s="207"/>
      <c r="L15" s="209"/>
      <c r="M15" s="209"/>
      <c r="N15" s="209"/>
      <c r="O15" s="209"/>
    </row>
    <row r="16" spans="2:15" x14ac:dyDescent="0.25">
      <c r="C16" s="192" t="s">
        <v>3</v>
      </c>
      <c r="D16" s="192"/>
      <c r="E16" s="192"/>
      <c r="G16" s="192" t="s">
        <v>3</v>
      </c>
      <c r="H16" s="192"/>
      <c r="I16" s="192"/>
      <c r="L16" s="192" t="s">
        <v>3</v>
      </c>
      <c r="M16" s="192"/>
      <c r="N16" s="192"/>
    </row>
    <row r="42" spans="4:32" ht="15.75" thickBot="1" x14ac:dyDescent="0.3"/>
    <row r="43" spans="4:32" ht="15.75" thickBot="1" x14ac:dyDescent="0.3">
      <c r="D43" s="5" t="s">
        <v>14</v>
      </c>
      <c r="E43" s="6"/>
      <c r="F43" s="5">
        <v>1995</v>
      </c>
      <c r="G43" s="11">
        <v>1996</v>
      </c>
      <c r="H43" s="7">
        <v>1997</v>
      </c>
      <c r="I43" s="11">
        <v>1998</v>
      </c>
      <c r="J43" s="7">
        <v>1999</v>
      </c>
      <c r="K43" s="11">
        <v>2000</v>
      </c>
      <c r="L43" s="7">
        <v>2001</v>
      </c>
      <c r="M43" s="11">
        <v>2002</v>
      </c>
      <c r="N43" s="7">
        <v>2003</v>
      </c>
      <c r="O43" s="11">
        <v>2004</v>
      </c>
      <c r="P43" s="7">
        <v>2005</v>
      </c>
      <c r="Q43" s="11">
        <v>2006</v>
      </c>
      <c r="R43" s="7">
        <v>2007</v>
      </c>
      <c r="S43" s="11">
        <v>2008</v>
      </c>
      <c r="T43" s="7">
        <v>2009</v>
      </c>
      <c r="U43" s="11">
        <v>2010</v>
      </c>
      <c r="V43" s="7">
        <v>2011</v>
      </c>
      <c r="W43" s="11">
        <v>2012</v>
      </c>
      <c r="X43" s="7">
        <v>2013</v>
      </c>
      <c r="Y43" s="11">
        <v>2014</v>
      </c>
      <c r="Z43" s="7">
        <v>2015</v>
      </c>
      <c r="AA43" s="11">
        <v>2016</v>
      </c>
      <c r="AB43" s="11">
        <v>2017</v>
      </c>
      <c r="AC43" s="11">
        <v>2018</v>
      </c>
      <c r="AD43" s="11">
        <v>2019</v>
      </c>
      <c r="AE43" s="11">
        <v>2020</v>
      </c>
      <c r="AF43" s="11">
        <v>2021</v>
      </c>
    </row>
    <row r="44" spans="4:32" x14ac:dyDescent="0.25">
      <c r="D44" s="196" t="s">
        <v>16</v>
      </c>
      <c r="E44" s="204"/>
      <c r="F44" s="138">
        <f>+(A!D47-B!E47)/(I!F76+H!F58)</f>
        <v>2.5702845864124472E-2</v>
      </c>
      <c r="G44" s="139">
        <f>+(A!E47-B!F47)/(I!G76+H!G58)</f>
        <v>2.5768332333038015E-2</v>
      </c>
      <c r="H44" s="140">
        <f>+(A!F47-B!G47)/(I!H76+H!H58)</f>
        <v>2.4901835677890678E-2</v>
      </c>
      <c r="I44" s="139">
        <f>+(A!G47-B!H47)/(I!I76+H!I58)</f>
        <v>2.4997712920858634E-2</v>
      </c>
      <c r="J44" s="140">
        <f>+(A!H47-B!I47)/(I!J76+H!J58)</f>
        <v>2.7374021703927096E-2</v>
      </c>
      <c r="K44" s="139">
        <f>+(A!I47-B!J47)/(I!K76+H!K58)</f>
        <v>2.3943214179183995E-2</v>
      </c>
      <c r="L44" s="140" t="e">
        <f>+(A!#REF!-B!K47)/(I!L76+H!L58)</f>
        <v>#REF!</v>
      </c>
      <c r="M44" s="139">
        <f>+(A!K47-B!L47)/(I!M76+H!M58)</f>
        <v>2.1158118890310062E-2</v>
      </c>
      <c r="N44" s="140">
        <f>+(A!L47-B!M47)/(I!N76+H!N58)</f>
        <v>2.4065273945345793E-2</v>
      </c>
      <c r="O44" s="139">
        <f>+(A!M47-B!N47)/(I!O76+H!O58)</f>
        <v>1.9382127772254842E-2</v>
      </c>
      <c r="P44" s="140">
        <f>+(A!N47-B!O47)/(I!P76+H!P58)</f>
        <v>2.2378864958800603E-2</v>
      </c>
      <c r="Q44" s="139">
        <f>+(A!O47-B!P47)/(I!Q76+H!Q58)</f>
        <v>1.6720904688639848E-2</v>
      </c>
      <c r="R44" s="140">
        <f>+(A!P47-B!Q47)/(I!R76+H!R58)</f>
        <v>1.7459774961496942E-2</v>
      </c>
      <c r="S44" s="139">
        <f>+(A!Q47-B!R47)/(I!S76+H!S58)</f>
        <v>1.6046228476455753E-2</v>
      </c>
      <c r="T44" s="140">
        <f>+(A!R47-B!S47)/(I!T76+H!T58)</f>
        <v>1.4849377306226E-2</v>
      </c>
      <c r="U44" s="139">
        <f>+(A!S47-B!T47)/(I!U76+H!U58)</f>
        <v>1.4287545279188046E-2</v>
      </c>
      <c r="V44" s="140">
        <f>+(A!T47-B!U47)/(I!V76+H!V58)</f>
        <v>1.389475976088686E-2</v>
      </c>
      <c r="W44" s="139">
        <f>+(A!U47-B!V47)/(I!W76+H!W58)</f>
        <v>1.1613706092841696E-2</v>
      </c>
      <c r="X44" s="140">
        <f>+(A!V47-B!W47)/(I!X76+H!X58)</f>
        <v>1.0742470430216559E-2</v>
      </c>
      <c r="Y44" s="139">
        <f>+(A!W47-B!X47)/(I!Y76+H!Y58)</f>
        <v>1.62698300050894E-2</v>
      </c>
      <c r="Z44" s="140">
        <f>+(A!X47-B!Y47)/(I!Z76+H!Z58)</f>
        <v>1.9656250008738739E-2</v>
      </c>
      <c r="AA44" s="139">
        <f>+(A!Y47-B!Z47)/(I!AA76+H!AA58)</f>
        <v>2.1861478996154902E-2</v>
      </c>
      <c r="AB44" s="139">
        <f>+(A!Z47-B!AA47)/(I!AB76+H!AB58)</f>
        <v>1.8223842887446624E-2</v>
      </c>
      <c r="AC44" s="139">
        <f>+(A!AA47-B!AB47)/(I!AC76+H!AC58)</f>
        <v>1.4396954962092253E-2</v>
      </c>
      <c r="AD44" s="139">
        <f>+(A!AB47-B!AC47)/(I!AD76+H!AD58)</f>
        <v>1.5170442936327707E-2</v>
      </c>
      <c r="AE44" s="139">
        <f>+(A!AC47-B!AD47)/(I!AE76+H!AE58)</f>
        <v>1.3866763035440868E-2</v>
      </c>
      <c r="AF44" s="139">
        <f>+(A!AD47-B!AE47)/(I!AF76+H!AF58)</f>
        <v>1.0728268252690579E-2</v>
      </c>
    </row>
    <row r="45" spans="4:32" x14ac:dyDescent="0.25">
      <c r="D45" s="185" t="s">
        <v>17</v>
      </c>
      <c r="E45" s="201"/>
      <c r="F45" s="141">
        <f>+(A!D48-B!E48)/(I!F77+H!F59)</f>
        <v>1.047061675447148E-2</v>
      </c>
      <c r="G45" s="142">
        <f>+(A!E48-B!F48)/(I!G77+H!G59)</f>
        <v>-6.4015705265668688E-3</v>
      </c>
      <c r="H45" s="143">
        <f>+(A!F48-B!G48)/(I!H77+H!H59)</f>
        <v>-4.7337275316254512E-3</v>
      </c>
      <c r="I45" s="142">
        <f>+(A!G48-B!H48)/(I!I77+H!I59)</f>
        <v>-1.0190127790091714E-2</v>
      </c>
      <c r="J45" s="143" t="e">
        <f>+(A!H48-B!I48)/(I!J77+H!J59)</f>
        <v>#VALUE!</v>
      </c>
      <c r="K45" s="142">
        <f>+(A!I48-B!J48)/(I!K77+H!K59)</f>
        <v>-3.4148828231005519E-2</v>
      </c>
      <c r="L45" s="143">
        <f>+(A!J47-B!K48)/(I!L77+H!L59)</f>
        <v>0.39518311739207906</v>
      </c>
      <c r="M45" s="142">
        <f>+(A!K48-B!L48)/(I!M77+H!M59)</f>
        <v>-1.8670574022438133E-2</v>
      </c>
      <c r="N45" s="143">
        <f>+(A!L48-B!M48)/(I!N77+H!N59)</f>
        <v>-4.9428860246778575E-2</v>
      </c>
      <c r="O45" s="142">
        <f>+(A!M48-B!N48)/(I!O77+H!O59)</f>
        <v>-3.3718299937335786E-2</v>
      </c>
      <c r="P45" s="143">
        <f>+(A!N48-B!O48)/(I!P77+H!P59)</f>
        <v>-1.2067997871314271E-2</v>
      </c>
      <c r="Q45" s="142">
        <f>+(A!O48-B!P48)/(I!Q77+H!Q59)</f>
        <v>-8.5294777061335793E-3</v>
      </c>
      <c r="R45" s="143">
        <f>+(A!P48-B!Q48)/(I!R77+H!R59)</f>
        <v>-1.7764965217611495E-2</v>
      </c>
      <c r="S45" s="142">
        <f>+(A!Q48-B!R48)/(I!S77+H!S59)</f>
        <v>-9.6012652300736731E-3</v>
      </c>
      <c r="T45" s="143">
        <f>+(A!R48-B!S48)/(I!T77+H!T59)</f>
        <v>-7.945388413325722E-3</v>
      </c>
      <c r="U45" s="142">
        <f>+(A!S48-B!T48)/(I!U77+H!U59)</f>
        <v>-6.2059204127403508E-3</v>
      </c>
      <c r="V45" s="143">
        <f>+(A!T48-B!U48)/(I!V77+H!V59)</f>
        <v>-5.4061389074679935E-3</v>
      </c>
      <c r="W45" s="142">
        <f>+(A!U48-B!V48)/(I!W77+H!W59)</f>
        <v>-6.6139580386189913E-3</v>
      </c>
      <c r="X45" s="143">
        <f>+(A!V48-B!W48)/(I!X77+H!X59)</f>
        <v>-5.1427679480244059E-3</v>
      </c>
      <c r="Y45" s="142">
        <f>+(A!W48-B!X48)/(I!Y77+H!Y59)</f>
        <v>-1.9624853171411084E-2</v>
      </c>
      <c r="Z45" s="143">
        <f>+(A!X48-B!Y48)/(I!Z77+H!Z59)</f>
        <v>-1.5153913175766859E-2</v>
      </c>
      <c r="AA45" s="142">
        <f>+(A!Y48-B!Z48)/(I!AA77+H!AA59)</f>
        <v>-1.790669745977079E-2</v>
      </c>
      <c r="AB45" s="142">
        <f>+(A!Z48-B!AA48)/(I!AB77+H!AB59)</f>
        <v>-1.3383783715564118E-2</v>
      </c>
      <c r="AC45" s="142">
        <f>+(A!AA48-B!AB48)/(I!AC77+H!AC59)</f>
        <v>-2.2467408009800231E-2</v>
      </c>
      <c r="AD45" s="142">
        <f>+(A!AB48-B!AC48)/(I!AD77+H!AD59)</f>
        <v>-3.2089958357265295E-2</v>
      </c>
      <c r="AE45" s="142">
        <f>+(A!AC48-B!AD48)/(I!AE77+H!AE59)</f>
        <v>-2.8291018367690837E-2</v>
      </c>
      <c r="AF45" s="142">
        <f>+(A!AD48-B!AE48)/(I!AF77+H!AF59)</f>
        <v>-4.0627251270878725E-2</v>
      </c>
    </row>
    <row r="46" spans="4:32" x14ac:dyDescent="0.25">
      <c r="D46" s="187" t="s">
        <v>18</v>
      </c>
      <c r="E46" s="202"/>
      <c r="F46" s="141">
        <f>+(A!D49-B!E49)/(I!F78+H!F60)</f>
        <v>-1.6828988031845577E-3</v>
      </c>
      <c r="G46" s="142">
        <f>+(A!E49-B!F49)/(I!G78+H!G60)</f>
        <v>-3.7507692652899386E-3</v>
      </c>
      <c r="H46" s="143">
        <f>+(A!F49-B!G49)/(I!H78+H!H60)</f>
        <v>-3.789225140578154E-3</v>
      </c>
      <c r="I46" s="142">
        <f>+(A!G49-B!H49)/(I!I78+H!I60)</f>
        <v>-4.5302459514020687E-3</v>
      </c>
      <c r="J46" s="143">
        <f>+(A!H49-B!I49)/(I!J78+H!J60)</f>
        <v>-5.5841137885948655E-3</v>
      </c>
      <c r="K46" s="142">
        <f>+(A!I49-B!J49)/(I!K78+H!K60)</f>
        <v>-3.7601960338006155E-3</v>
      </c>
      <c r="L46" s="143">
        <f>+(A!J48-B!K49)/(I!L78+H!L60)</f>
        <v>-5.6311142861893183E-3</v>
      </c>
      <c r="M46" s="142">
        <f>+(A!K49-B!L49)/(I!M78+H!M60)</f>
        <v>-4.955972849888076E-3</v>
      </c>
      <c r="N46" s="143">
        <f>+(A!L49-B!M49)/(I!N78+H!N60)</f>
        <v>-3.4149971114115669E-3</v>
      </c>
      <c r="O46" s="142">
        <f>+(A!M49-B!N49)/(I!O78+H!O60)</f>
        <v>-2.5771265415358196E-3</v>
      </c>
      <c r="P46" s="143">
        <f>+(A!N49-B!O49)/(I!P78+H!P60)</f>
        <v>-2.3421621961450495E-3</v>
      </c>
      <c r="Q46" s="142">
        <f>+(A!O49-B!P49)/(I!Q78+H!Q60)</f>
        <v>-2.0603930532793451E-3</v>
      </c>
      <c r="R46" s="143">
        <f>+(A!P49-B!Q49)/(I!R78+H!R60)</f>
        <v>2.574768682165622E-4</v>
      </c>
      <c r="S46" s="142">
        <f>+(A!Q49-B!R49)/(I!S78+H!S60)</f>
        <v>-1.66549382054095E-3</v>
      </c>
      <c r="T46" s="143">
        <f>+(A!R49-B!S49)/(I!T78+H!T60)</f>
        <v>-2.6806534734360216E-3</v>
      </c>
      <c r="U46" s="142">
        <f>+(A!S49-B!T49)/(I!U78+H!U60)</f>
        <v>-9.4604645558638435E-4</v>
      </c>
      <c r="V46" s="143">
        <f>+(A!T49-B!U49)/(I!V78+H!V60)</f>
        <v>-1.2183832053527821E-3</v>
      </c>
      <c r="W46" s="142">
        <f>+(A!U49-B!V49)/(I!W78+H!W60)</f>
        <v>-6.1476325331057309E-4</v>
      </c>
      <c r="X46" s="143">
        <f>+(A!V49-B!W49)/(I!X78+H!X60)</f>
        <v>-7.0669456177962901E-4</v>
      </c>
      <c r="Y46" s="142">
        <f>+(A!W49-B!X49)/(I!Y78+H!Y60)</f>
        <v>-1.4440379652465025E-3</v>
      </c>
      <c r="Z46" s="143">
        <f>+(A!X49-B!Y49)/(I!Z78+H!Z60)</f>
        <v>-2.181518413547595E-3</v>
      </c>
      <c r="AA46" s="142">
        <f>+(A!Y49-B!Z49)/(I!AA78+H!AA60)</f>
        <v>-1.6084342080763246E-3</v>
      </c>
      <c r="AB46" s="142">
        <f>+(A!Z49-B!AA49)/(I!AB78+H!AB60)</f>
        <v>-8.0572288034930879E-4</v>
      </c>
      <c r="AC46" s="142">
        <f>+(A!AA49-B!AB49)/(I!AC78+H!AC60)</f>
        <v>-5.1993141717859587E-4</v>
      </c>
      <c r="AD46" s="142">
        <f>+(A!AB49-B!AC49)/(I!AD78+H!AD60)</f>
        <v>-1.5141562160286631E-3</v>
      </c>
      <c r="AE46" s="142">
        <f>+(A!AC49-B!AD49)/(I!AE78+H!AE60)</f>
        <v>-8.864264584646721E-4</v>
      </c>
      <c r="AF46" s="142">
        <f>+(A!AD49-B!AE49)/(I!AF78+H!AF60)</f>
        <v>4.7911665431747277E-5</v>
      </c>
    </row>
    <row r="47" spans="4:32" x14ac:dyDescent="0.25">
      <c r="D47" s="185" t="s">
        <v>19</v>
      </c>
      <c r="E47" s="201"/>
      <c r="F47" s="141">
        <f>+(A!D50-B!E50)/(I!F79+H!F61)</f>
        <v>7.2063209350282497E-3</v>
      </c>
      <c r="G47" s="142">
        <f>+(A!E50-B!F50)/(I!G79+H!G61)</f>
        <v>6.0727776200842683E-3</v>
      </c>
      <c r="H47" s="143">
        <f>+(A!F50-B!G50)/(I!H79+H!H61)</f>
        <v>1.015270249090747E-2</v>
      </c>
      <c r="I47" s="142">
        <f>+(A!G50-B!H50)/(I!I79+H!I61)</f>
        <v>1.6381687152681644E-2</v>
      </c>
      <c r="J47" s="143">
        <f>+(A!H50-B!I50)/(I!J79+H!J61)</f>
        <v>8.8250947261822223E-3</v>
      </c>
      <c r="K47" s="142">
        <f>+(A!I50-B!J50)/(I!K79+H!K61)</f>
        <v>8.371749460436435E-3</v>
      </c>
      <c r="L47" s="143">
        <f>+(A!J49-B!K50)/(I!L79+H!L61)</f>
        <v>4.135108703279948E-4</v>
      </c>
      <c r="M47" s="142">
        <f>+(A!K50-B!L50)/(I!M79+H!M61)</f>
        <v>8.7052160035803825E-3</v>
      </c>
      <c r="N47" s="143">
        <f>+(A!L50-B!M50)/(I!N79+H!N61)</f>
        <v>1.3767159345350817E-2</v>
      </c>
      <c r="O47" s="142">
        <f>+(A!M50-B!N50)/(I!O79+H!O61)</f>
        <v>1.2704428258360691E-2</v>
      </c>
      <c r="P47" s="143">
        <f>+(A!N50-B!O50)/(I!P79+H!P61)</f>
        <v>1.3386759102867043E-2</v>
      </c>
      <c r="Q47" s="142">
        <f>+(A!O50-B!P50)/(I!Q79+H!Q61)</f>
        <v>8.9488476148942443E-3</v>
      </c>
      <c r="R47" s="143">
        <f>+(A!P50-B!Q50)/(I!R79+H!R61)</f>
        <v>8.7066868031452395E-3</v>
      </c>
      <c r="S47" s="142">
        <f>+(A!Q50-B!R50)/(I!S79+H!S61)</f>
        <v>6.4905908561070204E-3</v>
      </c>
      <c r="T47" s="143">
        <f>+(A!R50-B!S50)/(I!T79+H!T61)</f>
        <v>1.0507956962188076E-2</v>
      </c>
      <c r="U47" s="142">
        <f>+(A!S50-B!T50)/(I!U79+H!U61)</f>
        <v>6.7185515342097907E-3</v>
      </c>
      <c r="V47" s="143">
        <f>+(A!T50-B!U50)/(I!V79+H!V61)</f>
        <v>8.888272233523958E-3</v>
      </c>
      <c r="W47" s="142">
        <f>+(A!U50-B!V50)/(I!W79+H!W61)</f>
        <v>4.594337065137153E-3</v>
      </c>
      <c r="X47" s="143">
        <f>+(A!V50-B!W50)/(I!X79+H!X61)</f>
        <v>6.3016422663921554E-3</v>
      </c>
      <c r="Y47" s="142">
        <f>+(A!W50-B!X50)/(I!Y79+H!Y61)</f>
        <v>1.5755643898344784E-2</v>
      </c>
      <c r="Z47" s="143">
        <f>+(A!X50-B!Y50)/(I!Z79+H!Z61)</f>
        <v>9.1823779615481382E-3</v>
      </c>
      <c r="AA47" s="142">
        <f>+(A!Y50-B!Z50)/(I!AA79+H!AA61)</f>
        <v>8.9393298591193149E-3</v>
      </c>
      <c r="AB47" s="142">
        <f>+(A!Z50-B!AA50)/(I!AB79+H!AB61)</f>
        <v>9.3627098935112063E-3</v>
      </c>
      <c r="AC47" s="142">
        <f>+(A!AA50-B!AB50)/(I!AC79+H!AC61)</f>
        <v>6.1988420538792574E-3</v>
      </c>
      <c r="AD47" s="142">
        <f>+(A!AB50-B!AC50)/(I!AD79+H!AD61)</f>
        <v>2.5480422275431102E-3</v>
      </c>
      <c r="AE47" s="142">
        <f>+(A!AC50-B!AD50)/(I!AE79+H!AE61)</f>
        <v>1.0525626994609719E-3</v>
      </c>
      <c r="AF47" s="142">
        <f>+(A!AD50-B!AE50)/(I!AF79+H!AF61)</f>
        <v>2.4317155896237531E-4</v>
      </c>
    </row>
    <row r="48" spans="4:32" x14ac:dyDescent="0.25">
      <c r="D48" s="187" t="s">
        <v>20</v>
      </c>
      <c r="E48" s="202"/>
      <c r="F48" s="141" t="e">
        <f>+(A!D51-B!E51)/(I!F80+H!F62)</f>
        <v>#VALUE!</v>
      </c>
      <c r="G48" s="142" t="e">
        <f>+(A!E51-B!F51)/(I!G80+H!G62)</f>
        <v>#VALUE!</v>
      </c>
      <c r="H48" s="143" t="e">
        <f>+(A!F51-B!G51)/(I!H80+H!H62)</f>
        <v>#VALUE!</v>
      </c>
      <c r="I48" s="142" t="e">
        <f>+(A!G51-B!H51)/(I!I80+H!I62)</f>
        <v>#VALUE!</v>
      </c>
      <c r="J48" s="143">
        <f>+(A!H51-B!I51)/(I!J80+H!J62)</f>
        <v>-9.1607349369219216E-4</v>
      </c>
      <c r="K48" s="142">
        <f>+(A!I51-B!J51)/(I!K80+H!K62)</f>
        <v>-1.1754350420040969E-3</v>
      </c>
      <c r="L48" s="143">
        <f>+(A!J50-B!K51)/(I!L80+H!L62)</f>
        <v>0.28226984827702295</v>
      </c>
      <c r="M48" s="142">
        <f>+(A!K51-B!L51)/(I!M80+H!M62)</f>
        <v>-2.7031763380058454E-3</v>
      </c>
      <c r="N48" s="143">
        <f>+(A!L51-B!M51)/(I!N80+H!N62)</f>
        <v>-9.2566620465808303E-4</v>
      </c>
      <c r="O48" s="142">
        <f>+(A!M51-B!N51)/(I!O80+H!O62)</f>
        <v>-1.2617148738402954E-3</v>
      </c>
      <c r="P48" s="143">
        <f>+(A!N51-B!O51)/(I!P80+H!P62)</f>
        <v>-1.3464672712411661E-3</v>
      </c>
      <c r="Q48" s="142">
        <f>+(A!O51-B!P51)/(I!Q80+H!Q62)</f>
        <v>-1.7859334273846014E-3</v>
      </c>
      <c r="R48" s="143">
        <f>+(A!P51-B!Q51)/(I!R80+H!R62)</f>
        <v>-1.6699501730248892E-3</v>
      </c>
      <c r="S48" s="142">
        <f>+(A!Q51-B!R51)/(I!S80+H!S62)</f>
        <v>-1.9330863946143792E-3</v>
      </c>
      <c r="T48" s="143" t="e">
        <f>+(A!R51-B!S51)/(I!T80+H!T62)</f>
        <v>#VALUE!</v>
      </c>
      <c r="U48" s="142">
        <f>+(A!S51-B!T51)/(I!U80+H!U62)</f>
        <v>-1.3268631911052718E-3</v>
      </c>
      <c r="V48" s="143">
        <f>+(A!T51-B!U51)/(I!V80+H!V62)</f>
        <v>-1.8271736089937882E-3</v>
      </c>
      <c r="W48" s="142">
        <f>+(A!U51-B!V51)/(I!W80+H!W62)</f>
        <v>-2.7173895851898876E-3</v>
      </c>
      <c r="X48" s="143">
        <f>+(A!V51-B!W51)/(I!X80+H!X62)</f>
        <v>-4.7412159482998848E-3</v>
      </c>
      <c r="Y48" s="142">
        <f>+(A!W51-B!X51)/(I!Y80+H!Y62)</f>
        <v>-4.0551486157293024E-3</v>
      </c>
      <c r="Z48" s="143" t="e">
        <f>+(A!X51-B!Y51)/(I!Z80+H!Z62)</f>
        <v>#VALUE!</v>
      </c>
      <c r="AA48" s="142" t="e">
        <f>+(A!Y51-B!Z51)/(I!AA80+H!AA62)</f>
        <v>#VALUE!</v>
      </c>
      <c r="AB48" s="142">
        <f>+(A!Z51-B!AA51)/(I!AB80+H!AB62)</f>
        <v>1.0299522228308645E-2</v>
      </c>
      <c r="AC48" s="142">
        <f>+(A!AA51-B!AB51)/(I!AC80+H!AC62)</f>
        <v>6.7231146890946118E-3</v>
      </c>
      <c r="AD48" s="142">
        <f>+(A!AB51-B!AC51)/(I!AD80+H!AD62)</f>
        <v>2.6208363648616055E-2</v>
      </c>
      <c r="AE48" s="142">
        <f>+(A!AC51-B!AD51)/(I!AE80+H!AE62)</f>
        <v>3.9295659551819948E-2</v>
      </c>
      <c r="AF48" s="142">
        <f>+(A!AD51-B!AE51)/(I!AF80+H!AF62)</f>
        <v>5.3229007690042476E-2</v>
      </c>
    </row>
    <row r="49" spans="4:32" x14ac:dyDescent="0.25">
      <c r="D49" s="185" t="s">
        <v>21</v>
      </c>
      <c r="E49" s="201"/>
      <c r="F49" s="141">
        <f>+(A!D52-B!E52)/(I!F81+H!F63)</f>
        <v>-1.7128405851478092E-2</v>
      </c>
      <c r="G49" s="142">
        <f>+(A!E52-B!F52)/(I!G81+H!G63)</f>
        <v>-1.5136449951613127E-2</v>
      </c>
      <c r="H49" s="143">
        <f>+(A!F52-B!G52)/(I!H81+H!H63)</f>
        <v>-1.4007791239010333E-2</v>
      </c>
      <c r="I49" s="142">
        <f>+(A!G52-B!H52)/(I!I81+H!I63)</f>
        <v>-1.6008532263720239E-2</v>
      </c>
      <c r="J49" s="143">
        <f>+(A!H52-B!I52)/(I!J81+H!J63)</f>
        <v>-1.1447021160783938E-2</v>
      </c>
      <c r="K49" s="142">
        <f>+(A!I52-B!J52)/(I!K81+H!K63)</f>
        <v>-1.3500896058218364E-2</v>
      </c>
      <c r="L49" s="143">
        <f>+(A!J51-B!K52)/(I!L81+H!L63)</f>
        <v>-1.4585530132670424E-2</v>
      </c>
      <c r="M49" s="142">
        <f>+(A!K52-B!L52)/(I!M81+H!M63)</f>
        <v>-1.3962289962664329E-2</v>
      </c>
      <c r="N49" s="143">
        <f>+(A!L52-B!M52)/(I!N81+H!N63)</f>
        <v>-1.339600130871448E-2</v>
      </c>
      <c r="O49" s="142">
        <f>+(A!M52-B!N52)/(I!O81+H!O63)</f>
        <v>-1.2427382390111435E-2</v>
      </c>
      <c r="P49" s="143">
        <f>+(A!N52-B!O52)/(I!P81+H!P63)</f>
        <v>-1.0784195305392544E-2</v>
      </c>
      <c r="Q49" s="142">
        <f>+(A!O52-B!P52)/(I!Q81+H!Q63)</f>
        <v>-1.0079481462890295E-2</v>
      </c>
      <c r="R49" s="143">
        <f>+(A!P52-B!Q52)/(I!R81+H!R63)</f>
        <v>-1.0814084302000503E-2</v>
      </c>
      <c r="S49" s="142">
        <f>+(A!Q52-B!R52)/(I!S81+H!S63)</f>
        <v>-1.0794948334845905E-2</v>
      </c>
      <c r="T49" s="143">
        <f>+(A!R52-B!S52)/(I!T81+H!T63)</f>
        <v>-1.1597513699943001E-2</v>
      </c>
      <c r="U49" s="142">
        <f>+(A!S52-B!T52)/(I!U81+H!U63)</f>
        <v>-8.3398022312101399E-3</v>
      </c>
      <c r="V49" s="143">
        <f>+(A!T52-B!U52)/(I!V81+H!V63)</f>
        <v>-5.2338049015486603E-3</v>
      </c>
      <c r="W49" s="142">
        <f>+(A!U52-B!V52)/(I!W81+H!W63)</f>
        <v>-1.0814073428136249E-2</v>
      </c>
      <c r="X49" s="143">
        <f>+(A!V52-B!W52)/(I!X81+H!X63)</f>
        <v>-1.5308886414386626E-2</v>
      </c>
      <c r="Y49" s="142">
        <f>+(A!W52-B!X52)/(I!Y81+H!Y63)</f>
        <v>-1.4294509236167527E-2</v>
      </c>
      <c r="Z49" s="143">
        <f>+(A!X52-B!Y52)/(I!Z81+H!Z63)</f>
        <v>-1.4204930646415021E-2</v>
      </c>
      <c r="AA49" s="142">
        <f>+(A!Y52-B!Z52)/(I!AA81+H!AA63)</f>
        <v>-1.4855665914476202E-2</v>
      </c>
      <c r="AB49" s="142">
        <f>+(A!Z52-B!AA52)/(I!AB81+H!AB63)</f>
        <v>-1.5268489304783715E-2</v>
      </c>
      <c r="AC49" s="142">
        <f>+(A!AA52-B!AB52)/(I!AC81+H!AC63)</f>
        <v>-1.3651948909928959E-2</v>
      </c>
      <c r="AD49" s="142">
        <f>+(A!AB52-B!AC52)/(I!AD81+H!AD63)</f>
        <v>-1.471415938605582E-2</v>
      </c>
      <c r="AE49" s="142">
        <f>+(A!AC52-B!AD52)/(I!AE81+H!AE63)</f>
        <v>-1.6098007734705391E-2</v>
      </c>
      <c r="AF49" s="142">
        <f>+(A!AD52-B!AE52)/(I!AF81+H!AF63)</f>
        <v>-1.4345164708885768E-2</v>
      </c>
    </row>
    <row r="50" spans="4:32" x14ac:dyDescent="0.25">
      <c r="D50" s="187" t="s">
        <v>22</v>
      </c>
      <c r="E50" s="202"/>
      <c r="F50" s="141">
        <f>+(A!D53-B!E53)/(I!F82+H!F64)</f>
        <v>-9.1609442665207853E-3</v>
      </c>
      <c r="G50" s="142">
        <f>+(A!E53-B!F53)/(I!G82+H!G64)</f>
        <v>-1.4626985664343981E-2</v>
      </c>
      <c r="H50" s="143">
        <f>+(A!F53-B!G53)/(I!H82+H!H64)</f>
        <v>-1.4609844376035708E-2</v>
      </c>
      <c r="I50" s="142">
        <f>+(A!G53-B!H53)/(I!I82+H!I64)</f>
        <v>-1.4006536293138163E-2</v>
      </c>
      <c r="J50" s="143">
        <f>+(A!H53-B!I53)/(I!J82+H!J64)</f>
        <v>-3.3004666997377996E-3</v>
      </c>
      <c r="K50" s="142">
        <f>+(A!I53-B!J53)/(I!K82+H!K64)</f>
        <v>4.2190926519650018E-3</v>
      </c>
      <c r="L50" s="143">
        <f>+(A!J52-B!K53)/(I!L82+H!L64)</f>
        <v>-1.1740893269402511E-2</v>
      </c>
      <c r="M50" s="142">
        <f>+(A!K53-B!L53)/(I!M82+H!M64)</f>
        <v>1.4435519223816693E-2</v>
      </c>
      <c r="N50" s="143">
        <f>+(A!L53-B!M53)/(I!N82+H!N64)</f>
        <v>2.0446464624549937E-2</v>
      </c>
      <c r="O50" s="142">
        <f>+(A!M53-B!N53)/(I!O82+H!O64)</f>
        <v>2.557999014933823E-2</v>
      </c>
      <c r="P50" s="143">
        <f>+(A!N53-B!O53)/(I!P82+H!P64)</f>
        <v>2.260555563496779E-2</v>
      </c>
      <c r="Q50" s="142">
        <f>+(A!O53-B!P53)/(I!Q82+H!Q64)</f>
        <v>2.6668257409813292E-2</v>
      </c>
      <c r="R50" s="143">
        <f>+(A!P53-B!Q53)/(I!R82+H!R64)</f>
        <v>2.254620884219994E-2</v>
      </c>
      <c r="S50" s="142">
        <f>+(A!Q53-B!R53)/(I!S82+H!S64)</f>
        <v>1.5111258086491547E-3</v>
      </c>
      <c r="T50" s="143">
        <f>+(A!R53-B!S53)/(I!T82+H!T64)</f>
        <v>5.7981620281135713E-3</v>
      </c>
      <c r="U50" s="142">
        <f>+(A!S53-B!T53)/(I!U82+H!U64)</f>
        <v>9.9597132891017324E-3</v>
      </c>
      <c r="V50" s="143">
        <f>+(A!T53-B!U53)/(I!V82+H!V64)</f>
        <v>-1.6505461549096592E-3</v>
      </c>
      <c r="W50" s="142">
        <f>+(A!U53-B!V53)/(I!W82+H!W64)</f>
        <v>-4.9249764397524048E-3</v>
      </c>
      <c r="X50" s="143">
        <f>+(A!V53-B!W53)/(I!X82+H!X64)</f>
        <v>-8.9262420822233297E-3</v>
      </c>
      <c r="Y50" s="142">
        <f>+(A!W53-B!X53)/(I!Y82+H!Y64)</f>
        <v>-6.0380368440958489E-3</v>
      </c>
      <c r="Z50" s="143">
        <f>+(A!X53-B!Y53)/(I!Z82+H!Z64)</f>
        <v>-6.767321528304903E-3</v>
      </c>
      <c r="AA50" s="142">
        <f>+(A!Y53-B!Z53)/(I!AA82+H!AA64)</f>
        <v>-8.8818883115556867E-3</v>
      </c>
      <c r="AB50" s="142">
        <f>+(A!Z53-B!AA53)/(I!AB82+H!AB64)</f>
        <v>-1.1466694664354687E-2</v>
      </c>
      <c r="AC50" s="142">
        <f>+(A!AA53-B!AB53)/(I!AC82+H!AC64)</f>
        <v>-1.1022465976025349E-2</v>
      </c>
      <c r="AD50" s="142">
        <f>+(A!AB53-B!AC53)/(I!AD82+H!AD64)</f>
        <v>-1.0847117819371237E-2</v>
      </c>
      <c r="AE50" s="142">
        <f>+(A!AC53-B!AD53)/(I!AE82+H!AE64)</f>
        <v>-8.2242329479220583E-3</v>
      </c>
      <c r="AF50" s="142">
        <f>+(A!AD53-B!AE53)/(I!AF82+H!AF64)</f>
        <v>-4.4673368103298689E-3</v>
      </c>
    </row>
    <row r="51" spans="4:32" x14ac:dyDescent="0.25">
      <c r="D51" s="185" t="s">
        <v>23</v>
      </c>
      <c r="E51" s="201"/>
      <c r="F51" s="141">
        <f>+(A!D54-B!E54)/(I!F83+H!F65)</f>
        <v>-3.8603726655800107E-2</v>
      </c>
      <c r="G51" s="142">
        <f>+(A!E54-B!F54)/(I!G83+H!G65)</f>
        <v>-5.6184554271508369E-2</v>
      </c>
      <c r="H51" s="143">
        <f>+(A!F54-B!G54)/(I!H83+H!H65)</f>
        <v>-3.3206990549787027E-2</v>
      </c>
      <c r="I51" s="142">
        <f>+(A!G54-B!H54)/(I!I83+H!I65)</f>
        <v>-3.4912689672467599E-2</v>
      </c>
      <c r="J51" s="143">
        <f>+(A!H54-B!I54)/(I!J83+H!J65)</f>
        <v>-2.9301255166109468E-2</v>
      </c>
      <c r="K51" s="142">
        <f>+(A!I54-B!J54)/(I!K83+H!K65)</f>
        <v>-2.3500071511323963E-2</v>
      </c>
      <c r="L51" s="143">
        <f>+(A!J53-B!K54)/(I!L83+H!L65)</f>
        <v>-1.7746807380071956E-2</v>
      </c>
      <c r="M51" s="142">
        <f>+(A!K54-B!L54)/(I!M83+H!M65)</f>
        <v>-2.269195004048644E-2</v>
      </c>
      <c r="N51" s="143">
        <f>+(A!L54-B!M54)/(I!N83+H!N65)</f>
        <v>-2.4706148718538445E-2</v>
      </c>
      <c r="O51" s="142">
        <f>+(A!M54-B!N54)/(I!O83+H!O65)</f>
        <v>-1.814198311443601E-2</v>
      </c>
      <c r="P51" s="143">
        <f>+(A!N54-B!O54)/(I!P83+H!P65)</f>
        <v>-1.6981624435051357E-2</v>
      </c>
      <c r="Q51" s="142">
        <f>+(A!O54-B!P54)/(I!Q83+H!Q65)</f>
        <v>-1.6882720905056655E-2</v>
      </c>
      <c r="R51" s="143">
        <f>+(A!P54-B!Q54)/(I!R83+H!R65)</f>
        <v>-1.7706384474869191E-2</v>
      </c>
      <c r="S51" s="142">
        <f>+(A!Q54-B!R54)/(I!S83+H!S65)</f>
        <v>-1.7364546181790282E-2</v>
      </c>
      <c r="T51" s="143">
        <f>+(A!R54-B!S54)/(I!T83+H!T65)</f>
        <v>-1.7478971064061797E-2</v>
      </c>
      <c r="U51" s="142">
        <f>+(A!S54-B!T54)/(I!U83+H!U65)</f>
        <v>-1.6102320143449107E-2</v>
      </c>
      <c r="V51" s="143">
        <f>+(A!T54-B!U54)/(I!V83+H!V65)</f>
        <v>-1.50080999655209E-2</v>
      </c>
      <c r="W51" s="142">
        <f>+(A!U54-B!V54)/(I!W83+H!W65)</f>
        <v>-2.1499026169307735E-2</v>
      </c>
      <c r="X51" s="143">
        <f>+(A!V54-B!W54)/(I!X83+H!X65)</f>
        <v>-2.1528707127056124E-2</v>
      </c>
      <c r="Y51" s="142">
        <f>+(A!W54-B!X54)/(I!Y83+H!Y65)</f>
        <v>-1.8272364333710898E-2</v>
      </c>
      <c r="Z51" s="143">
        <f>+(A!X54-B!Y54)/(I!Z83+H!Z65)</f>
        <v>-1.7707872723921242E-2</v>
      </c>
      <c r="AA51" s="142">
        <f>+(A!Y54-B!Z54)/(I!AA83+H!AA65)</f>
        <v>-2.0784077243482205E-2</v>
      </c>
      <c r="AB51" s="142">
        <f>+(A!Z54-B!AA54)/(I!AB83+H!AB65)</f>
        <v>-1.8036359209191666E-2</v>
      </c>
      <c r="AC51" s="142">
        <f>+(A!AA54-B!AB54)/(I!AC83+H!AC65)</f>
        <v>-1.8174493593946406E-2</v>
      </c>
      <c r="AD51" s="142">
        <f>+(A!AB54-B!AC54)/(I!AD83+H!AD65)</f>
        <v>-1.6470184029099253E-2</v>
      </c>
      <c r="AE51" s="142">
        <f>+(A!AC54-B!AD54)/(I!AE83+H!AE65)</f>
        <v>-1.5847176184274298E-2</v>
      </c>
      <c r="AF51" s="142">
        <f>+(A!AD54-B!AE54)/(I!AF83+H!AF65)</f>
        <v>-1.5232007442835238E-2</v>
      </c>
    </row>
    <row r="52" spans="4:32" x14ac:dyDescent="0.25">
      <c r="D52" s="187" t="s">
        <v>24</v>
      </c>
      <c r="E52" s="202"/>
      <c r="F52" s="141">
        <f>+(A!D55-B!E55)/(I!F84+H!F66)</f>
        <v>-1.4746628184173261E-2</v>
      </c>
      <c r="G52" s="142">
        <f>+(A!E55-B!F55)/(I!G84+H!G66)</f>
        <v>-1.3702825704996544E-2</v>
      </c>
      <c r="H52" s="143">
        <f>+(A!F55-B!G55)/(I!H84+H!H66)</f>
        <v>-1.5177184217678453E-2</v>
      </c>
      <c r="I52" s="142">
        <f>+(A!G55-B!H55)/(I!I84+H!I66)</f>
        <v>-1.4550196325600647E-2</v>
      </c>
      <c r="J52" s="143">
        <f>+(A!H55-B!I55)/(I!J84+H!J66)</f>
        <v>-1.2359930790902736E-2</v>
      </c>
      <c r="K52" s="142">
        <f>+(A!I55-B!J55)/(I!K84+H!K66)</f>
        <v>-1.0060659375185469E-2</v>
      </c>
      <c r="L52" s="143">
        <f>+(A!J54-B!K55)/(I!L84+H!L66)</f>
        <v>-1.3433873621138914E-2</v>
      </c>
      <c r="M52" s="142">
        <f>+(A!K55-B!L55)/(I!M84+H!M66)</f>
        <v>-1.2214822549315265E-2</v>
      </c>
      <c r="N52" s="143">
        <f>+(A!L55-B!M55)/(I!N84+H!N66)</f>
        <v>-1.0056396871149099E-2</v>
      </c>
      <c r="O52" s="142">
        <f>+(A!M55-B!N55)/(I!O84+H!O66)</f>
        <v>-7.4951476481486543E-3</v>
      </c>
      <c r="P52" s="143">
        <f>+(A!N55-B!O55)/(I!P84+H!P66)</f>
        <v>-8.2493845844357361E-3</v>
      </c>
      <c r="Q52" s="142">
        <f>+(A!O55-B!P55)/(I!Q84+H!Q66)</f>
        <v>-8.6238361508159753E-3</v>
      </c>
      <c r="R52" s="143">
        <f>+(A!P55-B!Q55)/(I!R84+H!R66)</f>
        <v>-9.0811201225574414E-3</v>
      </c>
      <c r="S52" s="142">
        <f>+(A!Q55-B!R55)/(I!S84+H!S66)</f>
        <v>-9.6108539713632007E-3</v>
      </c>
      <c r="T52" s="143">
        <f>+(A!R55-B!S55)/(I!T84+H!T66)</f>
        <v>-1.2428951080073103E-2</v>
      </c>
      <c r="U52" s="142">
        <f>+(A!S55-B!T55)/(I!U84+H!U66)</f>
        <v>-2.2306623733227983E-2</v>
      </c>
      <c r="V52" s="143">
        <f>+(A!T55-B!U55)/(I!V84+H!V66)</f>
        <v>-1.5820333939188608E-2</v>
      </c>
      <c r="W52" s="142">
        <f>+(A!U55-B!V55)/(I!W84+H!W66)</f>
        <v>-1.3602256707163665E-2</v>
      </c>
      <c r="X52" s="143">
        <f>+(A!V55-B!W55)/(I!X84+H!X66)</f>
        <v>-1.517002766814186E-2</v>
      </c>
      <c r="Y52" s="142">
        <f>+(A!W55-B!X55)/(I!Y84+H!Y66)</f>
        <v>-1.6766841922409549E-2</v>
      </c>
      <c r="Z52" s="143">
        <f>+(A!X55-B!Y55)/(I!Z84+H!Z66)</f>
        <v>-1.5154275305499464E-2</v>
      </c>
      <c r="AA52" s="142">
        <f>+(A!Y55-B!Z55)/(I!AA84+H!AA66)</f>
        <v>-1.8117584273076109E-2</v>
      </c>
      <c r="AB52" s="142">
        <f>+(A!Z55-B!AA55)/(I!AB84+H!AB66)</f>
        <v>-1.6759748716647021E-2</v>
      </c>
      <c r="AC52" s="142">
        <f>+(A!AA55-B!AB55)/(I!AC84+H!AC66)</f>
        <v>-1.8836830907124583E-2</v>
      </c>
      <c r="AD52" s="142">
        <f>+(A!AB55-B!AC55)/(I!AD84+H!AD66)</f>
        <v>-1.7800776998670473E-2</v>
      </c>
      <c r="AE52" s="142">
        <f>+(A!AC55-B!AD55)/(I!AE84+H!AE66)</f>
        <v>-1.6414834473104885E-2</v>
      </c>
      <c r="AF52" s="142">
        <f>+(A!AD55-B!AE55)/(I!AF84+H!AF66)</f>
        <v>-1.8425284546459218E-2</v>
      </c>
    </row>
    <row r="53" spans="4:32" ht="15.75" thickBot="1" x14ac:dyDescent="0.3">
      <c r="D53" s="189" t="s">
        <v>25</v>
      </c>
      <c r="E53" s="224"/>
      <c r="F53" s="144" t="e">
        <f>+(A!D56-B!E56)/(I!F85+H!F67)</f>
        <v>#VALUE!</v>
      </c>
      <c r="G53" s="145" t="e">
        <f>+(A!E56-B!F56)/(I!G85+H!G67)</f>
        <v>#VALUE!</v>
      </c>
      <c r="H53" s="146">
        <f>+(A!F56-B!G56)/(I!H85+H!H67)</f>
        <v>-4.015136586114772E-3</v>
      </c>
      <c r="I53" s="145">
        <f>+(A!G56-B!H56)/(I!I85+H!I67)</f>
        <v>4.9083112270313757E-5</v>
      </c>
      <c r="J53" s="146">
        <f>+(A!H56-B!I56)/(I!J85+H!J67)</f>
        <v>-3.4409707359909554E-5</v>
      </c>
      <c r="K53" s="145" t="e">
        <f>+(A!I56-B!J56)/(I!K85+H!K67)</f>
        <v>#VALUE!</v>
      </c>
      <c r="L53" s="146">
        <f>+(A!J55-B!K56)/(I!L85+H!L67)</f>
        <v>-0.50912490116353415</v>
      </c>
      <c r="M53" s="145" t="e">
        <f>+(A!K56-B!L56)/(I!M85+H!M67)</f>
        <v>#VALUE!</v>
      </c>
      <c r="N53" s="146" t="e">
        <f>+(A!L56-B!M56)/(I!N85+H!N67)</f>
        <v>#VALUE!</v>
      </c>
      <c r="O53" s="145">
        <f>+(A!M56-B!N56)/(I!O85+H!O67)</f>
        <v>7.5439811209464204E-4</v>
      </c>
      <c r="P53" s="146">
        <f>+(A!N56-B!O56)/(I!P85+H!P67)</f>
        <v>1.3805828164159429E-3</v>
      </c>
      <c r="Q53" s="145">
        <f>+(A!O56-B!P56)/(I!Q85+H!Q67)</f>
        <v>1.7882996923257706E-3</v>
      </c>
      <c r="R53" s="146">
        <f>+(A!P56-B!Q56)/(I!R85+H!R67)</f>
        <v>1.7911229966663025E-3</v>
      </c>
      <c r="S53" s="145">
        <f>+(A!Q56-B!R56)/(I!S85+H!S67)</f>
        <v>1.9787775171917466E-3</v>
      </c>
      <c r="T53" s="146">
        <f>+(A!R56-B!S56)/(I!T85+H!T67)</f>
        <v>2.5552977045946359E-3</v>
      </c>
      <c r="U53" s="145">
        <f>+(A!S56-B!T56)/(I!U85+H!U67)</f>
        <v>6.1089356897453594E-4</v>
      </c>
      <c r="V53" s="146">
        <f>+(A!T56-B!U56)/(I!V85+H!V67)</f>
        <v>2.0703878728303734E-3</v>
      </c>
      <c r="W53" s="145">
        <f>+(A!U56-B!V56)/(I!W85+H!W67)</f>
        <v>-8.4236877775061564E-5</v>
      </c>
      <c r="X53" s="146">
        <f>+(A!V56-B!W56)/(I!X85+H!X67)</f>
        <v>5.3128701809564485E-4</v>
      </c>
      <c r="Y53" s="145">
        <f>+(A!W56-B!X56)/(I!Y85+H!Y67)</f>
        <v>-1.1162615547372145E-4</v>
      </c>
      <c r="Z53" s="146">
        <f>+(A!X56-B!Y56)/(I!Z85+H!Z67)</f>
        <v>-3.2136531446728733E-4</v>
      </c>
      <c r="AA53" s="145">
        <f>+(A!Y56-B!Z56)/(I!AA85+H!AA67)</f>
        <v>3.8322191542000087E-4</v>
      </c>
      <c r="AB53" s="145">
        <f>+(A!Z56-B!AA56)/(I!AB85+H!AB67)</f>
        <v>8.7445147207640146E-4</v>
      </c>
      <c r="AC53" s="145">
        <f>+(A!AA56-B!AB56)/(I!AC85+H!AC67)</f>
        <v>2.9794838255611716E-2</v>
      </c>
      <c r="AD53" s="145">
        <f>+(A!AB56-B!AC56)/(I!AD85+H!AD67)</f>
        <v>0.20082101649075615</v>
      </c>
      <c r="AE53" s="145">
        <f>+(A!AC56-B!AD56)/(I!AE85+H!AE67)</f>
        <v>0.20070393307716911</v>
      </c>
      <c r="AF53" s="145">
        <f>+(A!AD56-B!AE56)/(I!AF85+H!AF67)</f>
        <v>0.13177172186610861</v>
      </c>
    </row>
    <row r="54" spans="4:32" x14ac:dyDescent="0.25">
      <c r="D54" t="s">
        <v>52</v>
      </c>
    </row>
    <row r="55" spans="4:32" ht="15.75" thickBot="1" x14ac:dyDescent="0.3"/>
    <row r="56" spans="4:32" ht="15.75" thickBot="1" x14ac:dyDescent="0.3">
      <c r="D56" s="5" t="s">
        <v>14</v>
      </c>
      <c r="E56" s="6"/>
      <c r="F56" s="11">
        <v>1995</v>
      </c>
      <c r="G56" s="7">
        <v>1996</v>
      </c>
      <c r="H56" s="11">
        <v>1997</v>
      </c>
      <c r="I56" s="7">
        <v>1998</v>
      </c>
      <c r="J56" s="11">
        <v>1999</v>
      </c>
      <c r="K56" s="7">
        <v>2000</v>
      </c>
      <c r="L56" s="11">
        <v>2001</v>
      </c>
      <c r="M56" s="7">
        <v>2002</v>
      </c>
      <c r="N56" s="11">
        <v>2003</v>
      </c>
      <c r="O56" s="7">
        <v>2004</v>
      </c>
      <c r="P56" s="11">
        <v>2005</v>
      </c>
      <c r="Q56" s="7">
        <v>2006</v>
      </c>
      <c r="R56" s="11">
        <v>2007</v>
      </c>
      <c r="S56" s="7">
        <v>2008</v>
      </c>
      <c r="T56" s="11">
        <v>2009</v>
      </c>
      <c r="U56" s="7">
        <v>2010</v>
      </c>
      <c r="V56" s="11">
        <v>2011</v>
      </c>
      <c r="W56" s="7">
        <v>2012</v>
      </c>
      <c r="X56" s="11">
        <v>2013</v>
      </c>
      <c r="Y56" s="7">
        <v>2014</v>
      </c>
      <c r="Z56" s="11">
        <v>2015</v>
      </c>
      <c r="AA56" s="8">
        <v>2016</v>
      </c>
      <c r="AB56" s="8">
        <v>2017</v>
      </c>
      <c r="AC56" s="8">
        <v>2018</v>
      </c>
      <c r="AD56" s="8">
        <v>2019</v>
      </c>
      <c r="AE56" s="8">
        <v>2020</v>
      </c>
      <c r="AF56" s="8">
        <v>2021</v>
      </c>
    </row>
    <row r="57" spans="4:32" ht="15.75" thickBot="1" x14ac:dyDescent="0.3">
      <c r="D57" s="194" t="s">
        <v>15</v>
      </c>
      <c r="E57" s="203"/>
      <c r="F57" s="64">
        <v>13883488</v>
      </c>
      <c r="G57" s="65">
        <v>13680470</v>
      </c>
      <c r="H57" s="64">
        <v>15378804</v>
      </c>
      <c r="I57" s="65">
        <v>14677125</v>
      </c>
      <c r="J57" s="64">
        <v>10659187</v>
      </c>
      <c r="K57" s="65">
        <v>11757001</v>
      </c>
      <c r="L57" s="64">
        <v>12820352</v>
      </c>
      <c r="M57" s="65">
        <v>12689965</v>
      </c>
      <c r="N57" s="64">
        <v>13880613</v>
      </c>
      <c r="O57" s="65">
        <v>17099537</v>
      </c>
      <c r="P57" s="64">
        <v>21204162</v>
      </c>
      <c r="Q57" s="65">
        <v>26162440</v>
      </c>
      <c r="R57" s="64">
        <v>32897045</v>
      </c>
      <c r="S57" s="65">
        <v>39668840</v>
      </c>
      <c r="T57" s="64">
        <v>32897671</v>
      </c>
      <c r="U57" s="65">
        <v>40682508</v>
      </c>
      <c r="V57" s="64">
        <v>54674822</v>
      </c>
      <c r="W57" s="65">
        <v>58087854</v>
      </c>
      <c r="X57" s="64">
        <v>59381197</v>
      </c>
      <c r="Y57" s="65">
        <v>64027610</v>
      </c>
      <c r="Z57" s="64">
        <v>54035534</v>
      </c>
      <c r="AA57" s="66">
        <v>44831143</v>
      </c>
      <c r="AB57" s="66">
        <v>46050189</v>
      </c>
      <c r="AC57" s="66">
        <v>51230566.648000002</v>
      </c>
      <c r="AD57" s="66">
        <v>52695882</v>
      </c>
      <c r="AE57" s="66">
        <v>43487464</v>
      </c>
      <c r="AF57" s="66">
        <v>61098590</v>
      </c>
    </row>
    <row r="58" spans="4:32" x14ac:dyDescent="0.25">
      <c r="D58" s="187" t="s">
        <v>16</v>
      </c>
      <c r="E58" s="202"/>
      <c r="F58" s="67">
        <v>1059003</v>
      </c>
      <c r="G58" s="68">
        <v>1388221</v>
      </c>
      <c r="H58" s="67">
        <v>1385155</v>
      </c>
      <c r="I58" s="68">
        <v>1402806</v>
      </c>
      <c r="J58" s="67">
        <v>1075103</v>
      </c>
      <c r="K58" s="68">
        <v>1115048</v>
      </c>
      <c r="L58" s="67">
        <v>1201349</v>
      </c>
      <c r="M58" s="68">
        <v>1206033</v>
      </c>
      <c r="N58" s="67">
        <v>1197609</v>
      </c>
      <c r="O58" s="68">
        <v>1374286</v>
      </c>
      <c r="P58" s="67">
        <v>1485159</v>
      </c>
      <c r="Q58" s="68">
        <v>1890250</v>
      </c>
      <c r="R58" s="67">
        <v>2513325</v>
      </c>
      <c r="S58" s="68">
        <v>3344757</v>
      </c>
      <c r="T58" s="67">
        <v>2808656</v>
      </c>
      <c r="U58" s="68">
        <v>3183462</v>
      </c>
      <c r="V58" s="67">
        <v>4121231</v>
      </c>
      <c r="W58" s="68">
        <v>4825275</v>
      </c>
      <c r="X58" s="67">
        <v>4847604</v>
      </c>
      <c r="Y58" s="68">
        <v>4888452</v>
      </c>
      <c r="Z58" s="67">
        <v>4460744</v>
      </c>
      <c r="AA58" s="69">
        <v>4538960</v>
      </c>
      <c r="AB58" s="69">
        <v>4493170</v>
      </c>
      <c r="AC58" s="69">
        <v>4986376.4749999996</v>
      </c>
      <c r="AD58" s="69">
        <v>5385322</v>
      </c>
      <c r="AE58" s="69">
        <v>5432578</v>
      </c>
      <c r="AF58" s="69">
        <v>6908026</v>
      </c>
    </row>
    <row r="59" spans="4:32" x14ac:dyDescent="0.25">
      <c r="D59" s="185" t="s">
        <v>17</v>
      </c>
      <c r="E59" s="201"/>
      <c r="F59" s="70">
        <v>64571.41</v>
      </c>
      <c r="G59" s="71">
        <v>85870.33</v>
      </c>
      <c r="H59" s="70">
        <v>100703.8</v>
      </c>
      <c r="I59" s="71">
        <v>90012.24</v>
      </c>
      <c r="J59" s="70">
        <v>102118.3</v>
      </c>
      <c r="K59" s="71">
        <v>76908.66</v>
      </c>
      <c r="L59" s="70">
        <v>98757.85</v>
      </c>
      <c r="M59" s="71">
        <v>83622.98</v>
      </c>
      <c r="N59" s="70">
        <v>91223.02</v>
      </c>
      <c r="O59" s="71">
        <v>118649.3</v>
      </c>
      <c r="P59" s="70">
        <v>93744.35</v>
      </c>
      <c r="Q59" s="71">
        <v>104619.5</v>
      </c>
      <c r="R59" s="70">
        <v>129444.4</v>
      </c>
      <c r="S59" s="71">
        <v>130126.9</v>
      </c>
      <c r="T59" s="70">
        <v>114201.5</v>
      </c>
      <c r="U59" s="71">
        <v>126803.3</v>
      </c>
      <c r="V59" s="70">
        <v>159474.70000000001</v>
      </c>
      <c r="W59" s="71">
        <v>243603.20000000001</v>
      </c>
      <c r="X59" s="70">
        <v>264352.5</v>
      </c>
      <c r="Y59" s="71">
        <v>277838.40000000002</v>
      </c>
      <c r="Z59" s="70">
        <v>362455</v>
      </c>
      <c r="AA59" s="72">
        <v>480807</v>
      </c>
      <c r="AB59" s="72">
        <v>498498.6</v>
      </c>
      <c r="AC59" s="72">
        <v>516926.76799999998</v>
      </c>
      <c r="AD59" s="72">
        <v>378303</v>
      </c>
      <c r="AE59" s="72">
        <v>346193</v>
      </c>
      <c r="AF59" s="72">
        <v>448173</v>
      </c>
    </row>
    <row r="60" spans="4:32" x14ac:dyDescent="0.25">
      <c r="D60" s="187" t="s">
        <v>18</v>
      </c>
      <c r="E60" s="202"/>
      <c r="F60" s="67">
        <v>493431.4</v>
      </c>
      <c r="G60" s="68">
        <v>482098.5</v>
      </c>
      <c r="H60" s="67">
        <v>529412.30000000005</v>
      </c>
      <c r="I60" s="68">
        <v>442458.9</v>
      </c>
      <c r="J60" s="67">
        <v>359748.2</v>
      </c>
      <c r="K60" s="68">
        <v>487214.4</v>
      </c>
      <c r="L60" s="67">
        <v>439788.5</v>
      </c>
      <c r="M60" s="68">
        <v>479874.9</v>
      </c>
      <c r="N60" s="67">
        <v>524661.69999999995</v>
      </c>
      <c r="O60" s="68">
        <v>557112.80000000005</v>
      </c>
      <c r="P60" s="67">
        <v>564595.9</v>
      </c>
      <c r="Q60" s="68">
        <v>681088.9</v>
      </c>
      <c r="R60" s="67">
        <v>778156.4</v>
      </c>
      <c r="S60" s="68">
        <v>920157.4</v>
      </c>
      <c r="T60" s="67">
        <v>669918.5</v>
      </c>
      <c r="U60" s="68">
        <v>861231.9</v>
      </c>
      <c r="V60" s="67">
        <v>1009259</v>
      </c>
      <c r="W60" s="68">
        <v>936071.6</v>
      </c>
      <c r="X60" s="67">
        <v>913587.9</v>
      </c>
      <c r="Y60" s="68">
        <v>942299.8</v>
      </c>
      <c r="Z60" s="67">
        <v>866797</v>
      </c>
      <c r="AA60" s="69">
        <v>784473.1</v>
      </c>
      <c r="AB60" s="69">
        <v>813467.6</v>
      </c>
      <c r="AC60" s="69">
        <v>914370.43599999999</v>
      </c>
      <c r="AD60" s="69">
        <v>868558</v>
      </c>
      <c r="AE60" s="69">
        <v>729694</v>
      </c>
      <c r="AF60" s="69">
        <v>1050200</v>
      </c>
    </row>
    <row r="61" spans="4:32" x14ac:dyDescent="0.25">
      <c r="D61" s="185" t="s">
        <v>19</v>
      </c>
      <c r="E61" s="201"/>
      <c r="F61" s="70">
        <v>387031.9</v>
      </c>
      <c r="G61" s="71">
        <v>360688.9</v>
      </c>
      <c r="H61" s="70">
        <v>451595.7</v>
      </c>
      <c r="I61" s="71">
        <v>313823.3</v>
      </c>
      <c r="J61" s="70">
        <v>262833.7</v>
      </c>
      <c r="K61" s="71">
        <v>241248.8</v>
      </c>
      <c r="L61" s="70">
        <v>196857</v>
      </c>
      <c r="M61" s="71">
        <v>195922.2</v>
      </c>
      <c r="N61" s="70">
        <v>244247.3</v>
      </c>
      <c r="O61" s="71">
        <v>267989.90000000002</v>
      </c>
      <c r="P61" s="70">
        <v>551262.30000000005</v>
      </c>
      <c r="Q61" s="71">
        <v>687232.4</v>
      </c>
      <c r="R61" s="70">
        <v>913700.5</v>
      </c>
      <c r="S61" s="71">
        <v>1814456</v>
      </c>
      <c r="T61" s="70">
        <v>1238419</v>
      </c>
      <c r="U61" s="71">
        <v>2080267</v>
      </c>
      <c r="V61" s="70">
        <v>3853231</v>
      </c>
      <c r="W61" s="71">
        <v>5659974</v>
      </c>
      <c r="X61" s="70">
        <v>6386700</v>
      </c>
      <c r="Y61" s="71">
        <v>7554373</v>
      </c>
      <c r="Z61" s="70">
        <v>5132630</v>
      </c>
      <c r="AA61" s="72">
        <v>3832058</v>
      </c>
      <c r="AB61" s="72">
        <v>3715684</v>
      </c>
      <c r="AC61" s="72">
        <v>3534498.54</v>
      </c>
      <c r="AD61" s="72">
        <v>4525150</v>
      </c>
      <c r="AE61" s="72">
        <v>2200021</v>
      </c>
      <c r="AF61" s="72">
        <v>3766221</v>
      </c>
    </row>
    <row r="62" spans="4:32" x14ac:dyDescent="0.25">
      <c r="D62" s="187" t="s">
        <v>20</v>
      </c>
      <c r="E62" s="202"/>
      <c r="F62" s="67">
        <v>122775.7</v>
      </c>
      <c r="G62" s="68">
        <v>140226.4</v>
      </c>
      <c r="H62" s="67">
        <v>119647.5</v>
      </c>
      <c r="I62" s="68">
        <v>166770.4</v>
      </c>
      <c r="J62" s="67">
        <v>128109.4</v>
      </c>
      <c r="K62" s="68">
        <v>117547.1</v>
      </c>
      <c r="L62" s="67">
        <v>105652.5</v>
      </c>
      <c r="M62" s="68">
        <v>115282.7</v>
      </c>
      <c r="N62" s="67">
        <v>149218.4</v>
      </c>
      <c r="O62" s="68">
        <v>173374.8</v>
      </c>
      <c r="P62" s="67">
        <v>163269.6</v>
      </c>
      <c r="Q62" s="68">
        <v>171002.4</v>
      </c>
      <c r="R62" s="67">
        <v>236318</v>
      </c>
      <c r="S62" s="68">
        <v>407619.8</v>
      </c>
      <c r="T62" s="67">
        <v>289370.7</v>
      </c>
      <c r="U62" s="68">
        <v>454537.2</v>
      </c>
      <c r="V62" s="67">
        <v>611455.1</v>
      </c>
      <c r="W62" s="68">
        <v>602641.6</v>
      </c>
      <c r="X62" s="67">
        <v>500826.3</v>
      </c>
      <c r="Y62" s="68">
        <v>555650.1</v>
      </c>
      <c r="Z62" s="67">
        <v>482593.2</v>
      </c>
      <c r="AA62" s="69">
        <v>588183.80000000005</v>
      </c>
      <c r="AB62" s="69">
        <v>585841</v>
      </c>
      <c r="AC62" s="69">
        <v>642580.56299999997</v>
      </c>
      <c r="AD62" s="69">
        <v>539524</v>
      </c>
      <c r="AE62" s="69">
        <v>601648</v>
      </c>
      <c r="AF62" s="69">
        <v>804270</v>
      </c>
    </row>
    <row r="63" spans="4:32" x14ac:dyDescent="0.25">
      <c r="D63" s="185" t="s">
        <v>21</v>
      </c>
      <c r="E63" s="201"/>
      <c r="F63" s="70">
        <v>2514865</v>
      </c>
      <c r="G63" s="71">
        <v>2488250</v>
      </c>
      <c r="H63" s="70">
        <v>2735845</v>
      </c>
      <c r="I63" s="71">
        <v>2733054</v>
      </c>
      <c r="J63" s="70">
        <v>2357074</v>
      </c>
      <c r="K63" s="71">
        <v>2732466</v>
      </c>
      <c r="L63" s="70">
        <v>2783668</v>
      </c>
      <c r="M63" s="71">
        <v>2836600</v>
      </c>
      <c r="N63" s="70">
        <v>3055469</v>
      </c>
      <c r="O63" s="71">
        <v>3693447</v>
      </c>
      <c r="P63" s="70">
        <v>4401428</v>
      </c>
      <c r="Q63" s="71">
        <v>5230207</v>
      </c>
      <c r="R63" s="70">
        <v>6088977</v>
      </c>
      <c r="S63" s="71">
        <v>7407699</v>
      </c>
      <c r="T63" s="70">
        <v>6123263</v>
      </c>
      <c r="U63" s="71">
        <v>7456062</v>
      </c>
      <c r="V63" s="70">
        <v>9202692</v>
      </c>
      <c r="W63" s="71">
        <v>9833209</v>
      </c>
      <c r="X63" s="70">
        <v>10318549</v>
      </c>
      <c r="Y63" s="71">
        <v>10785268</v>
      </c>
      <c r="Z63" s="70">
        <v>10043319</v>
      </c>
      <c r="AA63" s="72">
        <v>8954309</v>
      </c>
      <c r="AB63" s="72">
        <v>9325518</v>
      </c>
      <c r="AC63" s="72">
        <v>10400618.523</v>
      </c>
      <c r="AD63" s="72">
        <v>10372424</v>
      </c>
      <c r="AE63" s="72">
        <v>9575097</v>
      </c>
      <c r="AF63" s="72">
        <v>14250324</v>
      </c>
    </row>
    <row r="64" spans="4:32" x14ac:dyDescent="0.25">
      <c r="D64" s="187" t="s">
        <v>22</v>
      </c>
      <c r="E64" s="202"/>
      <c r="F64" s="67">
        <v>2405515</v>
      </c>
      <c r="G64" s="68">
        <v>2256822</v>
      </c>
      <c r="H64" s="67">
        <v>2487905</v>
      </c>
      <c r="I64" s="68">
        <v>2341007</v>
      </c>
      <c r="J64" s="67">
        <v>1652494</v>
      </c>
      <c r="K64" s="68">
        <v>2106017</v>
      </c>
      <c r="L64" s="67">
        <v>2093493</v>
      </c>
      <c r="M64" s="68">
        <v>2041621</v>
      </c>
      <c r="N64" s="67">
        <v>2186468</v>
      </c>
      <c r="O64" s="68">
        <v>2944837</v>
      </c>
      <c r="P64" s="67">
        <v>3659480</v>
      </c>
      <c r="Q64" s="68">
        <v>4609382</v>
      </c>
      <c r="R64" s="67">
        <v>5793731</v>
      </c>
      <c r="S64" s="68">
        <v>6713759</v>
      </c>
      <c r="T64" s="67">
        <v>4930121</v>
      </c>
      <c r="U64" s="68">
        <v>6389495</v>
      </c>
      <c r="V64" s="67">
        <v>8551983</v>
      </c>
      <c r="W64" s="68">
        <v>8651595</v>
      </c>
      <c r="X64" s="67">
        <v>8321243</v>
      </c>
      <c r="Y64" s="68">
        <v>9041364</v>
      </c>
      <c r="Z64" s="67">
        <v>7581940</v>
      </c>
      <c r="AA64" s="69">
        <v>6493446</v>
      </c>
      <c r="AB64" s="69">
        <v>6843142</v>
      </c>
      <c r="AC64" s="69">
        <v>7975492.574</v>
      </c>
      <c r="AD64" s="69">
        <v>7532558</v>
      </c>
      <c r="AE64" s="69">
        <v>6151101</v>
      </c>
      <c r="AF64" s="69">
        <v>9649170</v>
      </c>
    </row>
    <row r="65" spans="4:32" x14ac:dyDescent="0.25">
      <c r="D65" s="185" t="s">
        <v>23</v>
      </c>
      <c r="E65" s="201"/>
      <c r="F65" s="70">
        <v>5184310</v>
      </c>
      <c r="G65" s="71">
        <v>5124889</v>
      </c>
      <c r="H65" s="70">
        <v>6015036</v>
      </c>
      <c r="I65" s="71">
        <v>5669701</v>
      </c>
      <c r="J65" s="70">
        <v>3675118</v>
      </c>
      <c r="K65" s="71">
        <v>3867023</v>
      </c>
      <c r="L65" s="70">
        <v>4745504</v>
      </c>
      <c r="M65" s="71">
        <v>4667370</v>
      </c>
      <c r="N65" s="70">
        <v>5263917</v>
      </c>
      <c r="O65" s="71">
        <v>6656392</v>
      </c>
      <c r="P65" s="70">
        <v>8563776</v>
      </c>
      <c r="Q65" s="71">
        <v>10508883</v>
      </c>
      <c r="R65" s="70">
        <v>13598247</v>
      </c>
      <c r="S65" s="71">
        <v>15562938</v>
      </c>
      <c r="T65" s="70">
        <v>13737790</v>
      </c>
      <c r="U65" s="71">
        <v>16272903</v>
      </c>
      <c r="V65" s="70">
        <v>22262263</v>
      </c>
      <c r="W65" s="71">
        <v>21860260</v>
      </c>
      <c r="X65" s="70">
        <v>22097770</v>
      </c>
      <c r="Y65" s="71">
        <v>23715197</v>
      </c>
      <c r="Z65" s="70">
        <v>19890561</v>
      </c>
      <c r="AA65" s="72">
        <v>14740059</v>
      </c>
      <c r="AB65" s="72">
        <v>15342044</v>
      </c>
      <c r="AC65" s="72">
        <v>17364015.932</v>
      </c>
      <c r="AD65" s="72">
        <v>18086133</v>
      </c>
      <c r="AE65" s="72">
        <v>14500557</v>
      </c>
      <c r="AF65" s="72">
        <v>18960045</v>
      </c>
    </row>
    <row r="66" spans="4:32" x14ac:dyDescent="0.25">
      <c r="D66" s="187" t="s">
        <v>24</v>
      </c>
      <c r="E66" s="202"/>
      <c r="F66" s="67">
        <v>992083.6</v>
      </c>
      <c r="G66" s="68">
        <v>1046624</v>
      </c>
      <c r="H66" s="67">
        <v>1251799</v>
      </c>
      <c r="I66" s="68">
        <v>1257483</v>
      </c>
      <c r="J66" s="67">
        <v>928736.1</v>
      </c>
      <c r="K66" s="68">
        <v>991960.3</v>
      </c>
      <c r="L66" s="67">
        <v>1033912</v>
      </c>
      <c r="M66" s="68">
        <v>1052854</v>
      </c>
      <c r="N66" s="67">
        <v>1093196</v>
      </c>
      <c r="O66" s="68">
        <v>1199895</v>
      </c>
      <c r="P66" s="67">
        <v>1566451</v>
      </c>
      <c r="Q66" s="68">
        <v>2024033</v>
      </c>
      <c r="R66" s="67">
        <v>2545160</v>
      </c>
      <c r="S66" s="68">
        <v>3044257</v>
      </c>
      <c r="T66" s="67">
        <v>2717236</v>
      </c>
      <c r="U66" s="68">
        <v>3520190</v>
      </c>
      <c r="V66" s="67">
        <v>4399797</v>
      </c>
      <c r="W66" s="68">
        <v>4917367</v>
      </c>
      <c r="X66" s="67">
        <v>5078035</v>
      </c>
      <c r="Y66" s="68">
        <v>5604403</v>
      </c>
      <c r="Z66" s="67">
        <v>4597375</v>
      </c>
      <c r="AA66" s="69">
        <v>3903629</v>
      </c>
      <c r="AB66" s="69">
        <v>4017558</v>
      </c>
      <c r="AC66" s="69">
        <v>4465154.1619999995</v>
      </c>
      <c r="AD66" s="69">
        <v>4547019</v>
      </c>
      <c r="AE66" s="69">
        <v>3533342</v>
      </c>
      <c r="AF66" s="69">
        <v>4626524</v>
      </c>
    </row>
    <row r="67" spans="4:32" ht="15.75" thickBot="1" x14ac:dyDescent="0.3">
      <c r="D67" s="189" t="s">
        <v>25</v>
      </c>
      <c r="E67" s="224"/>
      <c r="F67" s="73">
        <v>659901.1</v>
      </c>
      <c r="G67" s="74">
        <v>306779.8</v>
      </c>
      <c r="H67" s="73">
        <v>301704.7</v>
      </c>
      <c r="I67" s="74">
        <v>260009.8</v>
      </c>
      <c r="J67" s="73">
        <v>117851.6</v>
      </c>
      <c r="K67" s="74">
        <v>21567.97</v>
      </c>
      <c r="L67" s="73">
        <v>121369.5</v>
      </c>
      <c r="M67" s="74">
        <v>10784.55</v>
      </c>
      <c r="N67" s="73">
        <v>74602.61</v>
      </c>
      <c r="O67" s="74">
        <v>113553.3</v>
      </c>
      <c r="P67" s="73">
        <v>154996.6</v>
      </c>
      <c r="Q67" s="74">
        <v>255741.8</v>
      </c>
      <c r="R67" s="73">
        <v>299986.40000000002</v>
      </c>
      <c r="S67" s="74">
        <v>323071</v>
      </c>
      <c r="T67" s="73">
        <v>268695.90000000002</v>
      </c>
      <c r="U67" s="74">
        <v>337555.5</v>
      </c>
      <c r="V67" s="73">
        <v>503436.6</v>
      </c>
      <c r="W67" s="74">
        <v>557859.4</v>
      </c>
      <c r="X67" s="73">
        <v>652529.1</v>
      </c>
      <c r="Y67" s="74">
        <v>662764.69999999995</v>
      </c>
      <c r="Z67" s="73">
        <v>617120.1</v>
      </c>
      <c r="AA67" s="75">
        <v>515219.1</v>
      </c>
      <c r="AB67" s="75">
        <v>415266.1</v>
      </c>
      <c r="AC67" s="75">
        <v>430532.67499999999</v>
      </c>
      <c r="AD67" s="75">
        <v>460891</v>
      </c>
      <c r="AE67" s="75">
        <v>417232</v>
      </c>
      <c r="AF67" s="75">
        <v>635637</v>
      </c>
    </row>
    <row r="68" spans="4:32" x14ac:dyDescent="0.25">
      <c r="D68" t="s">
        <v>51</v>
      </c>
    </row>
  </sheetData>
  <mergeCells count="27">
    <mergeCell ref="L6:O15"/>
    <mergeCell ref="F3:J3"/>
    <mergeCell ref="B7:E15"/>
    <mergeCell ref="C16:E16"/>
    <mergeCell ref="G16:I16"/>
    <mergeCell ref="D44:E44"/>
    <mergeCell ref="D45:E45"/>
    <mergeCell ref="D46:E46"/>
    <mergeCell ref="D47:E47"/>
    <mergeCell ref="L16:N16"/>
    <mergeCell ref="D48:E48"/>
    <mergeCell ref="D49:E49"/>
    <mergeCell ref="D50:E50"/>
    <mergeCell ref="D51:E51"/>
    <mergeCell ref="D52:E52"/>
    <mergeCell ref="D53:E53"/>
    <mergeCell ref="D57:E57"/>
    <mergeCell ref="D58:E58"/>
    <mergeCell ref="D59:E59"/>
    <mergeCell ref="D60:E60"/>
    <mergeCell ref="D66:E66"/>
    <mergeCell ref="D67:E67"/>
    <mergeCell ref="D61:E61"/>
    <mergeCell ref="D62:E62"/>
    <mergeCell ref="D63:E63"/>
    <mergeCell ref="D64:E64"/>
    <mergeCell ref="D65:E6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7:AF86"/>
  <sheetViews>
    <sheetView showGridLines="0" topLeftCell="T67" workbookViewId="0"/>
  </sheetViews>
  <sheetFormatPr baseColWidth="10" defaultRowHeight="15" x14ac:dyDescent="0.25"/>
  <cols>
    <col min="5" max="5" width="29.140625" customWidth="1"/>
    <col min="6" max="27" width="17.85546875" customWidth="1"/>
    <col min="28" max="28" width="17" customWidth="1"/>
    <col min="29" max="29" width="15.42578125" customWidth="1"/>
    <col min="30" max="30" width="18" customWidth="1"/>
    <col min="31" max="31" width="20.7109375" customWidth="1"/>
    <col min="32" max="32" width="14.42578125" customWidth="1"/>
  </cols>
  <sheetData>
    <row r="7" spans="2:5" x14ac:dyDescent="0.25">
      <c r="B7" s="191" t="s">
        <v>43</v>
      </c>
      <c r="C7" s="207"/>
      <c r="D7" s="207"/>
      <c r="E7" s="207"/>
    </row>
    <row r="8" spans="2:5" x14ac:dyDescent="0.25">
      <c r="B8" s="207"/>
      <c r="C8" s="207"/>
      <c r="D8" s="207"/>
      <c r="E8" s="207"/>
    </row>
    <row r="9" spans="2:5" x14ac:dyDescent="0.25">
      <c r="B9" s="207"/>
      <c r="C9" s="207"/>
      <c r="D9" s="207"/>
      <c r="E9" s="207"/>
    </row>
    <row r="10" spans="2:5" x14ac:dyDescent="0.25">
      <c r="B10" s="207"/>
      <c r="C10" s="207"/>
      <c r="D10" s="207"/>
      <c r="E10" s="207"/>
    </row>
    <row r="11" spans="2:5" x14ac:dyDescent="0.25">
      <c r="B11" s="207"/>
      <c r="C11" s="207"/>
      <c r="D11" s="207"/>
      <c r="E11" s="207"/>
    </row>
    <row r="12" spans="2:5" x14ac:dyDescent="0.25">
      <c r="B12" s="207"/>
      <c r="C12" s="207"/>
      <c r="D12" s="207"/>
      <c r="E12" s="207"/>
    </row>
    <row r="13" spans="2:5" x14ac:dyDescent="0.25">
      <c r="B13" s="207"/>
      <c r="C13" s="207"/>
      <c r="D13" s="207"/>
      <c r="E13" s="207"/>
    </row>
    <row r="14" spans="2:5" x14ac:dyDescent="0.25">
      <c r="B14" s="207"/>
      <c r="C14" s="207"/>
      <c r="D14" s="207"/>
      <c r="E14" s="207"/>
    </row>
    <row r="15" spans="2:5" x14ac:dyDescent="0.25">
      <c r="B15" s="207"/>
      <c r="C15" s="207"/>
      <c r="D15" s="207"/>
      <c r="E15" s="207"/>
    </row>
    <row r="16" spans="2:5" x14ac:dyDescent="0.25">
      <c r="B16" s="207"/>
      <c r="C16" s="207"/>
      <c r="D16" s="207"/>
      <c r="E16" s="207"/>
    </row>
    <row r="17" spans="2:15" x14ac:dyDescent="0.25">
      <c r="B17" s="192" t="s">
        <v>3</v>
      </c>
      <c r="C17" s="192"/>
      <c r="D17" s="192"/>
      <c r="G17" s="192" t="s">
        <v>3</v>
      </c>
      <c r="H17" s="192"/>
      <c r="I17" s="192"/>
      <c r="M17" s="192" t="s">
        <v>3</v>
      </c>
      <c r="N17" s="192"/>
      <c r="O17" s="192"/>
    </row>
    <row r="44" spans="4:32" ht="15.75" thickBot="1" x14ac:dyDescent="0.3"/>
    <row r="45" spans="4:32" ht="15.75" thickBot="1" x14ac:dyDescent="0.3">
      <c r="D45" s="5" t="s">
        <v>14</v>
      </c>
      <c r="E45" s="6"/>
      <c r="F45" s="11">
        <v>1995</v>
      </c>
      <c r="G45" s="7">
        <v>1996</v>
      </c>
      <c r="H45" s="11">
        <v>1997</v>
      </c>
      <c r="I45" s="7">
        <v>1998</v>
      </c>
      <c r="J45" s="11">
        <v>1999</v>
      </c>
      <c r="K45" s="7">
        <v>2000</v>
      </c>
      <c r="L45" s="11">
        <v>2001</v>
      </c>
      <c r="M45" s="7">
        <v>2002</v>
      </c>
      <c r="N45" s="11">
        <v>2003</v>
      </c>
      <c r="O45" s="7">
        <v>2004</v>
      </c>
      <c r="P45" s="11">
        <v>2005</v>
      </c>
      <c r="Q45" s="7">
        <v>2006</v>
      </c>
      <c r="R45" s="11">
        <v>2007</v>
      </c>
      <c r="S45" s="7">
        <v>2008</v>
      </c>
      <c r="T45" s="11">
        <v>2009</v>
      </c>
      <c r="U45" s="7">
        <v>2010</v>
      </c>
      <c r="V45" s="11">
        <v>2011</v>
      </c>
      <c r="W45" s="7">
        <v>2012</v>
      </c>
      <c r="X45" s="11">
        <v>2013</v>
      </c>
      <c r="Y45" s="7">
        <v>2014</v>
      </c>
      <c r="Z45" s="11">
        <v>2015</v>
      </c>
      <c r="AA45" s="8">
        <v>2016</v>
      </c>
      <c r="AB45" s="8">
        <v>2017</v>
      </c>
      <c r="AC45" s="8">
        <v>2018</v>
      </c>
      <c r="AD45" s="8">
        <v>2019</v>
      </c>
      <c r="AE45" s="8">
        <v>2020</v>
      </c>
      <c r="AF45" s="8">
        <v>2021</v>
      </c>
    </row>
    <row r="46" spans="4:32" ht="15.75" thickBot="1" x14ac:dyDescent="0.3">
      <c r="D46" s="232" t="s">
        <v>26</v>
      </c>
      <c r="E46" s="233"/>
      <c r="F46" s="39"/>
      <c r="G46" s="53"/>
      <c r="H46" s="39"/>
      <c r="I46" s="53"/>
      <c r="J46" s="39"/>
      <c r="K46" s="53"/>
      <c r="L46" s="39"/>
      <c r="M46" s="53"/>
      <c r="N46" s="39"/>
      <c r="O46" s="53"/>
      <c r="P46" s="39"/>
      <c r="Q46" s="53"/>
      <c r="R46" s="39"/>
      <c r="S46" s="53"/>
      <c r="T46" s="39"/>
      <c r="U46" s="53"/>
      <c r="V46" s="39"/>
      <c r="W46" s="53"/>
      <c r="X46" s="39"/>
      <c r="Y46" s="53"/>
      <c r="Z46" s="39"/>
      <c r="AA46" s="54"/>
      <c r="AB46" s="54"/>
      <c r="AC46" s="54"/>
      <c r="AD46" s="54"/>
      <c r="AE46" s="54"/>
      <c r="AF46" s="54"/>
    </row>
    <row r="47" spans="4:32" x14ac:dyDescent="0.25">
      <c r="D47" s="228" t="s">
        <v>16</v>
      </c>
      <c r="E47" s="229"/>
      <c r="F47" s="78">
        <f>+(A!D47/A!$D$46)/(I!F76/I!$F$75)</f>
        <v>1.9393545290316614</v>
      </c>
      <c r="G47" s="78">
        <f>+(A!E47/A!$D$46)/(I!G76/I!$F$75)</f>
        <v>2.1743937194413987</v>
      </c>
      <c r="H47" s="78">
        <f>+(A!F47/A!$D$46)/(I!H76/I!$F$75)</f>
        <v>1.9409109040387333</v>
      </c>
      <c r="I47" s="78">
        <f>+(A!G47/A!$D$46)/(I!I76/I!$F$75)</f>
        <v>2.017193414004776</v>
      </c>
      <c r="J47" s="78">
        <f>+(A!H47/A!$D$46)/(I!J76/I!$F$75)</f>
        <v>2.1688309667116203</v>
      </c>
      <c r="K47" s="78">
        <f>+(A!I47/A!$D$46)/(I!K76/I!$F$75)</f>
        <v>2.0022044779111874</v>
      </c>
      <c r="L47" s="78" t="e">
        <f>+(A!#REF!/A!$D$46)/(I!L76/I!$F$75)</f>
        <v>#REF!</v>
      </c>
      <c r="M47" s="78">
        <f>+(A!K47/A!$D$46)/(I!M76/I!$F$75)</f>
        <v>1.912180680335865</v>
      </c>
      <c r="N47" s="78">
        <f>+(A!L47/A!$D$46)/(I!N76/I!$F$75)</f>
        <v>2.1282689197455182</v>
      </c>
      <c r="O47" s="78">
        <f>+(A!M47/A!$D$46)/(I!O76/I!$F$75)</f>
        <v>1.7181372295504818</v>
      </c>
      <c r="P47" s="78">
        <f>+(A!N47/A!$D$46)/(I!P76/I!$F$75)</f>
        <v>1.8356259849133876</v>
      </c>
      <c r="Q47" s="78">
        <f>+(A!O47/A!$D$46)/(I!Q76/I!$F$75)</f>
        <v>1.4756156271034047</v>
      </c>
      <c r="R47" s="78">
        <f>+(A!P47/A!$D$46)/(I!R76/I!$F$75)</f>
        <v>1.6119847046308133</v>
      </c>
      <c r="S47" s="78">
        <f>+(A!Q47/A!$D$46)/(I!S76/I!$F$75)</f>
        <v>1.558963423186813</v>
      </c>
      <c r="T47" s="78">
        <f>+(A!R47/A!$D$46)/(I!T76/I!$F$75)</f>
        <v>1.4066288102025339</v>
      </c>
      <c r="U47" s="78">
        <f>+(A!S47/A!$D$46)/(I!U76/I!$F$75)</f>
        <v>1.4838588016988281</v>
      </c>
      <c r="V47" s="78">
        <f>+(A!T47/A!$D$46)/(I!V76/I!$F$75)</f>
        <v>1.4644513859450725</v>
      </c>
      <c r="W47" s="78">
        <f>+(A!U47/A!$D$46)/(I!W76/I!$F$75)</f>
        <v>1.4340194175857568</v>
      </c>
      <c r="X47" s="78">
        <f>+(A!V47/A!$D$46)/(I!X76/I!$F$75)</f>
        <v>1.3710833976454213</v>
      </c>
      <c r="Y47" s="78">
        <f>+(A!W47/A!$D$46)/(I!Y76/I!$F$75)</f>
        <v>1.9382961914560288</v>
      </c>
      <c r="Z47" s="78">
        <f>+(A!X47/A!$D$46)/(I!Z76/I!$F$75)</f>
        <v>2.2556249405692328</v>
      </c>
      <c r="AA47" s="78">
        <f>+(A!Y47/A!$D$46)/(I!AA76/I!$F$75)</f>
        <v>2.5283893455167461</v>
      </c>
      <c r="AB47" s="78">
        <f>+(A!Z47/A!$D$46)/(I!AB76/I!$F$75)</f>
        <v>2.1159560979812837</v>
      </c>
      <c r="AC47" s="78">
        <f>+(A!AA47/A!$D$46)/(I!AC76/I!$F$75)</f>
        <v>1.8681911388981904</v>
      </c>
      <c r="AD47" s="78">
        <f>+(A!AB47/A!$D$46)/(I!AD76/I!$F$75)</f>
        <v>2.0687195730259504</v>
      </c>
      <c r="AE47" s="78">
        <f>+(A!AC47/A!$D$46)/(I!AE76/I!$F$75)</f>
        <v>1.8772494137806945</v>
      </c>
      <c r="AF47" s="78">
        <f>+(A!AD47/A!$D$46)/(I!AF76/I!$F$75)</f>
        <v>1.6457949502808262</v>
      </c>
    </row>
    <row r="48" spans="4:32" x14ac:dyDescent="0.25">
      <c r="D48" s="230" t="s">
        <v>17</v>
      </c>
      <c r="E48" s="231"/>
      <c r="F48" s="63">
        <f>+(A!D48/A!$D$46)/(I!F77/I!$F$75)</f>
        <v>2.6797457763196846</v>
      </c>
      <c r="G48" s="63">
        <f>+(A!E48/A!$D$46)/(I!G77/I!$F$75)</f>
        <v>1.2203084403772881E-2</v>
      </c>
      <c r="H48" s="63">
        <f>+(A!F48/A!$D$46)/(I!H77/I!$F$75)</f>
        <v>1.6441646006408631E-2</v>
      </c>
      <c r="I48" s="63">
        <f>+(A!G48/A!$D$46)/(I!I77/I!$F$75)</f>
        <v>8.7845375409312768E-2</v>
      </c>
      <c r="J48" s="63" t="e">
        <f>+(A!H48/A!$D$46)/(I!J77/I!$F$75)</f>
        <v>#VALUE!</v>
      </c>
      <c r="K48" s="63">
        <f>+(A!I48/A!$D$46)/(I!K77/I!$F$75)</f>
        <v>4.6091168472426006E-3</v>
      </c>
      <c r="L48" s="63">
        <f>+(A!J47/A!$D$46)/(I!L77/I!$F$75)</f>
        <v>68.18762316143038</v>
      </c>
      <c r="M48" s="63">
        <f>+(A!K48/A!$D$46)/(I!M77/I!$F$75)</f>
        <v>0.58982808561767941</v>
      </c>
      <c r="N48" s="63">
        <f>+(A!L48/A!$D$46)/(I!N77/I!$F$75)</f>
        <v>0.41689463663560389</v>
      </c>
      <c r="O48" s="63">
        <f>+(A!M48/A!$D$46)/(I!O77/I!$F$75)</f>
        <v>0.29753988581712276</v>
      </c>
      <c r="P48" s="63">
        <f>+(A!N48/A!$D$46)/(I!P77/I!$F$75)</f>
        <v>1.8136958808165432E-2</v>
      </c>
      <c r="Q48" s="63">
        <f>+(A!O48/A!$D$46)/(I!Q77/I!$F$75)</f>
        <v>3.8533839775167257E-2</v>
      </c>
      <c r="R48" s="63">
        <f>+(A!P48/A!$D$46)/(I!R77/I!$F$75)</f>
        <v>2.703343423802599E-2</v>
      </c>
      <c r="S48" s="63">
        <f>+(A!Q48/A!$D$46)/(I!S77/I!$F$75)</f>
        <v>0.10430710825497767</v>
      </c>
      <c r="T48" s="63">
        <f>+(A!R48/A!$D$46)/(I!T77/I!$F$75)</f>
        <v>0.18363314956241644</v>
      </c>
      <c r="U48" s="63">
        <f>+(A!S48/A!$D$46)/(I!U77/I!$F$75)</f>
        <v>0.35170267083399437</v>
      </c>
      <c r="V48" s="63">
        <f>+(A!T48/A!$D$46)/(I!V77/I!$F$75)</f>
        <v>0.31695757873792363</v>
      </c>
      <c r="W48" s="63">
        <f>+(A!U48/A!$D$46)/(I!W77/I!$F$75)</f>
        <v>0.24904152114317801</v>
      </c>
      <c r="X48" s="63">
        <f>+(A!V48/A!$D$46)/(I!X77/I!$F$75)</f>
        <v>0.26791441614412304</v>
      </c>
      <c r="Y48" s="63">
        <f>+(A!W48/A!$D$46)/(I!Y77/I!$F$75)</f>
        <v>0.1234851809101481</v>
      </c>
      <c r="Z48" s="63">
        <f>+(A!X48/A!$D$46)/(I!Z77/I!$F$75)</f>
        <v>9.6281169332592328E-2</v>
      </c>
      <c r="AA48" s="63">
        <f>+(A!Y48/A!$D$46)/(I!AA77/I!$F$75)</f>
        <v>0.13962795137568482</v>
      </c>
      <c r="AB48" s="63">
        <f>+(A!Z48/A!$D$46)/(I!AB77/I!$F$75)</f>
        <v>9.2803770918242876E-4</v>
      </c>
      <c r="AC48" s="63">
        <f>+(A!AA48/A!$D$46)/(I!AC77/I!$F$75)</f>
        <v>0.11134452092090723</v>
      </c>
      <c r="AD48" s="63">
        <f>+(A!AB48/A!$D$46)/(I!AD77/I!$F$75)</f>
        <v>3.0719664793686277E-2</v>
      </c>
      <c r="AE48" s="63">
        <f>+(A!AC48/A!$D$46)/(I!AE77/I!$F$75)</f>
        <v>5.0704888121782367E-3</v>
      </c>
      <c r="AF48" s="63">
        <f>+(A!AD48/A!$D$46)/(I!AF77/I!$F$75)</f>
        <v>9.7102017522586893E-4</v>
      </c>
    </row>
    <row r="49" spans="4:32" x14ac:dyDescent="0.25">
      <c r="D49" s="228" t="s">
        <v>18</v>
      </c>
      <c r="E49" s="229"/>
      <c r="F49" s="63">
        <f>+(A!D49/A!$D$46)/(I!F78/I!$F$75)</f>
        <v>0.55379254897701469</v>
      </c>
      <c r="G49" s="63">
        <f>+(A!E49/A!$D$46)/(I!G78/I!$F$75)</f>
        <v>0.40789048427431823</v>
      </c>
      <c r="H49" s="63">
        <f>+(A!F49/A!$D$46)/(I!H78/I!$F$75)</f>
        <v>0.20573315563970682</v>
      </c>
      <c r="I49" s="63">
        <f>+(A!G49/A!$D$46)/(I!I78/I!$F$75)</f>
        <v>0.22510972934600371</v>
      </c>
      <c r="J49" s="63">
        <f>+(A!H49/A!$D$46)/(I!J78/I!$F$75)</f>
        <v>0.17550579022583784</v>
      </c>
      <c r="K49" s="63">
        <f>+(A!I49/A!$D$46)/(I!K78/I!$F$75)</f>
        <v>0.18809053299133499</v>
      </c>
      <c r="L49" s="63">
        <f>+(A!J48/A!$D$46)/(I!L78/I!$F$75)</f>
        <v>3.6147627109438572E-4</v>
      </c>
      <c r="M49" s="63">
        <f>+(A!K49/A!$D$46)/(I!M78/I!$F$75)</f>
        <v>0.11260627149876706</v>
      </c>
      <c r="N49" s="63">
        <f>+(A!L49/A!$D$46)/(I!N78/I!$F$75)</f>
        <v>9.5481638814998826E-2</v>
      </c>
      <c r="O49" s="63">
        <f>+(A!M49/A!$D$46)/(I!O78/I!$F$75)</f>
        <v>0.12234212390271078</v>
      </c>
      <c r="P49" s="63">
        <f>+(A!N49/A!$D$46)/(I!P78/I!$F$75)</f>
        <v>0.10996180687314122</v>
      </c>
      <c r="Q49" s="63">
        <f>+(A!O49/A!$D$46)/(I!Q78/I!$F$75)</f>
        <v>0.13721282309233832</v>
      </c>
      <c r="R49" s="63">
        <f>+(A!P49/A!$D$46)/(I!R78/I!$F$75)</f>
        <v>0.23662204135740691</v>
      </c>
      <c r="S49" s="63">
        <f>+(A!Q49/A!$D$46)/(I!S78/I!$F$75)</f>
        <v>0.12150998119900572</v>
      </c>
      <c r="T49" s="63">
        <f>+(A!R49/A!$D$46)/(I!T78/I!$F$75)</f>
        <v>5.2122157159851391E-2</v>
      </c>
      <c r="U49" s="63">
        <f>+(A!S49/A!$D$46)/(I!U78/I!$F$75)</f>
        <v>7.2153528178335091E-2</v>
      </c>
      <c r="V49" s="63">
        <f>+(A!T49/A!$D$46)/(I!V78/I!$F$75)</f>
        <v>7.8043276978999168E-2</v>
      </c>
      <c r="W49" s="63">
        <f>+(A!U49/A!$D$46)/(I!W78/I!$F$75)</f>
        <v>8.1603624692097823E-2</v>
      </c>
      <c r="X49" s="63">
        <f>+(A!V49/A!$D$46)/(I!X78/I!$F$75)</f>
        <v>7.963301729274555E-2</v>
      </c>
      <c r="Y49" s="63">
        <f>+(A!W49/A!$D$46)/(I!Y78/I!$F$75)</f>
        <v>7.9507855978037847E-2</v>
      </c>
      <c r="Z49" s="63">
        <f>+(A!X49/A!$D$46)/(I!Z78/I!$F$75)</f>
        <v>0.10097974200617106</v>
      </c>
      <c r="AA49" s="63">
        <f>+(A!Y49/A!$D$46)/(I!AA78/I!$F$75)</f>
        <v>0.1157359124103548</v>
      </c>
      <c r="AB49" s="63">
        <f>+(A!Z49/A!$D$46)/(I!AB78/I!$F$75)</f>
        <v>0.11716607824732955</v>
      </c>
      <c r="AC49" s="63">
        <f>+(A!AA49/A!$D$46)/(I!AC78/I!$F$75)</f>
        <v>0.12140428646500688</v>
      </c>
      <c r="AD49" s="63">
        <f>+(A!AB49/A!$D$46)/(I!AD78/I!$F$75)</f>
        <v>0.14691041876235111</v>
      </c>
      <c r="AE49" s="63">
        <f>+(A!AC49/A!$D$46)/(I!AE78/I!$F$75)</f>
        <v>0.14848741605918317</v>
      </c>
      <c r="AF49" s="63">
        <f>+(A!AD49/A!$D$46)/(I!AF78/I!$F$75)</f>
        <v>0.17650743451286857</v>
      </c>
    </row>
    <row r="50" spans="4:32" x14ac:dyDescent="0.25">
      <c r="D50" s="230" t="s">
        <v>19</v>
      </c>
      <c r="E50" s="231"/>
      <c r="F50" s="63">
        <f>+(A!D50/A!$D$46)/(I!F79/I!$F$75)</f>
        <v>0.64373828541011502</v>
      </c>
      <c r="G50" s="63">
        <f>+(A!E50/A!$D$46)/(I!G79/I!$F$75)</f>
        <v>0.37974931665933248</v>
      </c>
      <c r="H50" s="63">
        <f>+(A!F50/A!$D$46)/(I!H79/I!$F$75)</f>
        <v>0.64519220399021104</v>
      </c>
      <c r="I50" s="63">
        <f>+(A!G50/A!$D$46)/(I!I79/I!$F$75)</f>
        <v>0.99015850250036064</v>
      </c>
      <c r="J50" s="63">
        <f>+(A!H50/A!$D$46)/(I!J79/I!$F$75)</f>
        <v>0.51371575702999361</v>
      </c>
      <c r="K50" s="63">
        <f>+(A!I50/A!$D$46)/(I!K79/I!$F$75)</f>
        <v>0.48038082541442317</v>
      </c>
      <c r="L50" s="63">
        <f>+(A!J49/A!$D$46)/(I!L79/I!$F$75)</f>
        <v>2.3873662698020173E-2</v>
      </c>
      <c r="M50" s="63">
        <f>+(A!K50/A!$D$46)/(I!M79/I!$F$75)</f>
        <v>0.50116811559140095</v>
      </c>
      <c r="N50" s="63">
        <f>+(A!L50/A!$D$46)/(I!N79/I!$F$75)</f>
        <v>0.79573574027180882</v>
      </c>
      <c r="O50" s="63">
        <f>+(A!M50/A!$D$46)/(I!O79/I!$F$75)</f>
        <v>0.8226888077532214</v>
      </c>
      <c r="P50" s="63">
        <f>+(A!N50/A!$D$46)/(I!P79/I!$F$75)</f>
        <v>0.78550543134028539</v>
      </c>
      <c r="Q50" s="63">
        <f>+(A!O50/A!$D$46)/(I!Q79/I!$F$75)</f>
        <v>0.52875192237412261</v>
      </c>
      <c r="R50" s="63">
        <f>+(A!P50/A!$D$46)/(I!R79/I!$F$75)</f>
        <v>0.53215552540608269</v>
      </c>
      <c r="S50" s="63">
        <f>+(A!Q50/A!$D$46)/(I!S79/I!$F$75)</f>
        <v>0.39484063132007396</v>
      </c>
      <c r="T50" s="63">
        <f>+(A!R50/A!$D$46)/(I!T79/I!$F$75)</f>
        <v>0.62465924660736294</v>
      </c>
      <c r="U50" s="63">
        <f>+(A!S50/A!$D$46)/(I!U79/I!$F$75)</f>
        <v>0.40715772036264347</v>
      </c>
      <c r="V50" s="63">
        <f>+(A!T50/A!$D$46)/(I!V79/I!$F$75)</f>
        <v>0.54628189124000626</v>
      </c>
      <c r="W50" s="63">
        <f>+(A!U50/A!$D$46)/(I!W79/I!$F$75)</f>
        <v>0.29053669153095624</v>
      </c>
      <c r="X50" s="63">
        <f>+(A!V50/A!$D$46)/(I!X79/I!$F$75)</f>
        <v>0.41491227849749124</v>
      </c>
      <c r="Y50" s="63">
        <f>+(A!W50/A!$D$46)/(I!Y79/I!$F$75)</f>
        <v>1.0512358944722511</v>
      </c>
      <c r="Z50" s="63">
        <f>+(A!X50/A!$D$46)/(I!Z79/I!$F$75)</f>
        <v>0.64830261807835565</v>
      </c>
      <c r="AA50" s="63">
        <f>+(A!Y50/A!$D$46)/(I!AA79/I!$F$75)</f>
        <v>0.62570657458050627</v>
      </c>
      <c r="AB50" s="63">
        <f>+(A!Z50/A!$D$46)/(I!AB79/I!$F$75)</f>
        <v>0.61532969529009729</v>
      </c>
      <c r="AC50" s="63">
        <f>+(A!AA50/A!$D$46)/(I!AC79/I!$F$75)</f>
        <v>0.40101274911473889</v>
      </c>
      <c r="AD50" s="63">
        <f>+(A!AB50/A!$D$46)/(I!AD79/I!$F$75)</f>
        <v>0.19151527029339763</v>
      </c>
      <c r="AE50" s="63">
        <f>+(A!AC50/A!$D$46)/(I!AE79/I!$F$75)</f>
        <v>9.6380211932045351E-2</v>
      </c>
      <c r="AF50" s="63">
        <f>+(A!AD50/A!$D$46)/(I!AF79/I!$F$75)</f>
        <v>4.491362595409621E-2</v>
      </c>
    </row>
    <row r="51" spans="4:32" x14ac:dyDescent="0.25">
      <c r="D51" s="228" t="s">
        <v>20</v>
      </c>
      <c r="E51" s="229"/>
      <c r="F51" s="63" t="e">
        <f>+(A!D51/A!$D$46)/(I!F80/I!$F$75)</f>
        <v>#VALUE!</v>
      </c>
      <c r="G51" s="63" t="e">
        <f>+(A!E51/A!$D$46)/(I!G80/I!$F$75)</f>
        <v>#VALUE!</v>
      </c>
      <c r="H51" s="63" t="e">
        <f>+(A!F51/A!$D$46)/(I!H80/I!$F$75)</f>
        <v>#VALUE!</v>
      </c>
      <c r="I51" s="63" t="e">
        <f>+(A!G51/A!$D$46)/(I!I80/I!$F$75)</f>
        <v>#VALUE!</v>
      </c>
      <c r="J51" s="63">
        <f>+(A!H51/A!$D$46)/(I!J80/I!$F$75)</f>
        <v>2.7698650795723909E-2</v>
      </c>
      <c r="K51" s="63">
        <f>+(A!I51/A!$D$46)/(I!K80/I!$F$75)</f>
        <v>2.6718189436171255E-2</v>
      </c>
      <c r="L51" s="63">
        <f>+(A!J50/A!$D$46)/(I!L80/I!$F$75)</f>
        <v>56.737961133360749</v>
      </c>
      <c r="M51" s="63">
        <f>+(A!K51/A!$D$46)/(I!M80/I!$F$75)</f>
        <v>0.15622597145429473</v>
      </c>
      <c r="N51" s="63">
        <f>+(A!L51/A!$D$46)/(I!N80/I!$F$75)</f>
        <v>5.1808329269933548E-2</v>
      </c>
      <c r="O51" s="63">
        <f>+(A!M51/A!$D$46)/(I!O80/I!$F$75)</f>
        <v>1.8451788315006334E-2</v>
      </c>
      <c r="P51" s="63">
        <f>+(A!N51/A!$D$46)/(I!P80/I!$F$75)</f>
        <v>2.5553207640288324E-2</v>
      </c>
      <c r="Q51" s="63">
        <f>+(A!O51/A!$D$46)/(I!Q80/I!$F$75)</f>
        <v>3.2920802054165942E-2</v>
      </c>
      <c r="R51" s="63">
        <f>+(A!P51/A!$D$46)/(I!R80/I!$F$75)</f>
        <v>5.7760492903670448E-2</v>
      </c>
      <c r="S51" s="63">
        <f>+(A!Q51/A!$D$46)/(I!S80/I!$F$75)</f>
        <v>1.2165755939514007E-2</v>
      </c>
      <c r="T51" s="63" t="e">
        <f>+(A!R51/A!$D$46)/(I!T80/I!$F$75)</f>
        <v>#VALUE!</v>
      </c>
      <c r="U51" s="63">
        <f>+(A!S51/A!$D$46)/(I!U80/I!$F$75)</f>
        <v>0.14198667823419842</v>
      </c>
      <c r="V51" s="63">
        <f>+(A!T51/A!$D$46)/(I!V80/I!$F$75)</f>
        <v>2.7581075703258395E-4</v>
      </c>
      <c r="W51" s="63">
        <f>+(A!U51/A!$D$46)/(I!W80/I!$F$75)</f>
        <v>4.7498807526864481E-4</v>
      </c>
      <c r="X51" s="63">
        <f>+(A!V51/A!$D$46)/(I!X80/I!$F$75)</f>
        <v>1.6490676042759601E-2</v>
      </c>
      <c r="Y51" s="63">
        <f>+(A!W51/A!$D$46)/(I!Y80/I!$F$75)</f>
        <v>4.9179715960458517E-3</v>
      </c>
      <c r="Z51" s="63" t="e">
        <f>+(A!X51/A!$D$46)/(I!Z80/I!$F$75)</f>
        <v>#VALUE!</v>
      </c>
      <c r="AA51" s="63" t="e">
        <f>+(A!Y51/A!$D$46)/(I!AA80/I!$F$75)</f>
        <v>#VALUE!</v>
      </c>
      <c r="AB51" s="63">
        <f>+(A!Z51/A!$D$46)/(I!AB80/I!$F$75)</f>
        <v>1.4314085570410613</v>
      </c>
      <c r="AC51" s="63">
        <f>+(A!AA51/A!$D$46)/(I!AC80/I!$F$75)</f>
        <v>0.90748978580426654</v>
      </c>
      <c r="AD51" s="63">
        <f>+(A!AB51/A!$D$46)/(I!AD80/I!$F$75)</f>
        <v>3.0983976785110832</v>
      </c>
      <c r="AE51" s="63">
        <f>+(A!AC51/A!$D$46)/(I!AE80/I!$F$75)</f>
        <v>4.6038608622517661</v>
      </c>
      <c r="AF51" s="63">
        <f>+(A!AD51/A!$D$46)/(I!AF80/I!$F$75)</f>
        <v>6.5167129643080939</v>
      </c>
    </row>
    <row r="52" spans="4:32" x14ac:dyDescent="0.25">
      <c r="D52" s="230" t="s">
        <v>21</v>
      </c>
      <c r="E52" s="231"/>
      <c r="F52" s="63">
        <f>+(A!D52/A!$D$46)/(I!F81/I!$F$75)</f>
        <v>0.14597699396296937</v>
      </c>
      <c r="G52" s="63">
        <f>+(A!E52/A!$D$46)/(I!G81/I!$F$75)</f>
        <v>0.15274566335840306</v>
      </c>
      <c r="H52" s="63">
        <f>+(A!F52/A!$D$46)/(I!H81/I!$F$75)</f>
        <v>0.21509764244075455</v>
      </c>
      <c r="I52" s="63">
        <f>+(A!G52/A!$D$46)/(I!I81/I!$F$75)</f>
        <v>0.19587363594774512</v>
      </c>
      <c r="J52" s="63">
        <f>+(A!H52/A!$D$46)/(I!J81/I!$F$75)</f>
        <v>0.24754386319769739</v>
      </c>
      <c r="K52" s="63">
        <f>+(A!I52/A!$D$46)/(I!K81/I!$F$75)</f>
        <v>0.14301166092155551</v>
      </c>
      <c r="L52" s="63">
        <f>+(A!J51/A!$D$46)/(I!L81/I!$F$75)</f>
        <v>7.8387386790516726E-4</v>
      </c>
      <c r="M52" s="63">
        <f>+(A!K52/A!$D$46)/(I!M81/I!$F$75)</f>
        <v>0.15978172681533631</v>
      </c>
      <c r="N52" s="63">
        <f>+(A!L52/A!$D$46)/(I!N81/I!$F$75)</f>
        <v>0.33672486953150166</v>
      </c>
      <c r="O52" s="63">
        <f>+(A!M52/A!$D$46)/(I!O81/I!$F$75)</f>
        <v>0.15918738571970137</v>
      </c>
      <c r="P52" s="63">
        <f>+(A!N52/A!$D$46)/(I!P81/I!$F$75)</f>
        <v>0.17026587808373739</v>
      </c>
      <c r="Q52" s="63">
        <f>+(A!O52/A!$D$46)/(I!Q81/I!$F$75)</f>
        <v>0.21568572274686118</v>
      </c>
      <c r="R52" s="63">
        <f>+(A!P52/A!$D$46)/(I!R81/I!$F$75)</f>
        <v>0.14340267153326208</v>
      </c>
      <c r="S52" s="63">
        <f>+(A!Q52/A!$D$46)/(I!S81/I!$F$75)</f>
        <v>0.19712529171515308</v>
      </c>
      <c r="T52" s="63">
        <f>+(A!R52/A!$D$46)/(I!T81/I!$F$75)</f>
        <v>0.36221047255845529</v>
      </c>
      <c r="U52" s="63">
        <f>+(A!S52/A!$D$46)/(I!U81/I!$F$75)</f>
        <v>1.0942618080204571</v>
      </c>
      <c r="V52" s="63">
        <f>+(A!T52/A!$D$46)/(I!V81/I!$F$75)</f>
        <v>1.759042699822736</v>
      </c>
      <c r="W52" s="63">
        <f>+(A!U52/A!$D$46)/(I!W81/I!$F$75)</f>
        <v>0.78988465040944733</v>
      </c>
      <c r="X52" s="63">
        <f>+(A!V52/A!$D$46)/(I!X81/I!$F$75)</f>
        <v>3.6374812671596132E-2</v>
      </c>
      <c r="Y52" s="63">
        <f>+(A!W52/A!$D$46)/(I!Y81/I!$F$75)</f>
        <v>7.432647578491533E-2</v>
      </c>
      <c r="Z52" s="63">
        <f>+(A!X52/A!$D$46)/(I!Z81/I!$F$75)</f>
        <v>8.1933174054308985E-2</v>
      </c>
      <c r="AA52" s="63">
        <f>+(A!Y52/A!$D$46)/(I!AA81/I!$F$75)</f>
        <v>4.0999087209409452E-2</v>
      </c>
      <c r="AB52" s="63">
        <f>+(A!Z52/A!$D$46)/(I!AB81/I!$F$75)</f>
        <v>3.3978474922290877E-2</v>
      </c>
      <c r="AC52" s="63">
        <f>+(A!AA52/A!$D$46)/(I!AC81/I!$F$75)</f>
        <v>2.3572734336805831E-2</v>
      </c>
      <c r="AD52" s="63">
        <f>+(A!AB52/A!$D$46)/(I!AD81/I!$F$75)</f>
        <v>2.1013535636128795E-2</v>
      </c>
      <c r="AE52" s="63">
        <f>+(A!AC52/A!$D$46)/(I!AE81/I!$F$75)</f>
        <v>1.6714914063394978E-2</v>
      </c>
      <c r="AF52" s="63">
        <f>+(A!AD52/A!$D$46)/(I!AF81/I!$F$75)</f>
        <v>3.1569602359268464E-2</v>
      </c>
    </row>
    <row r="53" spans="4:32" x14ac:dyDescent="0.25">
      <c r="D53" s="228" t="s">
        <v>22</v>
      </c>
      <c r="E53" s="229"/>
      <c r="F53" s="63">
        <f>+(A!D53/A!$D$46)/(I!F82/I!$F$75)</f>
        <v>1.0190820903502122</v>
      </c>
      <c r="G53" s="63">
        <f>+(A!E53/A!$D$46)/(I!G82/I!$F$75)</f>
        <v>0.79018284788552962</v>
      </c>
      <c r="H53" s="63">
        <f>+(A!F53/A!$D$46)/(I!H82/I!$F$75)</f>
        <v>0.6137750628655142</v>
      </c>
      <c r="I53" s="63">
        <f>+(A!G53/A!$D$46)/(I!I82/I!$F$75)</f>
        <v>0.83027043776757614</v>
      </c>
      <c r="J53" s="63">
        <f>+(A!H53/A!$D$46)/(I!J82/I!$F$75)</f>
        <v>1.4977402155808539</v>
      </c>
      <c r="K53" s="63">
        <f>+(A!I53/A!$D$46)/(I!K82/I!$F$75)</f>
        <v>2.3207907842826909</v>
      </c>
      <c r="L53" s="63">
        <f>+(A!J52/A!$D$46)/(I!L82/I!$F$75)</f>
        <v>0.10332521561914272</v>
      </c>
      <c r="M53" s="63">
        <f>+(A!K53/A!$D$46)/(I!M82/I!$F$75)</f>
        <v>3.4552895917176474</v>
      </c>
      <c r="N53" s="63">
        <f>+(A!L53/A!$D$46)/(I!N82/I!$F$75)</f>
        <v>3.8188680235769756</v>
      </c>
      <c r="O53" s="63">
        <f>+(A!M53/A!$D$46)/(I!O82/I!$F$75)</f>
        <v>4.1618622519690804</v>
      </c>
      <c r="P53" s="63">
        <f>+(A!N53/A!$D$46)/(I!P82/I!$F$75)</f>
        <v>3.8404175177074076</v>
      </c>
      <c r="Q53" s="63">
        <f>+(A!O53/A!$D$46)/(I!Q82/I!$F$75)</f>
        <v>4.2811262507468228</v>
      </c>
      <c r="R53" s="63">
        <f>+(A!P53/A!$D$46)/(I!R82/I!$F$75)</f>
        <v>3.5158783015414086</v>
      </c>
      <c r="S53" s="63">
        <f>+(A!Q53/A!$D$46)/(I!S82/I!$F$75)</f>
        <v>1.3758320974085074</v>
      </c>
      <c r="T53" s="63">
        <f>+(A!R53/A!$D$46)/(I!T82/I!$F$75)</f>
        <v>1.9766573041019946</v>
      </c>
      <c r="U53" s="63">
        <f>+(A!S53/A!$D$46)/(I!U82/I!$F$75)</f>
        <v>2.8860395653822883</v>
      </c>
      <c r="V53" s="63">
        <f>+(A!T53/A!$D$46)/(I!V82/I!$F$75)</f>
        <v>1.5487135345737713</v>
      </c>
      <c r="W53" s="63">
        <f>+(A!U53/A!$D$46)/(I!W82/I!$F$75)</f>
        <v>1.0789803456985949</v>
      </c>
      <c r="X53" s="63">
        <f>+(A!V53/A!$D$46)/(I!X82/I!$F$75)</f>
        <v>0.62982470272544133</v>
      </c>
      <c r="Y53" s="63">
        <f>+(A!W53/A!$D$46)/(I!Y82/I!$F$75)</f>
        <v>1.1190716949064221</v>
      </c>
      <c r="Z53" s="63">
        <f>+(A!X53/A!$D$46)/(I!Z82/I!$F$75)</f>
        <v>1.0475073556308792</v>
      </c>
      <c r="AA53" s="63">
        <f>+(A!Y53/A!$D$46)/(I!AA82/I!$F$75)</f>
        <v>0.77947706959669139</v>
      </c>
      <c r="AB53" s="63">
        <f>+(A!Z53/A!$D$46)/(I!AB82/I!$F$75)</f>
        <v>0.61876015403885953</v>
      </c>
      <c r="AC53" s="63">
        <f>+(A!AA53/A!$D$46)/(I!AC82/I!$F$75)</f>
        <v>0.36038446247994399</v>
      </c>
      <c r="AD53" s="63">
        <f>+(A!AB53/A!$D$46)/(I!AD82/I!$F$75)</f>
        <v>0.29959133354954048</v>
      </c>
      <c r="AE53" s="63">
        <f>+(A!AC53/A!$D$46)/(I!AE82/I!$F$75)</f>
        <v>0.48440191842202412</v>
      </c>
      <c r="AF53" s="63">
        <f>+(A!AD53/A!$D$46)/(I!AF82/I!$F$75)</f>
        <v>1.3431644270860088</v>
      </c>
    </row>
    <row r="54" spans="4:32" x14ac:dyDescent="0.25">
      <c r="D54" s="230" t="s">
        <v>23</v>
      </c>
      <c r="E54" s="231"/>
      <c r="F54" s="63">
        <f>+(A!D54/A!$D$46)/(I!F83/I!$F$75)</f>
        <v>0.72314233752287516</v>
      </c>
      <c r="G54" s="63">
        <f>+(A!E54/A!$D$46)/(I!G83/I!$F$75)</f>
        <v>0.23212823110920677</v>
      </c>
      <c r="H54" s="63">
        <f>+(A!F54/A!$D$46)/(I!H83/I!$F$75)</f>
        <v>6.3284582478715573E-2</v>
      </c>
      <c r="I54" s="63">
        <f>+(A!G54/A!$D$46)/(I!I83/I!$F$75)</f>
        <v>0.11509584696774328</v>
      </c>
      <c r="J54" s="63">
        <f>+(A!H54/A!$D$46)/(I!J83/I!$F$75)</f>
        <v>0.10116964966063043</v>
      </c>
      <c r="K54" s="63">
        <f>+(A!I54/A!$D$46)/(I!K83/I!$F$75)</f>
        <v>0.10444699330326877</v>
      </c>
      <c r="L54" s="63">
        <f>+(A!J53/A!$D$46)/(I!L83/I!$F$75)</f>
        <v>5.2780983712096949</v>
      </c>
      <c r="M54" s="63">
        <f>+(A!K54/A!$D$46)/(I!M83/I!$F$75)</f>
        <v>0.31925003383823009</v>
      </c>
      <c r="N54" s="63">
        <f>+(A!L54/A!$D$46)/(I!N83/I!$F$75)</f>
        <v>0.11868584688130616</v>
      </c>
      <c r="O54" s="63">
        <f>+(A!M54/A!$D$46)/(I!O83/I!$F$75)</f>
        <v>7.0408028029837491E-2</v>
      </c>
      <c r="P54" s="63">
        <f>+(A!N54/A!$D$46)/(I!P83/I!$F$75)</f>
        <v>4.8432206213522691E-2</v>
      </c>
      <c r="Q54" s="63">
        <f>+(A!O54/A!$D$46)/(I!Q83/I!$F$75)</f>
        <v>2.1435104359311456E-2</v>
      </c>
      <c r="R54" s="63">
        <f>+(A!P54/A!$D$46)/(I!R83/I!$F$75)</f>
        <v>3.5375354497213352E-2</v>
      </c>
      <c r="S54" s="63">
        <f>+(A!Q54/A!$D$46)/(I!S83/I!$F$75)</f>
        <v>5.0053305104437423E-2</v>
      </c>
      <c r="T54" s="63">
        <f>+(A!R54/A!$D$46)/(I!T83/I!$F$75)</f>
        <v>7.4188310505278396E-2</v>
      </c>
      <c r="U54" s="63">
        <f>+(A!S54/A!$D$46)/(I!U83/I!$F$75)</f>
        <v>7.0817291640225086E-2</v>
      </c>
      <c r="V54" s="63">
        <f>+(A!T54/A!$D$46)/(I!V83/I!$F$75)</f>
        <v>0.62139901737079417</v>
      </c>
      <c r="W54" s="63">
        <f>+(A!U54/A!$D$46)/(I!W83/I!$F$75)</f>
        <v>9.5870319462340176E-2</v>
      </c>
      <c r="X54" s="63">
        <f>+(A!V54/A!$D$46)/(I!X83/I!$F$75)</f>
        <v>6.6576768929114183E-2</v>
      </c>
      <c r="Y54" s="63">
        <f>+(A!W54/A!$D$46)/(I!Y83/I!$F$75)</f>
        <v>0.41914553515963926</v>
      </c>
      <c r="Z54" s="63">
        <f>+(A!X54/A!$D$46)/(I!Z83/I!$F$75)</f>
        <v>8.8114613366686786E-2</v>
      </c>
      <c r="AA54" s="63">
        <f>+(A!Y54/A!$D$46)/(I!AA83/I!$F$75)</f>
        <v>5.2206261527225281E-2</v>
      </c>
      <c r="AB54" s="63">
        <f>+(A!Z54/A!$D$46)/(I!AB83/I!$F$75)</f>
        <v>3.4052245942122902E-2</v>
      </c>
      <c r="AC54" s="63">
        <f>+(A!AA54/A!$D$46)/(I!AC83/I!$F$75)</f>
        <v>6.4182648471314427E-2</v>
      </c>
      <c r="AD54" s="63">
        <f>+(A!AB54/A!$D$46)/(I!AD83/I!$F$75)</f>
        <v>2.6321741569945351E-2</v>
      </c>
      <c r="AE54" s="63">
        <f>+(A!AC54/A!$D$46)/(I!AE83/I!$F$75)</f>
        <v>4.1549036887201428E-2</v>
      </c>
      <c r="AF54" s="63">
        <f>+(A!AD54/A!$D$46)/(I!AF83/I!$F$75)</f>
        <v>4.7165302979624103E-2</v>
      </c>
    </row>
    <row r="55" spans="4:32" x14ac:dyDescent="0.25">
      <c r="D55" s="228" t="s">
        <v>24</v>
      </c>
      <c r="E55" s="229"/>
      <c r="F55" s="63">
        <f>+(A!D55/A!$D$46)/(I!F84/I!$F$75)</f>
        <v>0.19701491681302924</v>
      </c>
      <c r="G55" s="63">
        <f>+(A!E55/A!$D$46)/(I!G84/I!$F$75)</f>
        <v>0.41447009008741603</v>
      </c>
      <c r="H55" s="63">
        <f>+(A!F55/A!$D$46)/(I!H84/I!$F$75)</f>
        <v>0.41784511646934214</v>
      </c>
      <c r="I55" s="63">
        <f>+(A!G55/A!$D$46)/(I!I84/I!$F$75)</f>
        <v>0.52421453433300469</v>
      </c>
      <c r="J55" s="63">
        <f>+(A!H55/A!$D$46)/(I!J84/I!$F$75)</f>
        <v>0.55760927589542031</v>
      </c>
      <c r="K55" s="63">
        <f>+(A!I55/A!$D$46)/(I!K84/I!$F$75)</f>
        <v>0.31907275387849487</v>
      </c>
      <c r="L55" s="63">
        <f>+(A!J54/A!$D$46)/(I!L84/I!$F$75)</f>
        <v>4.2252929729452111E-2</v>
      </c>
      <c r="M55" s="63">
        <f>+(A!K55/A!$D$46)/(I!M84/I!$F$75)</f>
        <v>0.12617857761791196</v>
      </c>
      <c r="N55" s="63">
        <f>+(A!L55/A!$D$46)/(I!N84/I!$F$75)</f>
        <v>8.6257841976347754E-2</v>
      </c>
      <c r="O55" s="63">
        <f>+(A!M55/A!$D$46)/(I!O84/I!$F$75)</f>
        <v>0.13235908713561684</v>
      </c>
      <c r="P55" s="63">
        <f>+(A!N55/A!$D$46)/(I!P84/I!$F$75)</f>
        <v>0.12956400571859261</v>
      </c>
      <c r="Q55" s="63">
        <f>+(A!O55/A!$D$46)/(I!Q84/I!$F$75)</f>
        <v>0.174931934201527</v>
      </c>
      <c r="R55" s="63">
        <f>+(A!P55/A!$D$46)/(I!R84/I!$F$75)</f>
        <v>0.13924820335673721</v>
      </c>
      <c r="S55" s="63">
        <f>+(A!Q55/A!$D$46)/(I!S84/I!$F$75)</f>
        <v>0.16077183358334213</v>
      </c>
      <c r="T55" s="63">
        <f>+(A!R55/A!$D$46)/(I!T84/I!$F$75)</f>
        <v>0.19038030459863134</v>
      </c>
      <c r="U55" s="63">
        <f>+(A!S55/A!$D$46)/(I!U84/I!$F$75)</f>
        <v>0.18774620747438694</v>
      </c>
      <c r="V55" s="63">
        <f>+(A!T55/A!$D$46)/(I!V84/I!$F$75)</f>
        <v>0.23429460329100299</v>
      </c>
      <c r="W55" s="63">
        <f>+(A!U55/A!$D$46)/(I!W84/I!$F$75)</f>
        <v>0.15900625291804837</v>
      </c>
      <c r="X55" s="63">
        <f>+(A!V55/A!$D$46)/(I!X84/I!$F$75)</f>
        <v>0.12715491348405797</v>
      </c>
      <c r="Y55" s="63">
        <f>+(A!W55/A!$D$46)/(I!Y84/I!$F$75)</f>
        <v>0.13545230769569333</v>
      </c>
      <c r="Z55" s="63">
        <f>+(A!X55/A!$D$46)/(I!Z84/I!$F$75)</f>
        <v>0.11519059994119923</v>
      </c>
      <c r="AA55" s="63">
        <f>+(A!Y55/A!$D$46)/(I!AA84/I!$F$75)</f>
        <v>0.10560829447112106</v>
      </c>
      <c r="AB55" s="63">
        <f>+(A!Z55/A!$D$46)/(I!AB84/I!$F$75)</f>
        <v>0.13605738716033264</v>
      </c>
      <c r="AC55" s="63">
        <f>+(A!AA55/A!$D$46)/(I!AC84/I!$F$75)</f>
        <v>0.14889655524568648</v>
      </c>
      <c r="AD55" s="63">
        <f>+(A!AB55/A!$D$46)/(I!AD84/I!$F$75)</f>
        <v>0.1496852875829037</v>
      </c>
      <c r="AE55" s="63">
        <f>+(A!AC55/A!$D$46)/(I!AE84/I!$F$75)</f>
        <v>0.16448289610814809</v>
      </c>
      <c r="AF55" s="63">
        <f>+(A!AD55/A!$D$46)/(I!AF84/I!$F$75)</f>
        <v>0.15155766170122389</v>
      </c>
    </row>
    <row r="56" spans="4:32" ht="15.75" thickBot="1" x14ac:dyDescent="0.3">
      <c r="D56" s="226" t="s">
        <v>25</v>
      </c>
      <c r="E56" s="227"/>
      <c r="F56" s="79" t="e">
        <f>+(A!D56/A!$D$46)/(I!F85/I!$F$75)</f>
        <v>#VALUE!</v>
      </c>
      <c r="G56" s="79" t="e">
        <f>+(A!E56/A!$D$46)/(I!G85/I!$F$75)</f>
        <v>#VALUE!</v>
      </c>
      <c r="H56" s="79">
        <f>+(A!F56/A!$D$46)/(I!H85/I!$F$75)</f>
        <v>4.380562086886231E-6</v>
      </c>
      <c r="I56" s="79">
        <f>+(A!G56/A!$D$46)/(I!I85/I!$F$75)</f>
        <v>0.42906559380984449</v>
      </c>
      <c r="J56" s="79">
        <f>+(A!H56/A!$D$46)/(I!J85/I!$F$75)</f>
        <v>0.36661081803301421</v>
      </c>
      <c r="K56" s="79" t="e">
        <f>+(A!I56/A!$D$46)/(I!K85/I!$F$75)</f>
        <v>#VALUE!</v>
      </c>
      <c r="L56" s="79">
        <f>+(A!J55/A!$D$46)/(I!L85/I!$F$75)</f>
        <v>17.003401621237881</v>
      </c>
      <c r="M56" s="79" t="e">
        <f>+(A!K56/A!$D$46)/(I!M85/I!$F$75)</f>
        <v>#VALUE!</v>
      </c>
      <c r="N56" s="79" t="e">
        <f>+(A!L56/A!$D$46)/(I!N85/I!$F$75)</f>
        <v>#VALUE!</v>
      </c>
      <c r="O56" s="79">
        <f>+(A!M56/A!$D$46)/(I!O85/I!$F$75)</f>
        <v>6.1079257498975199E-2</v>
      </c>
      <c r="P56" s="79">
        <f>+(A!N56/A!$D$46)/(I!P85/I!$F$75)</f>
        <v>0.11184249958953404</v>
      </c>
      <c r="Q56" s="79">
        <f>+(A!O56/A!$D$46)/(I!Q85/I!$F$75)</f>
        <v>0.13736223773782391</v>
      </c>
      <c r="R56" s="79">
        <f>+(A!P56/A!$D$46)/(I!R85/I!$F$75)</f>
        <v>0.16560406649292725</v>
      </c>
      <c r="S56" s="79">
        <f>+(A!Q56/A!$D$46)/(I!S85/I!$F$75)</f>
        <v>0.18993043053064607</v>
      </c>
      <c r="T56" s="79">
        <f>+(A!R56/A!$D$46)/(I!T85/I!$F$75)</f>
        <v>0.18289982858729711</v>
      </c>
      <c r="U56" s="79">
        <f>+(A!S56/A!$D$46)/(I!U85/I!$F$75)</f>
        <v>0.11039012298201439</v>
      </c>
      <c r="V56" s="79">
        <f>+(A!T56/A!$D$46)/(I!V85/I!$F$75)</f>
        <v>0.13930852421255324</v>
      </c>
      <c r="W56" s="79">
        <f>+(A!U56/A!$D$46)/(I!W85/I!$F$75)</f>
        <v>3.5550081450028831E-2</v>
      </c>
      <c r="X56" s="79">
        <f>+(A!V56/A!$D$46)/(I!X85/I!$F$75)</f>
        <v>4.4681831538875796E-2</v>
      </c>
      <c r="Y56" s="79">
        <f>+(A!W56/A!$D$46)/(I!Y85/I!$F$75)</f>
        <v>7.8092204869261439E-2</v>
      </c>
      <c r="Z56" s="79">
        <f>+(A!X56/A!$D$46)/(I!Z85/I!$F$75)</f>
        <v>0.11521722580830066</v>
      </c>
      <c r="AA56" s="79">
        <f>+(A!Y56/A!$D$46)/(I!AA85/I!$F$75)</f>
        <v>9.523689948977386E-2</v>
      </c>
      <c r="AB56" s="79">
        <f>+(A!Z56/A!$D$46)/(I!AB85/I!$F$75)</f>
        <v>6.5429419189152876E-2</v>
      </c>
      <c r="AC56" s="79">
        <f>+(A!AA56/A!$D$46)/(I!AC85/I!$F$75)</f>
        <v>2.1283418902820785</v>
      </c>
      <c r="AD56" s="79">
        <f>+(A!AB56/A!$D$46)/(I!AD85/I!$F$75)</f>
        <v>13.947873246455744</v>
      </c>
      <c r="AE56" s="79">
        <f>+(A!AC56/A!$D$46)/(I!AE85/I!$F$75)</f>
        <v>12.624760581829738</v>
      </c>
      <c r="AF56" s="79">
        <f>+(A!AD56/A!$D$46)/(I!AF85/I!$F$75)</f>
        <v>8.7174387991904521</v>
      </c>
    </row>
    <row r="57" spans="4:32" x14ac:dyDescent="0.25">
      <c r="D57" t="s">
        <v>52</v>
      </c>
      <c r="E57" s="102"/>
      <c r="F57" s="80"/>
      <c r="G57" s="80"/>
      <c r="H57" s="80"/>
      <c r="I57" s="80"/>
      <c r="J57" s="80"/>
      <c r="K57" s="80"/>
      <c r="L57" s="80"/>
      <c r="M57" s="80"/>
      <c r="N57" s="80"/>
      <c r="O57" s="80"/>
      <c r="P57" s="80"/>
      <c r="Q57" s="80"/>
      <c r="R57" s="80"/>
      <c r="S57" s="80"/>
      <c r="T57" s="80"/>
      <c r="U57" s="80"/>
      <c r="V57" s="80"/>
      <c r="W57" s="80"/>
      <c r="X57" s="80"/>
      <c r="Y57" s="80"/>
      <c r="Z57" s="80"/>
      <c r="AA57" s="80"/>
    </row>
    <row r="58" spans="4:32" ht="15.75" thickBot="1" x14ac:dyDescent="0.3"/>
    <row r="59" spans="4:32" ht="15.75" thickBot="1" x14ac:dyDescent="0.3">
      <c r="D59" s="5" t="s">
        <v>14</v>
      </c>
      <c r="E59" s="6"/>
      <c r="F59" s="11">
        <v>1995</v>
      </c>
      <c r="G59" s="7">
        <v>1996</v>
      </c>
      <c r="H59" s="11">
        <v>1997</v>
      </c>
      <c r="I59" s="7">
        <v>1998</v>
      </c>
      <c r="J59" s="11">
        <v>1999</v>
      </c>
      <c r="K59" s="7">
        <v>2000</v>
      </c>
      <c r="L59" s="11">
        <v>2001</v>
      </c>
      <c r="M59" s="7">
        <v>2002</v>
      </c>
      <c r="N59" s="11">
        <v>2003</v>
      </c>
      <c r="O59" s="7">
        <v>2004</v>
      </c>
      <c r="P59" s="11">
        <v>2005</v>
      </c>
      <c r="Q59" s="7">
        <v>2006</v>
      </c>
      <c r="R59" s="11">
        <v>2007</v>
      </c>
      <c r="S59" s="7">
        <v>2008</v>
      </c>
      <c r="T59" s="11">
        <v>2009</v>
      </c>
      <c r="U59" s="7">
        <v>2010</v>
      </c>
      <c r="V59" s="11">
        <v>2011</v>
      </c>
      <c r="W59" s="7">
        <v>2012</v>
      </c>
      <c r="X59" s="11">
        <v>2013</v>
      </c>
      <c r="Y59" s="7">
        <v>2014</v>
      </c>
      <c r="Z59" s="11">
        <v>2015</v>
      </c>
      <c r="AA59" s="8">
        <v>2016</v>
      </c>
      <c r="AB59" s="8">
        <v>2017</v>
      </c>
      <c r="AC59" s="8">
        <v>2018</v>
      </c>
      <c r="AD59" s="8">
        <v>2019</v>
      </c>
      <c r="AE59" s="8">
        <v>2020</v>
      </c>
      <c r="AF59" s="8">
        <v>2021</v>
      </c>
    </row>
    <row r="60" spans="4:32" ht="15.75" thickBot="1" x14ac:dyDescent="0.3">
      <c r="D60" s="232" t="s">
        <v>26</v>
      </c>
      <c r="E60" s="233"/>
      <c r="F60" s="88"/>
      <c r="G60" s="81"/>
      <c r="H60" s="82"/>
      <c r="I60" s="81"/>
      <c r="J60" s="81"/>
      <c r="K60" s="81"/>
      <c r="L60" s="81"/>
      <c r="M60" s="81"/>
      <c r="N60" s="81"/>
      <c r="O60" s="81"/>
      <c r="P60" s="81"/>
      <c r="Q60" s="81"/>
      <c r="R60" s="81"/>
      <c r="S60" s="81"/>
      <c r="T60" s="81"/>
      <c r="U60" s="81"/>
      <c r="V60" s="81"/>
      <c r="W60" s="81"/>
      <c r="X60" s="81"/>
      <c r="Y60" s="81"/>
      <c r="Z60" s="81"/>
      <c r="AA60" s="81"/>
      <c r="AB60" s="81"/>
      <c r="AC60" s="81"/>
      <c r="AD60" s="81"/>
      <c r="AE60" s="81"/>
      <c r="AF60" s="81"/>
    </row>
    <row r="61" spans="4:32" x14ac:dyDescent="0.25">
      <c r="D61" s="228" t="s">
        <v>16</v>
      </c>
      <c r="E61" s="229"/>
      <c r="F61" s="83" t="str">
        <f>+IF(F47&gt; 0.33,"VENTAJA","INTRAPRODUCTO")</f>
        <v>VENTAJA</v>
      </c>
      <c r="G61" s="78" t="str">
        <f t="shared" ref="G61:AA61" si="0">+IF(G47&gt; 0.33,"VENTAJA","INTRAPRODUCTO")</f>
        <v>VENTAJA</v>
      </c>
      <c r="H61" s="84" t="str">
        <f t="shared" si="0"/>
        <v>VENTAJA</v>
      </c>
      <c r="I61" s="78" t="str">
        <f t="shared" si="0"/>
        <v>VENTAJA</v>
      </c>
      <c r="J61" s="84" t="str">
        <f t="shared" si="0"/>
        <v>VENTAJA</v>
      </c>
      <c r="K61" s="78" t="str">
        <f t="shared" si="0"/>
        <v>VENTAJA</v>
      </c>
      <c r="L61" s="84" t="e">
        <f t="shared" si="0"/>
        <v>#REF!</v>
      </c>
      <c r="M61" s="78" t="str">
        <f t="shared" si="0"/>
        <v>VENTAJA</v>
      </c>
      <c r="N61" s="84" t="str">
        <f t="shared" si="0"/>
        <v>VENTAJA</v>
      </c>
      <c r="O61" s="78" t="str">
        <f t="shared" si="0"/>
        <v>VENTAJA</v>
      </c>
      <c r="P61" s="84" t="str">
        <f t="shared" si="0"/>
        <v>VENTAJA</v>
      </c>
      <c r="Q61" s="78" t="str">
        <f t="shared" si="0"/>
        <v>VENTAJA</v>
      </c>
      <c r="R61" s="84" t="str">
        <f t="shared" si="0"/>
        <v>VENTAJA</v>
      </c>
      <c r="S61" s="78" t="str">
        <f t="shared" si="0"/>
        <v>VENTAJA</v>
      </c>
      <c r="T61" s="84" t="str">
        <f t="shared" si="0"/>
        <v>VENTAJA</v>
      </c>
      <c r="U61" s="78" t="str">
        <f t="shared" si="0"/>
        <v>VENTAJA</v>
      </c>
      <c r="V61" s="84" t="str">
        <f t="shared" si="0"/>
        <v>VENTAJA</v>
      </c>
      <c r="W61" s="78" t="str">
        <f t="shared" si="0"/>
        <v>VENTAJA</v>
      </c>
      <c r="X61" s="84" t="str">
        <f t="shared" si="0"/>
        <v>VENTAJA</v>
      </c>
      <c r="Y61" s="78" t="str">
        <f t="shared" si="0"/>
        <v>VENTAJA</v>
      </c>
      <c r="Z61" s="84" t="str">
        <f t="shared" si="0"/>
        <v>VENTAJA</v>
      </c>
      <c r="AA61" s="78" t="str">
        <f t="shared" si="0"/>
        <v>VENTAJA</v>
      </c>
      <c r="AB61" s="78" t="str">
        <f t="shared" ref="AB61:AC61" si="1">+IF(AB47&gt; 0.33,"VENTAJA","INTRAPRODUCTO")</f>
        <v>VENTAJA</v>
      </c>
      <c r="AC61" s="78" t="str">
        <f t="shared" si="1"/>
        <v>VENTAJA</v>
      </c>
      <c r="AD61" s="78" t="str">
        <f t="shared" ref="AD61:AE61" si="2">+IF(AD47&gt; 0.33,"VENTAJA","INTRAPRODUCTO")</f>
        <v>VENTAJA</v>
      </c>
      <c r="AE61" s="78" t="str">
        <f t="shared" si="2"/>
        <v>VENTAJA</v>
      </c>
      <c r="AF61" s="78" t="str">
        <f t="shared" ref="AF61" si="3">+IF(AF47&gt; 0.33,"VENTAJA","INTRAPRODUCTO")</f>
        <v>VENTAJA</v>
      </c>
    </row>
    <row r="62" spans="4:32" x14ac:dyDescent="0.25">
      <c r="D62" s="230" t="s">
        <v>17</v>
      </c>
      <c r="E62" s="231"/>
      <c r="F62" s="85" t="str">
        <f t="shared" ref="F62:AA62" si="4">+IF(F48&gt; 0.33,"VENTAJA","INTRAPRODUCTO")</f>
        <v>VENTAJA</v>
      </c>
      <c r="G62" s="63" t="str">
        <f t="shared" si="4"/>
        <v>INTRAPRODUCTO</v>
      </c>
      <c r="H62" s="80" t="str">
        <f t="shared" si="4"/>
        <v>INTRAPRODUCTO</v>
      </c>
      <c r="I62" s="63" t="str">
        <f t="shared" si="4"/>
        <v>INTRAPRODUCTO</v>
      </c>
      <c r="J62" s="80" t="e">
        <f t="shared" si="4"/>
        <v>#VALUE!</v>
      </c>
      <c r="K62" s="63" t="str">
        <f t="shared" si="4"/>
        <v>INTRAPRODUCTO</v>
      </c>
      <c r="L62" s="80" t="str">
        <f t="shared" si="4"/>
        <v>VENTAJA</v>
      </c>
      <c r="M62" s="63" t="str">
        <f t="shared" si="4"/>
        <v>VENTAJA</v>
      </c>
      <c r="N62" s="80" t="str">
        <f t="shared" si="4"/>
        <v>VENTAJA</v>
      </c>
      <c r="O62" s="63" t="str">
        <f t="shared" si="4"/>
        <v>INTRAPRODUCTO</v>
      </c>
      <c r="P62" s="80" t="str">
        <f t="shared" si="4"/>
        <v>INTRAPRODUCTO</v>
      </c>
      <c r="Q62" s="63" t="str">
        <f t="shared" si="4"/>
        <v>INTRAPRODUCTO</v>
      </c>
      <c r="R62" s="80" t="str">
        <f t="shared" si="4"/>
        <v>INTRAPRODUCTO</v>
      </c>
      <c r="S62" s="63" t="str">
        <f t="shared" si="4"/>
        <v>INTRAPRODUCTO</v>
      </c>
      <c r="T62" s="80" t="str">
        <f t="shared" si="4"/>
        <v>INTRAPRODUCTO</v>
      </c>
      <c r="U62" s="63" t="str">
        <f t="shared" si="4"/>
        <v>VENTAJA</v>
      </c>
      <c r="V62" s="80" t="str">
        <f t="shared" si="4"/>
        <v>INTRAPRODUCTO</v>
      </c>
      <c r="W62" s="63" t="str">
        <f t="shared" si="4"/>
        <v>INTRAPRODUCTO</v>
      </c>
      <c r="X62" s="80" t="str">
        <f t="shared" si="4"/>
        <v>INTRAPRODUCTO</v>
      </c>
      <c r="Y62" s="63" t="str">
        <f t="shared" si="4"/>
        <v>INTRAPRODUCTO</v>
      </c>
      <c r="Z62" s="80" t="str">
        <f t="shared" si="4"/>
        <v>INTRAPRODUCTO</v>
      </c>
      <c r="AA62" s="63" t="str">
        <f t="shared" si="4"/>
        <v>INTRAPRODUCTO</v>
      </c>
      <c r="AB62" s="63" t="str">
        <f t="shared" ref="AB62:AC62" si="5">+IF(AB48&gt; 0.33,"VENTAJA","INTRAPRODUCTO")</f>
        <v>INTRAPRODUCTO</v>
      </c>
      <c r="AC62" s="63" t="str">
        <f t="shared" si="5"/>
        <v>INTRAPRODUCTO</v>
      </c>
      <c r="AD62" s="63" t="str">
        <f t="shared" ref="AD62:AE62" si="6">+IF(AD48&gt; 0.33,"VENTAJA","INTRAPRODUCTO")</f>
        <v>INTRAPRODUCTO</v>
      </c>
      <c r="AE62" s="63" t="str">
        <f t="shared" si="6"/>
        <v>INTRAPRODUCTO</v>
      </c>
      <c r="AF62" s="63" t="str">
        <f t="shared" ref="AF62" si="7">+IF(AF48&gt; 0.33,"VENTAJA","INTRAPRODUCTO")</f>
        <v>INTRAPRODUCTO</v>
      </c>
    </row>
    <row r="63" spans="4:32" x14ac:dyDescent="0.25">
      <c r="D63" s="228" t="s">
        <v>18</v>
      </c>
      <c r="E63" s="229"/>
      <c r="F63" s="85" t="str">
        <f t="shared" ref="F63:AA63" si="8">+IF(F49&gt; 0.33,"VENTAJA","INTRAPRODUCTO")</f>
        <v>VENTAJA</v>
      </c>
      <c r="G63" s="63" t="str">
        <f t="shared" si="8"/>
        <v>VENTAJA</v>
      </c>
      <c r="H63" s="80" t="str">
        <f t="shared" si="8"/>
        <v>INTRAPRODUCTO</v>
      </c>
      <c r="I63" s="63" t="str">
        <f t="shared" si="8"/>
        <v>INTRAPRODUCTO</v>
      </c>
      <c r="J63" s="80" t="str">
        <f t="shared" si="8"/>
        <v>INTRAPRODUCTO</v>
      </c>
      <c r="K63" s="63" t="str">
        <f t="shared" si="8"/>
        <v>INTRAPRODUCTO</v>
      </c>
      <c r="L63" s="80" t="str">
        <f t="shared" si="8"/>
        <v>INTRAPRODUCTO</v>
      </c>
      <c r="M63" s="63" t="str">
        <f t="shared" si="8"/>
        <v>INTRAPRODUCTO</v>
      </c>
      <c r="N63" s="80" t="str">
        <f t="shared" si="8"/>
        <v>INTRAPRODUCTO</v>
      </c>
      <c r="O63" s="63" t="str">
        <f t="shared" si="8"/>
        <v>INTRAPRODUCTO</v>
      </c>
      <c r="P63" s="80" t="str">
        <f t="shared" si="8"/>
        <v>INTRAPRODUCTO</v>
      </c>
      <c r="Q63" s="63" t="str">
        <f t="shared" si="8"/>
        <v>INTRAPRODUCTO</v>
      </c>
      <c r="R63" s="80" t="str">
        <f t="shared" si="8"/>
        <v>INTRAPRODUCTO</v>
      </c>
      <c r="S63" s="63" t="str">
        <f t="shared" si="8"/>
        <v>INTRAPRODUCTO</v>
      </c>
      <c r="T63" s="80" t="str">
        <f t="shared" si="8"/>
        <v>INTRAPRODUCTO</v>
      </c>
      <c r="U63" s="63" t="str">
        <f t="shared" si="8"/>
        <v>INTRAPRODUCTO</v>
      </c>
      <c r="V63" s="80" t="str">
        <f t="shared" si="8"/>
        <v>INTRAPRODUCTO</v>
      </c>
      <c r="W63" s="63" t="str">
        <f t="shared" si="8"/>
        <v>INTRAPRODUCTO</v>
      </c>
      <c r="X63" s="80" t="str">
        <f t="shared" si="8"/>
        <v>INTRAPRODUCTO</v>
      </c>
      <c r="Y63" s="63" t="str">
        <f t="shared" si="8"/>
        <v>INTRAPRODUCTO</v>
      </c>
      <c r="Z63" s="80" t="str">
        <f t="shared" si="8"/>
        <v>INTRAPRODUCTO</v>
      </c>
      <c r="AA63" s="63" t="str">
        <f t="shared" si="8"/>
        <v>INTRAPRODUCTO</v>
      </c>
      <c r="AB63" s="63" t="str">
        <f t="shared" ref="AB63:AC63" si="9">+IF(AB49&gt; 0.33,"VENTAJA","INTRAPRODUCTO")</f>
        <v>INTRAPRODUCTO</v>
      </c>
      <c r="AC63" s="63" t="str">
        <f t="shared" si="9"/>
        <v>INTRAPRODUCTO</v>
      </c>
      <c r="AD63" s="63" t="str">
        <f t="shared" ref="AD63:AE63" si="10">+IF(AD49&gt; 0.33,"VENTAJA","INTRAPRODUCTO")</f>
        <v>INTRAPRODUCTO</v>
      </c>
      <c r="AE63" s="63" t="str">
        <f t="shared" si="10"/>
        <v>INTRAPRODUCTO</v>
      </c>
      <c r="AF63" s="63" t="str">
        <f t="shared" ref="AF63" si="11">+IF(AF49&gt; 0.33,"VENTAJA","INTRAPRODUCTO")</f>
        <v>INTRAPRODUCTO</v>
      </c>
    </row>
    <row r="64" spans="4:32" x14ac:dyDescent="0.25">
      <c r="D64" s="230" t="s">
        <v>19</v>
      </c>
      <c r="E64" s="231"/>
      <c r="F64" s="85" t="str">
        <f t="shared" ref="F64:AA64" si="12">+IF(F50&gt; 0.33,"VENTAJA","INTRAPRODUCTO")</f>
        <v>VENTAJA</v>
      </c>
      <c r="G64" s="63" t="str">
        <f t="shared" si="12"/>
        <v>VENTAJA</v>
      </c>
      <c r="H64" s="80" t="str">
        <f t="shared" si="12"/>
        <v>VENTAJA</v>
      </c>
      <c r="I64" s="63" t="str">
        <f t="shared" si="12"/>
        <v>VENTAJA</v>
      </c>
      <c r="J64" s="80" t="str">
        <f t="shared" si="12"/>
        <v>VENTAJA</v>
      </c>
      <c r="K64" s="63" t="str">
        <f t="shared" si="12"/>
        <v>VENTAJA</v>
      </c>
      <c r="L64" s="80" t="str">
        <f t="shared" si="12"/>
        <v>INTRAPRODUCTO</v>
      </c>
      <c r="M64" s="63" t="str">
        <f t="shared" si="12"/>
        <v>VENTAJA</v>
      </c>
      <c r="N64" s="80" t="str">
        <f t="shared" si="12"/>
        <v>VENTAJA</v>
      </c>
      <c r="O64" s="63" t="str">
        <f t="shared" si="12"/>
        <v>VENTAJA</v>
      </c>
      <c r="P64" s="80" t="str">
        <f t="shared" si="12"/>
        <v>VENTAJA</v>
      </c>
      <c r="Q64" s="63" t="str">
        <f t="shared" si="12"/>
        <v>VENTAJA</v>
      </c>
      <c r="R64" s="80" t="str">
        <f t="shared" si="12"/>
        <v>VENTAJA</v>
      </c>
      <c r="S64" s="63" t="str">
        <f t="shared" si="12"/>
        <v>VENTAJA</v>
      </c>
      <c r="T64" s="80" t="str">
        <f t="shared" si="12"/>
        <v>VENTAJA</v>
      </c>
      <c r="U64" s="63" t="str">
        <f t="shared" si="12"/>
        <v>VENTAJA</v>
      </c>
      <c r="V64" s="80" t="str">
        <f t="shared" si="12"/>
        <v>VENTAJA</v>
      </c>
      <c r="W64" s="63" t="str">
        <f t="shared" si="12"/>
        <v>INTRAPRODUCTO</v>
      </c>
      <c r="X64" s="80" t="str">
        <f t="shared" si="12"/>
        <v>VENTAJA</v>
      </c>
      <c r="Y64" s="63" t="str">
        <f t="shared" si="12"/>
        <v>VENTAJA</v>
      </c>
      <c r="Z64" s="80" t="str">
        <f t="shared" si="12"/>
        <v>VENTAJA</v>
      </c>
      <c r="AA64" s="63" t="str">
        <f t="shared" si="12"/>
        <v>VENTAJA</v>
      </c>
      <c r="AB64" s="63" t="str">
        <f t="shared" ref="AB64:AC64" si="13">+IF(AB50&gt; 0.33,"VENTAJA","INTRAPRODUCTO")</f>
        <v>VENTAJA</v>
      </c>
      <c r="AC64" s="63" t="str">
        <f t="shared" si="13"/>
        <v>VENTAJA</v>
      </c>
      <c r="AD64" s="63" t="str">
        <f t="shared" ref="AD64:AE64" si="14">+IF(AD50&gt; 0.33,"VENTAJA","INTRAPRODUCTO")</f>
        <v>INTRAPRODUCTO</v>
      </c>
      <c r="AE64" s="63" t="str">
        <f t="shared" si="14"/>
        <v>INTRAPRODUCTO</v>
      </c>
      <c r="AF64" s="63" t="str">
        <f t="shared" ref="AF64" si="15">+IF(AF50&gt; 0.33,"VENTAJA","INTRAPRODUCTO")</f>
        <v>INTRAPRODUCTO</v>
      </c>
    </row>
    <row r="65" spans="4:32" x14ac:dyDescent="0.25">
      <c r="D65" s="228" t="s">
        <v>20</v>
      </c>
      <c r="E65" s="229"/>
      <c r="F65" s="85" t="e">
        <f t="shared" ref="F65:AA65" si="16">+IF(F51&gt; 0.33,"VENTAJA","INTRAPRODUCTO")</f>
        <v>#VALUE!</v>
      </c>
      <c r="G65" s="63" t="e">
        <f t="shared" si="16"/>
        <v>#VALUE!</v>
      </c>
      <c r="H65" s="80" t="e">
        <f t="shared" si="16"/>
        <v>#VALUE!</v>
      </c>
      <c r="I65" s="63" t="e">
        <f t="shared" si="16"/>
        <v>#VALUE!</v>
      </c>
      <c r="J65" s="80" t="str">
        <f t="shared" si="16"/>
        <v>INTRAPRODUCTO</v>
      </c>
      <c r="K65" s="63" t="str">
        <f t="shared" si="16"/>
        <v>INTRAPRODUCTO</v>
      </c>
      <c r="L65" s="80" t="str">
        <f t="shared" si="16"/>
        <v>VENTAJA</v>
      </c>
      <c r="M65" s="63" t="str">
        <f t="shared" si="16"/>
        <v>INTRAPRODUCTO</v>
      </c>
      <c r="N65" s="80" t="str">
        <f t="shared" si="16"/>
        <v>INTRAPRODUCTO</v>
      </c>
      <c r="O65" s="63" t="str">
        <f t="shared" si="16"/>
        <v>INTRAPRODUCTO</v>
      </c>
      <c r="P65" s="80" t="str">
        <f t="shared" si="16"/>
        <v>INTRAPRODUCTO</v>
      </c>
      <c r="Q65" s="63" t="str">
        <f t="shared" si="16"/>
        <v>INTRAPRODUCTO</v>
      </c>
      <c r="R65" s="80" t="str">
        <f t="shared" si="16"/>
        <v>INTRAPRODUCTO</v>
      </c>
      <c r="S65" s="63" t="str">
        <f t="shared" si="16"/>
        <v>INTRAPRODUCTO</v>
      </c>
      <c r="T65" s="80" t="e">
        <f t="shared" si="16"/>
        <v>#VALUE!</v>
      </c>
      <c r="U65" s="63" t="str">
        <f t="shared" si="16"/>
        <v>INTRAPRODUCTO</v>
      </c>
      <c r="V65" s="80" t="str">
        <f t="shared" si="16"/>
        <v>INTRAPRODUCTO</v>
      </c>
      <c r="W65" s="63" t="str">
        <f t="shared" si="16"/>
        <v>INTRAPRODUCTO</v>
      </c>
      <c r="X65" s="80" t="str">
        <f t="shared" si="16"/>
        <v>INTRAPRODUCTO</v>
      </c>
      <c r="Y65" s="63" t="str">
        <f t="shared" si="16"/>
        <v>INTRAPRODUCTO</v>
      </c>
      <c r="Z65" s="80" t="e">
        <f t="shared" si="16"/>
        <v>#VALUE!</v>
      </c>
      <c r="AA65" s="63" t="e">
        <f t="shared" si="16"/>
        <v>#VALUE!</v>
      </c>
      <c r="AB65" s="63" t="str">
        <f t="shared" ref="AB65:AC65" si="17">+IF(AB51&gt; 0.33,"VENTAJA","INTRAPRODUCTO")</f>
        <v>VENTAJA</v>
      </c>
      <c r="AC65" s="63" t="str">
        <f t="shared" si="17"/>
        <v>VENTAJA</v>
      </c>
      <c r="AD65" s="63" t="str">
        <f t="shared" ref="AD65:AE65" si="18">+IF(AD51&gt; 0.33,"VENTAJA","INTRAPRODUCTO")</f>
        <v>VENTAJA</v>
      </c>
      <c r="AE65" s="63" t="str">
        <f t="shared" si="18"/>
        <v>VENTAJA</v>
      </c>
      <c r="AF65" s="63" t="str">
        <f t="shared" ref="AF65" si="19">+IF(AF51&gt; 0.33,"VENTAJA","INTRAPRODUCTO")</f>
        <v>VENTAJA</v>
      </c>
    </row>
    <row r="66" spans="4:32" x14ac:dyDescent="0.25">
      <c r="D66" s="230" t="s">
        <v>21</v>
      </c>
      <c r="E66" s="231"/>
      <c r="F66" s="85" t="str">
        <f t="shared" ref="F66:AA66" si="20">+IF(F52&gt; 0.33,"VENTAJA","INTRAPRODUCTO")</f>
        <v>INTRAPRODUCTO</v>
      </c>
      <c r="G66" s="63" t="str">
        <f t="shared" si="20"/>
        <v>INTRAPRODUCTO</v>
      </c>
      <c r="H66" s="80" t="str">
        <f t="shared" si="20"/>
        <v>INTRAPRODUCTO</v>
      </c>
      <c r="I66" s="63" t="str">
        <f t="shared" si="20"/>
        <v>INTRAPRODUCTO</v>
      </c>
      <c r="J66" s="80" t="str">
        <f t="shared" si="20"/>
        <v>INTRAPRODUCTO</v>
      </c>
      <c r="K66" s="63" t="str">
        <f t="shared" si="20"/>
        <v>INTRAPRODUCTO</v>
      </c>
      <c r="L66" s="80" t="str">
        <f t="shared" si="20"/>
        <v>INTRAPRODUCTO</v>
      </c>
      <c r="M66" s="63" t="str">
        <f t="shared" si="20"/>
        <v>INTRAPRODUCTO</v>
      </c>
      <c r="N66" s="80" t="str">
        <f t="shared" si="20"/>
        <v>VENTAJA</v>
      </c>
      <c r="O66" s="63" t="str">
        <f t="shared" si="20"/>
        <v>INTRAPRODUCTO</v>
      </c>
      <c r="P66" s="80" t="str">
        <f t="shared" si="20"/>
        <v>INTRAPRODUCTO</v>
      </c>
      <c r="Q66" s="63" t="str">
        <f t="shared" si="20"/>
        <v>INTRAPRODUCTO</v>
      </c>
      <c r="R66" s="80" t="str">
        <f t="shared" si="20"/>
        <v>INTRAPRODUCTO</v>
      </c>
      <c r="S66" s="63" t="str">
        <f t="shared" si="20"/>
        <v>INTRAPRODUCTO</v>
      </c>
      <c r="T66" s="80" t="str">
        <f t="shared" si="20"/>
        <v>VENTAJA</v>
      </c>
      <c r="U66" s="63" t="str">
        <f t="shared" si="20"/>
        <v>VENTAJA</v>
      </c>
      <c r="V66" s="80" t="str">
        <f t="shared" si="20"/>
        <v>VENTAJA</v>
      </c>
      <c r="W66" s="63" t="str">
        <f t="shared" si="20"/>
        <v>VENTAJA</v>
      </c>
      <c r="X66" s="80" t="str">
        <f t="shared" si="20"/>
        <v>INTRAPRODUCTO</v>
      </c>
      <c r="Y66" s="63" t="str">
        <f t="shared" si="20"/>
        <v>INTRAPRODUCTO</v>
      </c>
      <c r="Z66" s="80" t="str">
        <f t="shared" si="20"/>
        <v>INTRAPRODUCTO</v>
      </c>
      <c r="AA66" s="63" t="str">
        <f t="shared" si="20"/>
        <v>INTRAPRODUCTO</v>
      </c>
      <c r="AB66" s="63" t="str">
        <f t="shared" ref="AB66:AC66" si="21">+IF(AB52&gt; 0.33,"VENTAJA","INTRAPRODUCTO")</f>
        <v>INTRAPRODUCTO</v>
      </c>
      <c r="AC66" s="63" t="str">
        <f t="shared" si="21"/>
        <v>INTRAPRODUCTO</v>
      </c>
      <c r="AD66" s="63" t="str">
        <f t="shared" ref="AD66:AE66" si="22">+IF(AD52&gt; 0.33,"VENTAJA","INTRAPRODUCTO")</f>
        <v>INTRAPRODUCTO</v>
      </c>
      <c r="AE66" s="63" t="str">
        <f t="shared" si="22"/>
        <v>INTRAPRODUCTO</v>
      </c>
      <c r="AF66" s="63" t="str">
        <f t="shared" ref="AF66" si="23">+IF(AF52&gt; 0.33,"VENTAJA","INTRAPRODUCTO")</f>
        <v>INTRAPRODUCTO</v>
      </c>
    </row>
    <row r="67" spans="4:32" x14ac:dyDescent="0.25">
      <c r="D67" s="228" t="s">
        <v>22</v>
      </c>
      <c r="E67" s="229"/>
      <c r="F67" s="85" t="str">
        <f t="shared" ref="F67:AA67" si="24">+IF(F53&gt; 0.33,"VENTAJA","INTRAPRODUCTO")</f>
        <v>VENTAJA</v>
      </c>
      <c r="G67" s="63" t="str">
        <f t="shared" si="24"/>
        <v>VENTAJA</v>
      </c>
      <c r="H67" s="80" t="str">
        <f t="shared" si="24"/>
        <v>VENTAJA</v>
      </c>
      <c r="I67" s="63" t="str">
        <f t="shared" si="24"/>
        <v>VENTAJA</v>
      </c>
      <c r="J67" s="80" t="str">
        <f t="shared" si="24"/>
        <v>VENTAJA</v>
      </c>
      <c r="K67" s="63" t="str">
        <f t="shared" si="24"/>
        <v>VENTAJA</v>
      </c>
      <c r="L67" s="80" t="str">
        <f t="shared" si="24"/>
        <v>INTRAPRODUCTO</v>
      </c>
      <c r="M67" s="63" t="str">
        <f t="shared" si="24"/>
        <v>VENTAJA</v>
      </c>
      <c r="N67" s="80" t="str">
        <f t="shared" si="24"/>
        <v>VENTAJA</v>
      </c>
      <c r="O67" s="63" t="str">
        <f t="shared" si="24"/>
        <v>VENTAJA</v>
      </c>
      <c r="P67" s="80" t="str">
        <f t="shared" si="24"/>
        <v>VENTAJA</v>
      </c>
      <c r="Q67" s="63" t="str">
        <f t="shared" si="24"/>
        <v>VENTAJA</v>
      </c>
      <c r="R67" s="80" t="str">
        <f t="shared" si="24"/>
        <v>VENTAJA</v>
      </c>
      <c r="S67" s="63" t="str">
        <f t="shared" si="24"/>
        <v>VENTAJA</v>
      </c>
      <c r="T67" s="80" t="str">
        <f t="shared" si="24"/>
        <v>VENTAJA</v>
      </c>
      <c r="U67" s="63" t="str">
        <f t="shared" si="24"/>
        <v>VENTAJA</v>
      </c>
      <c r="V67" s="80" t="str">
        <f t="shared" si="24"/>
        <v>VENTAJA</v>
      </c>
      <c r="W67" s="63" t="str">
        <f t="shared" si="24"/>
        <v>VENTAJA</v>
      </c>
      <c r="X67" s="80" t="str">
        <f t="shared" si="24"/>
        <v>VENTAJA</v>
      </c>
      <c r="Y67" s="63" t="str">
        <f t="shared" si="24"/>
        <v>VENTAJA</v>
      </c>
      <c r="Z67" s="80" t="str">
        <f t="shared" si="24"/>
        <v>VENTAJA</v>
      </c>
      <c r="AA67" s="63" t="str">
        <f t="shared" si="24"/>
        <v>VENTAJA</v>
      </c>
      <c r="AB67" s="63" t="str">
        <f t="shared" ref="AB67:AC67" si="25">+IF(AB53&gt; 0.33,"VENTAJA","INTRAPRODUCTO")</f>
        <v>VENTAJA</v>
      </c>
      <c r="AC67" s="63" t="str">
        <f t="shared" si="25"/>
        <v>VENTAJA</v>
      </c>
      <c r="AD67" s="63" t="str">
        <f t="shared" ref="AD67:AE67" si="26">+IF(AD53&gt; 0.33,"VENTAJA","INTRAPRODUCTO")</f>
        <v>INTRAPRODUCTO</v>
      </c>
      <c r="AE67" s="63" t="str">
        <f t="shared" si="26"/>
        <v>VENTAJA</v>
      </c>
      <c r="AF67" s="63" t="str">
        <f t="shared" ref="AF67" si="27">+IF(AF53&gt; 0.33,"VENTAJA","INTRAPRODUCTO")</f>
        <v>VENTAJA</v>
      </c>
    </row>
    <row r="68" spans="4:32" x14ac:dyDescent="0.25">
      <c r="D68" s="230" t="s">
        <v>23</v>
      </c>
      <c r="E68" s="231"/>
      <c r="F68" s="85" t="str">
        <f t="shared" ref="F68:AA68" si="28">+IF(F54&gt; 0.33,"VENTAJA","INTRAPRODUCTO")</f>
        <v>VENTAJA</v>
      </c>
      <c r="G68" s="63" t="str">
        <f t="shared" si="28"/>
        <v>INTRAPRODUCTO</v>
      </c>
      <c r="H68" s="80" t="str">
        <f t="shared" si="28"/>
        <v>INTRAPRODUCTO</v>
      </c>
      <c r="I68" s="63" t="str">
        <f t="shared" si="28"/>
        <v>INTRAPRODUCTO</v>
      </c>
      <c r="J68" s="80" t="str">
        <f t="shared" si="28"/>
        <v>INTRAPRODUCTO</v>
      </c>
      <c r="K68" s="63" t="str">
        <f t="shared" si="28"/>
        <v>INTRAPRODUCTO</v>
      </c>
      <c r="L68" s="80" t="str">
        <f t="shared" si="28"/>
        <v>VENTAJA</v>
      </c>
      <c r="M68" s="63" t="str">
        <f t="shared" si="28"/>
        <v>INTRAPRODUCTO</v>
      </c>
      <c r="N68" s="80" t="str">
        <f t="shared" si="28"/>
        <v>INTRAPRODUCTO</v>
      </c>
      <c r="O68" s="63" t="str">
        <f t="shared" si="28"/>
        <v>INTRAPRODUCTO</v>
      </c>
      <c r="P68" s="80" t="str">
        <f t="shared" si="28"/>
        <v>INTRAPRODUCTO</v>
      </c>
      <c r="Q68" s="63" t="str">
        <f t="shared" si="28"/>
        <v>INTRAPRODUCTO</v>
      </c>
      <c r="R68" s="80" t="str">
        <f t="shared" si="28"/>
        <v>INTRAPRODUCTO</v>
      </c>
      <c r="S68" s="63" t="str">
        <f t="shared" si="28"/>
        <v>INTRAPRODUCTO</v>
      </c>
      <c r="T68" s="80" t="str">
        <f t="shared" si="28"/>
        <v>INTRAPRODUCTO</v>
      </c>
      <c r="U68" s="63" t="str">
        <f t="shared" si="28"/>
        <v>INTRAPRODUCTO</v>
      </c>
      <c r="V68" s="80" t="str">
        <f t="shared" si="28"/>
        <v>VENTAJA</v>
      </c>
      <c r="W68" s="63" t="str">
        <f t="shared" si="28"/>
        <v>INTRAPRODUCTO</v>
      </c>
      <c r="X68" s="80" t="str">
        <f t="shared" si="28"/>
        <v>INTRAPRODUCTO</v>
      </c>
      <c r="Y68" s="63" t="str">
        <f t="shared" si="28"/>
        <v>VENTAJA</v>
      </c>
      <c r="Z68" s="80" t="str">
        <f t="shared" si="28"/>
        <v>INTRAPRODUCTO</v>
      </c>
      <c r="AA68" s="63" t="str">
        <f t="shared" si="28"/>
        <v>INTRAPRODUCTO</v>
      </c>
      <c r="AB68" s="63" t="str">
        <f t="shared" ref="AB68:AC68" si="29">+IF(AB54&gt; 0.33,"VENTAJA","INTRAPRODUCTO")</f>
        <v>INTRAPRODUCTO</v>
      </c>
      <c r="AC68" s="63" t="str">
        <f t="shared" si="29"/>
        <v>INTRAPRODUCTO</v>
      </c>
      <c r="AD68" s="63" t="str">
        <f t="shared" ref="AD68:AE68" si="30">+IF(AD54&gt; 0.33,"VENTAJA","INTRAPRODUCTO")</f>
        <v>INTRAPRODUCTO</v>
      </c>
      <c r="AE68" s="63" t="str">
        <f t="shared" si="30"/>
        <v>INTRAPRODUCTO</v>
      </c>
      <c r="AF68" s="63" t="str">
        <f t="shared" ref="AF68" si="31">+IF(AF54&gt; 0.33,"VENTAJA","INTRAPRODUCTO")</f>
        <v>INTRAPRODUCTO</v>
      </c>
    </row>
    <row r="69" spans="4:32" x14ac:dyDescent="0.25">
      <c r="D69" s="228" t="s">
        <v>24</v>
      </c>
      <c r="E69" s="229"/>
      <c r="F69" s="85" t="str">
        <f t="shared" ref="F69:AA69" si="32">+IF(F55&gt; 0.33,"VENTAJA","INTRAPRODUCTO")</f>
        <v>INTRAPRODUCTO</v>
      </c>
      <c r="G69" s="63" t="str">
        <f t="shared" si="32"/>
        <v>VENTAJA</v>
      </c>
      <c r="H69" s="80" t="str">
        <f t="shared" si="32"/>
        <v>VENTAJA</v>
      </c>
      <c r="I69" s="63" t="str">
        <f t="shared" si="32"/>
        <v>VENTAJA</v>
      </c>
      <c r="J69" s="80" t="str">
        <f t="shared" si="32"/>
        <v>VENTAJA</v>
      </c>
      <c r="K69" s="63" t="str">
        <f t="shared" si="32"/>
        <v>INTRAPRODUCTO</v>
      </c>
      <c r="L69" s="80" t="str">
        <f t="shared" si="32"/>
        <v>INTRAPRODUCTO</v>
      </c>
      <c r="M69" s="63" t="str">
        <f t="shared" si="32"/>
        <v>INTRAPRODUCTO</v>
      </c>
      <c r="N69" s="80" t="str">
        <f t="shared" si="32"/>
        <v>INTRAPRODUCTO</v>
      </c>
      <c r="O69" s="63" t="str">
        <f t="shared" si="32"/>
        <v>INTRAPRODUCTO</v>
      </c>
      <c r="P69" s="80" t="str">
        <f t="shared" si="32"/>
        <v>INTRAPRODUCTO</v>
      </c>
      <c r="Q69" s="63" t="str">
        <f t="shared" si="32"/>
        <v>INTRAPRODUCTO</v>
      </c>
      <c r="R69" s="80" t="str">
        <f t="shared" si="32"/>
        <v>INTRAPRODUCTO</v>
      </c>
      <c r="S69" s="63" t="str">
        <f t="shared" si="32"/>
        <v>INTRAPRODUCTO</v>
      </c>
      <c r="T69" s="80" t="str">
        <f t="shared" si="32"/>
        <v>INTRAPRODUCTO</v>
      </c>
      <c r="U69" s="63" t="str">
        <f t="shared" si="32"/>
        <v>INTRAPRODUCTO</v>
      </c>
      <c r="V69" s="80" t="str">
        <f t="shared" si="32"/>
        <v>INTRAPRODUCTO</v>
      </c>
      <c r="W69" s="63" t="str">
        <f t="shared" si="32"/>
        <v>INTRAPRODUCTO</v>
      </c>
      <c r="X69" s="80" t="str">
        <f t="shared" si="32"/>
        <v>INTRAPRODUCTO</v>
      </c>
      <c r="Y69" s="63" t="str">
        <f t="shared" si="32"/>
        <v>INTRAPRODUCTO</v>
      </c>
      <c r="Z69" s="80" t="str">
        <f t="shared" si="32"/>
        <v>INTRAPRODUCTO</v>
      </c>
      <c r="AA69" s="63" t="str">
        <f t="shared" si="32"/>
        <v>INTRAPRODUCTO</v>
      </c>
      <c r="AB69" s="63" t="str">
        <f t="shared" ref="AB69:AC69" si="33">+IF(AB55&gt; 0.33,"VENTAJA","INTRAPRODUCTO")</f>
        <v>INTRAPRODUCTO</v>
      </c>
      <c r="AC69" s="63" t="str">
        <f t="shared" si="33"/>
        <v>INTRAPRODUCTO</v>
      </c>
      <c r="AD69" s="63" t="str">
        <f t="shared" ref="AD69:AE69" si="34">+IF(AD55&gt; 0.33,"VENTAJA","INTRAPRODUCTO")</f>
        <v>INTRAPRODUCTO</v>
      </c>
      <c r="AE69" s="63" t="str">
        <f t="shared" si="34"/>
        <v>INTRAPRODUCTO</v>
      </c>
      <c r="AF69" s="63" t="str">
        <f t="shared" ref="AF69" si="35">+IF(AF55&gt; 0.33,"VENTAJA","INTRAPRODUCTO")</f>
        <v>INTRAPRODUCTO</v>
      </c>
    </row>
    <row r="70" spans="4:32" ht="15.75" thickBot="1" x14ac:dyDescent="0.3">
      <c r="D70" s="226" t="s">
        <v>25</v>
      </c>
      <c r="E70" s="227"/>
      <c r="F70" s="86" t="e">
        <f t="shared" ref="F70:AA70" si="36">+IF(F56&gt; 0.33,"VENTAJA","INTRAPRODUCTO")</f>
        <v>#VALUE!</v>
      </c>
      <c r="G70" s="79" t="e">
        <f t="shared" si="36"/>
        <v>#VALUE!</v>
      </c>
      <c r="H70" s="87" t="str">
        <f t="shared" si="36"/>
        <v>INTRAPRODUCTO</v>
      </c>
      <c r="I70" s="79" t="str">
        <f t="shared" si="36"/>
        <v>VENTAJA</v>
      </c>
      <c r="J70" s="87" t="str">
        <f t="shared" si="36"/>
        <v>VENTAJA</v>
      </c>
      <c r="K70" s="79" t="e">
        <f t="shared" si="36"/>
        <v>#VALUE!</v>
      </c>
      <c r="L70" s="87" t="str">
        <f t="shared" si="36"/>
        <v>VENTAJA</v>
      </c>
      <c r="M70" s="79" t="e">
        <f t="shared" si="36"/>
        <v>#VALUE!</v>
      </c>
      <c r="N70" s="87" t="e">
        <f t="shared" si="36"/>
        <v>#VALUE!</v>
      </c>
      <c r="O70" s="79" t="str">
        <f t="shared" si="36"/>
        <v>INTRAPRODUCTO</v>
      </c>
      <c r="P70" s="87" t="str">
        <f t="shared" si="36"/>
        <v>INTRAPRODUCTO</v>
      </c>
      <c r="Q70" s="79" t="str">
        <f t="shared" si="36"/>
        <v>INTRAPRODUCTO</v>
      </c>
      <c r="R70" s="87" t="str">
        <f t="shared" si="36"/>
        <v>INTRAPRODUCTO</v>
      </c>
      <c r="S70" s="79" t="str">
        <f t="shared" si="36"/>
        <v>INTRAPRODUCTO</v>
      </c>
      <c r="T70" s="87" t="str">
        <f t="shared" si="36"/>
        <v>INTRAPRODUCTO</v>
      </c>
      <c r="U70" s="79" t="str">
        <f t="shared" si="36"/>
        <v>INTRAPRODUCTO</v>
      </c>
      <c r="V70" s="87" t="str">
        <f t="shared" si="36"/>
        <v>INTRAPRODUCTO</v>
      </c>
      <c r="W70" s="79" t="str">
        <f t="shared" si="36"/>
        <v>INTRAPRODUCTO</v>
      </c>
      <c r="X70" s="87" t="str">
        <f t="shared" si="36"/>
        <v>INTRAPRODUCTO</v>
      </c>
      <c r="Y70" s="79" t="str">
        <f t="shared" si="36"/>
        <v>INTRAPRODUCTO</v>
      </c>
      <c r="Z70" s="87" t="str">
        <f t="shared" si="36"/>
        <v>INTRAPRODUCTO</v>
      </c>
      <c r="AA70" s="79" t="str">
        <f t="shared" si="36"/>
        <v>INTRAPRODUCTO</v>
      </c>
      <c r="AB70" s="79" t="str">
        <f t="shared" ref="AB70:AC70" si="37">+IF(AB56&gt; 0.33,"VENTAJA","INTRAPRODUCTO")</f>
        <v>INTRAPRODUCTO</v>
      </c>
      <c r="AC70" s="79" t="str">
        <f t="shared" si="37"/>
        <v>VENTAJA</v>
      </c>
      <c r="AD70" s="79" t="str">
        <f t="shared" ref="AD70:AE70" si="38">+IF(AD56&gt; 0.33,"VENTAJA","INTRAPRODUCTO")</f>
        <v>VENTAJA</v>
      </c>
      <c r="AE70" s="79" t="str">
        <f t="shared" si="38"/>
        <v>VENTAJA</v>
      </c>
      <c r="AF70" s="79" t="str">
        <f t="shared" ref="AF70" si="39">+IF(AF56&gt; 0.33,"VENTAJA","INTRAPRODUCTO")</f>
        <v>VENTAJA</v>
      </c>
    </row>
    <row r="71" spans="4:32" x14ac:dyDescent="0.25">
      <c r="D71" t="s">
        <v>52</v>
      </c>
      <c r="E71" s="102"/>
      <c r="F71" s="80"/>
      <c r="G71" s="80"/>
      <c r="H71" s="80"/>
      <c r="I71" s="80"/>
      <c r="J71" s="80"/>
      <c r="K71" s="80"/>
      <c r="L71" s="80"/>
      <c r="M71" s="80"/>
      <c r="N71" s="80"/>
      <c r="O71" s="80"/>
      <c r="P71" s="80"/>
      <c r="Q71" s="80"/>
      <c r="R71" s="80"/>
      <c r="S71" s="80"/>
      <c r="T71" s="80"/>
      <c r="U71" s="80"/>
      <c r="V71" s="80"/>
      <c r="W71" s="80"/>
      <c r="X71" s="80"/>
      <c r="Y71" s="80"/>
      <c r="Z71" s="80"/>
      <c r="AA71" s="80"/>
    </row>
    <row r="73" spans="4:32" ht="15.75" thickBot="1" x14ac:dyDescent="0.3">
      <c r="D73" t="s">
        <v>59</v>
      </c>
      <c r="E73" s="2"/>
    </row>
    <row r="74" spans="4:32" ht="15.75" thickBot="1" x14ac:dyDescent="0.3">
      <c r="D74" s="76" t="s">
        <v>14</v>
      </c>
      <c r="E74" s="77"/>
      <c r="F74" s="11">
        <v>1995</v>
      </c>
      <c r="G74" s="7">
        <v>1996</v>
      </c>
      <c r="H74" s="11">
        <v>1997</v>
      </c>
      <c r="I74" s="7">
        <v>1998</v>
      </c>
      <c r="J74" s="11">
        <v>1999</v>
      </c>
      <c r="K74" s="7">
        <v>2000</v>
      </c>
      <c r="L74" s="11">
        <v>2001</v>
      </c>
      <c r="M74" s="7">
        <v>2002</v>
      </c>
      <c r="N74" s="11">
        <v>2003</v>
      </c>
      <c r="O74" s="7">
        <v>2004</v>
      </c>
      <c r="P74" s="11">
        <v>2005</v>
      </c>
      <c r="Q74" s="7">
        <v>2006</v>
      </c>
      <c r="R74" s="11">
        <v>2007</v>
      </c>
      <c r="S74" s="7">
        <v>2008</v>
      </c>
      <c r="T74" s="11">
        <v>2009</v>
      </c>
      <c r="U74" s="7">
        <v>2010</v>
      </c>
      <c r="V74" s="11">
        <v>2011</v>
      </c>
      <c r="W74" s="7">
        <v>2012</v>
      </c>
      <c r="X74" s="11">
        <v>2013</v>
      </c>
      <c r="Y74" s="7">
        <v>2014</v>
      </c>
      <c r="Z74" s="11">
        <v>2015</v>
      </c>
      <c r="AA74" s="8">
        <v>2016</v>
      </c>
      <c r="AB74" s="8">
        <v>2017</v>
      </c>
      <c r="AC74" s="8">
        <v>2018</v>
      </c>
      <c r="AD74" s="8">
        <v>2019</v>
      </c>
      <c r="AE74" s="8">
        <v>2020</v>
      </c>
      <c r="AF74" s="8">
        <v>2021</v>
      </c>
    </row>
    <row r="75" spans="4:32" ht="15.75" thickBot="1" x14ac:dyDescent="0.3">
      <c r="D75" s="232" t="s">
        <v>15</v>
      </c>
      <c r="E75" s="233"/>
      <c r="F75" s="64">
        <v>10201048.063999999</v>
      </c>
      <c r="G75" s="65">
        <v>10647555.072000001</v>
      </c>
      <c r="H75" s="64">
        <v>11549019.136</v>
      </c>
      <c r="I75" s="65">
        <v>10821222.4</v>
      </c>
      <c r="J75" s="64">
        <v>11617030.143999999</v>
      </c>
      <c r="K75" s="65">
        <v>13158400.846999999</v>
      </c>
      <c r="L75" s="64">
        <v>12301486.486</v>
      </c>
      <c r="M75" s="65">
        <v>11897488.380999999</v>
      </c>
      <c r="N75" s="64">
        <v>13092218.069</v>
      </c>
      <c r="O75" s="65">
        <v>16729677.706</v>
      </c>
      <c r="P75" s="64">
        <v>21190438.734999999</v>
      </c>
      <c r="Q75" s="65">
        <v>24390975.103</v>
      </c>
      <c r="R75" s="64">
        <v>29991332</v>
      </c>
      <c r="S75" s="65">
        <v>37625882.064999998</v>
      </c>
      <c r="T75" s="64">
        <v>32852985.837000001</v>
      </c>
      <c r="U75" s="65">
        <v>39819528.641999997</v>
      </c>
      <c r="V75" s="64">
        <v>56953516.086000003</v>
      </c>
      <c r="W75" s="65">
        <v>60273618.167999998</v>
      </c>
      <c r="X75" s="64">
        <v>58821869.987000003</v>
      </c>
      <c r="Y75" s="65">
        <v>54794812.015000001</v>
      </c>
      <c r="Z75" s="64">
        <v>35690766.593000002</v>
      </c>
      <c r="AA75" s="66">
        <v>31044991.243000001</v>
      </c>
      <c r="AB75" s="66">
        <v>37766321.060000002</v>
      </c>
      <c r="AC75" s="66">
        <v>41831520.221000001</v>
      </c>
      <c r="AD75" s="66">
        <v>39489359.461999997</v>
      </c>
      <c r="AE75" s="66">
        <v>31055811</v>
      </c>
      <c r="AF75" s="66">
        <v>41389989</v>
      </c>
    </row>
    <row r="76" spans="4:32" x14ac:dyDescent="0.25">
      <c r="D76" s="228" t="s">
        <v>16</v>
      </c>
      <c r="E76" s="229"/>
      <c r="F76" s="67">
        <v>3098921.09</v>
      </c>
      <c r="G76" s="68">
        <v>2785849.662</v>
      </c>
      <c r="H76" s="67">
        <v>3607707.88</v>
      </c>
      <c r="I76" s="68">
        <v>3335956.557</v>
      </c>
      <c r="J76" s="67">
        <v>2695929.8470000001</v>
      </c>
      <c r="K76" s="68">
        <v>2405215.0010000002</v>
      </c>
      <c r="L76" s="67">
        <v>2138679.7719999999</v>
      </c>
      <c r="M76" s="68">
        <v>2078652.2009999999</v>
      </c>
      <c r="N76" s="67">
        <v>2115649.7719999999</v>
      </c>
      <c r="O76" s="68">
        <v>2562060.0449999999</v>
      </c>
      <c r="P76" s="67">
        <v>3414451.378</v>
      </c>
      <c r="Q76" s="68">
        <v>3636147.1490000002</v>
      </c>
      <c r="R76" s="67">
        <v>4207719.53</v>
      </c>
      <c r="S76" s="68">
        <v>4920759.6100000003</v>
      </c>
      <c r="T76" s="67">
        <v>4598395.335</v>
      </c>
      <c r="U76" s="68">
        <v>4252563.568</v>
      </c>
      <c r="V76" s="67">
        <v>5361940.517</v>
      </c>
      <c r="W76" s="68">
        <v>4891277.0719999997</v>
      </c>
      <c r="X76" s="67">
        <v>4827988.8420000002</v>
      </c>
      <c r="Y76" s="68">
        <v>5397566.3509999998</v>
      </c>
      <c r="Z76" s="67">
        <v>5065806.5839999998</v>
      </c>
      <c r="AA76" s="69">
        <v>5017400.301</v>
      </c>
      <c r="AB76" s="69">
        <v>5287654.5549999997</v>
      </c>
      <c r="AC76" s="69">
        <v>5056430.5199999996</v>
      </c>
      <c r="AD76" s="69">
        <v>5180742.5949999997</v>
      </c>
      <c r="AE76" s="69">
        <v>5734248</v>
      </c>
      <c r="AF76" s="69">
        <v>6808623</v>
      </c>
    </row>
    <row r="77" spans="4:32" x14ac:dyDescent="0.25">
      <c r="D77" s="230" t="s">
        <v>17</v>
      </c>
      <c r="E77" s="231"/>
      <c r="F77" s="70">
        <v>30803.01</v>
      </c>
      <c r="G77" s="71">
        <v>35173.404000000002</v>
      </c>
      <c r="H77" s="70">
        <v>39259.262000000002</v>
      </c>
      <c r="I77" s="71">
        <v>35104.345999999998</v>
      </c>
      <c r="J77" s="70">
        <v>39624.252</v>
      </c>
      <c r="K77" s="71">
        <v>46419.232000000004</v>
      </c>
      <c r="L77" s="70">
        <v>53188.722000000002</v>
      </c>
      <c r="M77" s="71">
        <v>74104.146999999997</v>
      </c>
      <c r="N77" s="70">
        <v>91780.876000000004</v>
      </c>
      <c r="O77" s="71">
        <v>123835.197</v>
      </c>
      <c r="P77" s="70">
        <v>96874.676000000007</v>
      </c>
      <c r="Q77" s="71">
        <v>94055.032999999996</v>
      </c>
      <c r="R77" s="70">
        <v>105375.874</v>
      </c>
      <c r="S77" s="71">
        <v>94489.955000000002</v>
      </c>
      <c r="T77" s="70">
        <v>70182.815000000002</v>
      </c>
      <c r="U77" s="71">
        <v>53309.548000000003</v>
      </c>
      <c r="V77" s="70">
        <v>64346.038</v>
      </c>
      <c r="W77" s="71">
        <v>70258.634000000005</v>
      </c>
      <c r="X77" s="70">
        <v>97455.774999999994</v>
      </c>
      <c r="Y77" s="71">
        <v>83701.375</v>
      </c>
      <c r="Z77" s="70">
        <v>73863.785999999993</v>
      </c>
      <c r="AA77" s="72">
        <v>54157.362999999998</v>
      </c>
      <c r="AB77" s="72">
        <v>67241.414999999994</v>
      </c>
      <c r="AC77" s="72">
        <v>74247.701000000001</v>
      </c>
      <c r="AD77" s="72">
        <v>79792.514999999999</v>
      </c>
      <c r="AE77" s="72">
        <v>45473</v>
      </c>
      <c r="AF77" s="72">
        <v>47547</v>
      </c>
    </row>
    <row r="78" spans="4:32" x14ac:dyDescent="0.25">
      <c r="D78" s="228" t="s">
        <v>18</v>
      </c>
      <c r="E78" s="229"/>
      <c r="F78" s="67">
        <v>579990.24399999995</v>
      </c>
      <c r="G78" s="68">
        <v>605765.80500000005</v>
      </c>
      <c r="H78" s="67">
        <v>616942.38699999999</v>
      </c>
      <c r="I78" s="68">
        <v>617456.18000000005</v>
      </c>
      <c r="J78" s="67">
        <v>620240.06799999997</v>
      </c>
      <c r="K78" s="68">
        <v>659124.23800000001</v>
      </c>
      <c r="L78" s="67">
        <v>688855.61499999999</v>
      </c>
      <c r="M78" s="68">
        <v>757827.40099999995</v>
      </c>
      <c r="N78" s="67">
        <v>789590.94900000002</v>
      </c>
      <c r="O78" s="68">
        <v>875534.74</v>
      </c>
      <c r="P78" s="67">
        <v>1139266.4569999999</v>
      </c>
      <c r="Q78" s="68">
        <v>1479351.7949999999</v>
      </c>
      <c r="R78" s="67">
        <v>1801174.3359999999</v>
      </c>
      <c r="S78" s="68">
        <v>1883633.2490000001</v>
      </c>
      <c r="T78" s="67">
        <v>1536759.11</v>
      </c>
      <c r="U78" s="68">
        <v>1790755.2039999999</v>
      </c>
      <c r="V78" s="67">
        <v>1862520.5719999999</v>
      </c>
      <c r="W78" s="68">
        <v>1903899.7069999999</v>
      </c>
      <c r="X78" s="67">
        <v>1983921.308</v>
      </c>
      <c r="Y78" s="68">
        <v>1921493.327</v>
      </c>
      <c r="Z78" s="67">
        <v>1777427.3</v>
      </c>
      <c r="AA78" s="69">
        <v>1737163.1470000001</v>
      </c>
      <c r="AB78" s="69">
        <v>1879180.273</v>
      </c>
      <c r="AC78" s="69">
        <v>2002077.676</v>
      </c>
      <c r="AD78" s="69">
        <v>1958958.048</v>
      </c>
      <c r="AE78" s="69">
        <v>1868552</v>
      </c>
      <c r="AF78" s="69">
        <v>2483094</v>
      </c>
    </row>
    <row r="79" spans="4:32" x14ac:dyDescent="0.25">
      <c r="D79" s="230" t="s">
        <v>19</v>
      </c>
      <c r="E79" s="231"/>
      <c r="F79" s="70">
        <v>2777924.2829999998</v>
      </c>
      <c r="G79" s="71">
        <v>3827695.986</v>
      </c>
      <c r="H79" s="70">
        <v>3622565.1490000002</v>
      </c>
      <c r="I79" s="71">
        <v>3273865.3459999999</v>
      </c>
      <c r="J79" s="70">
        <v>4702466.4309999999</v>
      </c>
      <c r="K79" s="71">
        <v>5668573.9000000004</v>
      </c>
      <c r="L79" s="70">
        <v>4465281.6239999998</v>
      </c>
      <c r="M79" s="71">
        <v>4273429.8509999998</v>
      </c>
      <c r="N79" s="70">
        <v>4869042.2489999998</v>
      </c>
      <c r="O79" s="71">
        <v>6174538.5109999999</v>
      </c>
      <c r="P79" s="70">
        <v>8316319.8449999997</v>
      </c>
      <c r="Q79" s="71">
        <v>9373867.7410000004</v>
      </c>
      <c r="R79" s="70">
        <v>10872100.037</v>
      </c>
      <c r="S79" s="71">
        <v>17295009.647999998</v>
      </c>
      <c r="T79" s="70">
        <v>15780856.358999999</v>
      </c>
      <c r="U79" s="71">
        <v>22564428.982000001</v>
      </c>
      <c r="V79" s="70">
        <v>36481785.703000002</v>
      </c>
      <c r="W79" s="71">
        <v>39611602.737000003</v>
      </c>
      <c r="X79" s="70">
        <v>39276186.884999998</v>
      </c>
      <c r="Y79" s="71">
        <v>35930632.399999999</v>
      </c>
      <c r="Z79" s="70">
        <v>18839854.679000001</v>
      </c>
      <c r="AA79" s="72">
        <v>14745528.085000001</v>
      </c>
      <c r="AB79" s="72">
        <v>20445576.850000001</v>
      </c>
      <c r="AC79" s="72">
        <v>24211578.954</v>
      </c>
      <c r="AD79" s="72">
        <v>21598659.598000001</v>
      </c>
      <c r="AE79" s="72">
        <v>12905691</v>
      </c>
      <c r="AF79" s="72">
        <v>19165038</v>
      </c>
    </row>
    <row r="80" spans="4:32" x14ac:dyDescent="0.25">
      <c r="D80" s="228" t="s">
        <v>20</v>
      </c>
      <c r="E80" s="229"/>
      <c r="F80" s="67">
        <v>15458.19</v>
      </c>
      <c r="G80" s="68">
        <v>20060.937999999998</v>
      </c>
      <c r="H80" s="67">
        <v>39520.923999999999</v>
      </c>
      <c r="I80" s="68">
        <v>47420.091999999997</v>
      </c>
      <c r="J80" s="67">
        <v>59328.618000000002</v>
      </c>
      <c r="K80" s="68">
        <v>49121.404000000002</v>
      </c>
      <c r="L80" s="67">
        <v>40252.230000000003</v>
      </c>
      <c r="M80" s="68">
        <v>47038.563999999998</v>
      </c>
      <c r="N80" s="67">
        <v>70101.479000000007</v>
      </c>
      <c r="O80" s="68">
        <v>132581.01300000001</v>
      </c>
      <c r="P80" s="67">
        <v>122856.924</v>
      </c>
      <c r="Q80" s="68">
        <v>127010.948</v>
      </c>
      <c r="R80" s="67">
        <v>261453.73800000001</v>
      </c>
      <c r="S80" s="68">
        <v>384381.01500000001</v>
      </c>
      <c r="T80" s="67">
        <v>178528.27600000001</v>
      </c>
      <c r="U80" s="68">
        <v>135985.625</v>
      </c>
      <c r="V80" s="67">
        <v>290296.103</v>
      </c>
      <c r="W80" s="68">
        <v>280943.15100000001</v>
      </c>
      <c r="X80" s="67">
        <v>255500.98800000001</v>
      </c>
      <c r="Y80" s="68">
        <v>328909.83600000001</v>
      </c>
      <c r="Z80" s="67">
        <v>363479.42700000003</v>
      </c>
      <c r="AA80" s="69">
        <v>338839.57299999997</v>
      </c>
      <c r="AB80" s="69">
        <v>500779.88900000002</v>
      </c>
      <c r="AC80" s="69">
        <v>585061.14500000002</v>
      </c>
      <c r="AD80" s="69">
        <v>497421.35700000002</v>
      </c>
      <c r="AE80" s="69">
        <v>555744</v>
      </c>
      <c r="AF80" s="69">
        <v>683108</v>
      </c>
    </row>
    <row r="81" spans="4:32" x14ac:dyDescent="0.25">
      <c r="D81" s="230" t="s">
        <v>21</v>
      </c>
      <c r="E81" s="231"/>
      <c r="F81" s="70">
        <v>806467.44</v>
      </c>
      <c r="G81" s="71">
        <v>878271.42099999997</v>
      </c>
      <c r="H81" s="70">
        <v>1075389.1259999999</v>
      </c>
      <c r="I81" s="71">
        <v>1092606.466</v>
      </c>
      <c r="J81" s="70">
        <v>1179674.507</v>
      </c>
      <c r="K81" s="71">
        <v>1335680.9410000001</v>
      </c>
      <c r="L81" s="70">
        <v>1361828.9720000001</v>
      </c>
      <c r="M81" s="71">
        <v>1329738.9140000001</v>
      </c>
      <c r="N81" s="70">
        <v>1219370.236</v>
      </c>
      <c r="O81" s="71">
        <v>1541722.7209999999</v>
      </c>
      <c r="P81" s="70">
        <v>1786172.6610000001</v>
      </c>
      <c r="Q81" s="71">
        <v>2024381.6680000001</v>
      </c>
      <c r="R81" s="70">
        <v>2413255.6839999999</v>
      </c>
      <c r="S81" s="71">
        <v>2951475.1740000001</v>
      </c>
      <c r="T81" s="70">
        <v>2715936.733</v>
      </c>
      <c r="U81" s="71">
        <v>2846822.6030000001</v>
      </c>
      <c r="V81" s="70">
        <v>3312122.983</v>
      </c>
      <c r="W81" s="71">
        <v>3428685.415</v>
      </c>
      <c r="X81" s="70">
        <v>3733191.8110000002</v>
      </c>
      <c r="Y81" s="71">
        <v>3684127.247</v>
      </c>
      <c r="Z81" s="70">
        <v>3423007.0780000002</v>
      </c>
      <c r="AA81" s="72">
        <v>3029705.855</v>
      </c>
      <c r="AB81" s="72">
        <v>3053327.361</v>
      </c>
      <c r="AC81" s="72">
        <v>3210970.0660000001</v>
      </c>
      <c r="AD81" s="72">
        <v>3134328.5630000001</v>
      </c>
      <c r="AE81" s="72">
        <v>2867523</v>
      </c>
      <c r="AF81" s="72">
        <v>3784040</v>
      </c>
    </row>
    <row r="82" spans="4:32" x14ac:dyDescent="0.25">
      <c r="D82" s="228" t="s">
        <v>22</v>
      </c>
      <c r="E82" s="229"/>
      <c r="F82" s="67">
        <v>1467892.4750000001</v>
      </c>
      <c r="G82" s="68">
        <v>1145310.274</v>
      </c>
      <c r="H82" s="67">
        <v>1189097.206</v>
      </c>
      <c r="I82" s="68">
        <v>1100459.8259999999</v>
      </c>
      <c r="J82" s="67">
        <v>1195512.314</v>
      </c>
      <c r="K82" s="68">
        <v>1443992.7379999999</v>
      </c>
      <c r="L82" s="67">
        <v>1600065.148</v>
      </c>
      <c r="M82" s="68">
        <v>1560431.6310000001</v>
      </c>
      <c r="N82" s="67">
        <v>1737469.0460000001</v>
      </c>
      <c r="O82" s="68">
        <v>2330093.8820000002</v>
      </c>
      <c r="P82" s="67">
        <v>2753889.4539999999</v>
      </c>
      <c r="Q82" s="68">
        <v>3484528.9249999998</v>
      </c>
      <c r="R82" s="67">
        <v>4748504.3559999997</v>
      </c>
      <c r="S82" s="68">
        <v>4649722.3870000001</v>
      </c>
      <c r="T82" s="67">
        <v>3441238.7110000001</v>
      </c>
      <c r="U82" s="68">
        <v>3337209.6940000001</v>
      </c>
      <c r="V82" s="67">
        <v>3472061.2480000001</v>
      </c>
      <c r="W82" s="68">
        <v>3549539.51</v>
      </c>
      <c r="X82" s="67">
        <v>3048385.906</v>
      </c>
      <c r="Y82" s="68">
        <v>2962845.625</v>
      </c>
      <c r="Z82" s="67">
        <v>2367656.7080000001</v>
      </c>
      <c r="AA82" s="69">
        <v>2028656.209</v>
      </c>
      <c r="AB82" s="69">
        <v>2137856.7110000001</v>
      </c>
      <c r="AC82" s="69">
        <v>2445979.3769999999</v>
      </c>
      <c r="AD82" s="69">
        <v>2402659.0589999999</v>
      </c>
      <c r="AE82" s="69">
        <v>1946915</v>
      </c>
      <c r="AF82" s="69">
        <v>2585719</v>
      </c>
    </row>
    <row r="83" spans="4:32" x14ac:dyDescent="0.25">
      <c r="D83" s="230" t="s">
        <v>23</v>
      </c>
      <c r="E83" s="231"/>
      <c r="F83" s="70">
        <v>264716.17499999999</v>
      </c>
      <c r="G83" s="71">
        <v>290365.29800000001</v>
      </c>
      <c r="H83" s="70">
        <v>438185.76</v>
      </c>
      <c r="I83" s="71">
        <v>427399.25199999998</v>
      </c>
      <c r="J83" s="70">
        <v>306885.30800000002</v>
      </c>
      <c r="K83" s="71">
        <v>565442.83100000001</v>
      </c>
      <c r="L83" s="70">
        <v>828162.73800000001</v>
      </c>
      <c r="M83" s="71">
        <v>663024.73400000005</v>
      </c>
      <c r="N83" s="70">
        <v>430313.315</v>
      </c>
      <c r="O83" s="71">
        <v>910814.52500000002</v>
      </c>
      <c r="P83" s="70">
        <v>1265020.04</v>
      </c>
      <c r="Q83" s="71">
        <v>1519771.098</v>
      </c>
      <c r="R83" s="70">
        <v>2208299.469</v>
      </c>
      <c r="S83" s="71">
        <v>1884343.71</v>
      </c>
      <c r="T83" s="70">
        <v>1427862.03</v>
      </c>
      <c r="U83" s="71">
        <v>1265311.8959999999</v>
      </c>
      <c r="V83" s="70">
        <v>1720984.7679999999</v>
      </c>
      <c r="W83" s="71">
        <v>1492637.152</v>
      </c>
      <c r="X83" s="70">
        <v>1834495.1359999999</v>
      </c>
      <c r="Y83" s="71">
        <v>1529037.4939999999</v>
      </c>
      <c r="Z83" s="70">
        <v>1423523.017</v>
      </c>
      <c r="AA83" s="72">
        <v>1464320.9709999999</v>
      </c>
      <c r="AB83" s="72">
        <v>1526610.9469999999</v>
      </c>
      <c r="AC83" s="72">
        <v>1571426.105</v>
      </c>
      <c r="AD83" s="72">
        <v>1631002.3049999999</v>
      </c>
      <c r="AE83" s="72">
        <v>1230427</v>
      </c>
      <c r="AF83" s="72">
        <v>1401013</v>
      </c>
    </row>
    <row r="84" spans="4:32" x14ac:dyDescent="0.25">
      <c r="D84" s="228" t="s">
        <v>24</v>
      </c>
      <c r="E84" s="229"/>
      <c r="F84" s="67">
        <v>985174.973</v>
      </c>
      <c r="G84" s="68">
        <v>854746.38600000006</v>
      </c>
      <c r="H84" s="67">
        <v>844979.59499999997</v>
      </c>
      <c r="I84" s="68">
        <v>870562.44400000002</v>
      </c>
      <c r="J84" s="67">
        <v>807029.93</v>
      </c>
      <c r="K84" s="68">
        <v>975983.973</v>
      </c>
      <c r="L84" s="67">
        <v>1113974.9620000001</v>
      </c>
      <c r="M84" s="68">
        <v>999796.94099999999</v>
      </c>
      <c r="N84" s="67">
        <v>1176477.253</v>
      </c>
      <c r="O84" s="68">
        <v>1501711.953</v>
      </c>
      <c r="P84" s="67">
        <v>1662357.4920000001</v>
      </c>
      <c r="Q84" s="68">
        <v>1818153.287</v>
      </c>
      <c r="R84" s="67">
        <v>2568492.432</v>
      </c>
      <c r="S84" s="68">
        <v>2529167.3969999999</v>
      </c>
      <c r="T84" s="67">
        <v>1535642.514</v>
      </c>
      <c r="U84" s="68">
        <v>1443255.895</v>
      </c>
      <c r="V84" s="67">
        <v>1590328.8319999999</v>
      </c>
      <c r="W84" s="68">
        <v>1631760.6129999999</v>
      </c>
      <c r="X84" s="67">
        <v>1499523.801</v>
      </c>
      <c r="Y84" s="68">
        <v>1360366.0090000001</v>
      </c>
      <c r="Z84" s="67">
        <v>1254999.4099999999</v>
      </c>
      <c r="AA84" s="69">
        <v>1085000.3689999999</v>
      </c>
      <c r="AB84" s="69">
        <v>1086945.68</v>
      </c>
      <c r="AC84" s="69">
        <v>1207352.51</v>
      </c>
      <c r="AD84" s="69">
        <v>1211819.1680000001</v>
      </c>
      <c r="AE84" s="69">
        <v>982329</v>
      </c>
      <c r="AF84" s="69">
        <v>1280420</v>
      </c>
    </row>
    <row r="85" spans="4:32" ht="15.75" thickBot="1" x14ac:dyDescent="0.3">
      <c r="D85" s="226" t="s">
        <v>25</v>
      </c>
      <c r="E85" s="227"/>
      <c r="F85" s="73">
        <v>173700.736</v>
      </c>
      <c r="G85" s="74">
        <v>204315.77</v>
      </c>
      <c r="H85" s="73">
        <v>75372.135999999999</v>
      </c>
      <c r="I85" s="74">
        <v>20392.142</v>
      </c>
      <c r="J85" s="73">
        <v>10338.969999999999</v>
      </c>
      <c r="K85" s="74">
        <v>8846.5889999999999</v>
      </c>
      <c r="L85" s="73">
        <v>11196.703</v>
      </c>
      <c r="M85" s="74">
        <v>113443.997</v>
      </c>
      <c r="N85" s="73">
        <v>592422.89399999997</v>
      </c>
      <c r="O85" s="74">
        <v>576785.11899999995</v>
      </c>
      <c r="P85" s="73">
        <v>633229.92799999996</v>
      </c>
      <c r="Q85" s="74">
        <v>833707.58499999996</v>
      </c>
      <c r="R85" s="73">
        <v>804956.70200000005</v>
      </c>
      <c r="S85" s="74">
        <v>1032900.036</v>
      </c>
      <c r="T85" s="73">
        <v>1567584.0730000001</v>
      </c>
      <c r="U85" s="74">
        <v>2129885.764</v>
      </c>
      <c r="V85" s="73">
        <v>2797129.4870000002</v>
      </c>
      <c r="W85" s="74">
        <v>3413014.27</v>
      </c>
      <c r="X85" s="73">
        <v>2265219.588</v>
      </c>
      <c r="Y85" s="74">
        <v>1596132.41</v>
      </c>
      <c r="Z85" s="73">
        <v>1101148.7209999999</v>
      </c>
      <c r="AA85" s="75">
        <v>1544219.487</v>
      </c>
      <c r="AB85" s="75">
        <v>1781147.379</v>
      </c>
      <c r="AC85" s="75">
        <v>1466396.166</v>
      </c>
      <c r="AD85" s="75">
        <v>1793976.254</v>
      </c>
      <c r="AE85" s="75">
        <v>2918909</v>
      </c>
      <c r="AF85" s="75">
        <v>3151388</v>
      </c>
    </row>
    <row r="86" spans="4:32" x14ac:dyDescent="0.25">
      <c r="D86" t="s">
        <v>51</v>
      </c>
    </row>
  </sheetData>
  <mergeCells count="37">
    <mergeCell ref="D85:E85"/>
    <mergeCell ref="D80:E80"/>
    <mergeCell ref="D81:E81"/>
    <mergeCell ref="D82:E82"/>
    <mergeCell ref="D83:E83"/>
    <mergeCell ref="D84:E84"/>
    <mergeCell ref="D75:E75"/>
    <mergeCell ref="D76:E76"/>
    <mergeCell ref="D77:E77"/>
    <mergeCell ref="D78:E78"/>
    <mergeCell ref="D79:E79"/>
    <mergeCell ref="D52:E52"/>
    <mergeCell ref="D53:E53"/>
    <mergeCell ref="D54:E54"/>
    <mergeCell ref="D55:E55"/>
    <mergeCell ref="D56:E56"/>
    <mergeCell ref="D47:E47"/>
    <mergeCell ref="D48:E48"/>
    <mergeCell ref="D49:E49"/>
    <mergeCell ref="D50:E50"/>
    <mergeCell ref="D51:E51"/>
    <mergeCell ref="B17:D17"/>
    <mergeCell ref="G17:I17"/>
    <mergeCell ref="M17:O17"/>
    <mergeCell ref="B7:E16"/>
    <mergeCell ref="D46:E46"/>
    <mergeCell ref="D60:E60"/>
    <mergeCell ref="D61:E61"/>
    <mergeCell ref="D62:E62"/>
    <mergeCell ref="D63:E63"/>
    <mergeCell ref="D64:E64"/>
    <mergeCell ref="D70:E70"/>
    <mergeCell ref="D65:E65"/>
    <mergeCell ref="D66:E66"/>
    <mergeCell ref="D67:E67"/>
    <mergeCell ref="D68:E68"/>
    <mergeCell ref="D69:E6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7:AF69"/>
  <sheetViews>
    <sheetView showGridLines="0" topLeftCell="C60" workbookViewId="0">
      <selection activeCell="AI62" sqref="AI62"/>
    </sheetView>
  </sheetViews>
  <sheetFormatPr baseColWidth="10" defaultRowHeight="15" x14ac:dyDescent="0.25"/>
  <cols>
    <col min="5" max="5" width="24.42578125" customWidth="1"/>
    <col min="6" max="27" width="27.7109375" bestFit="1" customWidth="1"/>
    <col min="28" max="28" width="29.85546875" customWidth="1"/>
    <col min="29" max="29" width="30.28515625" customWidth="1"/>
    <col min="30" max="30" width="27.7109375" bestFit="1" customWidth="1"/>
    <col min="31" max="31" width="27.85546875" customWidth="1"/>
    <col min="32" max="32" width="26.5703125" customWidth="1"/>
  </cols>
  <sheetData>
    <row r="7" spans="2:16" ht="15" customHeight="1" x14ac:dyDescent="0.25">
      <c r="C7" s="101"/>
      <c r="D7" s="205" t="s">
        <v>46</v>
      </c>
      <c r="E7" s="205"/>
      <c r="I7" s="191" t="s">
        <v>45</v>
      </c>
      <c r="J7" s="191"/>
      <c r="K7" s="191"/>
      <c r="M7" s="52"/>
      <c r="N7" s="52"/>
      <c r="O7" s="52"/>
      <c r="P7" s="52"/>
    </row>
    <row r="8" spans="2:16" x14ac:dyDescent="0.25">
      <c r="B8" s="101"/>
      <c r="C8" s="101"/>
      <c r="D8" s="205"/>
      <c r="E8" s="205"/>
      <c r="I8" s="191"/>
      <c r="J8" s="191"/>
      <c r="K8" s="191"/>
      <c r="L8" s="52"/>
      <c r="M8" s="52"/>
      <c r="N8" s="52"/>
      <c r="O8" s="52"/>
      <c r="P8" s="52"/>
    </row>
    <row r="9" spans="2:16" x14ac:dyDescent="0.25">
      <c r="B9" s="101"/>
      <c r="C9" s="101"/>
      <c r="D9" s="205"/>
      <c r="E9" s="205"/>
      <c r="I9" s="191"/>
      <c r="J9" s="191"/>
      <c r="K9" s="191"/>
      <c r="L9" s="52"/>
      <c r="M9" s="52"/>
      <c r="N9" s="52"/>
      <c r="O9" s="52"/>
      <c r="P9" s="52"/>
    </row>
    <row r="10" spans="2:16" x14ac:dyDescent="0.25">
      <c r="B10" s="101"/>
      <c r="C10" s="101"/>
      <c r="D10" s="205"/>
      <c r="E10" s="205"/>
      <c r="I10" s="191"/>
      <c r="J10" s="191"/>
      <c r="K10" s="191"/>
      <c r="L10" s="52"/>
      <c r="M10" s="52"/>
      <c r="N10" s="52"/>
      <c r="O10" s="52"/>
      <c r="P10" s="52"/>
    </row>
    <row r="11" spans="2:16" x14ac:dyDescent="0.25">
      <c r="B11" s="101"/>
      <c r="C11" s="101"/>
      <c r="D11" s="205"/>
      <c r="E11" s="205"/>
      <c r="I11" s="191"/>
      <c r="J11" s="191"/>
      <c r="K11" s="191"/>
      <c r="L11" s="52"/>
      <c r="M11" s="52"/>
      <c r="N11" s="52"/>
      <c r="O11" s="52"/>
      <c r="P11" s="52"/>
    </row>
    <row r="12" spans="2:16" x14ac:dyDescent="0.25">
      <c r="B12" s="101"/>
      <c r="C12" s="101"/>
      <c r="D12" s="205"/>
      <c r="E12" s="205"/>
      <c r="I12" s="191"/>
      <c r="J12" s="191"/>
      <c r="K12" s="191"/>
      <c r="L12" s="52"/>
      <c r="M12" s="52"/>
      <c r="N12" s="52"/>
      <c r="O12" s="52"/>
      <c r="P12" s="52"/>
    </row>
    <row r="13" spans="2:16" x14ac:dyDescent="0.25">
      <c r="B13" s="101"/>
      <c r="C13" s="101"/>
      <c r="D13" s="205"/>
      <c r="E13" s="205"/>
      <c r="I13" s="191"/>
      <c r="J13" s="191"/>
      <c r="K13" s="191"/>
      <c r="L13" s="52"/>
      <c r="M13" s="52"/>
      <c r="N13" s="52"/>
      <c r="O13" s="52"/>
      <c r="P13" s="52"/>
    </row>
    <row r="14" spans="2:16" x14ac:dyDescent="0.25">
      <c r="B14" s="101"/>
      <c r="C14" s="101"/>
      <c r="D14" s="205"/>
      <c r="E14" s="205"/>
      <c r="I14" s="191"/>
      <c r="J14" s="191"/>
      <c r="K14" s="191"/>
      <c r="L14" s="52"/>
      <c r="M14" s="52"/>
      <c r="N14" s="52"/>
      <c r="O14" s="52"/>
      <c r="P14" s="52"/>
    </row>
    <row r="15" spans="2:16" ht="17.25" customHeight="1" x14ac:dyDescent="0.25">
      <c r="B15" s="101"/>
      <c r="C15" s="101"/>
      <c r="D15" s="101"/>
      <c r="E15" s="101"/>
      <c r="G15" s="234" t="s">
        <v>47</v>
      </c>
      <c r="H15" s="234"/>
      <c r="I15" s="191"/>
      <c r="J15" s="191"/>
      <c r="K15" s="191"/>
      <c r="L15" s="52"/>
      <c r="M15" s="52"/>
      <c r="N15" s="52"/>
      <c r="O15" s="52"/>
      <c r="P15" s="52"/>
    </row>
    <row r="16" spans="2:16" x14ac:dyDescent="0.25">
      <c r="B16" s="101"/>
      <c r="C16" s="101"/>
      <c r="D16" s="101"/>
      <c r="E16" s="101"/>
      <c r="G16" s="234"/>
      <c r="H16" s="234"/>
      <c r="I16" s="45"/>
      <c r="J16" s="45" t="s">
        <v>3</v>
      </c>
      <c r="L16" s="52"/>
      <c r="M16" s="52"/>
      <c r="N16" s="52"/>
      <c r="O16" s="52"/>
      <c r="P16" s="52"/>
    </row>
    <row r="17" spans="3:15" x14ac:dyDescent="0.25">
      <c r="C17" s="45"/>
      <c r="D17" s="45"/>
      <c r="E17" s="45" t="s">
        <v>3</v>
      </c>
      <c r="G17" s="45" t="s">
        <v>3</v>
      </c>
      <c r="H17" s="45"/>
      <c r="I17" s="45"/>
      <c r="N17" s="45"/>
      <c r="O17" s="45"/>
    </row>
    <row r="44" spans="4:32" ht="15.75" thickBot="1" x14ac:dyDescent="0.3"/>
    <row r="45" spans="4:32" ht="15.75" thickBot="1" x14ac:dyDescent="0.3">
      <c r="D45" s="5" t="s">
        <v>14</v>
      </c>
      <c r="E45" s="6"/>
      <c r="F45" s="5">
        <v>1995</v>
      </c>
      <c r="G45" s="11">
        <v>1996</v>
      </c>
      <c r="H45" s="7">
        <v>1997</v>
      </c>
      <c r="I45" s="11">
        <v>1998</v>
      </c>
      <c r="J45" s="7">
        <v>1999</v>
      </c>
      <c r="K45" s="11">
        <v>2000</v>
      </c>
      <c r="L45" s="7">
        <v>2001</v>
      </c>
      <c r="M45" s="11">
        <v>2002</v>
      </c>
      <c r="N45" s="7">
        <v>2003</v>
      </c>
      <c r="O45" s="11">
        <v>2004</v>
      </c>
      <c r="P45" s="7">
        <v>2005</v>
      </c>
      <c r="Q45" s="11">
        <v>2006</v>
      </c>
      <c r="R45" s="7">
        <v>2007</v>
      </c>
      <c r="S45" s="11">
        <v>2008</v>
      </c>
      <c r="T45" s="7">
        <v>2009</v>
      </c>
      <c r="U45" s="11">
        <v>2010</v>
      </c>
      <c r="V45" s="7">
        <v>2011</v>
      </c>
      <c r="W45" s="11">
        <v>2012</v>
      </c>
      <c r="X45" s="7">
        <v>2013</v>
      </c>
      <c r="Y45" s="11">
        <v>2014</v>
      </c>
      <c r="Z45" s="7">
        <v>2015</v>
      </c>
      <c r="AA45" s="11">
        <v>2016</v>
      </c>
      <c r="AB45" s="11">
        <v>2017</v>
      </c>
      <c r="AC45" s="11">
        <v>2018</v>
      </c>
      <c r="AD45" s="11">
        <v>2019</v>
      </c>
      <c r="AE45" s="11">
        <v>2020</v>
      </c>
      <c r="AF45" s="11">
        <v>2021</v>
      </c>
    </row>
    <row r="46" spans="4:32" x14ac:dyDescent="0.25">
      <c r="D46" s="228" t="s">
        <v>16</v>
      </c>
      <c r="E46" s="229"/>
      <c r="F46" s="89">
        <f>+(A!D47-B!E47)/(A!D47+B!E47)</f>
        <v>0.95798547615589658</v>
      </c>
      <c r="G46" s="90">
        <f>+(A!E47-B!F47)/(A!E47+B!F47)</f>
        <v>0.95522812756216324</v>
      </c>
      <c r="H46" s="91">
        <f>+(A!F47-B!G47)/(A!F47+B!G47)</f>
        <v>0.95520141511672452</v>
      </c>
      <c r="I46" s="90">
        <f>+(A!G47-B!H47)/(A!G47+B!H47)</f>
        <v>0.93928904792708889</v>
      </c>
      <c r="J46" s="91">
        <f>+(A!H47-B!I47)/(A!H47+B!I47)</f>
        <v>0.94462701661286497</v>
      </c>
      <c r="K46" s="90">
        <f>+(A!I47-B!J47)/(A!I47+B!J47)</f>
        <v>0.92888100867041379</v>
      </c>
      <c r="L46" s="91" t="e">
        <f>+(A!#REF!-B!K47)/(A!#REF!+B!K47)</f>
        <v>#REF!</v>
      </c>
      <c r="M46" s="90">
        <f>+(A!K47-B!L47)/(A!K47+B!L47)</f>
        <v>0.92708823016220698</v>
      </c>
      <c r="N46" s="91">
        <f>+(A!L47-B!M47)/(A!L47+B!M47)</f>
        <v>0.95019757231189506</v>
      </c>
      <c r="O46" s="90">
        <f>+(A!M47-B!N47)/(A!M47+B!N47)</f>
        <v>0.91159876749120294</v>
      </c>
      <c r="P46" s="91">
        <f>+(A!N47-B!O47)/(A!N47+B!O47)</f>
        <v>0.92805332149237363</v>
      </c>
      <c r="Q46" s="90">
        <f>+(A!O47-B!P47)/(A!O47+B!P47)</f>
        <v>0.9006211519126357</v>
      </c>
      <c r="R46" s="91">
        <f>+(A!P47-B!Q47)/(A!P47+B!Q47)</f>
        <v>0.90847749910728015</v>
      </c>
      <c r="S46" s="90">
        <f>+(A!Q47-B!R47)/(A!Q47+B!R47)</f>
        <v>0.90730962120684355</v>
      </c>
      <c r="T46" s="91">
        <f>+(A!R47-B!S47)/(A!R47+B!S47)</f>
        <v>0.87924764800069066</v>
      </c>
      <c r="U46" s="90">
        <f>+(A!S47-B!T47)/(A!S47+B!T47)</f>
        <v>0.86306137934691751</v>
      </c>
      <c r="V46" s="91">
        <f>+(A!T47-B!U47)/(A!T47+B!U47)</f>
        <v>0.8577267269098906</v>
      </c>
      <c r="W46" s="90">
        <f>+(A!U47-B!V47)/(A!U47+B!V47)</f>
        <v>0.79422002713624751</v>
      </c>
      <c r="X46" s="91">
        <f>+(A!V47-B!W47)/(A!V47+B!W47)</f>
        <v>0.7606475339311829</v>
      </c>
      <c r="Y46" s="90">
        <f>+(A!W47-B!X47)/(A!W47+B!X47)</f>
        <v>0.78609860733547421</v>
      </c>
      <c r="Z46" s="91">
        <f>+(A!X47-B!Y47)/(A!X47+B!Y47)</f>
        <v>0.82116202140571748</v>
      </c>
      <c r="AA46" s="90">
        <f>+(A!Y47-B!Z47)/(A!Y47+B!Z47)</f>
        <v>0.82853914393744077</v>
      </c>
      <c r="AB46" s="90">
        <f>+(A!Z47-B!AA47)/(A!Z47+B!AA47)</f>
        <v>0.7804174232656188</v>
      </c>
      <c r="AC46" s="90">
        <f>+(A!AA47-B!AB47)/(A!AA47+B!AB47)</f>
        <v>0.72751413961065436</v>
      </c>
      <c r="AD46" s="90">
        <f>+(A!AB47-B!AC47)/(A!AB47+B!AC47)</f>
        <v>0.6992557587479451</v>
      </c>
      <c r="AE46" s="90">
        <f>+(A!AC47-B!AD47)/(A!AC47+B!AD47)</f>
        <v>0.65505618780814479</v>
      </c>
      <c r="AF46" s="90">
        <f>+(A!AD47-B!AE47)/(A!AD47+B!AE47)</f>
        <v>0.56574981956513315</v>
      </c>
    </row>
    <row r="47" spans="4:32" x14ac:dyDescent="0.25">
      <c r="D47" s="230" t="s">
        <v>17</v>
      </c>
      <c r="E47" s="231"/>
      <c r="F47" s="92">
        <f>+(A!D48-B!E48)/(A!D48+B!E48)</f>
        <v>0.49896198335875697</v>
      </c>
      <c r="G47" s="93">
        <f>+(A!E48-B!F48)/(A!E48+B!F48)</f>
        <v>-0.98026490568902058</v>
      </c>
      <c r="H47" s="94">
        <f>+(A!F48-B!G48)/(A!F48+B!G48)</f>
        <v>-0.96580209822931828</v>
      </c>
      <c r="I47" s="93">
        <f>+(A!G48-B!H48)/(A!G48+B!H48)</f>
        <v>-0.91919580802750045</v>
      </c>
      <c r="J47" s="94" t="e">
        <f>+(A!H48-B!I48)/(A!H48+B!I48)</f>
        <v>#VALUE!</v>
      </c>
      <c r="K47" s="93">
        <f>+(A!I48-B!J48)/(A!I48+B!J48)</f>
        <v>-0.99815703109464915</v>
      </c>
      <c r="L47" s="94">
        <f>+(A!J47-B!K48)/(A!J47+B!K48)</f>
        <v>0.83667188993951935</v>
      </c>
      <c r="M47" s="93">
        <f>+(A!K48-B!L48)/(A!K48+B!L48)</f>
        <v>-0.64958616360136701</v>
      </c>
      <c r="N47" s="94">
        <f>+(A!L48-B!M48)/(A!L48+B!M48)</f>
        <v>-0.86674872618031951</v>
      </c>
      <c r="O47" s="93">
        <f>+(A!M48-B!N48)/(A!M48+B!N48)</f>
        <v>-0.85926354319041609</v>
      </c>
      <c r="P47" s="94">
        <f>+(A!N48-B!O48)/(A!N48+B!O48)</f>
        <v>-0.97299014316602994</v>
      </c>
      <c r="Q47" s="93">
        <f>+(A!O48-B!P48)/(A!O48+B!P48)</f>
        <v>-0.92787439618816914</v>
      </c>
      <c r="R47" s="94">
        <f>+(A!P48-B!Q48)/(A!P48+B!Q48)</f>
        <v>-0.9757821322876522</v>
      </c>
      <c r="S47" s="93">
        <f>+(A!Q48-B!R48)/(A!Q48+B!R48)</f>
        <v>-0.8575594734887374</v>
      </c>
      <c r="T47" s="94">
        <f>+(A!R48-B!S48)/(A!R48+B!S48)</f>
        <v>-0.7577307670226352</v>
      </c>
      <c r="U47" s="93">
        <f>+(A!S48-B!T48)/(A!S48+B!T48)</f>
        <v>-0.621258606622069</v>
      </c>
      <c r="V47" s="94">
        <f>+(A!T48-B!U48)/(A!T48+B!U48)</f>
        <v>-0.6201171144300025</v>
      </c>
      <c r="W47" s="93">
        <f>+(A!U48-B!V48)/(A!U48+B!V48)</f>
        <v>-0.76549402740538297</v>
      </c>
      <c r="X47" s="94">
        <f>+(A!V48-B!W48)/(A!V48+B!W48)</f>
        <v>-0.662252353319704</v>
      </c>
      <c r="Y47" s="93">
        <f>+(A!W48-B!X48)/(A!W48+B!X48)</f>
        <v>-0.94971715952427704</v>
      </c>
      <c r="Z47" s="94">
        <f>+(A!X48-B!Y48)/(A!X48+B!Y48)</f>
        <v>-0.96237895007415142</v>
      </c>
      <c r="AA47" s="93">
        <f>+(A!Y48-B!Z48)/(A!Y48+B!Z48)</f>
        <v>-0.97211018685385309</v>
      </c>
      <c r="AB47" s="93">
        <f>+(A!Z48-B!AA48)/(A!Z48+B!AA48)</f>
        <v>-0.99970055492400989</v>
      </c>
      <c r="AC47" s="93">
        <f>+(A!AA48-B!AB48)/(A!AA48+B!AB48)</f>
        <v>-0.97787879247467835</v>
      </c>
      <c r="AD47" s="93">
        <f>+(A!AB48-B!AC48)/(A!AB48+B!AC48)</f>
        <v>-0.99397620748005633</v>
      </c>
      <c r="AE47" s="93">
        <f>+(A!AC48-B!AD48)/(A!AC48+B!AD48)</f>
        <v>-0.99924429683082605</v>
      </c>
      <c r="AF47" s="93">
        <f>+(A!AD48-B!AE48)/(A!AD48+B!AE48)</f>
        <v>-0.99991668908729814</v>
      </c>
    </row>
    <row r="48" spans="4:32" x14ac:dyDescent="0.25">
      <c r="D48" s="228" t="s">
        <v>18</v>
      </c>
      <c r="E48" s="229"/>
      <c r="F48" s="92">
        <f>+(A!D49-B!E49)/(A!D49+B!E49)</f>
        <v>-0.13400883491259302</v>
      </c>
      <c r="G48" s="93">
        <f>+(A!E49-B!F49)/(A!E49+B!F49)</f>
        <v>-0.31241533688988588</v>
      </c>
      <c r="H48" s="94">
        <f>+(A!F49-B!G49)/(A!F49+B!G49)</f>
        <v>-0.4849686162338141</v>
      </c>
      <c r="I48" s="93">
        <f>+(A!G49-B!H49)/(A!G49+B!H49)</f>
        <v>-0.48731079658059701</v>
      </c>
      <c r="J48" s="94">
        <f>+(A!H49-B!I49)/(A!H49+B!I49)</f>
        <v>-0.58039515563667909</v>
      </c>
      <c r="K48" s="93">
        <f>+(A!I49-B!J49)/(A!I49+B!J49)</f>
        <v>-0.48891982657553829</v>
      </c>
      <c r="L48" s="94">
        <f>+(A!J48-B!K49)/(A!J48+B!K49)</f>
        <v>-0.99857806665457904</v>
      </c>
      <c r="M48" s="93">
        <f>+(A!K49-B!L49)/(A!K49+B!L49)</f>
        <v>-0.66417610422183626</v>
      </c>
      <c r="N48" s="94">
        <f>+(A!L49-B!M49)/(A!L49+B!M49)</f>
        <v>-0.62092098427764963</v>
      </c>
      <c r="O48" s="93">
        <f>+(A!M49-B!N49)/(A!M49+B!N49)</f>
        <v>-0.48675467003745732</v>
      </c>
      <c r="P48" s="94">
        <f>+(A!N49-B!O49)/(A!N49+B!O49)</f>
        <v>-0.46708828876236741</v>
      </c>
      <c r="Q48" s="93">
        <f>+(A!O49-B!P49)/(A!O49+B!P49)</f>
        <v>-0.37631470269845285</v>
      </c>
      <c r="R48" s="94">
        <f>+(A!P49-B!Q49)/(A!P49+B!Q49)</f>
        <v>4.4794489853759861E-2</v>
      </c>
      <c r="S48" s="93">
        <f>+(A!Q49-B!R49)/(A!Q49+B!R49)</f>
        <v>-0.35953179291776349</v>
      </c>
      <c r="T48" s="94">
        <f>+(A!R49-B!S49)/(A!R49+B!S49)</f>
        <v>-0.67017813143940375</v>
      </c>
      <c r="U48" s="93">
        <f>+(A!S49-B!T49)/(A!S49+B!T49)</f>
        <v>-0.34821833425838911</v>
      </c>
      <c r="V48" s="94">
        <f>+(A!T49-B!U49)/(A!T49+B!U49)</f>
        <v>-0.398425577375976</v>
      </c>
      <c r="W48" s="93">
        <f>+(A!U49-B!V49)/(A!U49+B!V49)</f>
        <v>-0.23616988984392778</v>
      </c>
      <c r="X48" s="94">
        <f>+(A!V49-B!W49)/(A!V49+B!W49)</f>
        <v>-0.26287064219571049</v>
      </c>
      <c r="Y48" s="93">
        <f>+(A!W49-B!X49)/(A!W49+B!X49)</f>
        <v>-0.42686338413809</v>
      </c>
      <c r="Z48" s="94">
        <f>+(A!X49-B!Y49)/(A!X49+B!Y49)</f>
        <v>-0.46929370468593712</v>
      </c>
      <c r="AA48" s="93">
        <f>+(A!Y49-B!Z49)/(A!Y49+B!Z49)</f>
        <v>-0.35693613462150769</v>
      </c>
      <c r="AB48" s="93">
        <f>+(A!Z49-B!AA49)/(A!Z49+B!AA49)</f>
        <v>-0.21328942613251831</v>
      </c>
      <c r="AC48" s="93">
        <f>+(A!AA49-B!AB49)/(A!AA49+B!AB49)</f>
        <v>-0.1465030774425706</v>
      </c>
      <c r="AD48" s="93">
        <f>+(A!AB49-B!AC49)/(A!AB49+B!AC49)</f>
        <v>-0.29043532318986409</v>
      </c>
      <c r="AE48" s="93">
        <f>+(A!AC49-B!AD49)/(A!AC49+B!AD49)</f>
        <v>-0.18592994356923198</v>
      </c>
      <c r="AF48" s="93">
        <f>+(A!AD49-B!AE49)/(A!AD49+B!AE49)</f>
        <v>1.0741486556866443E-2</v>
      </c>
    </row>
    <row r="49" spans="4:32" x14ac:dyDescent="0.25">
      <c r="D49" s="230" t="s">
        <v>19</v>
      </c>
      <c r="E49" s="231"/>
      <c r="F49" s="92">
        <f>+(A!D50-B!E50)/(A!D50+B!E50)</f>
        <v>0.54064761494784863</v>
      </c>
      <c r="G49" s="93">
        <f>+(A!E50-B!F50)/(A!E50+B!F50)</f>
        <v>0.9284862958167408</v>
      </c>
      <c r="H49" s="94">
        <f>+(A!F50-B!G50)/(A!F50+B!G50)</f>
        <v>0.94908330543052999</v>
      </c>
      <c r="I49" s="93">
        <f>+(A!G50-B!H50)/(A!G50+B!H50)</f>
        <v>0.99539811822372037</v>
      </c>
      <c r="J49" s="94">
        <f>+(A!H50-B!I50)/(A!H50+B!I50)</f>
        <v>0.99635213319898031</v>
      </c>
      <c r="K49" s="93">
        <f>+(A!I50-B!J50)/(A!I50+B!J50)</f>
        <v>0.99963449853006392</v>
      </c>
      <c r="L49" s="94">
        <f>+(A!J49-B!K50)/(A!J49+B!K50)</f>
        <v>0.99036983115610822</v>
      </c>
      <c r="M49" s="93">
        <f>+(A!K50-B!L50)/(A!K50+B!L50)</f>
        <v>0.99932576347654334</v>
      </c>
      <c r="N49" s="94">
        <f>+(A!L50-B!M50)/(A!L50+B!M50)</f>
        <v>0.99963965216664263</v>
      </c>
      <c r="O49" s="93">
        <f>+(A!M50-B!N50)/(A!M50+B!N50)</f>
        <v>0.79640852222848624</v>
      </c>
      <c r="P49" s="94">
        <f>+(A!N50-B!O50)/(A!N50+B!O50)</f>
        <v>0.99995259186938434</v>
      </c>
      <c r="Q49" s="93">
        <f>+(A!O50-B!P50)/(A!O50+B!P50)</f>
        <v>0.99922317510296388</v>
      </c>
      <c r="R49" s="94">
        <f>+(A!P50-B!Q50)/(A!P50+B!Q50)</f>
        <v>0.95312323667099041</v>
      </c>
      <c r="S49" s="93">
        <f>+(A!Q50-B!R50)/(A!Q50+B!R50)</f>
        <v>0.99898553192163864</v>
      </c>
      <c r="T49" s="94">
        <f>+(A!R50-B!S50)/(A!R50+B!S50)</f>
        <v>0.99666969815714213</v>
      </c>
      <c r="U49" s="93">
        <f>+(A!S50-B!T50)/(A!S50+B!T50)</f>
        <v>0.98363186451721507</v>
      </c>
      <c r="V49" s="94">
        <f>+(A!T50-B!U50)/(A!T50+B!U50)</f>
        <v>0.98002336095432097</v>
      </c>
      <c r="W49" s="93">
        <f>+(A!U50-B!V50)/(A!U50+B!V50)</f>
        <v>0.98910410337838306</v>
      </c>
      <c r="X49" s="94">
        <f>+(A!V50-B!W50)/(A!V50+B!W50)</f>
        <v>0.94490994317750254</v>
      </c>
      <c r="Y49" s="93">
        <f>+(A!W50-B!X50)/(A!W50+B!X50)</f>
        <v>0.99632626877208919</v>
      </c>
      <c r="Z49" s="94">
        <f>+(A!X50-B!Y50)/(A!X50+B!Y50)</f>
        <v>0.98363543551996213</v>
      </c>
      <c r="AA49" s="93">
        <f>+(A!Y50-B!Z50)/(A!Y50+B!Z50)</f>
        <v>0.98117042816765843</v>
      </c>
      <c r="AB49" s="93">
        <f>+(A!Z50-B!AA50)/(A!Z50+B!AA50)</f>
        <v>0.97916257446621702</v>
      </c>
      <c r="AC49" s="93">
        <f>+(A!AA50-B!AB50)/(A!AA50+B!AB50)</f>
        <v>0.95085921311636956</v>
      </c>
      <c r="AD49" s="93">
        <f>+(A!AB50-B!AC50)/(A!AB50+B!AC50)</f>
        <v>0.79457190423821777</v>
      </c>
      <c r="AE49" s="93">
        <f>+(A!AC50-B!AD50)/(A!AC50+B!AD50)</f>
        <v>0.54250940989557317</v>
      </c>
      <c r="AF49" s="93">
        <f>+(A!AD50-B!AE50)/(A!AD50+B!AE50)</f>
        <v>0.21690463863489523</v>
      </c>
    </row>
    <row r="50" spans="4:32" x14ac:dyDescent="0.25">
      <c r="D50" s="228" t="s">
        <v>20</v>
      </c>
      <c r="E50" s="229"/>
      <c r="F50" s="92" t="e">
        <f>+(A!D51-B!E51)/(A!D51+B!E51)</f>
        <v>#VALUE!</v>
      </c>
      <c r="G50" s="93" t="e">
        <f>+(A!E51-B!F51)/(A!E51+B!F51)</f>
        <v>#VALUE!</v>
      </c>
      <c r="H50" s="94" t="e">
        <f>+(A!F51-B!G51)/(A!F51+B!G51)</f>
        <v>#VALUE!</v>
      </c>
      <c r="I50" s="93" t="e">
        <f>+(A!G51-B!H51)/(A!G51+B!H51)</f>
        <v>#VALUE!</v>
      </c>
      <c r="J50" s="94">
        <f>+(A!H51-B!I51)/(A!H51+B!I51)</f>
        <v>-0.74192962974165311</v>
      </c>
      <c r="K50" s="93">
        <f>+(A!I51-B!J51)/(A!I51+B!J51)</f>
        <v>-0.80419362254113169</v>
      </c>
      <c r="L50" s="94">
        <f>+(A!J50-B!K51)/(A!J50+B!K51)</f>
        <v>0.98479243215061019</v>
      </c>
      <c r="M50" s="93">
        <f>+(A!K51-B!L51)/(A!K51+B!L51)</f>
        <v>-0.62162277029525392</v>
      </c>
      <c r="N50" s="94">
        <f>+(A!L51-B!M51)/(A!L51+B!M51)</f>
        <v>-0.60599376147336692</v>
      </c>
      <c r="O50" s="93">
        <f>+(A!M51-B!N51)/(A!M51+B!N51)</f>
        <v>-0.81279358909843535</v>
      </c>
      <c r="P50" s="94">
        <f>+(A!N51-B!O51)/(A!N51+B!O51)</f>
        <v>-0.77150752963793656</v>
      </c>
      <c r="Q50" s="93">
        <f>+(A!O51-B!P51)/(A!O51+B!P51)</f>
        <v>-0.77788950599239981</v>
      </c>
      <c r="R50" s="94">
        <f>+(A!P51-B!Q51)/(A!P51+B!Q51)</f>
        <v>-0.60230559661478711</v>
      </c>
      <c r="S50" s="93">
        <f>+(A!Q51-B!R51)/(A!Q51+B!R51)</f>
        <v>-0.90008136562560992</v>
      </c>
      <c r="T50" s="94" t="e">
        <f>+(A!R51-B!S51)/(A!R51+B!S51)</f>
        <v>#VALUE!</v>
      </c>
      <c r="U50" s="93">
        <f>+(A!S51-B!T51)/(A!S51+B!T51)</f>
        <v>-0.52753500829130451</v>
      </c>
      <c r="V50" s="94">
        <f>+(A!T51-B!U51)/(A!T51+B!U51)</f>
        <v>-0.99823696840962439</v>
      </c>
      <c r="W50" s="93">
        <f>+(A!U51-B!V51)/(A!U51+B!V51)</f>
        <v>-0.99798411733850267</v>
      </c>
      <c r="X50" s="94">
        <f>+(A!V51-B!W51)/(A!V51+B!W51)</f>
        <v>-0.95904462235677823</v>
      </c>
      <c r="Y50" s="93">
        <f>+(A!W51-B!X51)/(A!W51+B!X51)</f>
        <v>-0.98387464850080042</v>
      </c>
      <c r="Z50" s="94" t="e">
        <f>+(A!X51-B!Y51)/(A!X51+B!Y51)</f>
        <v>#VALUE!</v>
      </c>
      <c r="AA50" s="93" t="e">
        <f>+(A!Y51-B!Z51)/(A!Y51+B!Z51)</f>
        <v>#VALUE!</v>
      </c>
      <c r="AB50" s="93">
        <f>+(A!Z51-B!AA51)/(A!Z51+B!AA51)</f>
        <v>0.75309422213585109</v>
      </c>
      <c r="AC50" s="93">
        <f>+(A!AA51-B!AB51)/(A!AA51+B!AB51)</f>
        <v>0.74739340630044981</v>
      </c>
      <c r="AD50" s="93">
        <f>+(A!AB51-B!AC51)/(A!AB51+B!AC51)</f>
        <v>0.94238735527425377</v>
      </c>
      <c r="AE50" s="93">
        <f>+(A!AC51-B!AD51)/(A!AC51+B!AD51)</f>
        <v>0.9572863685928531</v>
      </c>
      <c r="AF50" s="93">
        <f>+(A!AD51-B!AE51)/(A!AD51+B!AE51)</f>
        <v>0.95825209128367694</v>
      </c>
    </row>
    <row r="51" spans="4:32" x14ac:dyDescent="0.25">
      <c r="D51" s="230" t="s">
        <v>21</v>
      </c>
      <c r="E51" s="231"/>
      <c r="F51" s="92">
        <f>+(A!D52-B!E52)/(A!D52+B!E52)</f>
        <v>-0.93004983174979405</v>
      </c>
      <c r="G51" s="93">
        <f>+(A!E52-B!F52)/(A!E52+B!F52)</f>
        <v>-0.91267309665124496</v>
      </c>
      <c r="H51" s="94">
        <f>+(A!F52-B!G52)/(A!F52+B!G52)</f>
        <v>-0.86395090732774837</v>
      </c>
      <c r="I51" s="93">
        <f>+(A!G52-B!H52)/(A!G52+B!H52)</f>
        <v>-0.88730714667448729</v>
      </c>
      <c r="J51" s="94">
        <f>+(A!H52-B!I52)/(A!H52+B!I52)</f>
        <v>-0.79229566654849648</v>
      </c>
      <c r="K51" s="93">
        <f>+(A!I52-B!J52)/(A!I52+B!J52)</f>
        <v>-0.88778214942264588</v>
      </c>
      <c r="L51" s="94">
        <f>+(A!J51-B!K52)/(A!J51+B!K52)</f>
        <v>-0.99935874327300656</v>
      </c>
      <c r="M51" s="93">
        <f>+(A!K52-B!L52)/(A!K52+B!L52)</f>
        <v>-0.88281011595219383</v>
      </c>
      <c r="N51" s="94">
        <f>+(A!L52-B!M52)/(A!L52+B!M52)</f>
        <v>-0.79327984639344928</v>
      </c>
      <c r="O51" s="93">
        <f>+(A!M52-B!N52)/(A!M52+B!N52)</f>
        <v>-0.87942826789950224</v>
      </c>
      <c r="P51" s="94">
        <f>+(A!N52-B!O52)/(A!N52+B!O52)</f>
        <v>-0.85789320366905364</v>
      </c>
      <c r="Q51" s="93">
        <f>+(A!O52-B!P52)/(A!O52+B!P52)</f>
        <v>-0.82167795753642903</v>
      </c>
      <c r="R51" s="94">
        <f>+(A!P52-B!Q52)/(A!P52+B!Q52)</f>
        <v>-0.87966407963738846</v>
      </c>
      <c r="S51" s="93">
        <f>+(A!Q52-B!R52)/(A!Q52+B!R52)</f>
        <v>-0.84097683392311706</v>
      </c>
      <c r="T51" s="94">
        <f>+(A!R52-B!S52)/(A!R52+B!S52)</f>
        <v>-0.74141436759138835</v>
      </c>
      <c r="U51" s="93">
        <f>+(A!S52-B!T52)/(A!S52+B!T52)</f>
        <v>-0.43146725446308187</v>
      </c>
      <c r="V51" s="94">
        <f>+(A!T52-B!U52)/(A!T52+B!U52)</f>
        <v>-0.2362491483321377</v>
      </c>
      <c r="W51" s="93">
        <f>+(A!U52-B!V52)/(A!U52+B!V52)</f>
        <v>-0.59300149971407434</v>
      </c>
      <c r="X51" s="94">
        <f>+(A!V52-B!W52)/(A!V52+B!W52)</f>
        <v>-0.97757169063428573</v>
      </c>
      <c r="Y51" s="93">
        <f>+(A!W52-B!X52)/(A!W52+B!X52)</f>
        <v>-0.95409189938038919</v>
      </c>
      <c r="Z51" s="94">
        <f>+(A!X52-B!Y52)/(A!X52+B!Y52)</f>
        <v>-0.94940900045092025</v>
      </c>
      <c r="AA51" s="93">
        <f>+(A!Y52-B!Z52)/(A!Y52+B!Z52)</f>
        <v>-0.9752688046989203</v>
      </c>
      <c r="AB51" s="93">
        <f>+(A!Z52-B!AA52)/(A!Z52+B!AA52)</f>
        <v>-0.98044027383940324</v>
      </c>
      <c r="AC51" s="93">
        <f>+(A!AA52-B!AB52)/(A!AA52+B!AB52)</f>
        <v>-0.98541182042512276</v>
      </c>
      <c r="AD51" s="93">
        <f>+(A!AB52-B!AC52)/(A!AB52+B!AC52)</f>
        <v>-0.98809859820520896</v>
      </c>
      <c r="AE51" s="93">
        <f>+(A!AC52-B!AD52)/(A!AC52+B!AD52)</f>
        <v>-0.99137802106059303</v>
      </c>
      <c r="AF51" s="93">
        <f>+(A!AD52-B!AE52)/(A!AD52+B!AE52)</f>
        <v>-0.98349441427116491</v>
      </c>
    </row>
    <row r="52" spans="4:32" x14ac:dyDescent="0.25">
      <c r="D52" s="228" t="s">
        <v>22</v>
      </c>
      <c r="E52" s="229"/>
      <c r="F52" s="92">
        <f>+(A!D53-B!E53)/(A!D53+B!E53)</f>
        <v>-0.39491620400847394</v>
      </c>
      <c r="G52" s="93">
        <f>+(A!E53-B!F53)/(A!E53+B!F53)</f>
        <v>-0.60205587029075791</v>
      </c>
      <c r="H52" s="94">
        <f>+(A!F53-B!G53)/(A!F53+B!G53)</f>
        <v>-0.66944557464750643</v>
      </c>
      <c r="I52" s="93">
        <f>+(A!G53-B!H53)/(A!G53+B!H53)</f>
        <v>-0.59209923942140552</v>
      </c>
      <c r="J52" s="94">
        <f>+(A!H53-B!I53)/(A!H53+B!I53)</f>
        <v>-0.12620961369566477</v>
      </c>
      <c r="K52" s="93">
        <f>+(A!I53-B!J53)/(A!I53+B!J53)</f>
        <v>0.14021474139159329</v>
      </c>
      <c r="L52" s="94">
        <f>+(A!J52-B!K53)/(A!J52+B!K53)</f>
        <v>-0.87830226610422724</v>
      </c>
      <c r="M52" s="93">
        <f>+(A!K53-B!L53)/(A!K53+B!L53)</f>
        <v>0.3611851499087686</v>
      </c>
      <c r="N52" s="94">
        <f>+(A!L53-B!M53)/(A!L53+B!M53)</f>
        <v>0.49856800331290596</v>
      </c>
      <c r="O52" s="93">
        <f>+(A!M53-B!N53)/(A!M53+B!N53)</f>
        <v>0.62032104343898831</v>
      </c>
      <c r="P52" s="94">
        <f>+(A!N53-B!O53)/(A!N53+B!O53)</f>
        <v>0.6055718138218682</v>
      </c>
      <c r="Q52" s="93">
        <f>+(A!O53-B!P53)/(A!O53+B!P53)</f>
        <v>0.66145157410400868</v>
      </c>
      <c r="R52" s="94">
        <f>+(A!P53-B!Q53)/(A!P53+B!Q53)</f>
        <v>0.64397786831574177</v>
      </c>
      <c r="S52" s="93">
        <f>+(A!Q53-B!R53)/(A!Q53+B!R53)</f>
        <v>7.9744350339879352E-2</v>
      </c>
      <c r="T52" s="94">
        <f>+(A!R53-B!S53)/(A!R53+B!S53)</f>
        <v>0.24430085467676449</v>
      </c>
      <c r="U52" s="93">
        <f>+(A!S53-B!T53)/(A!S53+B!T53)</f>
        <v>0.3826460378823377</v>
      </c>
      <c r="V52" s="94">
        <f>+(A!T53-B!U53)/(A!T53+B!U53)</f>
        <v>-9.2188136961876971E-2</v>
      </c>
      <c r="W52" s="93">
        <f>+(A!U53-B!V53)/(A!U53+B!V53)</f>
        <v>-0.30152780349457392</v>
      </c>
      <c r="X52" s="94">
        <f>+(A!V53-B!W53)/(A!V53+B!W53)</f>
        <v>-0.59256893029717062</v>
      </c>
      <c r="Y52" s="93">
        <f>+(A!W53-B!X53)/(A!W53+B!X53)</f>
        <v>-0.37557792591169364</v>
      </c>
      <c r="Z52" s="94">
        <f>+(A!X53-B!Y53)/(A!X53+B!Y53)</f>
        <v>-0.42758186413980703</v>
      </c>
      <c r="AA52" s="93">
        <f>+(A!Y53-B!Z53)/(A!Y53+B!Z53)</f>
        <v>-0.56841526949057641</v>
      </c>
      <c r="AB52" s="93">
        <f>+(A!Z53-B!AA53)/(A!Z53+B!AA53)</f>
        <v>-0.68173233082547491</v>
      </c>
      <c r="AC52" s="93">
        <f>+(A!AA53-B!AB53)/(A!AA53+B!AB53)</f>
        <v>-0.78192075197055466</v>
      </c>
      <c r="AD52" s="93">
        <f>+(A!AB53-B!AC53)/(A!AB53+B!AC53)</f>
        <v>-0.80466308016438148</v>
      </c>
      <c r="AE52" s="93">
        <f>+(A!AC53-B!AD53)/(A!AC53+B!AD53)</f>
        <v>-0.66021470072781263</v>
      </c>
      <c r="AF52" s="93">
        <f>+(A!AD53-B!AE53)/(A!AD53+B!AE53)</f>
        <v>-0.30216802445190988</v>
      </c>
    </row>
    <row r="53" spans="4:32" x14ac:dyDescent="0.25">
      <c r="D53" s="230" t="s">
        <v>23</v>
      </c>
      <c r="E53" s="231"/>
      <c r="F53" s="92">
        <f>+(A!D54-B!E54)/(A!D54+B!E54)</f>
        <v>-0.96798415469750665</v>
      </c>
      <c r="G53" s="93">
        <f>+(A!E54-B!F54)/(A!E54+B!F54)</f>
        <v>-0.99201279675617227</v>
      </c>
      <c r="H53" s="94">
        <f>+(A!F54-B!G54)/(A!F54+B!G54)</f>
        <v>-0.99531884650996116</v>
      </c>
      <c r="I53" s="93">
        <f>+(A!G54-B!H54)/(A!G54+B!H54)</f>
        <v>-0.99167096004826472</v>
      </c>
      <c r="J53" s="94">
        <f>+(A!H54-B!I54)/(A!H54+B!I54)</f>
        <v>-0.99042146415077548</v>
      </c>
      <c r="K53" s="93">
        <f>+(A!I54-B!J54)/(A!I54+B!J54)</f>
        <v>-0.97980926224856768</v>
      </c>
      <c r="L53" s="94">
        <f>+(A!J53-B!K54)/(A!J53+B!K54)</f>
        <v>-0.38371516593820176</v>
      </c>
      <c r="M53" s="93">
        <f>+(A!K54-B!L54)/(A!K54+B!L54)</f>
        <v>-0.94020140621834802</v>
      </c>
      <c r="N53" s="94">
        <f>+(A!L54-B!M54)/(A!L54+B!M54)</f>
        <v>-0.9869775856450046</v>
      </c>
      <c r="O53" s="93">
        <f>+(A!M54-B!N54)/(A!M54+B!N54)</f>
        <v>-0.98330597557350397</v>
      </c>
      <c r="P53" s="94">
        <f>+(A!N54-B!O54)/(A!N54+B!O54)</f>
        <v>-0.98683451037949832</v>
      </c>
      <c r="Q53" s="93">
        <f>+(A!O54-B!P54)/(A!O54+B!P54)</f>
        <v>-0.99420357515228486</v>
      </c>
      <c r="R53" s="94">
        <f>+(A!P54-B!Q54)/(A!P54+B!Q54)</f>
        <v>-0.98995733566713362</v>
      </c>
      <c r="S53" s="93">
        <f>+(A!Q54-B!R54)/(A!Q54+B!R54)</f>
        <v>-0.98881191021421688</v>
      </c>
      <c r="T53" s="94">
        <f>+(A!R54-B!S54)/(A!R54+B!S54)</f>
        <v>-0.98568395530514386</v>
      </c>
      <c r="U53" s="93">
        <f>+(A!S54-B!T54)/(A!S54+B!T54)</f>
        <v>-0.98859949660412205</v>
      </c>
      <c r="V53" s="94">
        <f>+(A!T54-B!U54)/(A!T54+B!U54)</f>
        <v>-0.90254111086610478</v>
      </c>
      <c r="W53" s="93">
        <f>+(A!U54-B!V54)/(A!U54+B!V54)</f>
        <v>-0.98974717089594522</v>
      </c>
      <c r="X53" s="94">
        <f>+(A!V54-B!W54)/(A!V54+B!W54)</f>
        <v>-0.9914581392168329</v>
      </c>
      <c r="Y53" s="93">
        <f>+(A!W54-B!X54)/(A!W54+B!X54)</f>
        <v>-0.95193026318980067</v>
      </c>
      <c r="Z53" s="94">
        <f>+(A!X54-B!Y54)/(A!X54+B!Y54)</f>
        <v>-0.98806546041398124</v>
      </c>
      <c r="AA53" s="93">
        <f>+(A!Y54-B!Z54)/(A!Y54+B!Z54)</f>
        <v>-0.99181783548599456</v>
      </c>
      <c r="AB53" s="93">
        <f>+(A!Z54-B!AA54)/(A!Z54+B!AA54)</f>
        <v>-0.99382841386028964</v>
      </c>
      <c r="AC53" s="93">
        <f>+(A!AA54-B!AB54)/(A!AA54+B!AB54)</f>
        <v>-0.98946067127375226</v>
      </c>
      <c r="AD53" s="93">
        <f>+(A!AB54-B!AC54)/(A!AB54+B!AC54)</f>
        <v>-0.99521826123291413</v>
      </c>
      <c r="AE53" s="93">
        <f>+(A!AC54-B!AD54)/(A!AC54+B!AD54)</f>
        <v>-0.99260182347402537</v>
      </c>
      <c r="AF53" s="93">
        <f>+(A!AD54-B!AE54)/(A!AD54+B!AE54)</f>
        <v>-0.99231581512047473</v>
      </c>
    </row>
    <row r="54" spans="4:32" x14ac:dyDescent="0.25">
      <c r="D54" s="228" t="s">
        <v>24</v>
      </c>
      <c r="E54" s="229"/>
      <c r="F54" s="92">
        <f>+(A!D55-B!E55)/(A!D55+B!E55)</f>
        <v>-0.80519578176217643</v>
      </c>
      <c r="G54" s="93">
        <f>+(A!E55-B!F55)/(A!E55+B!F55)</f>
        <v>-0.6692588076302266</v>
      </c>
      <c r="H54" s="94">
        <f>+(A!F55-B!G55)/(A!F55+B!G55)</f>
        <v>-0.71263894588395482</v>
      </c>
      <c r="I54" s="93">
        <f>+(A!G55-B!H55)/(A!G55+B!H55)</f>
        <v>-0.65118026516252514</v>
      </c>
      <c r="J54" s="94">
        <f>+(A!H55-B!I55)/(A!H55+B!I55)</f>
        <v>-0.56742497721196306</v>
      </c>
      <c r="K54" s="93">
        <f>+(A!I55-B!J55)/(A!I55+B!J55)</f>
        <v>-0.63627209301645482</v>
      </c>
      <c r="L54" s="94">
        <f>+(A!J54-B!K55)/(A!J54+B!K55)</f>
        <v>-0.94403113769681013</v>
      </c>
      <c r="M54" s="93">
        <f>+(A!K55-B!L55)/(A!K55+B!L55)</f>
        <v>-0.84540345993170829</v>
      </c>
      <c r="N54" s="94">
        <f>+(A!L55-B!M55)/(A!L55+B!M55)</f>
        <v>-0.86088826973781363</v>
      </c>
      <c r="O54" s="93">
        <f>+(A!M55-B!N55)/(A!M55+B!N55)</f>
        <v>-0.73704892844417369</v>
      </c>
      <c r="P54" s="94">
        <f>+(A!N55-B!O55)/(A!N55+B!O55)</f>
        <v>-0.77286293210264945</v>
      </c>
      <c r="Q54" s="93">
        <f>+(A!O55-B!P55)/(A!O55+B!P55)</f>
        <v>-0.74136233086763603</v>
      </c>
      <c r="R54" s="94">
        <f>+(A!P55-B!Q55)/(A!P55+B!Q55)</f>
        <v>-0.78129728984716629</v>
      </c>
      <c r="S54" s="93">
        <f>+(A!Q55-B!R55)/(A!Q55+B!R55)</f>
        <v>-0.78376347627886966</v>
      </c>
      <c r="T54" s="94">
        <f>+(A!R55-B!S55)/(A!R55+B!S55)</f>
        <v>-0.83262688420104969</v>
      </c>
      <c r="U54" s="93">
        <f>+(A!S55-B!T55)/(A!S55+B!T55)</f>
        <v>-0.91831718890949909</v>
      </c>
      <c r="V54" s="94">
        <f>+(A!T55-B!U55)/(A!T55+B!U55)</f>
        <v>-0.8749656823624189</v>
      </c>
      <c r="W54" s="93">
        <f>+(A!U55-B!V55)/(A!U55+B!V55)</f>
        <v>-0.90427660213654248</v>
      </c>
      <c r="X54" s="94">
        <f>+(A!V55-B!W55)/(A!V55+B!W55)</f>
        <v>-0.93505955596170087</v>
      </c>
      <c r="Y54" s="93">
        <f>+(A!W55-B!X55)/(A!W55+B!X55)</f>
        <v>-0.94576164923950645</v>
      </c>
      <c r="Z54" s="94">
        <f>+(A!X55-B!Y55)/(A!X55+B!Y55)</f>
        <v>-0.94407082101291473</v>
      </c>
      <c r="AA54" s="93">
        <f>+(A!Y55-B!Z55)/(A!Y55+B!Z55)</f>
        <v>-0.95595230438383272</v>
      </c>
      <c r="AB54" s="93">
        <f>+(A!Z55-B!AA55)/(A!Z55+B!AA55)</f>
        <v>-0.94088648853961676</v>
      </c>
      <c r="AC54" s="93">
        <f>+(A!AA55-B!AB55)/(A!AA55+B!AB55)</f>
        <v>-0.94237633968663315</v>
      </c>
      <c r="AD54" s="93">
        <f>+(A!AB55-B!AC55)/(A!AB55+B!AC55)</f>
        <v>-0.93957519919039756</v>
      </c>
      <c r="AE54" s="93">
        <f>+(A!AC55-B!AD55)/(A!AC55+B!AD55)</f>
        <v>-0.92659127230030836</v>
      </c>
      <c r="AF54" s="93">
        <f>+(A!AD55-B!AE55)/(A!AD55+B!AE55)</f>
        <v>-0.9391410184250808</v>
      </c>
    </row>
    <row r="55" spans="4:32" ht="15.75" thickBot="1" x14ac:dyDescent="0.3">
      <c r="D55" s="226" t="s">
        <v>25</v>
      </c>
      <c r="E55" s="227"/>
      <c r="F55" s="95" t="e">
        <f>+(A!D56-B!E56)/(A!D56+B!E56)</f>
        <v>#VALUE!</v>
      </c>
      <c r="G55" s="96" t="e">
        <f>+(A!E56-B!F56)/(A!E56+B!F56)</f>
        <v>#VALUE!</v>
      </c>
      <c r="H55" s="97">
        <f>+(A!F56-B!G56)/(A!F56+B!G56)</f>
        <v>-0.99999207411756852</v>
      </c>
      <c r="I55" s="96">
        <f>+(A!G56-B!H56)/(A!G56+B!H56)</f>
        <v>4.523775872099714E-2</v>
      </c>
      <c r="J55" s="97">
        <f>+(A!H56-B!I56)/(A!H56+B!I56)</f>
        <v>-3.1026017964282459E-2</v>
      </c>
      <c r="K55" s="96"/>
      <c r="L55" s="97">
        <f>+(A!J55-B!K56)/(A!J55+B!K56)</f>
        <v>-0.9070128692064634</v>
      </c>
      <c r="M55" s="96" t="e">
        <f>+(A!K56-B!L56)/(A!K56+B!L56)</f>
        <v>#VALUE!</v>
      </c>
      <c r="N55" s="97" t="e">
        <f>+(A!L56-B!M56)/(A!L56+B!M56)</f>
        <v>#VALUE!</v>
      </c>
      <c r="O55" s="96">
        <f>+(A!M56-B!N56)/(A!M56+B!N56)</f>
        <v>0.6855946014970683</v>
      </c>
      <c r="P55" s="97">
        <f>+(A!N56-B!O56)/(A!N56+B!O56)</f>
        <v>0.732413059719072</v>
      </c>
      <c r="Q55" s="96">
        <f>+(A!O56-B!P56)/(A!O56+B!P56)</f>
        <v>0.88000321600631648</v>
      </c>
      <c r="R55" s="97">
        <f>+(A!P56-B!Q56)/(A!P56+B!Q56)</f>
        <v>0.69058794341411467</v>
      </c>
      <c r="S55" s="96">
        <f>+(A!Q56-B!R56)/(A!Q56+B!R56)</f>
        <v>0.60337889392135957</v>
      </c>
      <c r="T55" s="97">
        <f>+(A!R56-B!S56)/(A!R56+B!S56)</f>
        <v>0.81915258740755781</v>
      </c>
      <c r="U55" s="96">
        <f>+(A!S56-B!T56)/(A!S56+B!T56)</f>
        <v>0.21417366870362287</v>
      </c>
      <c r="V55" s="97">
        <f>+(A!T56-B!U56)/(A!T56+B!U56)</f>
        <v>0.93241686988453154</v>
      </c>
      <c r="W55" s="96">
        <f>+(A!U56-B!V56)/(A!U56+B!V56)</f>
        <v>-7.0504424469120641E-2</v>
      </c>
      <c r="X55" s="97">
        <f>+(A!V56-B!W56)/(A!V56+B!W56)</f>
        <v>0.72831173370819469</v>
      </c>
      <c r="Y55" s="96">
        <f>+(A!W56-B!X56)/(A!W56+B!X56)</f>
        <v>-5.2725542881637694E-2</v>
      </c>
      <c r="Z55" s="97">
        <f>+(A!X56-B!Y56)/(A!X56+B!Y56)</f>
        <v>-0.10694584805102797</v>
      </c>
      <c r="AA55" s="96">
        <f>+(A!Y56-B!Z56)/(A!Y56+B!Z56)</f>
        <v>0.17323204852820517</v>
      </c>
      <c r="AB55" s="96">
        <f>+(A!Z56-B!AA56)/(A!Z56+B!AA56)</f>
        <v>0.82968289740203693</v>
      </c>
      <c r="AC55" s="96">
        <f>+(A!AA56-B!AB56)/(A!AA56+B!AB56)</f>
        <v>0.9930766961166777</v>
      </c>
      <c r="AD55" s="96">
        <f>+(A!AB56-B!AC56)/(A!AB56+B!AC56)</f>
        <v>0.99173859419350463</v>
      </c>
      <c r="AE55" s="96">
        <f>+(A!AC56-B!AD56)/(A!AC56+B!AD56)</f>
        <v>0.99975130765795917</v>
      </c>
      <c r="AF55" s="96">
        <f>+(A!AD56-B!AE56)/(A!AD56+B!AE56)</f>
        <v>0.99916708512801855</v>
      </c>
    </row>
    <row r="56" spans="4:32" x14ac:dyDescent="0.25">
      <c r="D56" t="s">
        <v>52</v>
      </c>
      <c r="E56" s="102"/>
      <c r="F56" s="94"/>
      <c r="G56" s="94"/>
      <c r="H56" s="94"/>
      <c r="I56" s="94"/>
      <c r="J56" s="94"/>
      <c r="K56" s="94"/>
      <c r="L56" s="94"/>
      <c r="M56" s="94"/>
      <c r="N56" s="94"/>
      <c r="O56" s="94"/>
      <c r="P56" s="94"/>
      <c r="Q56" s="94"/>
      <c r="R56" s="94"/>
      <c r="S56" s="94"/>
      <c r="T56" s="94"/>
      <c r="U56" s="94"/>
      <c r="V56" s="94"/>
      <c r="W56" s="94"/>
      <c r="X56" s="94"/>
      <c r="Y56" s="94"/>
      <c r="Z56" s="94"/>
      <c r="AA56" s="94"/>
      <c r="AB56" s="94"/>
    </row>
    <row r="57" spans="4:32" ht="15.75" thickBot="1" x14ac:dyDescent="0.3"/>
    <row r="58" spans="4:32" ht="15.75" thickBot="1" x14ac:dyDescent="0.3">
      <c r="D58" s="5" t="s">
        <v>14</v>
      </c>
      <c r="E58" s="6"/>
      <c r="F58" s="11">
        <v>1995</v>
      </c>
      <c r="G58" s="7">
        <v>1996</v>
      </c>
      <c r="H58" s="11">
        <v>1997</v>
      </c>
      <c r="I58" s="7">
        <v>1998</v>
      </c>
      <c r="J58" s="11">
        <v>1999</v>
      </c>
      <c r="K58" s="7">
        <v>2000</v>
      </c>
      <c r="L58" s="11">
        <v>2001</v>
      </c>
      <c r="M58" s="7">
        <v>2002</v>
      </c>
      <c r="N58" s="11">
        <v>2003</v>
      </c>
      <c r="O58" s="7">
        <v>2004</v>
      </c>
      <c r="P58" s="11">
        <v>2005</v>
      </c>
      <c r="Q58" s="7">
        <v>2006</v>
      </c>
      <c r="R58" s="11">
        <v>2007</v>
      </c>
      <c r="S58" s="7">
        <v>2008</v>
      </c>
      <c r="T58" s="11">
        <v>2009</v>
      </c>
      <c r="U58" s="7">
        <v>2010</v>
      </c>
      <c r="V58" s="11">
        <v>2011</v>
      </c>
      <c r="W58" s="7">
        <v>2012</v>
      </c>
      <c r="X58" s="11">
        <v>2013</v>
      </c>
      <c r="Y58" s="7">
        <v>2014</v>
      </c>
      <c r="Z58" s="11">
        <v>2015</v>
      </c>
      <c r="AA58" s="8">
        <v>2016</v>
      </c>
      <c r="AB58" s="8">
        <v>2017</v>
      </c>
      <c r="AC58" s="8">
        <v>2018</v>
      </c>
      <c r="AD58" s="8">
        <v>2019</v>
      </c>
      <c r="AE58" s="8">
        <v>2020</v>
      </c>
      <c r="AF58" s="8">
        <v>2021</v>
      </c>
    </row>
    <row r="59" spans="4:32" x14ac:dyDescent="0.25">
      <c r="D59" s="228" t="s">
        <v>16</v>
      </c>
      <c r="E59" s="229"/>
      <c r="F59" s="98" t="str">
        <f>+IF(F46&gt;0.33, "COMERCIO INTRAINDUSTRIAL", "INDICIO DE COMERCIO INTRAINDUSTRIAL")</f>
        <v>COMERCIO INTRAINDUSTRIAL</v>
      </c>
      <c r="G59" s="128" t="str">
        <f t="shared" ref="G59:AA59" si="0">+IF(G46&gt;0.33, "COMERCIO INTRAINDUSTRIAL", "INDICIO DE COMERCIO INTRAINDUSTRIAL")</f>
        <v>COMERCIO INTRAINDUSTRIAL</v>
      </c>
      <c r="H59" s="98" t="str">
        <f t="shared" si="0"/>
        <v>COMERCIO INTRAINDUSTRIAL</v>
      </c>
      <c r="I59" s="128" t="str">
        <f t="shared" si="0"/>
        <v>COMERCIO INTRAINDUSTRIAL</v>
      </c>
      <c r="J59" s="98" t="str">
        <f t="shared" si="0"/>
        <v>COMERCIO INTRAINDUSTRIAL</v>
      </c>
      <c r="K59" s="128" t="str">
        <f t="shared" si="0"/>
        <v>COMERCIO INTRAINDUSTRIAL</v>
      </c>
      <c r="L59" s="98" t="e">
        <f t="shared" si="0"/>
        <v>#REF!</v>
      </c>
      <c r="M59" s="128" t="str">
        <f t="shared" si="0"/>
        <v>COMERCIO INTRAINDUSTRIAL</v>
      </c>
      <c r="N59" s="98" t="str">
        <f t="shared" si="0"/>
        <v>COMERCIO INTRAINDUSTRIAL</v>
      </c>
      <c r="O59" s="128" t="str">
        <f t="shared" si="0"/>
        <v>COMERCIO INTRAINDUSTRIAL</v>
      </c>
      <c r="P59" s="98" t="str">
        <f t="shared" si="0"/>
        <v>COMERCIO INTRAINDUSTRIAL</v>
      </c>
      <c r="Q59" s="128" t="str">
        <f t="shared" si="0"/>
        <v>COMERCIO INTRAINDUSTRIAL</v>
      </c>
      <c r="R59" s="98" t="str">
        <f t="shared" si="0"/>
        <v>COMERCIO INTRAINDUSTRIAL</v>
      </c>
      <c r="S59" s="128" t="str">
        <f t="shared" si="0"/>
        <v>COMERCIO INTRAINDUSTRIAL</v>
      </c>
      <c r="T59" s="98" t="str">
        <f t="shared" si="0"/>
        <v>COMERCIO INTRAINDUSTRIAL</v>
      </c>
      <c r="U59" s="128" t="str">
        <f t="shared" si="0"/>
        <v>COMERCIO INTRAINDUSTRIAL</v>
      </c>
      <c r="V59" s="98" t="str">
        <f t="shared" si="0"/>
        <v>COMERCIO INTRAINDUSTRIAL</v>
      </c>
      <c r="W59" s="128" t="str">
        <f t="shared" si="0"/>
        <v>COMERCIO INTRAINDUSTRIAL</v>
      </c>
      <c r="X59" s="98" t="str">
        <f t="shared" si="0"/>
        <v>COMERCIO INTRAINDUSTRIAL</v>
      </c>
      <c r="Y59" s="128" t="str">
        <f t="shared" si="0"/>
        <v>COMERCIO INTRAINDUSTRIAL</v>
      </c>
      <c r="Z59" s="98" t="str">
        <f t="shared" si="0"/>
        <v>COMERCIO INTRAINDUSTRIAL</v>
      </c>
      <c r="AA59" s="129" t="str">
        <f t="shared" si="0"/>
        <v>COMERCIO INTRAINDUSTRIAL</v>
      </c>
      <c r="AB59" s="129" t="str">
        <f t="shared" ref="AB59:AC59" si="1">+IF(AB46&gt;0.33, "COMERCIO INTRAINDUSTRIAL", "INDICIO DE COMERCIO INTRAINDUSTRIAL")</f>
        <v>COMERCIO INTRAINDUSTRIAL</v>
      </c>
      <c r="AC59" s="129" t="str">
        <f t="shared" si="1"/>
        <v>COMERCIO INTRAINDUSTRIAL</v>
      </c>
      <c r="AD59" s="129" t="str">
        <f t="shared" ref="AD59:AE59" si="2">+IF(AD46&gt;0.33, "COMERCIO INTRAINDUSTRIAL", "INDICIO DE COMERCIO INTRAINDUSTRIAL")</f>
        <v>COMERCIO INTRAINDUSTRIAL</v>
      </c>
      <c r="AE59" s="129" t="str">
        <f t="shared" si="2"/>
        <v>COMERCIO INTRAINDUSTRIAL</v>
      </c>
      <c r="AF59" s="129" t="str">
        <f t="shared" ref="AF59" si="3">+IF(AF46&gt;0.33, "COMERCIO INTRAINDUSTRIAL", "INDICIO DE COMERCIO INTRAINDUSTRIAL")</f>
        <v>COMERCIO INTRAINDUSTRIAL</v>
      </c>
    </row>
    <row r="60" spans="4:32" x14ac:dyDescent="0.25">
      <c r="D60" s="230" t="s">
        <v>17</v>
      </c>
      <c r="E60" s="231"/>
      <c r="F60" s="99" t="str">
        <f t="shared" ref="F60:AA60" si="4">+IF(F47&gt;0.33, "COMERCIO INTRAINDUSTRIAL", "INDICIO DE COMERCIO INTRAINDUSTRIAL")</f>
        <v>COMERCIO INTRAINDUSTRIAL</v>
      </c>
      <c r="G60" s="127" t="str">
        <f t="shared" si="4"/>
        <v>INDICIO DE COMERCIO INTRAINDUSTRIAL</v>
      </c>
      <c r="H60" s="99" t="str">
        <f t="shared" si="4"/>
        <v>INDICIO DE COMERCIO INTRAINDUSTRIAL</v>
      </c>
      <c r="I60" s="127" t="str">
        <f t="shared" si="4"/>
        <v>INDICIO DE COMERCIO INTRAINDUSTRIAL</v>
      </c>
      <c r="J60" s="99" t="e">
        <f t="shared" si="4"/>
        <v>#VALUE!</v>
      </c>
      <c r="K60" s="127" t="str">
        <f t="shared" si="4"/>
        <v>INDICIO DE COMERCIO INTRAINDUSTRIAL</v>
      </c>
      <c r="L60" s="99" t="str">
        <f t="shared" si="4"/>
        <v>COMERCIO INTRAINDUSTRIAL</v>
      </c>
      <c r="M60" s="127" t="str">
        <f t="shared" si="4"/>
        <v>INDICIO DE COMERCIO INTRAINDUSTRIAL</v>
      </c>
      <c r="N60" s="99" t="str">
        <f t="shared" si="4"/>
        <v>INDICIO DE COMERCIO INTRAINDUSTRIAL</v>
      </c>
      <c r="O60" s="127" t="str">
        <f t="shared" si="4"/>
        <v>INDICIO DE COMERCIO INTRAINDUSTRIAL</v>
      </c>
      <c r="P60" s="99" t="str">
        <f t="shared" si="4"/>
        <v>INDICIO DE COMERCIO INTRAINDUSTRIAL</v>
      </c>
      <c r="Q60" s="127" t="str">
        <f t="shared" si="4"/>
        <v>INDICIO DE COMERCIO INTRAINDUSTRIAL</v>
      </c>
      <c r="R60" s="99" t="str">
        <f t="shared" si="4"/>
        <v>INDICIO DE COMERCIO INTRAINDUSTRIAL</v>
      </c>
      <c r="S60" s="127" t="str">
        <f t="shared" si="4"/>
        <v>INDICIO DE COMERCIO INTRAINDUSTRIAL</v>
      </c>
      <c r="T60" s="99" t="str">
        <f t="shared" si="4"/>
        <v>INDICIO DE COMERCIO INTRAINDUSTRIAL</v>
      </c>
      <c r="U60" s="127" t="str">
        <f t="shared" si="4"/>
        <v>INDICIO DE COMERCIO INTRAINDUSTRIAL</v>
      </c>
      <c r="V60" s="99" t="str">
        <f t="shared" si="4"/>
        <v>INDICIO DE COMERCIO INTRAINDUSTRIAL</v>
      </c>
      <c r="W60" s="127" t="str">
        <f t="shared" si="4"/>
        <v>INDICIO DE COMERCIO INTRAINDUSTRIAL</v>
      </c>
      <c r="X60" s="99" t="str">
        <f t="shared" si="4"/>
        <v>INDICIO DE COMERCIO INTRAINDUSTRIAL</v>
      </c>
      <c r="Y60" s="127" t="str">
        <f t="shared" si="4"/>
        <v>INDICIO DE COMERCIO INTRAINDUSTRIAL</v>
      </c>
      <c r="Z60" s="99" t="str">
        <f t="shared" si="4"/>
        <v>INDICIO DE COMERCIO INTRAINDUSTRIAL</v>
      </c>
      <c r="AA60" s="130" t="str">
        <f t="shared" si="4"/>
        <v>INDICIO DE COMERCIO INTRAINDUSTRIAL</v>
      </c>
      <c r="AB60" s="130" t="str">
        <f t="shared" ref="AB60:AC60" si="5">+IF(AB47&gt;0.33, "COMERCIO INTRAINDUSTRIAL", "INDICIO DE COMERCIO INTRAINDUSTRIAL")</f>
        <v>INDICIO DE COMERCIO INTRAINDUSTRIAL</v>
      </c>
      <c r="AC60" s="130" t="str">
        <f t="shared" si="5"/>
        <v>INDICIO DE COMERCIO INTRAINDUSTRIAL</v>
      </c>
      <c r="AD60" s="130" t="str">
        <f t="shared" ref="AD60:AE60" si="6">+IF(AD47&gt;0.33, "COMERCIO INTRAINDUSTRIAL", "INDICIO DE COMERCIO INTRAINDUSTRIAL")</f>
        <v>INDICIO DE COMERCIO INTRAINDUSTRIAL</v>
      </c>
      <c r="AE60" s="130" t="str">
        <f t="shared" si="6"/>
        <v>INDICIO DE COMERCIO INTRAINDUSTRIAL</v>
      </c>
      <c r="AF60" s="130" t="str">
        <f t="shared" ref="AF60" si="7">+IF(AF47&gt;0.33, "COMERCIO INTRAINDUSTRIAL", "INDICIO DE COMERCIO INTRAINDUSTRIAL")</f>
        <v>INDICIO DE COMERCIO INTRAINDUSTRIAL</v>
      </c>
    </row>
    <row r="61" spans="4:32" x14ac:dyDescent="0.25">
      <c r="D61" s="228" t="s">
        <v>18</v>
      </c>
      <c r="E61" s="229"/>
      <c r="F61" s="99" t="str">
        <f t="shared" ref="F61:AA61" si="8">+IF(F48&gt;0.33, "COMERCIO INTRAINDUSTRIAL", "INDICIO DE COMERCIO INTRAINDUSTRIAL")</f>
        <v>INDICIO DE COMERCIO INTRAINDUSTRIAL</v>
      </c>
      <c r="G61" s="127" t="str">
        <f t="shared" si="8"/>
        <v>INDICIO DE COMERCIO INTRAINDUSTRIAL</v>
      </c>
      <c r="H61" s="99" t="str">
        <f t="shared" si="8"/>
        <v>INDICIO DE COMERCIO INTRAINDUSTRIAL</v>
      </c>
      <c r="I61" s="127" t="str">
        <f t="shared" si="8"/>
        <v>INDICIO DE COMERCIO INTRAINDUSTRIAL</v>
      </c>
      <c r="J61" s="99" t="str">
        <f t="shared" si="8"/>
        <v>INDICIO DE COMERCIO INTRAINDUSTRIAL</v>
      </c>
      <c r="K61" s="127" t="str">
        <f t="shared" si="8"/>
        <v>INDICIO DE COMERCIO INTRAINDUSTRIAL</v>
      </c>
      <c r="L61" s="99" t="str">
        <f t="shared" si="8"/>
        <v>INDICIO DE COMERCIO INTRAINDUSTRIAL</v>
      </c>
      <c r="M61" s="127" t="str">
        <f t="shared" si="8"/>
        <v>INDICIO DE COMERCIO INTRAINDUSTRIAL</v>
      </c>
      <c r="N61" s="99" t="str">
        <f t="shared" si="8"/>
        <v>INDICIO DE COMERCIO INTRAINDUSTRIAL</v>
      </c>
      <c r="O61" s="127" t="str">
        <f t="shared" si="8"/>
        <v>INDICIO DE COMERCIO INTRAINDUSTRIAL</v>
      </c>
      <c r="P61" s="99" t="str">
        <f t="shared" si="8"/>
        <v>INDICIO DE COMERCIO INTRAINDUSTRIAL</v>
      </c>
      <c r="Q61" s="127" t="str">
        <f t="shared" si="8"/>
        <v>INDICIO DE COMERCIO INTRAINDUSTRIAL</v>
      </c>
      <c r="R61" s="99" t="str">
        <f t="shared" si="8"/>
        <v>INDICIO DE COMERCIO INTRAINDUSTRIAL</v>
      </c>
      <c r="S61" s="127" t="str">
        <f t="shared" si="8"/>
        <v>INDICIO DE COMERCIO INTRAINDUSTRIAL</v>
      </c>
      <c r="T61" s="99" t="str">
        <f t="shared" si="8"/>
        <v>INDICIO DE COMERCIO INTRAINDUSTRIAL</v>
      </c>
      <c r="U61" s="127" t="str">
        <f t="shared" si="8"/>
        <v>INDICIO DE COMERCIO INTRAINDUSTRIAL</v>
      </c>
      <c r="V61" s="99" t="str">
        <f t="shared" si="8"/>
        <v>INDICIO DE COMERCIO INTRAINDUSTRIAL</v>
      </c>
      <c r="W61" s="127" t="str">
        <f t="shared" si="8"/>
        <v>INDICIO DE COMERCIO INTRAINDUSTRIAL</v>
      </c>
      <c r="X61" s="99" t="str">
        <f t="shared" si="8"/>
        <v>INDICIO DE COMERCIO INTRAINDUSTRIAL</v>
      </c>
      <c r="Y61" s="127" t="str">
        <f t="shared" si="8"/>
        <v>INDICIO DE COMERCIO INTRAINDUSTRIAL</v>
      </c>
      <c r="Z61" s="99" t="str">
        <f t="shared" si="8"/>
        <v>INDICIO DE COMERCIO INTRAINDUSTRIAL</v>
      </c>
      <c r="AA61" s="130" t="str">
        <f t="shared" si="8"/>
        <v>INDICIO DE COMERCIO INTRAINDUSTRIAL</v>
      </c>
      <c r="AB61" s="130" t="str">
        <f t="shared" ref="AB61:AC61" si="9">+IF(AB48&gt;0.33, "COMERCIO INTRAINDUSTRIAL", "INDICIO DE COMERCIO INTRAINDUSTRIAL")</f>
        <v>INDICIO DE COMERCIO INTRAINDUSTRIAL</v>
      </c>
      <c r="AC61" s="130" t="str">
        <f t="shared" si="9"/>
        <v>INDICIO DE COMERCIO INTRAINDUSTRIAL</v>
      </c>
      <c r="AD61" s="130" t="str">
        <f t="shared" ref="AD61:AE61" si="10">+IF(AD48&gt;0.33, "COMERCIO INTRAINDUSTRIAL", "INDICIO DE COMERCIO INTRAINDUSTRIAL")</f>
        <v>INDICIO DE COMERCIO INTRAINDUSTRIAL</v>
      </c>
      <c r="AE61" s="130" t="str">
        <f t="shared" si="10"/>
        <v>INDICIO DE COMERCIO INTRAINDUSTRIAL</v>
      </c>
      <c r="AF61" s="130" t="str">
        <f t="shared" ref="AF61" si="11">+IF(AF48&gt;0.33, "COMERCIO INTRAINDUSTRIAL", "INDICIO DE COMERCIO INTRAINDUSTRIAL")</f>
        <v>INDICIO DE COMERCIO INTRAINDUSTRIAL</v>
      </c>
    </row>
    <row r="62" spans="4:32" x14ac:dyDescent="0.25">
      <c r="D62" s="230" t="s">
        <v>19</v>
      </c>
      <c r="E62" s="231"/>
      <c r="F62" s="99" t="str">
        <f t="shared" ref="F62:AA62" si="12">+IF(F49&gt;0.33, "COMERCIO INTRAINDUSTRIAL", "INDICIO DE COMERCIO INTRAINDUSTRIAL")</f>
        <v>COMERCIO INTRAINDUSTRIAL</v>
      </c>
      <c r="G62" s="127" t="str">
        <f t="shared" si="12"/>
        <v>COMERCIO INTRAINDUSTRIAL</v>
      </c>
      <c r="H62" s="99" t="str">
        <f t="shared" si="12"/>
        <v>COMERCIO INTRAINDUSTRIAL</v>
      </c>
      <c r="I62" s="127" t="str">
        <f t="shared" si="12"/>
        <v>COMERCIO INTRAINDUSTRIAL</v>
      </c>
      <c r="J62" s="99" t="str">
        <f t="shared" si="12"/>
        <v>COMERCIO INTRAINDUSTRIAL</v>
      </c>
      <c r="K62" s="127" t="str">
        <f t="shared" si="12"/>
        <v>COMERCIO INTRAINDUSTRIAL</v>
      </c>
      <c r="L62" s="99" t="str">
        <f t="shared" si="12"/>
        <v>COMERCIO INTRAINDUSTRIAL</v>
      </c>
      <c r="M62" s="127" t="str">
        <f t="shared" si="12"/>
        <v>COMERCIO INTRAINDUSTRIAL</v>
      </c>
      <c r="N62" s="99" t="str">
        <f t="shared" si="12"/>
        <v>COMERCIO INTRAINDUSTRIAL</v>
      </c>
      <c r="O62" s="127" t="str">
        <f t="shared" si="12"/>
        <v>COMERCIO INTRAINDUSTRIAL</v>
      </c>
      <c r="P62" s="99" t="str">
        <f t="shared" si="12"/>
        <v>COMERCIO INTRAINDUSTRIAL</v>
      </c>
      <c r="Q62" s="127" t="str">
        <f t="shared" si="12"/>
        <v>COMERCIO INTRAINDUSTRIAL</v>
      </c>
      <c r="R62" s="99" t="str">
        <f t="shared" si="12"/>
        <v>COMERCIO INTRAINDUSTRIAL</v>
      </c>
      <c r="S62" s="127" t="str">
        <f t="shared" si="12"/>
        <v>COMERCIO INTRAINDUSTRIAL</v>
      </c>
      <c r="T62" s="99" t="str">
        <f t="shared" si="12"/>
        <v>COMERCIO INTRAINDUSTRIAL</v>
      </c>
      <c r="U62" s="127" t="str">
        <f t="shared" si="12"/>
        <v>COMERCIO INTRAINDUSTRIAL</v>
      </c>
      <c r="V62" s="99" t="str">
        <f t="shared" si="12"/>
        <v>COMERCIO INTRAINDUSTRIAL</v>
      </c>
      <c r="W62" s="127" t="str">
        <f t="shared" si="12"/>
        <v>COMERCIO INTRAINDUSTRIAL</v>
      </c>
      <c r="X62" s="99" t="str">
        <f t="shared" si="12"/>
        <v>COMERCIO INTRAINDUSTRIAL</v>
      </c>
      <c r="Y62" s="127" t="str">
        <f t="shared" si="12"/>
        <v>COMERCIO INTRAINDUSTRIAL</v>
      </c>
      <c r="Z62" s="99" t="str">
        <f t="shared" si="12"/>
        <v>COMERCIO INTRAINDUSTRIAL</v>
      </c>
      <c r="AA62" s="130" t="str">
        <f t="shared" si="12"/>
        <v>COMERCIO INTRAINDUSTRIAL</v>
      </c>
      <c r="AB62" s="130" t="str">
        <f t="shared" ref="AB62:AC62" si="13">+IF(AB49&gt;0.33, "COMERCIO INTRAINDUSTRIAL", "INDICIO DE COMERCIO INTRAINDUSTRIAL")</f>
        <v>COMERCIO INTRAINDUSTRIAL</v>
      </c>
      <c r="AC62" s="130" t="str">
        <f t="shared" si="13"/>
        <v>COMERCIO INTRAINDUSTRIAL</v>
      </c>
      <c r="AD62" s="130" t="str">
        <f t="shared" ref="AD62:AE62" si="14">+IF(AD49&gt;0.33, "COMERCIO INTRAINDUSTRIAL", "INDICIO DE COMERCIO INTRAINDUSTRIAL")</f>
        <v>COMERCIO INTRAINDUSTRIAL</v>
      </c>
      <c r="AE62" s="130" t="str">
        <f t="shared" si="14"/>
        <v>COMERCIO INTRAINDUSTRIAL</v>
      </c>
      <c r="AF62" s="130" t="str">
        <f t="shared" ref="AF62" si="15">+IF(AF49&gt;0.33, "COMERCIO INTRAINDUSTRIAL", "INDICIO DE COMERCIO INTRAINDUSTRIAL")</f>
        <v>INDICIO DE COMERCIO INTRAINDUSTRIAL</v>
      </c>
    </row>
    <row r="63" spans="4:32" x14ac:dyDescent="0.25">
      <c r="D63" s="228" t="s">
        <v>20</v>
      </c>
      <c r="E63" s="229"/>
      <c r="F63" s="99" t="e">
        <f t="shared" ref="F63:AA63" si="16">+IF(F50&gt;0.33, "COMERCIO INTRAINDUSTRIAL", "INDICIO DE COMERCIO INTRAINDUSTRIAL")</f>
        <v>#VALUE!</v>
      </c>
      <c r="G63" s="127" t="e">
        <f t="shared" si="16"/>
        <v>#VALUE!</v>
      </c>
      <c r="H63" s="99" t="e">
        <f t="shared" si="16"/>
        <v>#VALUE!</v>
      </c>
      <c r="I63" s="127" t="e">
        <f t="shared" si="16"/>
        <v>#VALUE!</v>
      </c>
      <c r="J63" s="99" t="str">
        <f t="shared" si="16"/>
        <v>INDICIO DE COMERCIO INTRAINDUSTRIAL</v>
      </c>
      <c r="K63" s="127" t="str">
        <f t="shared" si="16"/>
        <v>INDICIO DE COMERCIO INTRAINDUSTRIAL</v>
      </c>
      <c r="L63" s="99" t="str">
        <f t="shared" si="16"/>
        <v>COMERCIO INTRAINDUSTRIAL</v>
      </c>
      <c r="M63" s="127" t="str">
        <f t="shared" si="16"/>
        <v>INDICIO DE COMERCIO INTRAINDUSTRIAL</v>
      </c>
      <c r="N63" s="99" t="str">
        <f t="shared" si="16"/>
        <v>INDICIO DE COMERCIO INTRAINDUSTRIAL</v>
      </c>
      <c r="O63" s="127" t="str">
        <f t="shared" si="16"/>
        <v>INDICIO DE COMERCIO INTRAINDUSTRIAL</v>
      </c>
      <c r="P63" s="99" t="str">
        <f t="shared" si="16"/>
        <v>INDICIO DE COMERCIO INTRAINDUSTRIAL</v>
      </c>
      <c r="Q63" s="127" t="str">
        <f t="shared" si="16"/>
        <v>INDICIO DE COMERCIO INTRAINDUSTRIAL</v>
      </c>
      <c r="R63" s="99" t="str">
        <f t="shared" si="16"/>
        <v>INDICIO DE COMERCIO INTRAINDUSTRIAL</v>
      </c>
      <c r="S63" s="127" t="str">
        <f t="shared" si="16"/>
        <v>INDICIO DE COMERCIO INTRAINDUSTRIAL</v>
      </c>
      <c r="T63" s="99" t="e">
        <f t="shared" si="16"/>
        <v>#VALUE!</v>
      </c>
      <c r="U63" s="127" t="str">
        <f t="shared" si="16"/>
        <v>INDICIO DE COMERCIO INTRAINDUSTRIAL</v>
      </c>
      <c r="V63" s="99" t="str">
        <f t="shared" si="16"/>
        <v>INDICIO DE COMERCIO INTRAINDUSTRIAL</v>
      </c>
      <c r="W63" s="127" t="str">
        <f t="shared" si="16"/>
        <v>INDICIO DE COMERCIO INTRAINDUSTRIAL</v>
      </c>
      <c r="X63" s="99" t="str">
        <f t="shared" si="16"/>
        <v>INDICIO DE COMERCIO INTRAINDUSTRIAL</v>
      </c>
      <c r="Y63" s="127" t="str">
        <f t="shared" si="16"/>
        <v>INDICIO DE COMERCIO INTRAINDUSTRIAL</v>
      </c>
      <c r="Z63" s="99" t="e">
        <f t="shared" si="16"/>
        <v>#VALUE!</v>
      </c>
      <c r="AA63" s="130" t="e">
        <f t="shared" si="16"/>
        <v>#VALUE!</v>
      </c>
      <c r="AB63" s="130" t="str">
        <f t="shared" ref="AB63:AC63" si="17">+IF(AB50&gt;0.33, "COMERCIO INTRAINDUSTRIAL", "INDICIO DE COMERCIO INTRAINDUSTRIAL")</f>
        <v>COMERCIO INTRAINDUSTRIAL</v>
      </c>
      <c r="AC63" s="130" t="str">
        <f t="shared" si="17"/>
        <v>COMERCIO INTRAINDUSTRIAL</v>
      </c>
      <c r="AD63" s="130" t="str">
        <f t="shared" ref="AD63:AE63" si="18">+IF(AD50&gt;0.33, "COMERCIO INTRAINDUSTRIAL", "INDICIO DE COMERCIO INTRAINDUSTRIAL")</f>
        <v>COMERCIO INTRAINDUSTRIAL</v>
      </c>
      <c r="AE63" s="130" t="str">
        <f t="shared" si="18"/>
        <v>COMERCIO INTRAINDUSTRIAL</v>
      </c>
      <c r="AF63" s="130" t="str">
        <f t="shared" ref="AF63" si="19">+IF(AF50&gt;0.33, "COMERCIO INTRAINDUSTRIAL", "INDICIO DE COMERCIO INTRAINDUSTRIAL")</f>
        <v>COMERCIO INTRAINDUSTRIAL</v>
      </c>
    </row>
    <row r="64" spans="4:32" x14ac:dyDescent="0.25">
      <c r="D64" s="230" t="s">
        <v>21</v>
      </c>
      <c r="E64" s="231"/>
      <c r="F64" s="99" t="str">
        <f t="shared" ref="F64:AA64" si="20">+IF(F51&gt;0.33, "COMERCIO INTRAINDUSTRIAL", "INDICIO DE COMERCIO INTRAINDUSTRIAL")</f>
        <v>INDICIO DE COMERCIO INTRAINDUSTRIAL</v>
      </c>
      <c r="G64" s="127" t="str">
        <f t="shared" si="20"/>
        <v>INDICIO DE COMERCIO INTRAINDUSTRIAL</v>
      </c>
      <c r="H64" s="99" t="str">
        <f t="shared" si="20"/>
        <v>INDICIO DE COMERCIO INTRAINDUSTRIAL</v>
      </c>
      <c r="I64" s="127" t="str">
        <f t="shared" si="20"/>
        <v>INDICIO DE COMERCIO INTRAINDUSTRIAL</v>
      </c>
      <c r="J64" s="99" t="str">
        <f t="shared" si="20"/>
        <v>INDICIO DE COMERCIO INTRAINDUSTRIAL</v>
      </c>
      <c r="K64" s="127" t="str">
        <f t="shared" si="20"/>
        <v>INDICIO DE COMERCIO INTRAINDUSTRIAL</v>
      </c>
      <c r="L64" s="99" t="str">
        <f t="shared" si="20"/>
        <v>INDICIO DE COMERCIO INTRAINDUSTRIAL</v>
      </c>
      <c r="M64" s="127" t="str">
        <f t="shared" si="20"/>
        <v>INDICIO DE COMERCIO INTRAINDUSTRIAL</v>
      </c>
      <c r="N64" s="99" t="str">
        <f t="shared" si="20"/>
        <v>INDICIO DE COMERCIO INTRAINDUSTRIAL</v>
      </c>
      <c r="O64" s="127" t="str">
        <f t="shared" si="20"/>
        <v>INDICIO DE COMERCIO INTRAINDUSTRIAL</v>
      </c>
      <c r="P64" s="99" t="str">
        <f t="shared" si="20"/>
        <v>INDICIO DE COMERCIO INTRAINDUSTRIAL</v>
      </c>
      <c r="Q64" s="127" t="str">
        <f t="shared" si="20"/>
        <v>INDICIO DE COMERCIO INTRAINDUSTRIAL</v>
      </c>
      <c r="R64" s="99" t="str">
        <f t="shared" si="20"/>
        <v>INDICIO DE COMERCIO INTRAINDUSTRIAL</v>
      </c>
      <c r="S64" s="127" t="str">
        <f t="shared" si="20"/>
        <v>INDICIO DE COMERCIO INTRAINDUSTRIAL</v>
      </c>
      <c r="T64" s="99" t="str">
        <f t="shared" si="20"/>
        <v>INDICIO DE COMERCIO INTRAINDUSTRIAL</v>
      </c>
      <c r="U64" s="127" t="str">
        <f t="shared" si="20"/>
        <v>INDICIO DE COMERCIO INTRAINDUSTRIAL</v>
      </c>
      <c r="V64" s="99" t="str">
        <f t="shared" si="20"/>
        <v>INDICIO DE COMERCIO INTRAINDUSTRIAL</v>
      </c>
      <c r="W64" s="127" t="str">
        <f t="shared" si="20"/>
        <v>INDICIO DE COMERCIO INTRAINDUSTRIAL</v>
      </c>
      <c r="X64" s="99" t="str">
        <f t="shared" si="20"/>
        <v>INDICIO DE COMERCIO INTRAINDUSTRIAL</v>
      </c>
      <c r="Y64" s="127" t="str">
        <f t="shared" si="20"/>
        <v>INDICIO DE COMERCIO INTRAINDUSTRIAL</v>
      </c>
      <c r="Z64" s="99" t="str">
        <f t="shared" si="20"/>
        <v>INDICIO DE COMERCIO INTRAINDUSTRIAL</v>
      </c>
      <c r="AA64" s="130" t="str">
        <f t="shared" si="20"/>
        <v>INDICIO DE COMERCIO INTRAINDUSTRIAL</v>
      </c>
      <c r="AB64" s="130" t="str">
        <f t="shared" ref="AB64:AC64" si="21">+IF(AB51&gt;0.33, "COMERCIO INTRAINDUSTRIAL", "INDICIO DE COMERCIO INTRAINDUSTRIAL")</f>
        <v>INDICIO DE COMERCIO INTRAINDUSTRIAL</v>
      </c>
      <c r="AC64" s="130" t="str">
        <f t="shared" si="21"/>
        <v>INDICIO DE COMERCIO INTRAINDUSTRIAL</v>
      </c>
      <c r="AD64" s="130" t="str">
        <f t="shared" ref="AD64:AE64" si="22">+IF(AD51&gt;0.33, "COMERCIO INTRAINDUSTRIAL", "INDICIO DE COMERCIO INTRAINDUSTRIAL")</f>
        <v>INDICIO DE COMERCIO INTRAINDUSTRIAL</v>
      </c>
      <c r="AE64" s="130" t="str">
        <f t="shared" si="22"/>
        <v>INDICIO DE COMERCIO INTRAINDUSTRIAL</v>
      </c>
      <c r="AF64" s="130" t="str">
        <f t="shared" ref="AF64" si="23">+IF(AF51&gt;0.33, "COMERCIO INTRAINDUSTRIAL", "INDICIO DE COMERCIO INTRAINDUSTRIAL")</f>
        <v>INDICIO DE COMERCIO INTRAINDUSTRIAL</v>
      </c>
    </row>
    <row r="65" spans="4:32" x14ac:dyDescent="0.25">
      <c r="D65" s="228" t="s">
        <v>22</v>
      </c>
      <c r="E65" s="229"/>
      <c r="F65" s="99" t="str">
        <f t="shared" ref="F65:AA65" si="24">+IF(F52&gt;0.33, "COMERCIO INTRAINDUSTRIAL", "INDICIO DE COMERCIO INTRAINDUSTRIAL")</f>
        <v>INDICIO DE COMERCIO INTRAINDUSTRIAL</v>
      </c>
      <c r="G65" s="127" t="str">
        <f t="shared" si="24"/>
        <v>INDICIO DE COMERCIO INTRAINDUSTRIAL</v>
      </c>
      <c r="H65" s="99" t="str">
        <f t="shared" si="24"/>
        <v>INDICIO DE COMERCIO INTRAINDUSTRIAL</v>
      </c>
      <c r="I65" s="127" t="str">
        <f t="shared" si="24"/>
        <v>INDICIO DE COMERCIO INTRAINDUSTRIAL</v>
      </c>
      <c r="J65" s="99" t="str">
        <f t="shared" si="24"/>
        <v>INDICIO DE COMERCIO INTRAINDUSTRIAL</v>
      </c>
      <c r="K65" s="127" t="str">
        <f t="shared" si="24"/>
        <v>INDICIO DE COMERCIO INTRAINDUSTRIAL</v>
      </c>
      <c r="L65" s="99" t="str">
        <f t="shared" si="24"/>
        <v>INDICIO DE COMERCIO INTRAINDUSTRIAL</v>
      </c>
      <c r="M65" s="127" t="str">
        <f t="shared" si="24"/>
        <v>COMERCIO INTRAINDUSTRIAL</v>
      </c>
      <c r="N65" s="99" t="str">
        <f t="shared" si="24"/>
        <v>COMERCIO INTRAINDUSTRIAL</v>
      </c>
      <c r="O65" s="127" t="str">
        <f t="shared" si="24"/>
        <v>COMERCIO INTRAINDUSTRIAL</v>
      </c>
      <c r="P65" s="99" t="str">
        <f t="shared" si="24"/>
        <v>COMERCIO INTRAINDUSTRIAL</v>
      </c>
      <c r="Q65" s="127" t="str">
        <f t="shared" si="24"/>
        <v>COMERCIO INTRAINDUSTRIAL</v>
      </c>
      <c r="R65" s="99" t="str">
        <f t="shared" si="24"/>
        <v>COMERCIO INTRAINDUSTRIAL</v>
      </c>
      <c r="S65" s="127" t="str">
        <f t="shared" si="24"/>
        <v>INDICIO DE COMERCIO INTRAINDUSTRIAL</v>
      </c>
      <c r="T65" s="99" t="str">
        <f t="shared" si="24"/>
        <v>INDICIO DE COMERCIO INTRAINDUSTRIAL</v>
      </c>
      <c r="U65" s="127" t="str">
        <f t="shared" si="24"/>
        <v>COMERCIO INTRAINDUSTRIAL</v>
      </c>
      <c r="V65" s="99" t="str">
        <f t="shared" si="24"/>
        <v>INDICIO DE COMERCIO INTRAINDUSTRIAL</v>
      </c>
      <c r="W65" s="127" t="str">
        <f t="shared" si="24"/>
        <v>INDICIO DE COMERCIO INTRAINDUSTRIAL</v>
      </c>
      <c r="X65" s="99" t="str">
        <f t="shared" si="24"/>
        <v>INDICIO DE COMERCIO INTRAINDUSTRIAL</v>
      </c>
      <c r="Y65" s="127" t="str">
        <f t="shared" si="24"/>
        <v>INDICIO DE COMERCIO INTRAINDUSTRIAL</v>
      </c>
      <c r="Z65" s="99" t="str">
        <f t="shared" si="24"/>
        <v>INDICIO DE COMERCIO INTRAINDUSTRIAL</v>
      </c>
      <c r="AA65" s="130" t="str">
        <f t="shared" si="24"/>
        <v>INDICIO DE COMERCIO INTRAINDUSTRIAL</v>
      </c>
      <c r="AB65" s="130" t="str">
        <f t="shared" ref="AB65:AC65" si="25">+IF(AB52&gt;0.33, "COMERCIO INTRAINDUSTRIAL", "INDICIO DE COMERCIO INTRAINDUSTRIAL")</f>
        <v>INDICIO DE COMERCIO INTRAINDUSTRIAL</v>
      </c>
      <c r="AC65" s="130" t="str">
        <f t="shared" si="25"/>
        <v>INDICIO DE COMERCIO INTRAINDUSTRIAL</v>
      </c>
      <c r="AD65" s="130" t="str">
        <f t="shared" ref="AD65:AE65" si="26">+IF(AD52&gt;0.33, "COMERCIO INTRAINDUSTRIAL", "INDICIO DE COMERCIO INTRAINDUSTRIAL")</f>
        <v>INDICIO DE COMERCIO INTRAINDUSTRIAL</v>
      </c>
      <c r="AE65" s="130" t="str">
        <f t="shared" si="26"/>
        <v>INDICIO DE COMERCIO INTRAINDUSTRIAL</v>
      </c>
      <c r="AF65" s="130" t="str">
        <f t="shared" ref="AF65" si="27">+IF(AF52&gt;0.33, "COMERCIO INTRAINDUSTRIAL", "INDICIO DE COMERCIO INTRAINDUSTRIAL")</f>
        <v>INDICIO DE COMERCIO INTRAINDUSTRIAL</v>
      </c>
    </row>
    <row r="66" spans="4:32" x14ac:dyDescent="0.25">
      <c r="D66" s="230" t="s">
        <v>23</v>
      </c>
      <c r="E66" s="231"/>
      <c r="F66" s="99" t="str">
        <f t="shared" ref="F66:AA66" si="28">+IF(F53&gt;0.33, "COMERCIO INTRAINDUSTRIAL", "INDICIO DE COMERCIO INTRAINDUSTRIAL")</f>
        <v>INDICIO DE COMERCIO INTRAINDUSTRIAL</v>
      </c>
      <c r="G66" s="127" t="str">
        <f t="shared" si="28"/>
        <v>INDICIO DE COMERCIO INTRAINDUSTRIAL</v>
      </c>
      <c r="H66" s="99" t="str">
        <f t="shared" si="28"/>
        <v>INDICIO DE COMERCIO INTRAINDUSTRIAL</v>
      </c>
      <c r="I66" s="127" t="str">
        <f t="shared" si="28"/>
        <v>INDICIO DE COMERCIO INTRAINDUSTRIAL</v>
      </c>
      <c r="J66" s="99" t="str">
        <f t="shared" si="28"/>
        <v>INDICIO DE COMERCIO INTRAINDUSTRIAL</v>
      </c>
      <c r="K66" s="127" t="str">
        <f t="shared" si="28"/>
        <v>INDICIO DE COMERCIO INTRAINDUSTRIAL</v>
      </c>
      <c r="L66" s="99" t="str">
        <f t="shared" si="28"/>
        <v>INDICIO DE COMERCIO INTRAINDUSTRIAL</v>
      </c>
      <c r="M66" s="127" t="str">
        <f t="shared" si="28"/>
        <v>INDICIO DE COMERCIO INTRAINDUSTRIAL</v>
      </c>
      <c r="N66" s="99" t="str">
        <f t="shared" si="28"/>
        <v>INDICIO DE COMERCIO INTRAINDUSTRIAL</v>
      </c>
      <c r="O66" s="127" t="str">
        <f t="shared" si="28"/>
        <v>INDICIO DE COMERCIO INTRAINDUSTRIAL</v>
      </c>
      <c r="P66" s="99" t="str">
        <f t="shared" si="28"/>
        <v>INDICIO DE COMERCIO INTRAINDUSTRIAL</v>
      </c>
      <c r="Q66" s="127" t="str">
        <f t="shared" si="28"/>
        <v>INDICIO DE COMERCIO INTRAINDUSTRIAL</v>
      </c>
      <c r="R66" s="99" t="str">
        <f t="shared" si="28"/>
        <v>INDICIO DE COMERCIO INTRAINDUSTRIAL</v>
      </c>
      <c r="S66" s="127" t="str">
        <f t="shared" si="28"/>
        <v>INDICIO DE COMERCIO INTRAINDUSTRIAL</v>
      </c>
      <c r="T66" s="99" t="str">
        <f t="shared" si="28"/>
        <v>INDICIO DE COMERCIO INTRAINDUSTRIAL</v>
      </c>
      <c r="U66" s="127" t="str">
        <f t="shared" si="28"/>
        <v>INDICIO DE COMERCIO INTRAINDUSTRIAL</v>
      </c>
      <c r="V66" s="99" t="str">
        <f t="shared" si="28"/>
        <v>INDICIO DE COMERCIO INTRAINDUSTRIAL</v>
      </c>
      <c r="W66" s="127" t="str">
        <f t="shared" si="28"/>
        <v>INDICIO DE COMERCIO INTRAINDUSTRIAL</v>
      </c>
      <c r="X66" s="99" t="str">
        <f t="shared" si="28"/>
        <v>INDICIO DE COMERCIO INTRAINDUSTRIAL</v>
      </c>
      <c r="Y66" s="127" t="str">
        <f t="shared" si="28"/>
        <v>INDICIO DE COMERCIO INTRAINDUSTRIAL</v>
      </c>
      <c r="Z66" s="99" t="str">
        <f t="shared" si="28"/>
        <v>INDICIO DE COMERCIO INTRAINDUSTRIAL</v>
      </c>
      <c r="AA66" s="130" t="str">
        <f t="shared" si="28"/>
        <v>INDICIO DE COMERCIO INTRAINDUSTRIAL</v>
      </c>
      <c r="AB66" s="130" t="str">
        <f t="shared" ref="AB66:AC66" si="29">+IF(AB53&gt;0.33, "COMERCIO INTRAINDUSTRIAL", "INDICIO DE COMERCIO INTRAINDUSTRIAL")</f>
        <v>INDICIO DE COMERCIO INTRAINDUSTRIAL</v>
      </c>
      <c r="AC66" s="130" t="str">
        <f t="shared" si="29"/>
        <v>INDICIO DE COMERCIO INTRAINDUSTRIAL</v>
      </c>
      <c r="AD66" s="130" t="str">
        <f t="shared" ref="AD66:AE66" si="30">+IF(AD53&gt;0.33, "COMERCIO INTRAINDUSTRIAL", "INDICIO DE COMERCIO INTRAINDUSTRIAL")</f>
        <v>INDICIO DE COMERCIO INTRAINDUSTRIAL</v>
      </c>
      <c r="AE66" s="130" t="str">
        <f t="shared" si="30"/>
        <v>INDICIO DE COMERCIO INTRAINDUSTRIAL</v>
      </c>
      <c r="AF66" s="130" t="str">
        <f t="shared" ref="AF66" si="31">+IF(AF53&gt;0.33, "COMERCIO INTRAINDUSTRIAL", "INDICIO DE COMERCIO INTRAINDUSTRIAL")</f>
        <v>INDICIO DE COMERCIO INTRAINDUSTRIAL</v>
      </c>
    </row>
    <row r="67" spans="4:32" x14ac:dyDescent="0.25">
      <c r="D67" s="228" t="s">
        <v>24</v>
      </c>
      <c r="E67" s="229"/>
      <c r="F67" s="99" t="str">
        <f t="shared" ref="F67:AA67" si="32">+IF(F54&gt;0.33, "COMERCIO INTRAINDUSTRIAL", "INDICIO DE COMERCIO INTRAINDUSTRIAL")</f>
        <v>INDICIO DE COMERCIO INTRAINDUSTRIAL</v>
      </c>
      <c r="G67" s="127" t="str">
        <f t="shared" si="32"/>
        <v>INDICIO DE COMERCIO INTRAINDUSTRIAL</v>
      </c>
      <c r="H67" s="99" t="str">
        <f t="shared" si="32"/>
        <v>INDICIO DE COMERCIO INTRAINDUSTRIAL</v>
      </c>
      <c r="I67" s="127" t="str">
        <f t="shared" si="32"/>
        <v>INDICIO DE COMERCIO INTRAINDUSTRIAL</v>
      </c>
      <c r="J67" s="99" t="str">
        <f t="shared" si="32"/>
        <v>INDICIO DE COMERCIO INTRAINDUSTRIAL</v>
      </c>
      <c r="K67" s="127" t="str">
        <f t="shared" si="32"/>
        <v>INDICIO DE COMERCIO INTRAINDUSTRIAL</v>
      </c>
      <c r="L67" s="99" t="str">
        <f t="shared" si="32"/>
        <v>INDICIO DE COMERCIO INTRAINDUSTRIAL</v>
      </c>
      <c r="M67" s="127" t="str">
        <f t="shared" si="32"/>
        <v>INDICIO DE COMERCIO INTRAINDUSTRIAL</v>
      </c>
      <c r="N67" s="99" t="str">
        <f t="shared" si="32"/>
        <v>INDICIO DE COMERCIO INTRAINDUSTRIAL</v>
      </c>
      <c r="O67" s="127" t="str">
        <f t="shared" si="32"/>
        <v>INDICIO DE COMERCIO INTRAINDUSTRIAL</v>
      </c>
      <c r="P67" s="99" t="str">
        <f t="shared" si="32"/>
        <v>INDICIO DE COMERCIO INTRAINDUSTRIAL</v>
      </c>
      <c r="Q67" s="127" t="str">
        <f t="shared" si="32"/>
        <v>INDICIO DE COMERCIO INTRAINDUSTRIAL</v>
      </c>
      <c r="R67" s="99" t="str">
        <f t="shared" si="32"/>
        <v>INDICIO DE COMERCIO INTRAINDUSTRIAL</v>
      </c>
      <c r="S67" s="127" t="str">
        <f t="shared" si="32"/>
        <v>INDICIO DE COMERCIO INTRAINDUSTRIAL</v>
      </c>
      <c r="T67" s="99" t="str">
        <f t="shared" si="32"/>
        <v>INDICIO DE COMERCIO INTRAINDUSTRIAL</v>
      </c>
      <c r="U67" s="127" t="str">
        <f t="shared" si="32"/>
        <v>INDICIO DE COMERCIO INTRAINDUSTRIAL</v>
      </c>
      <c r="V67" s="99" t="str">
        <f t="shared" si="32"/>
        <v>INDICIO DE COMERCIO INTRAINDUSTRIAL</v>
      </c>
      <c r="W67" s="127" t="str">
        <f t="shared" si="32"/>
        <v>INDICIO DE COMERCIO INTRAINDUSTRIAL</v>
      </c>
      <c r="X67" s="99" t="str">
        <f t="shared" si="32"/>
        <v>INDICIO DE COMERCIO INTRAINDUSTRIAL</v>
      </c>
      <c r="Y67" s="127" t="str">
        <f t="shared" si="32"/>
        <v>INDICIO DE COMERCIO INTRAINDUSTRIAL</v>
      </c>
      <c r="Z67" s="99" t="str">
        <f t="shared" si="32"/>
        <v>INDICIO DE COMERCIO INTRAINDUSTRIAL</v>
      </c>
      <c r="AA67" s="130" t="str">
        <f t="shared" si="32"/>
        <v>INDICIO DE COMERCIO INTRAINDUSTRIAL</v>
      </c>
      <c r="AB67" s="130" t="str">
        <f t="shared" ref="AB67:AC67" si="33">+IF(AB54&gt;0.33, "COMERCIO INTRAINDUSTRIAL", "INDICIO DE COMERCIO INTRAINDUSTRIAL")</f>
        <v>INDICIO DE COMERCIO INTRAINDUSTRIAL</v>
      </c>
      <c r="AC67" s="130" t="str">
        <f t="shared" si="33"/>
        <v>INDICIO DE COMERCIO INTRAINDUSTRIAL</v>
      </c>
      <c r="AD67" s="130" t="str">
        <f t="shared" ref="AD67:AE67" si="34">+IF(AD54&gt;0.33, "COMERCIO INTRAINDUSTRIAL", "INDICIO DE COMERCIO INTRAINDUSTRIAL")</f>
        <v>INDICIO DE COMERCIO INTRAINDUSTRIAL</v>
      </c>
      <c r="AE67" s="130" t="str">
        <f t="shared" si="34"/>
        <v>INDICIO DE COMERCIO INTRAINDUSTRIAL</v>
      </c>
      <c r="AF67" s="130" t="str">
        <f t="shared" ref="AF67" si="35">+IF(AF54&gt;0.33, "COMERCIO INTRAINDUSTRIAL", "INDICIO DE COMERCIO INTRAINDUSTRIAL")</f>
        <v>INDICIO DE COMERCIO INTRAINDUSTRIAL</v>
      </c>
    </row>
    <row r="68" spans="4:32" ht="15.75" thickBot="1" x14ac:dyDescent="0.3">
      <c r="D68" s="226" t="s">
        <v>25</v>
      </c>
      <c r="E68" s="227"/>
      <c r="F68" s="100" t="e">
        <f t="shared" ref="F68:AA68" si="36">+IF(F55&gt;0.33, "COMERCIO INTRAINDUSTRIAL", "INDICIO DE COMERCIO INTRAINDUSTRIAL")</f>
        <v>#VALUE!</v>
      </c>
      <c r="G68" s="131" t="e">
        <f t="shared" si="36"/>
        <v>#VALUE!</v>
      </c>
      <c r="H68" s="100" t="str">
        <f t="shared" si="36"/>
        <v>INDICIO DE COMERCIO INTRAINDUSTRIAL</v>
      </c>
      <c r="I68" s="131" t="str">
        <f t="shared" si="36"/>
        <v>INDICIO DE COMERCIO INTRAINDUSTRIAL</v>
      </c>
      <c r="J68" s="100" t="str">
        <f t="shared" si="36"/>
        <v>INDICIO DE COMERCIO INTRAINDUSTRIAL</v>
      </c>
      <c r="K68" s="131" t="str">
        <f t="shared" si="36"/>
        <v>INDICIO DE COMERCIO INTRAINDUSTRIAL</v>
      </c>
      <c r="L68" s="100" t="str">
        <f t="shared" si="36"/>
        <v>INDICIO DE COMERCIO INTRAINDUSTRIAL</v>
      </c>
      <c r="M68" s="131" t="e">
        <f t="shared" si="36"/>
        <v>#VALUE!</v>
      </c>
      <c r="N68" s="100" t="e">
        <f t="shared" si="36"/>
        <v>#VALUE!</v>
      </c>
      <c r="O68" s="131" t="str">
        <f t="shared" si="36"/>
        <v>COMERCIO INTRAINDUSTRIAL</v>
      </c>
      <c r="P68" s="100" t="str">
        <f t="shared" si="36"/>
        <v>COMERCIO INTRAINDUSTRIAL</v>
      </c>
      <c r="Q68" s="131" t="str">
        <f t="shared" si="36"/>
        <v>COMERCIO INTRAINDUSTRIAL</v>
      </c>
      <c r="R68" s="100" t="str">
        <f t="shared" si="36"/>
        <v>COMERCIO INTRAINDUSTRIAL</v>
      </c>
      <c r="S68" s="131" t="str">
        <f t="shared" si="36"/>
        <v>COMERCIO INTRAINDUSTRIAL</v>
      </c>
      <c r="T68" s="100" t="str">
        <f t="shared" si="36"/>
        <v>COMERCIO INTRAINDUSTRIAL</v>
      </c>
      <c r="U68" s="131" t="str">
        <f t="shared" si="36"/>
        <v>INDICIO DE COMERCIO INTRAINDUSTRIAL</v>
      </c>
      <c r="V68" s="100" t="str">
        <f t="shared" si="36"/>
        <v>COMERCIO INTRAINDUSTRIAL</v>
      </c>
      <c r="W68" s="131" t="str">
        <f t="shared" si="36"/>
        <v>INDICIO DE COMERCIO INTRAINDUSTRIAL</v>
      </c>
      <c r="X68" s="100" t="str">
        <f t="shared" si="36"/>
        <v>COMERCIO INTRAINDUSTRIAL</v>
      </c>
      <c r="Y68" s="131" t="str">
        <f t="shared" si="36"/>
        <v>INDICIO DE COMERCIO INTRAINDUSTRIAL</v>
      </c>
      <c r="Z68" s="100" t="str">
        <f t="shared" si="36"/>
        <v>INDICIO DE COMERCIO INTRAINDUSTRIAL</v>
      </c>
      <c r="AA68" s="132" t="str">
        <f t="shared" si="36"/>
        <v>INDICIO DE COMERCIO INTRAINDUSTRIAL</v>
      </c>
      <c r="AB68" s="132" t="str">
        <f t="shared" ref="AB68:AC68" si="37">+IF(AB55&gt;0.33, "COMERCIO INTRAINDUSTRIAL", "INDICIO DE COMERCIO INTRAINDUSTRIAL")</f>
        <v>COMERCIO INTRAINDUSTRIAL</v>
      </c>
      <c r="AC68" s="132" t="str">
        <f t="shared" si="37"/>
        <v>COMERCIO INTRAINDUSTRIAL</v>
      </c>
      <c r="AD68" s="132" t="str">
        <f t="shared" ref="AD68:AE68" si="38">+IF(AD55&gt;0.33, "COMERCIO INTRAINDUSTRIAL", "INDICIO DE COMERCIO INTRAINDUSTRIAL")</f>
        <v>COMERCIO INTRAINDUSTRIAL</v>
      </c>
      <c r="AE68" s="132" t="str">
        <f t="shared" si="38"/>
        <v>COMERCIO INTRAINDUSTRIAL</v>
      </c>
      <c r="AF68" s="132" t="str">
        <f t="shared" ref="AF68" si="39">+IF(AF55&gt;0.33, "COMERCIO INTRAINDUSTRIAL", "INDICIO DE COMERCIO INTRAINDUSTRIAL")</f>
        <v>COMERCIO INTRAINDUSTRIAL</v>
      </c>
    </row>
    <row r="69" spans="4:32" x14ac:dyDescent="0.25">
      <c r="D69" t="s">
        <v>52</v>
      </c>
    </row>
  </sheetData>
  <mergeCells count="23">
    <mergeCell ref="D52:E52"/>
    <mergeCell ref="D53:E53"/>
    <mergeCell ref="D54:E54"/>
    <mergeCell ref="D46:E46"/>
    <mergeCell ref="D47:E47"/>
    <mergeCell ref="D48:E48"/>
    <mergeCell ref="D49:E49"/>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showGridLines="0" zoomScale="86" zoomScaleNormal="86" workbookViewId="0"/>
  </sheetViews>
  <sheetFormatPr baseColWidth="10" defaultRowHeight="15" x14ac:dyDescent="0.25"/>
  <sheetData>
    <row r="1" customFormat="1" x14ac:dyDescent="0.25"/>
    <row r="2" customFormat="1" x14ac:dyDescent="0.25"/>
    <row r="3" customFormat="1" x14ac:dyDescent="0.25"/>
    <row r="4" customFormat="1" x14ac:dyDescent="0.25"/>
    <row r="5" customFormat="1" x14ac:dyDescent="0.25"/>
    <row r="6" customFormat="1" x14ac:dyDescent="0.25"/>
  </sheetData>
  <dataValidations count="1">
    <dataValidation allowBlank="1" showInputMessage="1" showErrorMessage="1" prompt="Dar clic en alguno de los recuadros" sqref="H11" xr:uid="{00000000-0002-0000-0100-000000000000}"/>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2"/>
  <sheetViews>
    <sheetView showGridLines="0" workbookViewId="0">
      <selection activeCell="J32" sqref="J32"/>
    </sheetView>
  </sheetViews>
  <sheetFormatPr baseColWidth="10" defaultRowHeight="15" x14ac:dyDescent="0.25"/>
  <sheetData>
    <row r="1" spans="2:13" ht="24" customHeight="1" x14ac:dyDescent="0.25"/>
    <row r="2" spans="2:13" ht="23.25" x14ac:dyDescent="0.25">
      <c r="B2" s="184" t="s">
        <v>13</v>
      </c>
      <c r="C2" s="184"/>
      <c r="D2" s="184"/>
      <c r="E2" s="184"/>
      <c r="F2" s="184"/>
      <c r="G2" s="184"/>
      <c r="H2" s="184"/>
      <c r="I2" s="184"/>
      <c r="J2" s="184"/>
      <c r="K2" s="184"/>
      <c r="L2" s="184"/>
      <c r="M2" s="184"/>
    </row>
  </sheetData>
  <mergeCells count="1">
    <mergeCell ref="B2:M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7:AD75"/>
  <sheetViews>
    <sheetView showGridLines="0" topLeftCell="A40" zoomScale="110" zoomScaleNormal="110" workbookViewId="0">
      <selection activeCell="Y63" sqref="Y63"/>
    </sheetView>
  </sheetViews>
  <sheetFormatPr baseColWidth="10" defaultRowHeight="15" x14ac:dyDescent="0.25"/>
  <cols>
    <col min="1" max="1" width="7.140625" customWidth="1"/>
    <col min="2" max="2" width="14.28515625" customWidth="1"/>
    <col min="3" max="3" width="29.28515625" customWidth="1"/>
    <col min="4" max="4" width="17.85546875" bestFit="1" customWidth="1"/>
    <col min="5" max="5" width="12.42578125" bestFit="1" customWidth="1"/>
    <col min="6" max="6" width="15.42578125" customWidth="1"/>
    <col min="7" max="10" width="12.42578125" bestFit="1" customWidth="1"/>
    <col min="11" max="11" width="12.140625" customWidth="1"/>
    <col min="12" max="13" width="12.42578125" bestFit="1" customWidth="1"/>
    <col min="14" max="27" width="13.42578125" bestFit="1" customWidth="1"/>
    <col min="28" max="28" width="13" customWidth="1"/>
    <col min="29" max="29" width="12.85546875" customWidth="1"/>
    <col min="30" max="30" width="13.140625" customWidth="1"/>
  </cols>
  <sheetData>
    <row r="7" spans="2:16" ht="15" customHeight="1" x14ac:dyDescent="0.25">
      <c r="B7" s="191" t="s">
        <v>48</v>
      </c>
      <c r="C7" s="191"/>
      <c r="D7" s="191"/>
      <c r="E7" s="191"/>
      <c r="M7" s="191" t="s">
        <v>4</v>
      </c>
      <c r="N7" s="191"/>
      <c r="O7" s="191"/>
      <c r="P7" s="191"/>
    </row>
    <row r="8" spans="2:16" x14ac:dyDescent="0.25">
      <c r="B8" s="191"/>
      <c r="C8" s="191"/>
      <c r="D8" s="191"/>
      <c r="E8" s="191"/>
      <c r="G8" s="193" t="s">
        <v>0</v>
      </c>
      <c r="H8" s="193"/>
      <c r="I8" s="193"/>
      <c r="J8" s="193"/>
      <c r="M8" s="191"/>
      <c r="N8" s="191"/>
      <c r="O8" s="191"/>
      <c r="P8" s="191"/>
    </row>
    <row r="9" spans="2:16" x14ac:dyDescent="0.25">
      <c r="B9" s="191"/>
      <c r="C9" s="191"/>
      <c r="D9" s="191"/>
      <c r="E9" s="191"/>
      <c r="G9" s="193"/>
      <c r="H9" s="193"/>
      <c r="I9" s="193"/>
      <c r="J9" s="193"/>
      <c r="M9" s="191"/>
      <c r="N9" s="191"/>
      <c r="O9" s="191"/>
      <c r="P9" s="191"/>
    </row>
    <row r="10" spans="2:16" x14ac:dyDescent="0.25">
      <c r="B10" s="191"/>
      <c r="C10" s="191"/>
      <c r="D10" s="191"/>
      <c r="E10" s="191"/>
      <c r="G10" s="193"/>
      <c r="H10" s="193"/>
      <c r="I10" s="193"/>
      <c r="J10" s="193"/>
      <c r="M10" s="191"/>
      <c r="N10" s="191"/>
      <c r="O10" s="191"/>
      <c r="P10" s="191"/>
    </row>
    <row r="11" spans="2:16" x14ac:dyDescent="0.25">
      <c r="B11" s="191"/>
      <c r="C11" s="191"/>
      <c r="D11" s="191"/>
      <c r="E11" s="191"/>
      <c r="G11" s="193"/>
      <c r="H11" s="193"/>
      <c r="I11" s="193"/>
      <c r="J11" s="193"/>
      <c r="M11" s="191"/>
      <c r="N11" s="191"/>
      <c r="O11" s="191"/>
      <c r="P11" s="191"/>
    </row>
    <row r="12" spans="2:16" x14ac:dyDescent="0.25">
      <c r="B12" s="191"/>
      <c r="C12" s="191"/>
      <c r="D12" s="191"/>
      <c r="E12" s="191"/>
      <c r="G12" s="193"/>
      <c r="H12" s="193"/>
      <c r="I12" s="193"/>
      <c r="J12" s="193"/>
      <c r="M12" s="191"/>
      <c r="N12" s="191"/>
      <c r="O12" s="191"/>
      <c r="P12" s="191"/>
    </row>
    <row r="13" spans="2:16" x14ac:dyDescent="0.25">
      <c r="B13" s="191"/>
      <c r="C13" s="191"/>
      <c r="D13" s="191"/>
      <c r="E13" s="191"/>
      <c r="G13" s="193"/>
      <c r="H13" s="193"/>
      <c r="I13" s="193"/>
      <c r="J13" s="193"/>
      <c r="M13" s="191"/>
      <c r="N13" s="191"/>
      <c r="O13" s="191"/>
      <c r="P13" s="191"/>
    </row>
    <row r="14" spans="2:16" x14ac:dyDescent="0.25">
      <c r="B14" s="191"/>
      <c r="C14" s="191"/>
      <c r="D14" s="191"/>
      <c r="E14" s="191"/>
      <c r="G14" s="193"/>
      <c r="H14" s="193"/>
      <c r="I14" s="193"/>
      <c r="J14" s="193"/>
      <c r="M14" s="191"/>
      <c r="N14" s="191"/>
      <c r="O14" s="191"/>
      <c r="P14" s="191"/>
    </row>
    <row r="15" spans="2:16" x14ac:dyDescent="0.25">
      <c r="B15" s="191"/>
      <c r="C15" s="191"/>
      <c r="D15" s="191"/>
      <c r="E15" s="191"/>
      <c r="G15" s="193"/>
      <c r="H15" s="193"/>
      <c r="I15" s="193"/>
      <c r="J15" s="193"/>
      <c r="M15" s="191"/>
      <c r="N15" s="191"/>
      <c r="O15" s="191"/>
      <c r="P15" s="191"/>
    </row>
    <row r="16" spans="2:16" x14ac:dyDescent="0.25">
      <c r="B16" s="191"/>
      <c r="C16" s="191"/>
      <c r="D16" s="191"/>
      <c r="E16" s="191"/>
      <c r="G16" s="193"/>
      <c r="H16" s="193"/>
      <c r="I16" s="193"/>
      <c r="J16" s="193"/>
      <c r="M16" s="191"/>
      <c r="N16" s="191"/>
      <c r="O16" s="191"/>
      <c r="P16" s="191"/>
    </row>
    <row r="17" spans="3:15" x14ac:dyDescent="0.25">
      <c r="C17" s="192" t="s">
        <v>3</v>
      </c>
      <c r="D17" s="192"/>
      <c r="E17" s="192"/>
      <c r="M17" s="192" t="s">
        <v>3</v>
      </c>
      <c r="N17" s="192"/>
      <c r="O17" s="192"/>
    </row>
    <row r="43" spans="2:30" x14ac:dyDescent="0.25">
      <c r="C43" s="3" t="s">
        <v>59</v>
      </c>
      <c r="D43" s="4"/>
      <c r="E43" s="4"/>
      <c r="F43" s="4"/>
      <c r="G43" s="4"/>
      <c r="H43" s="4"/>
      <c r="I43" s="4"/>
    </row>
    <row r="44" spans="2:30" ht="15.75" thickBot="1" x14ac:dyDescent="0.3"/>
    <row r="45" spans="2:30" ht="15.75" thickBot="1" x14ac:dyDescent="0.3">
      <c r="B45" s="5" t="s">
        <v>14</v>
      </c>
      <c r="C45" s="6"/>
      <c r="D45" s="11">
        <v>1995</v>
      </c>
      <c r="E45" s="7">
        <v>1996</v>
      </c>
      <c r="F45" s="11">
        <v>1997</v>
      </c>
      <c r="G45" s="7">
        <v>1998</v>
      </c>
      <c r="H45" s="11">
        <v>1999</v>
      </c>
      <c r="I45" s="7">
        <v>2000</v>
      </c>
      <c r="J45" s="11">
        <v>2001</v>
      </c>
      <c r="K45" s="7">
        <v>2002</v>
      </c>
      <c r="L45" s="11">
        <v>2003</v>
      </c>
      <c r="M45" s="7">
        <v>2004</v>
      </c>
      <c r="N45" s="11">
        <v>2005</v>
      </c>
      <c r="O45" s="7">
        <v>2006</v>
      </c>
      <c r="P45" s="11">
        <v>2007</v>
      </c>
      <c r="Q45" s="7">
        <v>2008</v>
      </c>
      <c r="R45" s="11">
        <v>2009</v>
      </c>
      <c r="S45" s="11">
        <v>2010</v>
      </c>
      <c r="T45" s="11">
        <v>2011</v>
      </c>
      <c r="U45" s="11">
        <v>2012</v>
      </c>
      <c r="V45" s="7">
        <v>2013</v>
      </c>
      <c r="W45" s="11">
        <v>2014</v>
      </c>
      <c r="X45" s="11">
        <v>2015</v>
      </c>
      <c r="Y45" s="11">
        <v>2016</v>
      </c>
      <c r="Z45" s="7">
        <v>2017</v>
      </c>
      <c r="AA45" s="11">
        <v>2018</v>
      </c>
      <c r="AB45" s="7">
        <v>2019</v>
      </c>
      <c r="AC45" s="38">
        <v>2020</v>
      </c>
      <c r="AD45" s="38">
        <v>2021</v>
      </c>
    </row>
    <row r="46" spans="2:30" ht="15.75" thickBot="1" x14ac:dyDescent="0.3">
      <c r="B46" s="194" t="s">
        <v>26</v>
      </c>
      <c r="C46" s="195"/>
      <c r="D46" s="165">
        <v>185376.8</v>
      </c>
      <c r="E46" s="165">
        <v>167538.70000000001</v>
      </c>
      <c r="F46" s="165">
        <v>196424.9</v>
      </c>
      <c r="G46" s="165">
        <v>213615.5</v>
      </c>
      <c r="H46" s="165">
        <v>198817.6</v>
      </c>
      <c r="I46" s="165">
        <v>210381</v>
      </c>
      <c r="J46" s="165">
        <v>196124.2</v>
      </c>
      <c r="K46" s="165">
        <v>221609.60000000001</v>
      </c>
      <c r="L46" s="165">
        <v>285173.59999999998</v>
      </c>
      <c r="M46" s="165">
        <v>361069.3</v>
      </c>
      <c r="N46" s="165">
        <v>439007.6</v>
      </c>
      <c r="O46" s="165">
        <v>478882.4</v>
      </c>
      <c r="P46" s="165">
        <v>556489.19999999995</v>
      </c>
      <c r="Q46" s="179">
        <v>407416.9</v>
      </c>
      <c r="R46" s="165">
        <v>452305</v>
      </c>
      <c r="S46" s="165">
        <v>527123.4</v>
      </c>
      <c r="T46" s="165">
        <v>744748.5</v>
      </c>
      <c r="U46" s="165">
        <v>468080.1</v>
      </c>
      <c r="V46" s="173">
        <v>464735.8</v>
      </c>
      <c r="W46" s="165">
        <v>962000.3</v>
      </c>
      <c r="X46" s="165">
        <v>490372</v>
      </c>
      <c r="Y46" s="165">
        <v>439125.8</v>
      </c>
      <c r="Z46" s="173">
        <v>480644.6</v>
      </c>
      <c r="AA46" s="165">
        <v>441525.8</v>
      </c>
      <c r="AB46" s="173">
        <v>776278</v>
      </c>
      <c r="AC46" s="182">
        <v>961297.5</v>
      </c>
      <c r="AD46" s="182">
        <v>877378.1</v>
      </c>
    </row>
    <row r="47" spans="2:30" x14ac:dyDescent="0.25">
      <c r="B47" s="196" t="s">
        <v>16</v>
      </c>
      <c r="C47" s="197"/>
      <c r="D47" s="166">
        <v>109214</v>
      </c>
      <c r="E47" s="166">
        <v>110079.5</v>
      </c>
      <c r="F47" s="166">
        <v>127247</v>
      </c>
      <c r="G47" s="166">
        <v>122286.5</v>
      </c>
      <c r="H47" s="166">
        <v>106253.9</v>
      </c>
      <c r="I47" s="167">
        <v>87513.07</v>
      </c>
      <c r="J47" s="166">
        <v>65907.63</v>
      </c>
      <c r="K47" s="166">
        <v>72230.62</v>
      </c>
      <c r="L47" s="166">
        <v>81824.03</v>
      </c>
      <c r="M47" s="166">
        <v>79994.06</v>
      </c>
      <c r="N47" s="166">
        <v>113897.9</v>
      </c>
      <c r="O47" s="166">
        <v>97504.639999999999</v>
      </c>
      <c r="P47" s="180">
        <v>123258.9</v>
      </c>
      <c r="Q47" s="166">
        <v>139405.1</v>
      </c>
      <c r="R47" s="166">
        <v>117542.9</v>
      </c>
      <c r="S47" s="168">
        <v>114671.1</v>
      </c>
      <c r="T47" s="168">
        <v>142694.6</v>
      </c>
      <c r="U47" s="168">
        <v>127464.1</v>
      </c>
      <c r="V47" s="167">
        <v>120293.1</v>
      </c>
      <c r="W47" s="168">
        <v>190120.4</v>
      </c>
      <c r="X47" s="168">
        <v>207647.2</v>
      </c>
      <c r="Y47" s="168">
        <v>230533.1</v>
      </c>
      <c r="Z47" s="167">
        <v>203320.1</v>
      </c>
      <c r="AA47" s="168">
        <v>171662.7</v>
      </c>
      <c r="AB47" s="167">
        <v>194762</v>
      </c>
      <c r="AC47" s="168">
        <v>195618.1</v>
      </c>
      <c r="AD47" s="168">
        <v>203631.8</v>
      </c>
    </row>
    <row r="48" spans="2:30" x14ac:dyDescent="0.25">
      <c r="B48" s="185" t="s">
        <v>17</v>
      </c>
      <c r="C48" s="186"/>
      <c r="D48" s="168">
        <v>1500.021</v>
      </c>
      <c r="E48" s="168">
        <v>7.8</v>
      </c>
      <c r="F48" s="168">
        <v>11.73</v>
      </c>
      <c r="G48" s="168">
        <v>56.039000000000001</v>
      </c>
      <c r="H48" s="168" t="s">
        <v>57</v>
      </c>
      <c r="I48" s="169">
        <v>3.8879999999999999</v>
      </c>
      <c r="J48" s="168">
        <v>4.5250000000000004</v>
      </c>
      <c r="K48" s="168">
        <v>794.28899999999999</v>
      </c>
      <c r="L48" s="168">
        <v>695.327</v>
      </c>
      <c r="M48" s="169">
        <v>669.57600000000002</v>
      </c>
      <c r="N48" s="168">
        <v>31.928999999999998</v>
      </c>
      <c r="O48" s="169">
        <v>65.861999999999995</v>
      </c>
      <c r="P48" s="168">
        <v>51.767000000000003</v>
      </c>
      <c r="Q48" s="169">
        <v>179.10599999999999</v>
      </c>
      <c r="R48" s="168">
        <v>234.203</v>
      </c>
      <c r="S48" s="170">
        <v>340.71499999999997</v>
      </c>
      <c r="T48" s="170">
        <v>370.62400000000002</v>
      </c>
      <c r="U48" s="170">
        <v>317.96699999999998</v>
      </c>
      <c r="V48" s="169">
        <v>474.476</v>
      </c>
      <c r="W48" s="170">
        <v>187.827</v>
      </c>
      <c r="X48" s="170">
        <v>129.23599999999999</v>
      </c>
      <c r="Y48" s="170">
        <v>137.417</v>
      </c>
      <c r="Z48" s="169">
        <v>1.1339999999999999</v>
      </c>
      <c r="AA48" s="170">
        <v>150.232</v>
      </c>
      <c r="AB48" s="169">
        <v>44.543999999999997</v>
      </c>
      <c r="AC48" s="170">
        <v>4.1900000000000004</v>
      </c>
      <c r="AD48" s="170">
        <v>0.83899999999999997</v>
      </c>
    </row>
    <row r="49" spans="2:30" x14ac:dyDescent="0.25">
      <c r="B49" s="187" t="s">
        <v>18</v>
      </c>
      <c r="C49" s="188"/>
      <c r="D49" s="168">
        <v>5836.848</v>
      </c>
      <c r="E49" s="168">
        <v>4490.13</v>
      </c>
      <c r="F49" s="168">
        <v>2306.5320000000002</v>
      </c>
      <c r="G49" s="168">
        <v>2525.87</v>
      </c>
      <c r="H49" s="168">
        <v>1978.162</v>
      </c>
      <c r="I49" s="167">
        <v>2252.915</v>
      </c>
      <c r="J49" s="168">
        <v>1937.2180000000001</v>
      </c>
      <c r="K49" s="167">
        <v>1550.7560000000001</v>
      </c>
      <c r="L49" s="168">
        <v>1370.038</v>
      </c>
      <c r="M49" s="168">
        <v>1946.5250000000001</v>
      </c>
      <c r="N49" s="168">
        <v>2276.5529999999999</v>
      </c>
      <c r="O49" s="168">
        <v>3688.7289999999998</v>
      </c>
      <c r="P49" s="181">
        <v>7745.0020000000004</v>
      </c>
      <c r="Q49" s="168">
        <v>4159.2870000000003</v>
      </c>
      <c r="R49" s="168">
        <v>1455.5889999999999</v>
      </c>
      <c r="S49" s="170">
        <v>2348.0340000000001</v>
      </c>
      <c r="T49" s="168">
        <v>2641.4789999999998</v>
      </c>
      <c r="U49" s="168">
        <v>2823.346</v>
      </c>
      <c r="V49" s="167">
        <v>2870.9670000000001</v>
      </c>
      <c r="W49" s="168">
        <v>2776.2559999999999</v>
      </c>
      <c r="X49" s="170">
        <v>3261.645</v>
      </c>
      <c r="Y49" s="168">
        <v>3653.5859999999998</v>
      </c>
      <c r="Z49" s="167">
        <v>4001.114</v>
      </c>
      <c r="AA49" s="168">
        <v>4416.9809999999998</v>
      </c>
      <c r="AB49" s="167">
        <v>5229.8389999999999</v>
      </c>
      <c r="AC49" s="168">
        <v>5042.03</v>
      </c>
      <c r="AD49" s="168">
        <v>7964.6509999999998</v>
      </c>
    </row>
    <row r="50" spans="2:30" x14ac:dyDescent="0.25">
      <c r="B50" s="185" t="s">
        <v>19</v>
      </c>
      <c r="C50" s="186"/>
      <c r="D50" s="170">
        <v>32496.78</v>
      </c>
      <c r="E50" s="170">
        <v>26414.66</v>
      </c>
      <c r="F50" s="170">
        <v>42473.29</v>
      </c>
      <c r="G50" s="170">
        <v>58908.25</v>
      </c>
      <c r="H50" s="170">
        <v>43899.46</v>
      </c>
      <c r="I50" s="169">
        <v>49484.6</v>
      </c>
      <c r="J50" s="168">
        <v>41502.5</v>
      </c>
      <c r="K50" s="169">
        <v>38919.800000000003</v>
      </c>
      <c r="L50" s="168">
        <v>70408.160000000003</v>
      </c>
      <c r="M50" s="169">
        <v>92310.41</v>
      </c>
      <c r="N50" s="168">
        <v>118711</v>
      </c>
      <c r="O50" s="168">
        <v>90070.25</v>
      </c>
      <c r="P50" s="168">
        <v>105138.7</v>
      </c>
      <c r="Q50" s="168">
        <v>124094.7</v>
      </c>
      <c r="R50" s="170">
        <v>179136.6</v>
      </c>
      <c r="S50" s="170">
        <v>166954.29999999999</v>
      </c>
      <c r="T50" s="170">
        <v>362162.5</v>
      </c>
      <c r="U50" s="170">
        <v>209138.5</v>
      </c>
      <c r="V50" s="169">
        <v>296139.40000000002</v>
      </c>
      <c r="W50" s="170">
        <v>686397.4</v>
      </c>
      <c r="X50" s="170">
        <v>221955.5</v>
      </c>
      <c r="Y50" s="170">
        <v>167664.70000000001</v>
      </c>
      <c r="Z50" s="169">
        <v>228621.9</v>
      </c>
      <c r="AA50" s="170">
        <v>176437.9</v>
      </c>
      <c r="AB50" s="169">
        <v>75169.350000000006</v>
      </c>
      <c r="AC50" s="170">
        <v>22603.71</v>
      </c>
      <c r="AD50" s="170">
        <v>15642.22</v>
      </c>
    </row>
    <row r="51" spans="2:30" x14ac:dyDescent="0.25">
      <c r="B51" s="187" t="s">
        <v>20</v>
      </c>
      <c r="C51" s="188"/>
      <c r="D51" s="168" t="s">
        <v>57</v>
      </c>
      <c r="E51" s="168" t="s">
        <v>57</v>
      </c>
      <c r="F51" s="168" t="s">
        <v>57</v>
      </c>
      <c r="G51" s="168" t="s">
        <v>57</v>
      </c>
      <c r="H51" s="168">
        <v>29.863</v>
      </c>
      <c r="I51" s="167">
        <v>23.85</v>
      </c>
      <c r="J51" s="168">
        <v>19.399000000000001</v>
      </c>
      <c r="K51" s="167">
        <v>133.542</v>
      </c>
      <c r="L51" s="168">
        <v>65.998999999999995</v>
      </c>
      <c r="M51" s="167">
        <v>44.456000000000003</v>
      </c>
      <c r="N51" s="168">
        <v>57.05</v>
      </c>
      <c r="O51" s="168">
        <v>75.983999999999995</v>
      </c>
      <c r="P51" s="168">
        <v>274.43299999999999</v>
      </c>
      <c r="Q51" s="168">
        <v>84.978999999999999</v>
      </c>
      <c r="R51" s="168" t="s">
        <v>57</v>
      </c>
      <c r="S51" s="168">
        <v>350.87400000000002</v>
      </c>
      <c r="T51" s="168">
        <v>1.4550000000000001</v>
      </c>
      <c r="U51" s="168">
        <v>2.4249999999999998</v>
      </c>
      <c r="V51" s="167">
        <v>76.566999999999993</v>
      </c>
      <c r="W51" s="168">
        <v>29.395</v>
      </c>
      <c r="X51" s="168" t="s">
        <v>57</v>
      </c>
      <c r="Y51" s="168" t="s">
        <v>57</v>
      </c>
      <c r="Z51" s="167">
        <v>13026.3</v>
      </c>
      <c r="AA51" s="168">
        <v>9648.3619999999992</v>
      </c>
      <c r="AB51" s="167">
        <v>28007.360000000001</v>
      </c>
      <c r="AC51" s="168">
        <v>46495.14</v>
      </c>
      <c r="AD51" s="168">
        <v>80896.28</v>
      </c>
    </row>
    <row r="52" spans="2:30" x14ac:dyDescent="0.25">
      <c r="B52" s="185" t="s">
        <v>21</v>
      </c>
      <c r="C52" s="186"/>
      <c r="D52" s="170">
        <v>2139.35</v>
      </c>
      <c r="E52" s="170">
        <v>2437.857</v>
      </c>
      <c r="F52" s="170">
        <v>4203.5079999999998</v>
      </c>
      <c r="G52" s="170">
        <v>3889.1109999999999</v>
      </c>
      <c r="H52" s="170">
        <v>5306.7049999999999</v>
      </c>
      <c r="I52" s="169">
        <v>3471.241</v>
      </c>
      <c r="J52" s="168">
        <v>3004.3780000000002</v>
      </c>
      <c r="K52" s="169">
        <v>3861.038</v>
      </c>
      <c r="L52" s="170">
        <v>7461.4179999999997</v>
      </c>
      <c r="M52" s="170">
        <v>4459.9040000000005</v>
      </c>
      <c r="N52" s="170">
        <v>5526.6459999999997</v>
      </c>
      <c r="O52" s="170">
        <v>7934.5879999999997</v>
      </c>
      <c r="P52" s="177">
        <v>6288.8490000000002</v>
      </c>
      <c r="Q52" s="170">
        <v>10572.85</v>
      </c>
      <c r="R52" s="170">
        <v>17876.86</v>
      </c>
      <c r="S52" s="170">
        <v>56609.88</v>
      </c>
      <c r="T52" s="170">
        <v>105875</v>
      </c>
      <c r="U52" s="170">
        <v>49215.5</v>
      </c>
      <c r="V52" s="169">
        <v>2467.6959999999999</v>
      </c>
      <c r="W52" s="170">
        <v>4976.0959999999995</v>
      </c>
      <c r="X52" s="170">
        <v>5096.5720000000001</v>
      </c>
      <c r="Y52" s="170">
        <v>2257.279</v>
      </c>
      <c r="Z52" s="169">
        <v>1885.3320000000001</v>
      </c>
      <c r="AA52" s="170">
        <v>1375.4880000000001</v>
      </c>
      <c r="AB52" s="169">
        <v>1196.8900000000001</v>
      </c>
      <c r="AC52" s="170">
        <v>871.00699999999995</v>
      </c>
      <c r="AD52" s="170">
        <v>2170.8780000000002</v>
      </c>
    </row>
    <row r="53" spans="2:30" x14ac:dyDescent="0.25">
      <c r="B53" s="187" t="s">
        <v>22</v>
      </c>
      <c r="C53" s="188"/>
      <c r="D53" s="168">
        <v>27184.04</v>
      </c>
      <c r="E53" s="168">
        <v>16446.04</v>
      </c>
      <c r="F53" s="168">
        <v>13262.86</v>
      </c>
      <c r="G53" s="168">
        <v>16603.68</v>
      </c>
      <c r="H53" s="168">
        <v>32538.77</v>
      </c>
      <c r="I53" s="167">
        <v>60899.199999999997</v>
      </c>
      <c r="J53" s="168">
        <v>79433.509999999995</v>
      </c>
      <c r="K53" s="167">
        <v>97980.53</v>
      </c>
      <c r="L53" s="168">
        <v>120576.4</v>
      </c>
      <c r="M53" s="168">
        <v>176226.7</v>
      </c>
      <c r="N53" s="168">
        <v>192192.1</v>
      </c>
      <c r="O53" s="168">
        <v>271089.5</v>
      </c>
      <c r="P53" s="181">
        <v>303390</v>
      </c>
      <c r="Q53" s="168">
        <v>116252.7</v>
      </c>
      <c r="R53" s="168">
        <v>123610.9</v>
      </c>
      <c r="S53" s="170">
        <v>175023.5</v>
      </c>
      <c r="T53" s="168">
        <v>97716.76</v>
      </c>
      <c r="U53" s="168">
        <v>69597.899999999994</v>
      </c>
      <c r="V53" s="167">
        <v>34889.94</v>
      </c>
      <c r="W53" s="168">
        <v>60252.84</v>
      </c>
      <c r="X53" s="170">
        <v>45069.88</v>
      </c>
      <c r="Y53" s="168">
        <v>28735.74</v>
      </c>
      <c r="Z53" s="167">
        <v>24038.73</v>
      </c>
      <c r="AA53" s="168">
        <v>16018.78</v>
      </c>
      <c r="AB53" s="167">
        <v>13080.73</v>
      </c>
      <c r="AC53" s="168">
        <v>17138.13</v>
      </c>
      <c r="AD53" s="168">
        <v>63113.33</v>
      </c>
    </row>
    <row r="54" spans="2:30" x14ac:dyDescent="0.25">
      <c r="B54" s="185" t="s">
        <v>23</v>
      </c>
      <c r="C54" s="186"/>
      <c r="D54" s="170">
        <v>3478.683</v>
      </c>
      <c r="E54" s="170">
        <v>1224.8510000000001</v>
      </c>
      <c r="F54" s="170">
        <v>503.92599999999999</v>
      </c>
      <c r="G54" s="170">
        <v>893.93100000000004</v>
      </c>
      <c r="H54" s="170">
        <v>564.20500000000004</v>
      </c>
      <c r="I54" s="169">
        <v>1073.2360000000001</v>
      </c>
      <c r="J54" s="168">
        <v>855.34799999999996</v>
      </c>
      <c r="K54" s="169">
        <v>3846.549</v>
      </c>
      <c r="L54" s="170">
        <v>928.09900000000005</v>
      </c>
      <c r="M54" s="170">
        <v>1165.367</v>
      </c>
      <c r="N54" s="170">
        <v>1113.377</v>
      </c>
      <c r="O54" s="170">
        <v>591.99</v>
      </c>
      <c r="P54" s="177">
        <v>1419.6110000000001</v>
      </c>
      <c r="Q54" s="170">
        <v>1713.971</v>
      </c>
      <c r="R54" s="170">
        <v>1925.0070000000001</v>
      </c>
      <c r="S54" s="170">
        <v>1628.3489999999999</v>
      </c>
      <c r="T54" s="170">
        <v>19433.82</v>
      </c>
      <c r="U54" s="170">
        <v>2600.453</v>
      </c>
      <c r="V54" s="169">
        <v>2219.473</v>
      </c>
      <c r="W54" s="170">
        <v>11646.45</v>
      </c>
      <c r="X54" s="170">
        <v>2279.413</v>
      </c>
      <c r="Y54" s="170">
        <v>1389.2149999999999</v>
      </c>
      <c r="Z54" s="169">
        <v>944.68</v>
      </c>
      <c r="AA54" s="170">
        <v>1832.83</v>
      </c>
      <c r="AB54" s="169">
        <v>780.15300000000002</v>
      </c>
      <c r="AC54" s="170">
        <v>929.02499999999998</v>
      </c>
      <c r="AD54" s="170">
        <v>1200.8130000000001</v>
      </c>
    </row>
    <row r="55" spans="2:30" ht="15.75" thickBot="1" x14ac:dyDescent="0.3">
      <c r="B55" s="187" t="s">
        <v>24</v>
      </c>
      <c r="C55" s="188"/>
      <c r="D55" s="168">
        <v>3527.143</v>
      </c>
      <c r="E55" s="168">
        <v>6437.8530000000001</v>
      </c>
      <c r="F55" s="168">
        <v>6416.1149999999998</v>
      </c>
      <c r="G55" s="168">
        <v>8293.1509999999998</v>
      </c>
      <c r="H55" s="168">
        <v>8177.6819999999998</v>
      </c>
      <c r="I55" s="167">
        <v>5659.0429999999997</v>
      </c>
      <c r="J55" s="168">
        <v>3459.6849999999999</v>
      </c>
      <c r="K55" s="167">
        <v>2292.4929999999999</v>
      </c>
      <c r="L55" s="168">
        <v>1844.135</v>
      </c>
      <c r="M55" s="168">
        <v>3612.027</v>
      </c>
      <c r="N55" s="168">
        <v>3913.9870000000001</v>
      </c>
      <c r="O55" s="168">
        <v>5779.7650000000003</v>
      </c>
      <c r="P55" s="181">
        <v>6499.4780000000001</v>
      </c>
      <c r="Q55" s="168">
        <v>7389.2120000000004</v>
      </c>
      <c r="R55" s="168">
        <v>5312.7910000000002</v>
      </c>
      <c r="S55" s="170">
        <v>4924.08</v>
      </c>
      <c r="T55" s="168">
        <v>6771.1090000000004</v>
      </c>
      <c r="U55" s="168">
        <v>4714.9949999999999</v>
      </c>
      <c r="V55" s="167">
        <v>3464.951</v>
      </c>
      <c r="W55" s="168">
        <v>3348.5189999999998</v>
      </c>
      <c r="X55" s="170">
        <v>2627.067</v>
      </c>
      <c r="Y55" s="168">
        <v>2082.277</v>
      </c>
      <c r="Z55" s="167">
        <v>2687.451</v>
      </c>
      <c r="AA55" s="168">
        <v>3266.8510000000001</v>
      </c>
      <c r="AB55" s="167">
        <v>3296.306</v>
      </c>
      <c r="AC55" s="183">
        <v>2936.2179999999998</v>
      </c>
      <c r="AD55" s="183">
        <v>3526.4760000000001</v>
      </c>
    </row>
    <row r="56" spans="2:30" ht="15.75" thickBot="1" x14ac:dyDescent="0.3">
      <c r="B56" s="189" t="s">
        <v>25</v>
      </c>
      <c r="C56" s="190"/>
      <c r="D56" s="171" t="s">
        <v>57</v>
      </c>
      <c r="E56" s="171" t="s">
        <v>57</v>
      </c>
      <c r="F56" s="171">
        <v>6.0000000000000001E-3</v>
      </c>
      <c r="G56" s="171">
        <v>159</v>
      </c>
      <c r="H56" s="171">
        <v>68.88</v>
      </c>
      <c r="I56" s="172" t="s">
        <v>57</v>
      </c>
      <c r="J56" s="171" t="s">
        <v>57</v>
      </c>
      <c r="K56" s="171" t="s">
        <v>57</v>
      </c>
      <c r="L56" s="171" t="s">
        <v>57</v>
      </c>
      <c r="M56" s="171">
        <v>640.20399999999995</v>
      </c>
      <c r="N56" s="171">
        <v>1287.001</v>
      </c>
      <c r="O56" s="171">
        <v>2081.0940000000001</v>
      </c>
      <c r="P56" s="178">
        <v>2422.4459999999999</v>
      </c>
      <c r="Q56" s="171">
        <v>3565.0320000000002</v>
      </c>
      <c r="R56" s="171">
        <v>5210.2039999999997</v>
      </c>
      <c r="S56" s="171">
        <v>4272.6480000000001</v>
      </c>
      <c r="T56" s="171">
        <v>7081.1019999999999</v>
      </c>
      <c r="U56" s="171">
        <v>2204.902</v>
      </c>
      <c r="V56" s="172">
        <v>1839.297</v>
      </c>
      <c r="W56" s="171">
        <v>2265.0990000000002</v>
      </c>
      <c r="X56" s="171">
        <v>2305.547</v>
      </c>
      <c r="Y56" s="171">
        <v>2672.5439999999999</v>
      </c>
      <c r="Z56" s="172">
        <v>2117.7930000000001</v>
      </c>
      <c r="AA56" s="171">
        <v>56715.7</v>
      </c>
      <c r="AB56" s="172">
        <v>454710.8</v>
      </c>
      <c r="AC56" s="171">
        <v>669659.9</v>
      </c>
      <c r="AD56" s="171">
        <v>499230.8</v>
      </c>
    </row>
    <row r="57" spans="2:30" x14ac:dyDescent="0.25">
      <c r="B57" t="s">
        <v>51</v>
      </c>
    </row>
    <row r="59" spans="2:30" x14ac:dyDescent="0.25">
      <c r="P59" s="161"/>
      <c r="Q59" s="161"/>
      <c r="R59" s="162"/>
      <c r="S59" s="161"/>
      <c r="T59" s="161"/>
    </row>
    <row r="60" spans="2:30" x14ac:dyDescent="0.25">
      <c r="D60" s="162"/>
      <c r="E60" s="161"/>
      <c r="F60" s="161"/>
      <c r="G60" s="161"/>
      <c r="H60" s="161"/>
      <c r="P60" s="161"/>
      <c r="Q60" s="162"/>
      <c r="R60" s="161"/>
      <c r="S60" s="161"/>
      <c r="T60" s="161"/>
    </row>
    <row r="61" spans="2:30" x14ac:dyDescent="0.25">
      <c r="D61" s="161"/>
      <c r="E61" s="161"/>
      <c r="F61" s="161"/>
      <c r="G61" s="161"/>
      <c r="H61" s="161"/>
      <c r="P61" s="161"/>
      <c r="Q61" s="161"/>
      <c r="R61" s="161"/>
      <c r="S61" s="161"/>
      <c r="T61" s="161"/>
    </row>
    <row r="62" spans="2:30" x14ac:dyDescent="0.25">
      <c r="D62" s="161"/>
      <c r="E62" s="161"/>
      <c r="F62" s="161"/>
      <c r="G62" s="161"/>
      <c r="H62" s="161"/>
      <c r="P62" s="161"/>
      <c r="Q62" s="161"/>
      <c r="R62" s="161"/>
      <c r="S62" s="161"/>
      <c r="T62" s="161"/>
    </row>
    <row r="63" spans="2:30" x14ac:dyDescent="0.25">
      <c r="D63" s="161"/>
      <c r="E63" s="161"/>
      <c r="F63" s="161"/>
      <c r="G63" s="161"/>
      <c r="H63" s="161"/>
      <c r="P63" s="161"/>
      <c r="Q63" s="161"/>
      <c r="R63" s="161"/>
      <c r="S63" s="161"/>
      <c r="T63" s="161"/>
    </row>
    <row r="64" spans="2:30" x14ac:dyDescent="0.25">
      <c r="D64" s="161"/>
      <c r="E64" s="161"/>
      <c r="F64" s="161"/>
      <c r="G64" s="161"/>
      <c r="H64" s="161"/>
      <c r="P64" s="161"/>
      <c r="Q64" s="161"/>
      <c r="R64" s="161"/>
      <c r="S64" s="161"/>
      <c r="T64" s="161"/>
    </row>
    <row r="65" spans="4:20" x14ac:dyDescent="0.25">
      <c r="D65" s="161"/>
      <c r="E65" s="161"/>
      <c r="F65" s="161"/>
      <c r="G65" s="161"/>
      <c r="H65" s="161"/>
      <c r="I65" s="161"/>
      <c r="P65" s="161"/>
      <c r="Q65" s="161"/>
      <c r="R65" s="161"/>
      <c r="S65" s="161"/>
      <c r="T65" s="161"/>
    </row>
    <row r="66" spans="4:20" x14ac:dyDescent="0.25">
      <c r="D66" s="161"/>
      <c r="E66" s="161"/>
      <c r="F66" s="161"/>
      <c r="G66" s="161"/>
      <c r="H66" s="161"/>
      <c r="I66" s="161"/>
      <c r="P66" s="161"/>
      <c r="Q66" s="161"/>
      <c r="R66" s="161"/>
      <c r="S66" s="161"/>
      <c r="T66" s="161"/>
    </row>
    <row r="67" spans="4:20" x14ac:dyDescent="0.25">
      <c r="D67" s="161"/>
      <c r="E67" s="161"/>
      <c r="F67" s="161"/>
      <c r="G67" s="161"/>
      <c r="H67" s="161"/>
      <c r="I67" s="161"/>
      <c r="P67" s="161"/>
      <c r="Q67" s="161"/>
      <c r="R67" s="161"/>
      <c r="S67" s="161"/>
      <c r="T67" s="161"/>
    </row>
    <row r="68" spans="4:20" x14ac:dyDescent="0.25">
      <c r="D68" s="161"/>
      <c r="E68" s="161"/>
      <c r="F68" s="161"/>
      <c r="G68" s="161"/>
      <c r="H68" s="161"/>
      <c r="I68" s="161"/>
      <c r="P68" s="161"/>
      <c r="Q68" s="161"/>
      <c r="R68" s="161"/>
      <c r="S68" s="161"/>
      <c r="T68" s="161"/>
    </row>
    <row r="69" spans="4:20" x14ac:dyDescent="0.25">
      <c r="D69" s="161"/>
      <c r="E69" s="161"/>
      <c r="F69" s="161"/>
      <c r="G69" s="161"/>
      <c r="H69" s="161"/>
      <c r="I69" s="161"/>
      <c r="P69" s="161"/>
      <c r="Q69" s="161"/>
      <c r="R69" s="161"/>
      <c r="S69" s="161"/>
      <c r="T69" s="161"/>
    </row>
    <row r="70" spans="4:20" x14ac:dyDescent="0.25">
      <c r="D70" s="161"/>
      <c r="E70" s="161"/>
      <c r="F70" s="161"/>
      <c r="G70" s="161"/>
      <c r="H70" s="161"/>
      <c r="I70" s="161"/>
    </row>
    <row r="71" spans="4:20" x14ac:dyDescent="0.25">
      <c r="D71" s="161"/>
      <c r="E71" s="161"/>
      <c r="F71" s="161"/>
      <c r="G71" s="161"/>
      <c r="H71" s="161"/>
      <c r="I71" s="161"/>
    </row>
    <row r="72" spans="4:20" x14ac:dyDescent="0.25">
      <c r="D72" s="161"/>
      <c r="E72" s="161"/>
      <c r="F72" s="161"/>
      <c r="G72" s="161"/>
      <c r="H72" s="161"/>
      <c r="I72" s="161"/>
    </row>
    <row r="73" spans="4:20" x14ac:dyDescent="0.25">
      <c r="D73" s="161"/>
      <c r="E73" s="161"/>
      <c r="F73" s="161"/>
      <c r="G73" s="161"/>
      <c r="H73" s="161"/>
      <c r="I73" s="161"/>
    </row>
    <row r="74" spans="4:20" x14ac:dyDescent="0.25">
      <c r="D74" s="161"/>
      <c r="E74" s="161"/>
      <c r="F74" s="161"/>
      <c r="G74" s="161"/>
      <c r="H74" s="161"/>
      <c r="I74" s="161"/>
    </row>
    <row r="75" spans="4:20" x14ac:dyDescent="0.25">
      <c r="D75" s="161"/>
      <c r="E75" s="161"/>
      <c r="F75" s="161"/>
      <c r="G75" s="161"/>
      <c r="H75" s="161"/>
      <c r="I75" s="161"/>
    </row>
  </sheetData>
  <mergeCells count="16">
    <mergeCell ref="B51:C51"/>
    <mergeCell ref="B7:E16"/>
    <mergeCell ref="C17:E17"/>
    <mergeCell ref="G8:J16"/>
    <mergeCell ref="M7:P16"/>
    <mergeCell ref="M17:O17"/>
    <mergeCell ref="B46:C46"/>
    <mergeCell ref="B47:C47"/>
    <mergeCell ref="B48:C48"/>
    <mergeCell ref="B49:C49"/>
    <mergeCell ref="B50:C50"/>
    <mergeCell ref="B52:C52"/>
    <mergeCell ref="B53:C53"/>
    <mergeCell ref="B54:C54"/>
    <mergeCell ref="B55:C55"/>
    <mergeCell ref="B56:C5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7:AE71"/>
  <sheetViews>
    <sheetView showGridLines="0" topLeftCell="S39" zoomScale="130" zoomScaleNormal="130" workbookViewId="0">
      <selection activeCell="AA61" sqref="AA61"/>
    </sheetView>
  </sheetViews>
  <sheetFormatPr baseColWidth="10" defaultRowHeight="15" x14ac:dyDescent="0.25"/>
  <cols>
    <col min="1" max="1" width="8" customWidth="1"/>
    <col min="4" max="4" width="19.140625" customWidth="1"/>
    <col min="5" max="14" width="12.42578125" bestFit="1" customWidth="1"/>
    <col min="15" max="18" width="13.42578125" bestFit="1" customWidth="1"/>
    <col min="19" max="24" width="13.140625" bestFit="1" customWidth="1"/>
    <col min="25" max="25" width="13.140625" customWidth="1"/>
    <col min="26" max="28" width="13.5703125" bestFit="1" customWidth="1"/>
    <col min="29" max="29" width="14.42578125" customWidth="1"/>
    <col min="30" max="30" width="13.5703125" customWidth="1"/>
    <col min="31" max="31" width="13.5703125" bestFit="1" customWidth="1"/>
  </cols>
  <sheetData>
    <row r="7" spans="2:16" x14ac:dyDescent="0.25">
      <c r="B7" s="205" t="s">
        <v>5</v>
      </c>
      <c r="C7" s="206"/>
      <c r="D7" s="206"/>
      <c r="E7" s="206"/>
      <c r="M7" s="191" t="s">
        <v>6</v>
      </c>
      <c r="N7" s="207"/>
      <c r="O7" s="207"/>
      <c r="P7" s="207"/>
    </row>
    <row r="8" spans="2:16" x14ac:dyDescent="0.25">
      <c r="B8" s="206"/>
      <c r="C8" s="206"/>
      <c r="D8" s="206"/>
      <c r="E8" s="206"/>
      <c r="G8" s="193" t="s">
        <v>1</v>
      </c>
      <c r="H8" s="193"/>
      <c r="I8" s="193"/>
      <c r="J8" s="193"/>
      <c r="K8" s="193"/>
      <c r="M8" s="207"/>
      <c r="N8" s="207"/>
      <c r="O8" s="207"/>
      <c r="P8" s="207"/>
    </row>
    <row r="9" spans="2:16" x14ac:dyDescent="0.25">
      <c r="B9" s="206"/>
      <c r="C9" s="206"/>
      <c r="D9" s="206"/>
      <c r="E9" s="206"/>
      <c r="G9" s="193"/>
      <c r="H9" s="193"/>
      <c r="I9" s="193"/>
      <c r="J9" s="193"/>
      <c r="K9" s="193"/>
      <c r="M9" s="207"/>
      <c r="N9" s="207"/>
      <c r="O9" s="207"/>
      <c r="P9" s="207"/>
    </row>
    <row r="10" spans="2:16" x14ac:dyDescent="0.25">
      <c r="B10" s="206"/>
      <c r="C10" s="206"/>
      <c r="D10" s="206"/>
      <c r="E10" s="206"/>
      <c r="G10" s="193"/>
      <c r="H10" s="193"/>
      <c r="I10" s="193"/>
      <c r="J10" s="193"/>
      <c r="K10" s="193"/>
      <c r="M10" s="207"/>
      <c r="N10" s="207"/>
      <c r="O10" s="207"/>
      <c r="P10" s="207"/>
    </row>
    <row r="11" spans="2:16" x14ac:dyDescent="0.25">
      <c r="B11" s="206"/>
      <c r="C11" s="206"/>
      <c r="D11" s="206"/>
      <c r="E11" s="206"/>
      <c r="G11" s="193"/>
      <c r="H11" s="193"/>
      <c r="I11" s="193"/>
      <c r="J11" s="193"/>
      <c r="K11" s="193"/>
      <c r="M11" s="207"/>
      <c r="N11" s="207"/>
      <c r="O11" s="207"/>
      <c r="P11" s="207"/>
    </row>
    <row r="12" spans="2:16" x14ac:dyDescent="0.25">
      <c r="B12" s="206"/>
      <c r="C12" s="206"/>
      <c r="D12" s="206"/>
      <c r="E12" s="206"/>
      <c r="G12" s="193"/>
      <c r="H12" s="193"/>
      <c r="I12" s="193"/>
      <c r="J12" s="193"/>
      <c r="K12" s="193"/>
      <c r="M12" s="207"/>
      <c r="N12" s="207"/>
      <c r="O12" s="207"/>
      <c r="P12" s="207"/>
    </row>
    <row r="13" spans="2:16" x14ac:dyDescent="0.25">
      <c r="B13" s="206"/>
      <c r="C13" s="206"/>
      <c r="D13" s="206"/>
      <c r="E13" s="206"/>
      <c r="G13" s="193"/>
      <c r="H13" s="193"/>
      <c r="I13" s="193"/>
      <c r="J13" s="193"/>
      <c r="K13" s="193"/>
      <c r="M13" s="207"/>
      <c r="N13" s="207"/>
      <c r="O13" s="207"/>
      <c r="P13" s="207"/>
    </row>
    <row r="14" spans="2:16" x14ac:dyDescent="0.25">
      <c r="B14" s="206"/>
      <c r="C14" s="206"/>
      <c r="D14" s="206"/>
      <c r="E14" s="206"/>
      <c r="G14" s="193"/>
      <c r="H14" s="193"/>
      <c r="I14" s="193"/>
      <c r="J14" s="193"/>
      <c r="K14" s="193"/>
      <c r="M14" s="207"/>
      <c r="N14" s="207"/>
      <c r="O14" s="207"/>
      <c r="P14" s="207"/>
    </row>
    <row r="15" spans="2:16" x14ac:dyDescent="0.25">
      <c r="B15" s="206"/>
      <c r="C15" s="206"/>
      <c r="D15" s="206"/>
      <c r="E15" s="206"/>
      <c r="G15" s="193"/>
      <c r="H15" s="193"/>
      <c r="I15" s="193"/>
      <c r="J15" s="193"/>
      <c r="K15" s="193"/>
      <c r="M15" s="207"/>
      <c r="N15" s="207"/>
      <c r="O15" s="207"/>
      <c r="P15" s="207"/>
    </row>
    <row r="16" spans="2:16" x14ac:dyDescent="0.25">
      <c r="B16" s="206"/>
      <c r="C16" s="206"/>
      <c r="D16" s="206"/>
      <c r="E16" s="206"/>
      <c r="G16" s="193"/>
      <c r="H16" s="193"/>
      <c r="I16" s="193"/>
      <c r="J16" s="193"/>
      <c r="K16" s="193"/>
      <c r="M16" s="207"/>
      <c r="N16" s="207"/>
      <c r="O16" s="207"/>
      <c r="P16" s="207"/>
    </row>
    <row r="17" spans="3:15" x14ac:dyDescent="0.25">
      <c r="C17" s="192" t="s">
        <v>3</v>
      </c>
      <c r="D17" s="192"/>
      <c r="E17" s="192"/>
      <c r="M17" s="192" t="s">
        <v>3</v>
      </c>
      <c r="N17" s="192"/>
      <c r="O17" s="192"/>
    </row>
    <row r="42" spans="2:31" x14ac:dyDescent="0.25">
      <c r="C42" s="3" t="s">
        <v>60</v>
      </c>
    </row>
    <row r="44" spans="2:31" ht="15.75" thickBot="1" x14ac:dyDescent="0.3"/>
    <row r="45" spans="2:31" ht="15.75" thickBot="1" x14ac:dyDescent="0.3">
      <c r="B45" s="198" t="s">
        <v>14</v>
      </c>
      <c r="C45" s="199"/>
      <c r="D45" s="200"/>
      <c r="E45" s="7">
        <v>1995</v>
      </c>
      <c r="F45" s="11">
        <v>1996</v>
      </c>
      <c r="G45" s="7">
        <v>1997</v>
      </c>
      <c r="H45" s="11">
        <v>1998</v>
      </c>
      <c r="I45" s="7">
        <v>1999</v>
      </c>
      <c r="J45" s="11">
        <v>2000</v>
      </c>
      <c r="K45" s="7">
        <v>2001</v>
      </c>
      <c r="L45" s="11">
        <v>2002</v>
      </c>
      <c r="M45" s="7">
        <v>2003</v>
      </c>
      <c r="N45" s="11">
        <v>2004</v>
      </c>
      <c r="O45" s="7">
        <v>2005</v>
      </c>
      <c r="P45" s="11">
        <v>2006</v>
      </c>
      <c r="Q45" s="7">
        <v>2007</v>
      </c>
      <c r="R45" s="11">
        <v>2008</v>
      </c>
      <c r="S45" s="7">
        <v>2009</v>
      </c>
      <c r="T45" s="11">
        <v>2010</v>
      </c>
      <c r="U45" s="7">
        <v>2011</v>
      </c>
      <c r="V45" s="11">
        <v>2012</v>
      </c>
      <c r="W45" s="7">
        <v>2013</v>
      </c>
      <c r="X45" s="11">
        <v>2014</v>
      </c>
      <c r="Y45" s="7">
        <v>2015</v>
      </c>
      <c r="Z45" s="11">
        <v>2016</v>
      </c>
      <c r="AA45" s="7">
        <v>2017</v>
      </c>
      <c r="AB45" s="11">
        <v>2018</v>
      </c>
      <c r="AC45" s="7">
        <v>2019</v>
      </c>
      <c r="AD45" s="11">
        <v>2020</v>
      </c>
      <c r="AE45" s="11">
        <v>2021</v>
      </c>
    </row>
    <row r="46" spans="2:31" ht="15.75" thickBot="1" x14ac:dyDescent="0.3">
      <c r="B46" s="194" t="s">
        <v>15</v>
      </c>
      <c r="C46" s="203"/>
      <c r="D46" s="195"/>
      <c r="E46" s="173">
        <v>390925.9</v>
      </c>
      <c r="F46" s="165">
        <v>471528</v>
      </c>
      <c r="G46" s="173">
        <v>391252.2</v>
      </c>
      <c r="H46" s="165">
        <v>396018.3</v>
      </c>
      <c r="I46" s="173">
        <v>246579.5</v>
      </c>
      <c r="J46" s="165">
        <v>249287.4</v>
      </c>
      <c r="K46" s="173">
        <v>401000.3</v>
      </c>
      <c r="L46" s="165">
        <v>275018.7</v>
      </c>
      <c r="M46" s="173">
        <v>289513</v>
      </c>
      <c r="N46" s="165">
        <v>302319.2</v>
      </c>
      <c r="O46" s="173">
        <v>331534.90000000002</v>
      </c>
      <c r="P46" s="165">
        <v>394653.5</v>
      </c>
      <c r="Q46" s="173">
        <v>519456.5</v>
      </c>
      <c r="R46" s="165">
        <v>607613.6</v>
      </c>
      <c r="S46" s="173">
        <v>538940.6</v>
      </c>
      <c r="T46" s="165">
        <v>640379.6</v>
      </c>
      <c r="U46" s="173">
        <v>794051.7</v>
      </c>
      <c r="V46" s="165">
        <v>948452.2</v>
      </c>
      <c r="W46" s="173">
        <v>1010606</v>
      </c>
      <c r="X46" s="165">
        <v>981947.8</v>
      </c>
      <c r="Y46" s="173">
        <v>823696.5</v>
      </c>
      <c r="Z46" s="165">
        <v>761287.6</v>
      </c>
      <c r="AA46" s="173">
        <v>754602.4</v>
      </c>
      <c r="AB46" s="165">
        <v>826662</v>
      </c>
      <c r="AC46" s="173">
        <v>822167.4</v>
      </c>
      <c r="AD46" s="165">
        <v>679193.8</v>
      </c>
      <c r="AE46" s="165">
        <v>898762.2</v>
      </c>
    </row>
    <row r="47" spans="2:31" x14ac:dyDescent="0.25">
      <c r="B47" s="196" t="s">
        <v>27</v>
      </c>
      <c r="C47" s="204"/>
      <c r="D47" s="197"/>
      <c r="E47" s="174">
        <v>2343.518</v>
      </c>
      <c r="F47" s="175">
        <v>2520.66</v>
      </c>
      <c r="G47" s="176">
        <v>2915.549</v>
      </c>
      <c r="H47" s="175">
        <v>3828.2739999999999</v>
      </c>
      <c r="I47" s="176">
        <v>3025.5650000000001</v>
      </c>
      <c r="J47" s="175">
        <v>3226.6590000000001</v>
      </c>
      <c r="K47" s="176">
        <v>2587.7489999999998</v>
      </c>
      <c r="L47" s="175">
        <v>2732.86</v>
      </c>
      <c r="M47" s="176">
        <v>2089.5500000000002</v>
      </c>
      <c r="N47" s="175">
        <v>3699.2979999999998</v>
      </c>
      <c r="O47" s="176">
        <v>4250.1809999999996</v>
      </c>
      <c r="P47" s="175">
        <v>5098.28</v>
      </c>
      <c r="Q47" s="176">
        <v>5910.9750000000004</v>
      </c>
      <c r="R47" s="175">
        <v>6774.732</v>
      </c>
      <c r="S47" s="176">
        <v>7552.8</v>
      </c>
      <c r="T47" s="175">
        <v>8428.5480000000007</v>
      </c>
      <c r="U47" s="176">
        <v>10928.21</v>
      </c>
      <c r="V47" s="175">
        <v>14618.92</v>
      </c>
      <c r="W47" s="176">
        <v>16353.33</v>
      </c>
      <c r="X47" s="175">
        <v>22768.63</v>
      </c>
      <c r="Y47" s="176">
        <v>20390.939999999999</v>
      </c>
      <c r="Z47" s="175">
        <v>21616.93</v>
      </c>
      <c r="AA47" s="176">
        <v>25075.89</v>
      </c>
      <c r="AB47" s="175">
        <v>27076.86</v>
      </c>
      <c r="AC47" s="176">
        <v>34470.120000000003</v>
      </c>
      <c r="AD47" s="175">
        <v>40770.370000000003</v>
      </c>
      <c r="AE47" s="175">
        <v>56475.91</v>
      </c>
    </row>
    <row r="48" spans="2:31" x14ac:dyDescent="0.25">
      <c r="B48" s="185" t="s">
        <v>28</v>
      </c>
      <c r="C48" s="201"/>
      <c r="D48" s="186"/>
      <c r="E48" s="177">
        <v>501.392</v>
      </c>
      <c r="F48" s="170">
        <v>782.67</v>
      </c>
      <c r="G48" s="169">
        <v>674.27700000000004</v>
      </c>
      <c r="H48" s="170">
        <v>1330.9929999999999</v>
      </c>
      <c r="I48" s="169">
        <v>1144.374</v>
      </c>
      <c r="J48" s="170">
        <v>4215.3909999999996</v>
      </c>
      <c r="K48" s="169">
        <v>5860.91</v>
      </c>
      <c r="L48" s="170">
        <v>3739.145</v>
      </c>
      <c r="M48" s="169">
        <v>9741.0010000000002</v>
      </c>
      <c r="N48" s="170">
        <v>8845.741</v>
      </c>
      <c r="O48" s="169">
        <v>2332.319</v>
      </c>
      <c r="P48" s="170">
        <v>1760.452</v>
      </c>
      <c r="Q48" s="169">
        <v>4223.3410000000003</v>
      </c>
      <c r="R48" s="170">
        <v>2335.712</v>
      </c>
      <c r="S48" s="169">
        <v>1699.2080000000001</v>
      </c>
      <c r="T48" s="170">
        <v>1458.481</v>
      </c>
      <c r="U48" s="169">
        <v>1580.63</v>
      </c>
      <c r="V48" s="170">
        <v>2393.8359999999998</v>
      </c>
      <c r="W48" s="169">
        <v>2335.172</v>
      </c>
      <c r="X48" s="170">
        <v>7282.9920000000002</v>
      </c>
      <c r="Y48" s="169">
        <v>6741.1729999999998</v>
      </c>
      <c r="Z48" s="170">
        <v>9716.8619999999992</v>
      </c>
      <c r="AA48" s="169">
        <v>7572.8760000000002</v>
      </c>
      <c r="AB48" s="170">
        <v>13432.39</v>
      </c>
      <c r="AC48" s="169">
        <v>14744.81</v>
      </c>
      <c r="AD48" s="170">
        <v>11084.82</v>
      </c>
      <c r="AE48" s="170">
        <v>20140.580000000002</v>
      </c>
    </row>
    <row r="49" spans="2:31" x14ac:dyDescent="0.25">
      <c r="B49" s="187" t="s">
        <v>29</v>
      </c>
      <c r="C49" s="202"/>
      <c r="D49" s="188"/>
      <c r="E49" s="177">
        <v>7643.308</v>
      </c>
      <c r="F49" s="170">
        <v>8570.4580000000005</v>
      </c>
      <c r="G49" s="169">
        <v>6650.3280000000004</v>
      </c>
      <c r="H49" s="170">
        <v>7327.5460000000003</v>
      </c>
      <c r="I49" s="169">
        <v>7450.5280000000002</v>
      </c>
      <c r="J49" s="170">
        <v>6563.3729999999996</v>
      </c>
      <c r="K49" s="169">
        <v>6360.049</v>
      </c>
      <c r="L49" s="170">
        <v>7684.7749999999996</v>
      </c>
      <c r="M49" s="169">
        <v>5858.2070000000003</v>
      </c>
      <c r="N49" s="170">
        <v>5638.6390000000001</v>
      </c>
      <c r="O49" s="169">
        <v>6267.2749999999996</v>
      </c>
      <c r="P49" s="170">
        <v>8140.0860000000002</v>
      </c>
      <c r="Q49" s="169">
        <v>7080.884</v>
      </c>
      <c r="R49" s="170">
        <v>8828.9830000000002</v>
      </c>
      <c r="S49" s="169">
        <v>7370.9269999999997</v>
      </c>
      <c r="T49" s="170">
        <v>4856.9369999999999</v>
      </c>
      <c r="U49" s="169">
        <v>6140.4070000000002</v>
      </c>
      <c r="V49" s="170">
        <v>4569.2560000000003</v>
      </c>
      <c r="W49" s="169">
        <v>4918.6210000000001</v>
      </c>
      <c r="X49" s="170">
        <v>6911.6819999999998</v>
      </c>
      <c r="Y49" s="169">
        <v>9030.0689999999995</v>
      </c>
      <c r="Z49" s="170">
        <v>7709.4719999999998</v>
      </c>
      <c r="AA49" s="169">
        <v>6170.6419999999998</v>
      </c>
      <c r="AB49" s="170">
        <v>5933.3339999999998</v>
      </c>
      <c r="AC49" s="169">
        <v>9511.14</v>
      </c>
      <c r="AD49" s="170">
        <v>7345.1840000000002</v>
      </c>
      <c r="AE49" s="170">
        <v>7795.3649999999998</v>
      </c>
    </row>
    <row r="50" spans="2:31" x14ac:dyDescent="0.25">
      <c r="B50" s="185" t="s">
        <v>30</v>
      </c>
      <c r="C50" s="201"/>
      <c r="D50" s="186"/>
      <c r="E50" s="177">
        <v>9689.09</v>
      </c>
      <c r="F50" s="170">
        <v>979.53</v>
      </c>
      <c r="G50" s="169">
        <v>1109.547</v>
      </c>
      <c r="H50" s="170">
        <v>135.857</v>
      </c>
      <c r="I50" s="169">
        <v>80.215999999999994</v>
      </c>
      <c r="J50" s="170">
        <v>9.0449999999999999</v>
      </c>
      <c r="K50" s="169">
        <v>9.3729999999999993</v>
      </c>
      <c r="L50" s="170">
        <v>13.125</v>
      </c>
      <c r="M50" s="169">
        <v>12.688000000000001</v>
      </c>
      <c r="N50" s="170">
        <v>10461.77</v>
      </c>
      <c r="O50" s="169">
        <v>2.8140000000000001</v>
      </c>
      <c r="P50" s="170">
        <v>34.997999999999998</v>
      </c>
      <c r="Q50" s="169">
        <v>2523.4259999999999</v>
      </c>
      <c r="R50" s="170">
        <v>62.976999999999997</v>
      </c>
      <c r="S50" s="169">
        <v>298.78699999999998</v>
      </c>
      <c r="T50" s="170">
        <v>1377.64</v>
      </c>
      <c r="U50" s="169">
        <v>3653.8910000000001</v>
      </c>
      <c r="V50" s="170">
        <v>1145.617</v>
      </c>
      <c r="W50" s="169">
        <v>8388.2219999999998</v>
      </c>
      <c r="X50" s="170">
        <v>1263.1400000000001</v>
      </c>
      <c r="Y50" s="169">
        <v>1831.085</v>
      </c>
      <c r="Z50" s="170">
        <v>1593.53</v>
      </c>
      <c r="AA50" s="169">
        <v>2407.0239999999999</v>
      </c>
      <c r="AB50" s="170">
        <v>4444.348</v>
      </c>
      <c r="AC50" s="169">
        <v>8604.7800000000007</v>
      </c>
      <c r="AD50" s="170">
        <v>6704.0010000000002</v>
      </c>
      <c r="AE50" s="170">
        <v>10065.99</v>
      </c>
    </row>
    <row r="51" spans="2:31" x14ac:dyDescent="0.25">
      <c r="B51" s="187" t="s">
        <v>31</v>
      </c>
      <c r="C51" s="202"/>
      <c r="D51" s="188"/>
      <c r="E51" s="177">
        <v>128.81100000000001</v>
      </c>
      <c r="F51" s="170">
        <v>395.51299999999998</v>
      </c>
      <c r="G51" s="169">
        <v>779.41</v>
      </c>
      <c r="H51" s="170">
        <v>294.64100000000002</v>
      </c>
      <c r="I51" s="169">
        <v>201.57</v>
      </c>
      <c r="J51" s="170">
        <v>219.75800000000001</v>
      </c>
      <c r="K51" s="169">
        <v>317.99400000000003</v>
      </c>
      <c r="L51" s="170">
        <v>572.32500000000005</v>
      </c>
      <c r="M51" s="169">
        <v>269.01600000000002</v>
      </c>
      <c r="N51" s="170">
        <v>430.48500000000001</v>
      </c>
      <c r="O51" s="169">
        <v>442.31</v>
      </c>
      <c r="P51" s="170">
        <v>608.21600000000001</v>
      </c>
      <c r="Q51" s="169">
        <v>1105.6869999999999</v>
      </c>
      <c r="R51" s="170">
        <v>1615.9849999999999</v>
      </c>
      <c r="S51" s="169">
        <v>862.28</v>
      </c>
      <c r="T51" s="170">
        <v>1134.4169999999999</v>
      </c>
      <c r="U51" s="169">
        <v>1649.1110000000001</v>
      </c>
      <c r="V51" s="170">
        <v>2403.4690000000001</v>
      </c>
      <c r="W51" s="169">
        <v>3662.4780000000001</v>
      </c>
      <c r="X51" s="170">
        <v>3616.4169999999999</v>
      </c>
      <c r="Y51" s="169">
        <v>3036.6480000000001</v>
      </c>
      <c r="Z51" s="170">
        <v>3405.1439999999998</v>
      </c>
      <c r="AA51" s="169">
        <v>1834.624</v>
      </c>
      <c r="AB51" s="170">
        <v>1394.7860000000001</v>
      </c>
      <c r="AC51" s="169">
        <v>830.71900000000005</v>
      </c>
      <c r="AD51" s="170">
        <v>1014.658</v>
      </c>
      <c r="AE51" s="170">
        <v>1724.625</v>
      </c>
    </row>
    <row r="52" spans="2:31" x14ac:dyDescent="0.25">
      <c r="B52" s="185" t="s">
        <v>32</v>
      </c>
      <c r="C52" s="201"/>
      <c r="D52" s="186"/>
      <c r="E52" s="177">
        <v>59028.480000000003</v>
      </c>
      <c r="F52" s="170">
        <v>53395.040000000001</v>
      </c>
      <c r="G52" s="169">
        <v>57590.48</v>
      </c>
      <c r="H52" s="170">
        <v>65132.32</v>
      </c>
      <c r="I52" s="169">
        <v>45791.94</v>
      </c>
      <c r="J52" s="170">
        <v>58394.87</v>
      </c>
      <c r="K52" s="169">
        <v>60483.67</v>
      </c>
      <c r="L52" s="170">
        <v>62032.67</v>
      </c>
      <c r="M52" s="169">
        <v>64727.17</v>
      </c>
      <c r="N52" s="170">
        <v>69519.360000000001</v>
      </c>
      <c r="O52" s="169">
        <v>72254.94</v>
      </c>
      <c r="P52" s="170">
        <v>81057.08</v>
      </c>
      <c r="Q52" s="169">
        <v>98232.71</v>
      </c>
      <c r="R52" s="170">
        <v>122399.6</v>
      </c>
      <c r="S52" s="169">
        <v>120389.6</v>
      </c>
      <c r="T52" s="170">
        <v>142533.9</v>
      </c>
      <c r="U52" s="169">
        <v>171375.1</v>
      </c>
      <c r="V52" s="170">
        <v>192630.6</v>
      </c>
      <c r="W52" s="169">
        <v>217584.2</v>
      </c>
      <c r="X52" s="170">
        <v>211809</v>
      </c>
      <c r="Y52" s="169">
        <v>196384.8</v>
      </c>
      <c r="Z52" s="170">
        <v>180287.8</v>
      </c>
      <c r="AA52" s="169">
        <v>190891.6</v>
      </c>
      <c r="AB52" s="170">
        <v>187200.2</v>
      </c>
      <c r="AC52" s="169">
        <v>199937.4</v>
      </c>
      <c r="AD52" s="170">
        <v>201172.4</v>
      </c>
      <c r="AE52" s="170">
        <v>260876.79999999999</v>
      </c>
    </row>
    <row r="53" spans="2:31" x14ac:dyDescent="0.25">
      <c r="B53" s="187" t="s">
        <v>33</v>
      </c>
      <c r="C53" s="202"/>
      <c r="D53" s="188"/>
      <c r="E53" s="177">
        <v>62668.11</v>
      </c>
      <c r="F53" s="170">
        <v>66208.98</v>
      </c>
      <c r="G53" s="169">
        <v>66983.289999999994</v>
      </c>
      <c r="H53" s="170">
        <v>64806.71</v>
      </c>
      <c r="I53" s="169">
        <v>41938.519999999997</v>
      </c>
      <c r="J53" s="170">
        <v>45921.38</v>
      </c>
      <c r="K53" s="169">
        <v>46370.05</v>
      </c>
      <c r="L53" s="170">
        <v>45983.03</v>
      </c>
      <c r="M53" s="169">
        <v>40345.760000000002</v>
      </c>
      <c r="N53" s="170">
        <v>41294.019999999997</v>
      </c>
      <c r="O53" s="169">
        <v>47214.32</v>
      </c>
      <c r="P53" s="170">
        <v>55239</v>
      </c>
      <c r="Q53" s="169">
        <v>65702.559999999998</v>
      </c>
      <c r="R53" s="170">
        <v>99081.05</v>
      </c>
      <c r="S53" s="169">
        <v>75072.399999999994</v>
      </c>
      <c r="T53" s="170">
        <v>78148.31</v>
      </c>
      <c r="U53" s="169">
        <v>117563</v>
      </c>
      <c r="V53" s="170">
        <v>129688.2</v>
      </c>
      <c r="W53" s="169">
        <v>136378</v>
      </c>
      <c r="X53" s="170">
        <v>132734.70000000001</v>
      </c>
      <c r="Y53" s="169">
        <v>112402</v>
      </c>
      <c r="Z53" s="170">
        <v>104428.1</v>
      </c>
      <c r="AA53" s="169">
        <v>127021.1</v>
      </c>
      <c r="AB53" s="170">
        <v>130889.1</v>
      </c>
      <c r="AC53" s="169">
        <v>120849.2</v>
      </c>
      <c r="AD53" s="170">
        <v>83738.100000000006</v>
      </c>
      <c r="AE53" s="170">
        <v>117770.7</v>
      </c>
    </row>
    <row r="54" spans="2:31" x14ac:dyDescent="0.25">
      <c r="B54" s="13" t="s">
        <v>34</v>
      </c>
      <c r="C54" s="14"/>
      <c r="D54" s="15"/>
      <c r="E54" s="177">
        <v>213831.4</v>
      </c>
      <c r="F54" s="170">
        <v>305478.5</v>
      </c>
      <c r="G54" s="169">
        <v>214796</v>
      </c>
      <c r="H54" s="170">
        <v>213760.1</v>
      </c>
      <c r="I54" s="169">
        <v>117241.9</v>
      </c>
      <c r="J54" s="170">
        <v>105236.5</v>
      </c>
      <c r="K54" s="169">
        <v>178348.3</v>
      </c>
      <c r="L54" s="170">
        <v>124803.6</v>
      </c>
      <c r="M54" s="169">
        <v>141610.6</v>
      </c>
      <c r="N54" s="170">
        <v>138449.5</v>
      </c>
      <c r="O54" s="169">
        <v>168022.3</v>
      </c>
      <c r="P54" s="170">
        <v>203668.4</v>
      </c>
      <c r="Q54" s="169">
        <v>281296.40000000002</v>
      </c>
      <c r="R54" s="170">
        <v>304678.09999999998</v>
      </c>
      <c r="S54" s="169">
        <v>267005</v>
      </c>
      <c r="T54" s="170">
        <v>284034.3</v>
      </c>
      <c r="U54" s="169">
        <v>379376.8</v>
      </c>
      <c r="V54" s="170">
        <v>504665</v>
      </c>
      <c r="W54" s="169">
        <v>517450.2</v>
      </c>
      <c r="X54" s="170">
        <v>472918.3</v>
      </c>
      <c r="Y54" s="169">
        <v>379706.5</v>
      </c>
      <c r="Z54" s="170">
        <v>338182.3</v>
      </c>
      <c r="AA54" s="169">
        <v>305193.8</v>
      </c>
      <c r="AB54" s="170">
        <v>345974.9</v>
      </c>
      <c r="AC54" s="169">
        <v>325525</v>
      </c>
      <c r="AD54" s="170">
        <v>250220.7</v>
      </c>
      <c r="AE54" s="170">
        <v>311340.59999999998</v>
      </c>
    </row>
    <row r="55" spans="2:31" x14ac:dyDescent="0.25">
      <c r="B55" s="16" t="s">
        <v>35</v>
      </c>
      <c r="C55" s="17"/>
      <c r="D55" s="18"/>
      <c r="E55" s="177">
        <v>32685.040000000001</v>
      </c>
      <c r="F55" s="170">
        <v>32492</v>
      </c>
      <c r="G55" s="169">
        <v>38239.31</v>
      </c>
      <c r="H55" s="170">
        <v>39256.629999999997</v>
      </c>
      <c r="I55" s="169">
        <v>29631.63</v>
      </c>
      <c r="J55" s="170">
        <v>25457.86</v>
      </c>
      <c r="K55" s="169">
        <v>29709.79</v>
      </c>
      <c r="L55" s="170">
        <v>27365.26</v>
      </c>
      <c r="M55" s="169">
        <v>24668.87</v>
      </c>
      <c r="N55" s="170">
        <v>23860.97</v>
      </c>
      <c r="O55" s="169">
        <v>30549.67</v>
      </c>
      <c r="P55" s="170">
        <v>38914.15</v>
      </c>
      <c r="Q55" s="169">
        <v>52937.17</v>
      </c>
      <c r="R55" s="170">
        <v>60954.58</v>
      </c>
      <c r="S55" s="169">
        <v>58171.61</v>
      </c>
      <c r="T55" s="170">
        <v>115641.8</v>
      </c>
      <c r="U55" s="169">
        <v>101536.9</v>
      </c>
      <c r="V55" s="170">
        <v>93797.91</v>
      </c>
      <c r="W55" s="169">
        <v>103246.7</v>
      </c>
      <c r="X55" s="170">
        <v>120125.7</v>
      </c>
      <c r="Y55" s="169">
        <v>91315.56</v>
      </c>
      <c r="Z55" s="170">
        <v>92464.19</v>
      </c>
      <c r="AA55" s="169">
        <v>88237.65</v>
      </c>
      <c r="AB55" s="170">
        <v>110118.9</v>
      </c>
      <c r="AC55" s="169">
        <v>105808.1</v>
      </c>
      <c r="AD55" s="170">
        <v>77060.210000000006</v>
      </c>
      <c r="AE55" s="170">
        <v>112363.6</v>
      </c>
    </row>
    <row r="56" spans="2:31" ht="15.75" thickBot="1" x14ac:dyDescent="0.3">
      <c r="B56" s="19" t="s">
        <v>36</v>
      </c>
      <c r="C56" s="20"/>
      <c r="D56" s="21"/>
      <c r="E56" s="178">
        <v>2406.6970000000001</v>
      </c>
      <c r="F56" s="171">
        <v>704.68499999999995</v>
      </c>
      <c r="G56" s="172">
        <v>1514.021</v>
      </c>
      <c r="H56" s="171">
        <v>145.23699999999999</v>
      </c>
      <c r="I56" s="172">
        <v>73.290999999999997</v>
      </c>
      <c r="J56" s="171">
        <v>42.514000000000003</v>
      </c>
      <c r="K56" s="172">
        <v>70952.44</v>
      </c>
      <c r="L56" s="171">
        <v>91.887</v>
      </c>
      <c r="M56" s="172">
        <v>190.10300000000001</v>
      </c>
      <c r="N56" s="171">
        <v>119.414</v>
      </c>
      <c r="O56" s="172">
        <v>198.78899999999999</v>
      </c>
      <c r="P56" s="171">
        <v>132.83199999999999</v>
      </c>
      <c r="Q56" s="172">
        <v>443.35700000000003</v>
      </c>
      <c r="R56" s="171">
        <v>881.86699999999996</v>
      </c>
      <c r="S56" s="172">
        <v>517.96199999999999</v>
      </c>
      <c r="T56" s="171">
        <v>2765.3040000000001</v>
      </c>
      <c r="U56" s="172">
        <v>247.65</v>
      </c>
      <c r="V56" s="171">
        <v>2539.3960000000002</v>
      </c>
      <c r="W56" s="172">
        <v>289.13499999999999</v>
      </c>
      <c r="X56" s="171">
        <v>2517.2510000000002</v>
      </c>
      <c r="Y56" s="172">
        <v>2857.739</v>
      </c>
      <c r="Z56" s="171">
        <v>1883.3219999999999</v>
      </c>
      <c r="AA56" s="172">
        <v>197.136</v>
      </c>
      <c r="AB56" s="171">
        <v>197.012</v>
      </c>
      <c r="AC56" s="172">
        <v>1886.066</v>
      </c>
      <c r="AD56" s="171">
        <v>83.28</v>
      </c>
      <c r="AE56" s="171">
        <v>207.995</v>
      </c>
    </row>
    <row r="57" spans="2:31" x14ac:dyDescent="0.25">
      <c r="B57" t="s">
        <v>51</v>
      </c>
    </row>
    <row r="59" spans="2:31" x14ac:dyDescent="0.25">
      <c r="G59" s="161"/>
      <c r="H59" s="162"/>
      <c r="I59" s="161"/>
      <c r="J59" s="161"/>
      <c r="K59" s="161"/>
    </row>
    <row r="60" spans="2:31" x14ac:dyDescent="0.25">
      <c r="F60" s="161"/>
      <c r="G60" s="161"/>
      <c r="H60" s="161"/>
      <c r="I60" s="161"/>
      <c r="J60" s="161"/>
      <c r="K60" s="161"/>
    </row>
    <row r="61" spans="2:31" x14ac:dyDescent="0.25">
      <c r="E61" s="161"/>
      <c r="F61" s="162"/>
      <c r="G61" s="163"/>
      <c r="H61" s="162"/>
      <c r="I61" s="162"/>
      <c r="J61" s="161"/>
      <c r="K61" s="161"/>
    </row>
    <row r="62" spans="2:31" x14ac:dyDescent="0.25">
      <c r="E62" s="161"/>
      <c r="F62" s="162"/>
      <c r="G62" s="161"/>
      <c r="H62" s="161"/>
      <c r="I62" s="161"/>
      <c r="J62" s="161"/>
      <c r="K62" s="161"/>
    </row>
    <row r="63" spans="2:31" x14ac:dyDescent="0.25">
      <c r="E63" s="161"/>
      <c r="F63" s="161"/>
      <c r="G63" s="161"/>
      <c r="H63" s="161"/>
      <c r="I63" s="161"/>
      <c r="J63" s="161"/>
      <c r="K63" s="161"/>
    </row>
    <row r="64" spans="2:31" x14ac:dyDescent="0.25">
      <c r="E64" s="161"/>
      <c r="F64" s="161"/>
      <c r="G64" s="161"/>
      <c r="H64" s="161"/>
      <c r="I64" s="161"/>
      <c r="J64" s="161"/>
      <c r="K64" s="161"/>
    </row>
    <row r="65" spans="5:11" x14ac:dyDescent="0.25">
      <c r="E65" s="161"/>
      <c r="F65" s="161"/>
      <c r="G65" s="161"/>
      <c r="H65" s="161"/>
      <c r="I65" s="161"/>
      <c r="J65" s="161"/>
      <c r="K65" s="162"/>
    </row>
    <row r="66" spans="5:11" x14ac:dyDescent="0.25">
      <c r="E66" s="161"/>
      <c r="F66" s="161"/>
      <c r="G66" s="162"/>
      <c r="H66" s="161"/>
      <c r="I66" s="161"/>
      <c r="J66" s="161"/>
      <c r="K66" s="161"/>
    </row>
    <row r="67" spans="5:11" x14ac:dyDescent="0.25">
      <c r="E67" s="161"/>
      <c r="F67" s="161"/>
      <c r="G67" s="161"/>
      <c r="H67" s="162"/>
      <c r="I67" s="161"/>
      <c r="J67" s="162"/>
      <c r="K67" s="161"/>
    </row>
    <row r="68" spans="5:11" x14ac:dyDescent="0.25">
      <c r="E68" s="161"/>
      <c r="F68" s="161"/>
      <c r="G68" s="161"/>
      <c r="H68" s="161"/>
      <c r="I68" s="161"/>
      <c r="J68" s="162"/>
      <c r="K68" s="161"/>
    </row>
    <row r="69" spans="5:11" x14ac:dyDescent="0.25">
      <c r="E69" s="161"/>
      <c r="F69" s="161"/>
      <c r="G69" s="161"/>
      <c r="H69" s="161"/>
      <c r="I69" s="161"/>
      <c r="J69" s="161"/>
      <c r="K69" s="161"/>
    </row>
    <row r="70" spans="5:11" x14ac:dyDescent="0.25">
      <c r="E70" s="161"/>
      <c r="F70" s="161"/>
      <c r="G70" s="161"/>
      <c r="H70" s="161"/>
      <c r="I70" s="161"/>
      <c r="J70" s="161"/>
    </row>
    <row r="71" spans="5:11" x14ac:dyDescent="0.25">
      <c r="E71" s="161"/>
      <c r="F71" s="162"/>
      <c r="G71" s="161"/>
      <c r="H71" s="161"/>
      <c r="I71" s="161"/>
      <c r="J71" s="161"/>
    </row>
  </sheetData>
  <mergeCells count="14">
    <mergeCell ref="B7:E16"/>
    <mergeCell ref="C17:E17"/>
    <mergeCell ref="M17:O17"/>
    <mergeCell ref="M7:P16"/>
    <mergeCell ref="G8:K16"/>
    <mergeCell ref="B45:D45"/>
    <mergeCell ref="B52:D52"/>
    <mergeCell ref="B53:D53"/>
    <mergeCell ref="B46:D46"/>
    <mergeCell ref="B47:D47"/>
    <mergeCell ref="B48:D48"/>
    <mergeCell ref="B49:D49"/>
    <mergeCell ref="B50:D50"/>
    <mergeCell ref="B51:D51"/>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7:AD57"/>
  <sheetViews>
    <sheetView showGridLines="0" topLeftCell="N34" workbookViewId="0">
      <selection activeCell="P58" sqref="P58"/>
    </sheetView>
  </sheetViews>
  <sheetFormatPr baseColWidth="10" defaultRowHeight="15" x14ac:dyDescent="0.25"/>
  <cols>
    <col min="1" max="1" width="7.140625" customWidth="1"/>
    <col min="3" max="3" width="30.140625" customWidth="1"/>
    <col min="4" max="18" width="13.140625" bestFit="1" customWidth="1"/>
    <col min="19" max="22" width="13.85546875" bestFit="1" customWidth="1"/>
    <col min="23" max="27" width="14.140625" bestFit="1" customWidth="1"/>
    <col min="28" max="28" width="14.42578125" customWidth="1"/>
    <col min="29" max="29" width="14" customWidth="1"/>
    <col min="30" max="30" width="12.5703125" customWidth="1"/>
  </cols>
  <sheetData>
    <row r="7" spans="2:16" x14ac:dyDescent="0.25">
      <c r="B7" s="205" t="s">
        <v>49</v>
      </c>
      <c r="C7" s="207"/>
      <c r="D7" s="207"/>
      <c r="E7" s="207"/>
      <c r="M7" s="208" t="s">
        <v>7</v>
      </c>
      <c r="N7" s="209"/>
      <c r="O7" s="209"/>
      <c r="P7" s="209"/>
    </row>
    <row r="8" spans="2:16" x14ac:dyDescent="0.25">
      <c r="B8" s="207"/>
      <c r="C8" s="207"/>
      <c r="D8" s="207"/>
      <c r="E8" s="207"/>
      <c r="M8" s="209"/>
      <c r="N8" s="209"/>
      <c r="O8" s="209"/>
      <c r="P8" s="209"/>
    </row>
    <row r="9" spans="2:16" x14ac:dyDescent="0.25">
      <c r="B9" s="207"/>
      <c r="C9" s="207"/>
      <c r="D9" s="207"/>
      <c r="E9" s="207"/>
      <c r="M9" s="209"/>
      <c r="N9" s="209"/>
      <c r="O9" s="209"/>
      <c r="P9" s="209"/>
    </row>
    <row r="10" spans="2:16" x14ac:dyDescent="0.25">
      <c r="B10" s="207"/>
      <c r="C10" s="207"/>
      <c r="D10" s="207"/>
      <c r="E10" s="207"/>
      <c r="M10" s="209"/>
      <c r="N10" s="209"/>
      <c r="O10" s="209"/>
      <c r="P10" s="209"/>
    </row>
    <row r="11" spans="2:16" x14ac:dyDescent="0.25">
      <c r="B11" s="207"/>
      <c r="C11" s="207"/>
      <c r="D11" s="207"/>
      <c r="E11" s="207"/>
      <c r="M11" s="209"/>
      <c r="N11" s="209"/>
      <c r="O11" s="209"/>
      <c r="P11" s="209"/>
    </row>
    <row r="12" spans="2:16" x14ac:dyDescent="0.25">
      <c r="B12" s="207"/>
      <c r="C12" s="207"/>
      <c r="D12" s="207"/>
      <c r="E12" s="207"/>
      <c r="M12" s="209"/>
      <c r="N12" s="209"/>
      <c r="O12" s="209"/>
      <c r="P12" s="209"/>
    </row>
    <row r="13" spans="2:16" x14ac:dyDescent="0.25">
      <c r="B13" s="207"/>
      <c r="C13" s="207"/>
      <c r="D13" s="207"/>
      <c r="E13" s="207"/>
      <c r="M13" s="209"/>
      <c r="N13" s="209"/>
      <c r="O13" s="209"/>
      <c r="P13" s="209"/>
    </row>
    <row r="14" spans="2:16" x14ac:dyDescent="0.25">
      <c r="B14" s="207"/>
      <c r="C14" s="207"/>
      <c r="D14" s="207"/>
      <c r="E14" s="207"/>
      <c r="M14" s="209"/>
      <c r="N14" s="209"/>
      <c r="O14" s="209"/>
      <c r="P14" s="209"/>
    </row>
    <row r="15" spans="2:16" x14ac:dyDescent="0.25">
      <c r="B15" s="207"/>
      <c r="C15" s="207"/>
      <c r="D15" s="207"/>
      <c r="E15" s="207"/>
      <c r="M15" s="209"/>
      <c r="N15" s="209"/>
      <c r="O15" s="209"/>
      <c r="P15" s="209"/>
    </row>
    <row r="16" spans="2:16" x14ac:dyDescent="0.25">
      <c r="B16" s="207"/>
      <c r="C16" s="207"/>
      <c r="D16" s="207"/>
      <c r="E16" s="207"/>
      <c r="M16" s="209"/>
      <c r="N16" s="209"/>
      <c r="O16" s="209"/>
      <c r="P16" s="209"/>
    </row>
    <row r="17" spans="3:15" x14ac:dyDescent="0.25">
      <c r="C17" s="192" t="s">
        <v>3</v>
      </c>
      <c r="D17" s="192"/>
      <c r="E17" s="192"/>
      <c r="M17" s="192" t="s">
        <v>3</v>
      </c>
      <c r="N17" s="192"/>
      <c r="O17" s="192"/>
    </row>
    <row r="44" spans="2:30" ht="15.75" thickBot="1" x14ac:dyDescent="0.3"/>
    <row r="45" spans="2:30" ht="15.75" thickBot="1" x14ac:dyDescent="0.3">
      <c r="B45" s="5" t="s">
        <v>14</v>
      </c>
      <c r="C45" s="31"/>
      <c r="D45" s="8">
        <v>1995</v>
      </c>
      <c r="E45" s="7">
        <v>1996</v>
      </c>
      <c r="F45" s="11">
        <v>1997</v>
      </c>
      <c r="G45" s="7">
        <v>1998</v>
      </c>
      <c r="H45" s="11">
        <v>1999</v>
      </c>
      <c r="I45" s="7">
        <v>2000</v>
      </c>
      <c r="J45" s="11">
        <v>2001</v>
      </c>
      <c r="K45" s="7">
        <v>2002</v>
      </c>
      <c r="L45" s="11">
        <v>2003</v>
      </c>
      <c r="M45" s="7">
        <v>2004</v>
      </c>
      <c r="N45" s="11">
        <v>2005</v>
      </c>
      <c r="O45" s="7">
        <v>2006</v>
      </c>
      <c r="P45" s="11">
        <v>2007</v>
      </c>
      <c r="Q45" s="7">
        <v>2008</v>
      </c>
      <c r="R45" s="11">
        <v>2009</v>
      </c>
      <c r="S45" s="7">
        <v>2010</v>
      </c>
      <c r="T45" s="11">
        <v>2011</v>
      </c>
      <c r="U45" s="7">
        <v>2012</v>
      </c>
      <c r="V45" s="11">
        <v>2013</v>
      </c>
      <c r="W45" s="7">
        <v>2014</v>
      </c>
      <c r="X45" s="11">
        <v>2015</v>
      </c>
      <c r="Y45" s="8">
        <v>2016</v>
      </c>
      <c r="Z45" s="8">
        <v>2017</v>
      </c>
      <c r="AA45" s="8">
        <v>2018</v>
      </c>
      <c r="AB45" s="8">
        <v>2019</v>
      </c>
      <c r="AC45" s="8">
        <v>2020</v>
      </c>
      <c r="AD45" s="8">
        <v>2021</v>
      </c>
    </row>
    <row r="46" spans="2:30" ht="15.75" thickBot="1" x14ac:dyDescent="0.3">
      <c r="B46" s="210" t="s">
        <v>26</v>
      </c>
      <c r="C46" s="211"/>
      <c r="D46" s="134">
        <f>+A!D46-B!E46</f>
        <v>-205549.10000000003</v>
      </c>
      <c r="E46" s="135">
        <f>+A!E46-B!F46</f>
        <v>-303989.3</v>
      </c>
      <c r="F46" s="134">
        <f>+A!F46-B!G46</f>
        <v>-194827.30000000002</v>
      </c>
      <c r="G46" s="135">
        <f>+A!G46-B!H46</f>
        <v>-182402.8</v>
      </c>
      <c r="H46" s="134">
        <f>+A!H46-B!I46</f>
        <v>-47761.899999999994</v>
      </c>
      <c r="I46" s="135">
        <f>+A!I46-B!J46</f>
        <v>-38906.399999999994</v>
      </c>
      <c r="J46" s="134">
        <f>+A!J46-B!K46</f>
        <v>-204876.09999999998</v>
      </c>
      <c r="K46" s="135">
        <f>+A!K46-B!L46</f>
        <v>-53409.100000000006</v>
      </c>
      <c r="L46" s="134">
        <f>+A!L46-B!M46</f>
        <v>-4339.4000000000233</v>
      </c>
      <c r="M46" s="135">
        <f>+A!M46-B!N46</f>
        <v>58750.099999999977</v>
      </c>
      <c r="N46" s="134">
        <f>+A!N46-B!O46</f>
        <v>107472.69999999995</v>
      </c>
      <c r="O46" s="135">
        <f>+A!O46-B!P46</f>
        <v>84228.900000000023</v>
      </c>
      <c r="P46" s="134">
        <f>+A!P46-B!Q46</f>
        <v>37032.699999999953</v>
      </c>
      <c r="Q46" s="135">
        <f>+A!Q46-B!R46</f>
        <v>-200196.69999999995</v>
      </c>
      <c r="R46" s="134">
        <f>+A!R46-B!S46</f>
        <v>-86635.599999999977</v>
      </c>
      <c r="S46" s="135">
        <f>+A!S46-B!T46</f>
        <v>-113256.19999999995</v>
      </c>
      <c r="T46" s="134">
        <f>+A!T46-B!U46</f>
        <v>-49303.199999999953</v>
      </c>
      <c r="U46" s="135">
        <f>+A!U46-B!V46</f>
        <v>-480372.1</v>
      </c>
      <c r="V46" s="134">
        <f>+A!V46-B!W46</f>
        <v>-545870.19999999995</v>
      </c>
      <c r="W46" s="135">
        <f>+A!W46-B!X46</f>
        <v>-19947.5</v>
      </c>
      <c r="X46" s="136">
        <f>+A!X46-B!Y46</f>
        <v>-333324.5</v>
      </c>
      <c r="Y46" s="136">
        <f>+A!Y46-B!Z46</f>
        <v>-322161.8</v>
      </c>
      <c r="Z46" s="136">
        <f>+A!Z46-B!AA46</f>
        <v>-273957.80000000005</v>
      </c>
      <c r="AA46" s="136">
        <f>+A!AA46-B!AB46</f>
        <v>-385136.2</v>
      </c>
      <c r="AB46" s="136">
        <f>+A!AB46-B!AC46</f>
        <v>-45889.400000000023</v>
      </c>
      <c r="AC46" s="136">
        <f>+A!AC46-B!AD46</f>
        <v>282103.69999999995</v>
      </c>
      <c r="AD46" s="136">
        <f>+A!AD46-B!AE46</f>
        <v>-21384.099999999977</v>
      </c>
    </row>
    <row r="47" spans="2:30" x14ac:dyDescent="0.25">
      <c r="B47" s="187" t="s">
        <v>16</v>
      </c>
      <c r="C47" s="188"/>
      <c r="D47" s="22">
        <f>+A!D47-B!E47</f>
        <v>106870.482</v>
      </c>
      <c r="E47" s="23">
        <f>+A!E47-B!F47</f>
        <v>107558.84</v>
      </c>
      <c r="F47" s="22">
        <f>+A!F47-B!G47</f>
        <v>124331.451</v>
      </c>
      <c r="G47" s="23">
        <f>+A!G47-B!H47</f>
        <v>118458.226</v>
      </c>
      <c r="H47" s="22">
        <f>+A!H47-B!I47</f>
        <v>103228.33499999999</v>
      </c>
      <c r="I47" s="23">
        <f>+A!I47-B!J47</f>
        <v>84286.411000000007</v>
      </c>
      <c r="J47" s="23">
        <f>+A!J47-B!K47</f>
        <v>63319.881000000008</v>
      </c>
      <c r="K47" s="23">
        <f>+A!K47-B!L47</f>
        <v>69497.759999999995</v>
      </c>
      <c r="L47" s="22">
        <f>+A!L47-B!M47</f>
        <v>79734.48</v>
      </c>
      <c r="M47" s="23">
        <f>+A!M47-B!N47</f>
        <v>76294.762000000002</v>
      </c>
      <c r="N47" s="22">
        <f>+A!N47-B!O47</f>
        <v>109647.719</v>
      </c>
      <c r="O47" s="23">
        <f>+A!O47-B!P47</f>
        <v>92406.36</v>
      </c>
      <c r="P47" s="22">
        <f>+A!P47-B!Q47</f>
        <v>117347.92499999999</v>
      </c>
      <c r="Q47" s="23">
        <f>+A!Q47-B!R47</f>
        <v>132630.36800000002</v>
      </c>
      <c r="R47" s="22">
        <f>+A!R47-B!S47</f>
        <v>109990.09999999999</v>
      </c>
      <c r="S47" s="23">
        <f>+A!S47-B!T47</f>
        <v>106242.55200000001</v>
      </c>
      <c r="T47" s="22">
        <f>+A!T47-B!U47</f>
        <v>131766.39000000001</v>
      </c>
      <c r="U47" s="23">
        <f>+A!U47-B!V47</f>
        <v>112845.18000000001</v>
      </c>
      <c r="V47" s="22">
        <f>+A!V47-B!W47</f>
        <v>103939.77</v>
      </c>
      <c r="W47" s="23">
        <f>+A!W47-B!X47</f>
        <v>167351.76999999999</v>
      </c>
      <c r="X47" s="24">
        <f>+A!X47-B!Y47</f>
        <v>187256.26</v>
      </c>
      <c r="Y47" s="24">
        <f>+A!Y47-B!Z47</f>
        <v>208916.17</v>
      </c>
      <c r="Z47" s="24">
        <f>+A!Z47-B!AA47</f>
        <v>178244.21000000002</v>
      </c>
      <c r="AA47" s="24">
        <f>+A!AA47-B!AB47</f>
        <v>144585.84000000003</v>
      </c>
      <c r="AB47" s="24">
        <f>+A!AB47-B!AC47</f>
        <v>160291.88</v>
      </c>
      <c r="AC47" s="24">
        <f>+A!AC47-B!AD47</f>
        <v>154847.73000000001</v>
      </c>
      <c r="AD47" s="24">
        <f>+A!AD47-B!AE47</f>
        <v>147155.88999999998</v>
      </c>
    </row>
    <row r="48" spans="2:30" x14ac:dyDescent="0.25">
      <c r="B48" s="185" t="s">
        <v>17</v>
      </c>
      <c r="C48" s="186"/>
      <c r="D48" s="25">
        <f>+A!D48-B!E48</f>
        <v>998.62899999999991</v>
      </c>
      <c r="E48" s="26">
        <f>+A!E48-B!F48</f>
        <v>-774.87</v>
      </c>
      <c r="F48" s="25">
        <f>+A!F48-B!G48</f>
        <v>-662.54700000000003</v>
      </c>
      <c r="G48" s="26">
        <f>+A!G48-B!H48</f>
        <v>-1274.954</v>
      </c>
      <c r="H48" s="25" t="e">
        <f>+A!H48-B!I48</f>
        <v>#VALUE!</v>
      </c>
      <c r="I48" s="26">
        <f>+A!I48-B!J48</f>
        <v>-4211.5029999999997</v>
      </c>
      <c r="J48" s="25">
        <f>+A!J47-B!K48</f>
        <v>60046.720000000001</v>
      </c>
      <c r="K48" s="26">
        <f>+A!K48-B!L48</f>
        <v>-2944.8559999999998</v>
      </c>
      <c r="L48" s="25">
        <f>+A!L48-B!M48</f>
        <v>-9045.6740000000009</v>
      </c>
      <c r="M48" s="26">
        <f>+A!M48-B!N48</f>
        <v>-8176.165</v>
      </c>
      <c r="N48" s="25">
        <f>+A!N48-B!O48</f>
        <v>-2300.39</v>
      </c>
      <c r="O48" s="26">
        <f>+A!O48-B!P48</f>
        <v>-1694.59</v>
      </c>
      <c r="P48" s="25">
        <f>+A!P48-B!Q48</f>
        <v>-4171.5740000000005</v>
      </c>
      <c r="Q48" s="26">
        <f>+A!Q48-B!R48</f>
        <v>-2156.6059999999998</v>
      </c>
      <c r="R48" s="25">
        <f>+A!R48-B!S48</f>
        <v>-1465.0050000000001</v>
      </c>
      <c r="S48" s="26">
        <f>+A!S48-B!T48</f>
        <v>-1117.7660000000001</v>
      </c>
      <c r="T48" s="25">
        <f>+A!T48-B!U48</f>
        <v>-1210.0060000000001</v>
      </c>
      <c r="U48" s="26">
        <f>+A!U48-B!V48</f>
        <v>-2075.8689999999997</v>
      </c>
      <c r="V48" s="25">
        <f>+A!V48-B!W48</f>
        <v>-1860.6959999999999</v>
      </c>
      <c r="W48" s="26">
        <f>+A!W48-B!X48</f>
        <v>-7095.165</v>
      </c>
      <c r="X48" s="27">
        <f>+A!X48-B!Y48</f>
        <v>-6611.9369999999999</v>
      </c>
      <c r="Y48" s="27">
        <f>+A!Y48-B!Z48</f>
        <v>-9579.4449999999997</v>
      </c>
      <c r="Z48" s="27">
        <f>+A!Z48-B!AA48</f>
        <v>-7571.7420000000002</v>
      </c>
      <c r="AA48" s="27">
        <f>+A!AA48-B!AB48</f>
        <v>-13282.157999999999</v>
      </c>
      <c r="AB48" s="27">
        <f>+A!AB48-B!AC48</f>
        <v>-14700.266</v>
      </c>
      <c r="AC48" s="27">
        <f>+A!AC48-B!AD48</f>
        <v>-11080.63</v>
      </c>
      <c r="AD48" s="27">
        <f>+A!AD48-B!AE48</f>
        <v>-20139.741000000002</v>
      </c>
    </row>
    <row r="49" spans="2:30" x14ac:dyDescent="0.25">
      <c r="B49" s="187" t="s">
        <v>18</v>
      </c>
      <c r="C49" s="188"/>
      <c r="D49" s="22">
        <f>+A!D49-B!E49</f>
        <v>-1806.46</v>
      </c>
      <c r="E49" s="23">
        <f>+A!E49-B!F49</f>
        <v>-4080.3280000000004</v>
      </c>
      <c r="F49" s="22">
        <f>+A!F49-B!G49</f>
        <v>-4343.7960000000003</v>
      </c>
      <c r="G49" s="23">
        <f>+A!G49-B!H49</f>
        <v>-4801.6760000000004</v>
      </c>
      <c r="H49" s="22">
        <f>+A!H49-B!I49</f>
        <v>-5472.366</v>
      </c>
      <c r="I49" s="23">
        <f>+A!I49-B!J49</f>
        <v>-4310.4579999999996</v>
      </c>
      <c r="J49" s="22">
        <f>+A!J48-B!K49</f>
        <v>-6355.5240000000003</v>
      </c>
      <c r="K49" s="23">
        <f>+A!K49-B!L49</f>
        <v>-6134.0189999999993</v>
      </c>
      <c r="L49" s="22">
        <f>+A!L49-B!M49</f>
        <v>-4488.1689999999999</v>
      </c>
      <c r="M49" s="23">
        <f>+A!M49-B!N49</f>
        <v>-3692.114</v>
      </c>
      <c r="N49" s="22">
        <f>+A!N49-B!O49</f>
        <v>-3990.7219999999998</v>
      </c>
      <c r="O49" s="23">
        <f>+A!O49-B!P49</f>
        <v>-4451.357</v>
      </c>
      <c r="P49" s="22">
        <f>+A!P49-B!Q49</f>
        <v>664.11800000000039</v>
      </c>
      <c r="Q49" s="23">
        <f>+A!Q49-B!R49</f>
        <v>-4669.6959999999999</v>
      </c>
      <c r="R49" s="22">
        <f>+A!R49-B!S49</f>
        <v>-5915.3379999999997</v>
      </c>
      <c r="S49" s="23">
        <f>+A!S49-B!T49</f>
        <v>-2508.9029999999998</v>
      </c>
      <c r="T49" s="22">
        <f>+A!T49-B!U49</f>
        <v>-3498.9280000000003</v>
      </c>
      <c r="U49" s="23">
        <f>+A!U49-B!V49</f>
        <v>-1745.9100000000003</v>
      </c>
      <c r="V49" s="22">
        <f>+A!V49-B!W49</f>
        <v>-2047.654</v>
      </c>
      <c r="W49" s="23">
        <f>+A!W49-B!X49</f>
        <v>-4135.4259999999995</v>
      </c>
      <c r="X49" s="24">
        <f>+A!X49-B!Y49</f>
        <v>-5768.4239999999991</v>
      </c>
      <c r="Y49" s="24">
        <f>+A!Y49-B!Z49</f>
        <v>-4055.886</v>
      </c>
      <c r="Z49" s="24">
        <f>+A!Z49-B!AA49</f>
        <v>-2169.5279999999998</v>
      </c>
      <c r="AA49" s="24">
        <f>+A!AA49-B!AB49</f>
        <v>-1516.3530000000001</v>
      </c>
      <c r="AB49" s="24">
        <f>+A!AB49-B!AC49</f>
        <v>-4281.3009999999995</v>
      </c>
      <c r="AC49" s="24">
        <f>+A!AC49-B!AD49</f>
        <v>-2303.1540000000005</v>
      </c>
      <c r="AD49" s="24">
        <f>+A!AD49-B!AE49</f>
        <v>169.28600000000006</v>
      </c>
    </row>
    <row r="50" spans="2:30" x14ac:dyDescent="0.25">
      <c r="B50" s="185" t="s">
        <v>19</v>
      </c>
      <c r="C50" s="186"/>
      <c r="D50" s="25">
        <f>+A!D50-B!E50</f>
        <v>22807.69</v>
      </c>
      <c r="E50" s="26">
        <f>+A!E50-B!F50</f>
        <v>25435.13</v>
      </c>
      <c r="F50" s="25">
        <f>+A!F50-B!G50</f>
        <v>41363.743000000002</v>
      </c>
      <c r="G50" s="26">
        <f>+A!G50-B!H50</f>
        <v>58772.392999999996</v>
      </c>
      <c r="H50" s="25">
        <f>+A!H50-B!I50</f>
        <v>43819.243999999999</v>
      </c>
      <c r="I50" s="26">
        <f>+A!I50-B!J50</f>
        <v>49475.555</v>
      </c>
      <c r="J50" s="25">
        <f>+A!J49-B!K50</f>
        <v>1927.845</v>
      </c>
      <c r="K50" s="26">
        <f>+A!K50-B!L50</f>
        <v>38906.675000000003</v>
      </c>
      <c r="L50" s="25">
        <f>+A!L50-B!M50</f>
        <v>70395.472000000009</v>
      </c>
      <c r="M50" s="26">
        <f>+A!M50-B!N50</f>
        <v>81848.639999999999</v>
      </c>
      <c r="N50" s="25">
        <f>+A!N50-B!O50</f>
        <v>118708.186</v>
      </c>
      <c r="O50" s="26">
        <f>+A!O50-B!P50</f>
        <v>90035.251999999993</v>
      </c>
      <c r="P50" s="25">
        <f>+A!P50-B!Q50</f>
        <v>102615.27399999999</v>
      </c>
      <c r="Q50" s="26">
        <f>+A!Q50-B!R50</f>
        <v>124031.723</v>
      </c>
      <c r="R50" s="25">
        <f>+A!R50-B!S50</f>
        <v>178837.81299999999</v>
      </c>
      <c r="S50" s="26">
        <f>+A!S50-B!T50</f>
        <v>165576.65999999997</v>
      </c>
      <c r="T50" s="25">
        <f>+A!T50-B!U50</f>
        <v>358508.609</v>
      </c>
      <c r="U50" s="26">
        <f>+A!U50-B!V50</f>
        <v>207992.883</v>
      </c>
      <c r="V50" s="25">
        <f>+A!V50-B!W50</f>
        <v>287751.17800000001</v>
      </c>
      <c r="W50" s="26">
        <f>+A!W50-B!X50</f>
        <v>685134.26</v>
      </c>
      <c r="X50" s="27">
        <f>+A!X50-B!Y50</f>
        <v>220124.41500000001</v>
      </c>
      <c r="Y50" s="27">
        <f>+A!Y50-B!Z50</f>
        <v>166071.17000000001</v>
      </c>
      <c r="Z50" s="27">
        <f>+A!Z50-B!AA50</f>
        <v>226214.87599999999</v>
      </c>
      <c r="AA50" s="27">
        <f>+A!AA50-B!AB50</f>
        <v>171993.552</v>
      </c>
      <c r="AB50" s="27">
        <f>+A!AB50-B!AC50</f>
        <v>66564.570000000007</v>
      </c>
      <c r="AC50" s="27">
        <f>+A!AC50-B!AD50</f>
        <v>15899.708999999999</v>
      </c>
      <c r="AD50" s="27">
        <f>+A!AD50-B!AE50</f>
        <v>5576.23</v>
      </c>
    </row>
    <row r="51" spans="2:30" x14ac:dyDescent="0.25">
      <c r="B51" s="187" t="s">
        <v>20</v>
      </c>
      <c r="C51" s="188"/>
      <c r="D51" s="22" t="e">
        <f>+A!D51-B!E51</f>
        <v>#VALUE!</v>
      </c>
      <c r="E51" s="23" t="e">
        <f>+A!E51-B!F51</f>
        <v>#VALUE!</v>
      </c>
      <c r="F51" s="22" t="e">
        <f>+A!F51-B!G51</f>
        <v>#VALUE!</v>
      </c>
      <c r="G51" s="23" t="e">
        <f>+A!G51-B!H51</f>
        <v>#VALUE!</v>
      </c>
      <c r="H51" s="22">
        <f>+A!H51-B!I51</f>
        <v>-171.70699999999999</v>
      </c>
      <c r="I51" s="23">
        <f>+A!I51-B!J51</f>
        <v>-195.90800000000002</v>
      </c>
      <c r="J51" s="22">
        <f>+A!J50-B!K51</f>
        <v>41184.506000000001</v>
      </c>
      <c r="K51" s="23">
        <f>+A!K51-B!L51</f>
        <v>-438.78300000000002</v>
      </c>
      <c r="L51" s="22">
        <f>+A!L51-B!M51</f>
        <v>-203.01700000000002</v>
      </c>
      <c r="M51" s="23">
        <f>+A!M51-B!N51</f>
        <v>-386.029</v>
      </c>
      <c r="N51" s="22">
        <f>+A!N51-B!O51</f>
        <v>-385.26</v>
      </c>
      <c r="O51" s="23">
        <f>+A!O51-B!P51</f>
        <v>-532.23199999999997</v>
      </c>
      <c r="P51" s="22">
        <f>+A!P51-B!Q51</f>
        <v>-831.25399999999991</v>
      </c>
      <c r="Q51" s="23">
        <f>+A!Q51-B!R51</f>
        <v>-1531.0059999999999</v>
      </c>
      <c r="R51" s="22" t="e">
        <f>+A!R51-B!S51</f>
        <v>#VALUE!</v>
      </c>
      <c r="S51" s="23">
        <f>+A!S51-B!T51</f>
        <v>-783.54299999999989</v>
      </c>
      <c r="T51" s="22">
        <f>+A!T51-B!U51</f>
        <v>-1647.6560000000002</v>
      </c>
      <c r="U51" s="23">
        <f>+A!U51-B!V51</f>
        <v>-2401.0439999999999</v>
      </c>
      <c r="V51" s="22">
        <f>+A!V51-B!W51</f>
        <v>-3585.9110000000001</v>
      </c>
      <c r="W51" s="23">
        <f>+A!W51-B!X51</f>
        <v>-3587.0219999999999</v>
      </c>
      <c r="X51" s="24" t="e">
        <f>+A!X51-B!Y51</f>
        <v>#VALUE!</v>
      </c>
      <c r="Y51" s="24" t="e">
        <f>+A!Y51-B!Z51</f>
        <v>#VALUE!</v>
      </c>
      <c r="Z51" s="24">
        <f>+A!Z51-B!AA51</f>
        <v>11191.675999999999</v>
      </c>
      <c r="AA51" s="24">
        <f>+A!AA51-B!AB51</f>
        <v>8253.5759999999991</v>
      </c>
      <c r="AB51" s="24">
        <f>+A!AB51-B!AC51</f>
        <v>27176.641</v>
      </c>
      <c r="AC51" s="24">
        <f>+A!AC51-B!AD51</f>
        <v>45480.481999999996</v>
      </c>
      <c r="AD51" s="24">
        <f>+A!AD51-B!AE51</f>
        <v>79171.654999999999</v>
      </c>
    </row>
    <row r="52" spans="2:30" x14ac:dyDescent="0.25">
      <c r="B52" s="185" t="s">
        <v>21</v>
      </c>
      <c r="C52" s="186"/>
      <c r="D52" s="25">
        <f>+A!D52-B!E52</f>
        <v>-56889.130000000005</v>
      </c>
      <c r="E52" s="26">
        <f>+A!E52-B!F52</f>
        <v>-50957.183000000005</v>
      </c>
      <c r="F52" s="25">
        <f>+A!F52-B!G52</f>
        <v>-53386.972000000002</v>
      </c>
      <c r="G52" s="26">
        <f>+A!G52-B!H52</f>
        <v>-61243.209000000003</v>
      </c>
      <c r="H52" s="25">
        <f>+A!H52-B!I52</f>
        <v>-40485.235000000001</v>
      </c>
      <c r="I52" s="26">
        <f>+A!I52-B!J52</f>
        <v>-54923.629000000001</v>
      </c>
      <c r="J52" s="25">
        <f>+A!J51-B!K52</f>
        <v>-60464.271000000001</v>
      </c>
      <c r="K52" s="26">
        <f>+A!K52-B!L52</f>
        <v>-58171.631999999998</v>
      </c>
      <c r="L52" s="25">
        <f>+A!L52-B!M52</f>
        <v>-57265.752</v>
      </c>
      <c r="M52" s="26">
        <f>+A!M52-B!N52</f>
        <v>-65059.455999999998</v>
      </c>
      <c r="N52" s="25">
        <f>+A!N52-B!O52</f>
        <v>-66728.294000000009</v>
      </c>
      <c r="O52" s="26">
        <f>+A!O52-B!P52</f>
        <v>-73122.491999999998</v>
      </c>
      <c r="P52" s="25">
        <f>+A!P52-B!Q52</f>
        <v>-91943.861000000004</v>
      </c>
      <c r="Q52" s="26">
        <f>+A!Q52-B!R52</f>
        <v>-111826.75</v>
      </c>
      <c r="R52" s="25">
        <f>+A!R52-B!S52</f>
        <v>-102512.74</v>
      </c>
      <c r="S52" s="26">
        <f>+A!S52-B!T52</f>
        <v>-85924.01999999999</v>
      </c>
      <c r="T52" s="25">
        <f>+A!T52-B!U52</f>
        <v>-65500.100000000006</v>
      </c>
      <c r="U52" s="26">
        <f>+A!U52-B!V52</f>
        <v>-143415.1</v>
      </c>
      <c r="V52" s="25">
        <f>+A!V52-B!W52</f>
        <v>-215116.50400000002</v>
      </c>
      <c r="W52" s="26">
        <f>+A!W52-B!X52</f>
        <v>-206832.90400000001</v>
      </c>
      <c r="X52" s="27">
        <f>+A!X52-B!Y52</f>
        <v>-191288.228</v>
      </c>
      <c r="Y52" s="27">
        <f>+A!Y52-B!Z52</f>
        <v>-178030.52099999998</v>
      </c>
      <c r="Z52" s="27">
        <f>+A!Z52-B!AA52</f>
        <v>-189006.26800000001</v>
      </c>
      <c r="AA52" s="27">
        <f>+A!AA52-B!AB52</f>
        <v>-185824.712</v>
      </c>
      <c r="AB52" s="27">
        <f>+A!AB52-B!AC52</f>
        <v>-198740.50999999998</v>
      </c>
      <c r="AC52" s="27">
        <f>+A!AC52-B!AD52</f>
        <v>-200301.39299999998</v>
      </c>
      <c r="AD52" s="27">
        <f>+A!AD52-B!AE52</f>
        <v>-258705.92199999999</v>
      </c>
    </row>
    <row r="53" spans="2:30" x14ac:dyDescent="0.25">
      <c r="B53" s="187" t="s">
        <v>22</v>
      </c>
      <c r="C53" s="188"/>
      <c r="D53" s="22">
        <f>+A!D53-B!E53</f>
        <v>-35484.07</v>
      </c>
      <c r="E53" s="23">
        <f>+A!E53-B!F53</f>
        <v>-49762.939999999995</v>
      </c>
      <c r="F53" s="22">
        <f>+A!F53-B!G53</f>
        <v>-53720.429999999993</v>
      </c>
      <c r="G53" s="23">
        <f>+A!G53-B!H53</f>
        <v>-48203.03</v>
      </c>
      <c r="H53" s="22">
        <f>+A!H53-B!I53</f>
        <v>-9399.7499999999964</v>
      </c>
      <c r="I53" s="23">
        <f>+A!I53-B!J53</f>
        <v>14977.82</v>
      </c>
      <c r="J53" s="22">
        <f>+A!J52-B!K53</f>
        <v>-43365.672000000006</v>
      </c>
      <c r="K53" s="23">
        <f>+A!K53-B!L53</f>
        <v>51997.5</v>
      </c>
      <c r="L53" s="22">
        <f>+A!L53-B!M53</f>
        <v>80230.639999999985</v>
      </c>
      <c r="M53" s="23">
        <f>+A!M53-B!N53</f>
        <v>134932.68000000002</v>
      </c>
      <c r="N53" s="22">
        <f>+A!N53-B!O53</f>
        <v>144977.78</v>
      </c>
      <c r="O53" s="23">
        <f>+A!O53-B!P53</f>
        <v>215850.5</v>
      </c>
      <c r="P53" s="22">
        <f>+A!P53-B!Q53</f>
        <v>237687.44</v>
      </c>
      <c r="Q53" s="23">
        <f>+A!Q53-B!R53</f>
        <v>17171.649999999994</v>
      </c>
      <c r="R53" s="22">
        <f>+A!R53-B!S53</f>
        <v>48538.5</v>
      </c>
      <c r="S53" s="23">
        <f>+A!S53-B!T53</f>
        <v>96875.19</v>
      </c>
      <c r="T53" s="22">
        <f>+A!T53-B!U53</f>
        <v>-19846.240000000005</v>
      </c>
      <c r="U53" s="23">
        <f>+A!U53-B!V53</f>
        <v>-60090.3</v>
      </c>
      <c r="V53" s="22">
        <f>+A!V53-B!W53</f>
        <v>-101488.06</v>
      </c>
      <c r="W53" s="23">
        <f>+A!W53-B!X53</f>
        <v>-72481.860000000015</v>
      </c>
      <c r="X53" s="24">
        <f>+A!X53-B!Y53</f>
        <v>-67332.12</v>
      </c>
      <c r="Y53" s="24">
        <f>+A!Y53-B!Z53</f>
        <v>-75692.36</v>
      </c>
      <c r="Z53" s="24">
        <f>+A!Z53-B!AA53</f>
        <v>-102982.37000000001</v>
      </c>
      <c r="AA53" s="24">
        <f>+A!AA53-B!AB53</f>
        <v>-114870.32</v>
      </c>
      <c r="AB53" s="24">
        <f>+A!AB53-B!AC53</f>
        <v>-107768.47</v>
      </c>
      <c r="AC53" s="24">
        <f>+A!AC53-B!AD53</f>
        <v>-66599.97</v>
      </c>
      <c r="AD53" s="24">
        <f>+A!AD53-B!AE53</f>
        <v>-54657.369999999995</v>
      </c>
    </row>
    <row r="54" spans="2:30" x14ac:dyDescent="0.25">
      <c r="B54" s="185" t="s">
        <v>23</v>
      </c>
      <c r="C54" s="186"/>
      <c r="D54" s="25">
        <f>+A!D54-B!E54</f>
        <v>-210352.717</v>
      </c>
      <c r="E54" s="26">
        <f>+A!E54-B!F54</f>
        <v>-304253.64899999998</v>
      </c>
      <c r="F54" s="25">
        <f>+A!F54-B!G54</f>
        <v>-214292.07399999999</v>
      </c>
      <c r="G54" s="26">
        <f>+A!G54-B!H54</f>
        <v>-212866.16899999999</v>
      </c>
      <c r="H54" s="25">
        <f>+A!H54-B!I54</f>
        <v>-116677.69499999999</v>
      </c>
      <c r="I54" s="26">
        <f>+A!I54-B!J54</f>
        <v>-104163.264</v>
      </c>
      <c r="J54" s="25">
        <f>+A!J53-B!K54</f>
        <v>-98914.79</v>
      </c>
      <c r="K54" s="26">
        <f>+A!K54-B!L54</f>
        <v>-120957.05100000001</v>
      </c>
      <c r="L54" s="25">
        <f>+A!L54-B!M54</f>
        <v>-140682.50100000002</v>
      </c>
      <c r="M54" s="26">
        <f>+A!M54-B!N54</f>
        <v>-137284.133</v>
      </c>
      <c r="N54" s="25">
        <f>+A!N54-B!O54</f>
        <v>-166908.92299999998</v>
      </c>
      <c r="O54" s="26">
        <f>+A!O54-B!P54</f>
        <v>-203076.41</v>
      </c>
      <c r="P54" s="25">
        <f>+A!P54-B!Q54</f>
        <v>-279876.78900000005</v>
      </c>
      <c r="Q54" s="26">
        <f>+A!Q54-B!R54</f>
        <v>-302964.12899999996</v>
      </c>
      <c r="R54" s="25">
        <f>+A!R54-B!S54</f>
        <v>-265079.99300000002</v>
      </c>
      <c r="S54" s="26">
        <f>+A!S54-B!T54</f>
        <v>-282405.951</v>
      </c>
      <c r="T54" s="25">
        <f>+A!T54-B!U54</f>
        <v>-359942.98</v>
      </c>
      <c r="U54" s="26">
        <f>+A!U54-B!V54</f>
        <v>-502064.54700000002</v>
      </c>
      <c r="V54" s="25">
        <f>+A!V54-B!W54</f>
        <v>-515230.72700000001</v>
      </c>
      <c r="W54" s="26">
        <f>+A!W54-B!X54</f>
        <v>-461271.85</v>
      </c>
      <c r="X54" s="27">
        <f>+A!X54-B!Y54</f>
        <v>-377427.087</v>
      </c>
      <c r="Y54" s="27">
        <f>+A!Y54-B!Z54</f>
        <v>-336793.08499999996</v>
      </c>
      <c r="Z54" s="27">
        <f>+A!Z54-B!AA54</f>
        <v>-304249.12</v>
      </c>
      <c r="AA54" s="27">
        <f>+A!AA54-B!AB54</f>
        <v>-344142.07</v>
      </c>
      <c r="AB54" s="27">
        <f>+A!AB54-B!AC54</f>
        <v>-324744.84700000001</v>
      </c>
      <c r="AC54" s="27">
        <f>+A!AC54-B!AD54</f>
        <v>-249291.67500000002</v>
      </c>
      <c r="AD54" s="27">
        <f>+A!AD54-B!AE54</f>
        <v>-310139.78699999995</v>
      </c>
    </row>
    <row r="55" spans="2:30" x14ac:dyDescent="0.25">
      <c r="B55" s="187" t="s">
        <v>24</v>
      </c>
      <c r="C55" s="188"/>
      <c r="D55" s="22">
        <f>+A!D55-B!E55</f>
        <v>-29157.897000000001</v>
      </c>
      <c r="E55" s="23">
        <f>+A!E55-B!F55</f>
        <v>-26054.147000000001</v>
      </c>
      <c r="F55" s="22">
        <f>+A!F55-B!G55</f>
        <v>-31823.195</v>
      </c>
      <c r="G55" s="23">
        <f>+A!G55-B!H55</f>
        <v>-30963.478999999999</v>
      </c>
      <c r="H55" s="22">
        <f>+A!H55-B!I55</f>
        <v>-21453.948</v>
      </c>
      <c r="I55" s="23">
        <f>+A!I55-B!J55</f>
        <v>-19798.817000000003</v>
      </c>
      <c r="J55" s="22">
        <f>+A!J54-B!K55</f>
        <v>-28854.442000000003</v>
      </c>
      <c r="K55" s="23">
        <f>+A!K55-B!L55</f>
        <v>-25072.767</v>
      </c>
      <c r="L55" s="22">
        <f>+A!L55-B!M55</f>
        <v>-22824.735000000001</v>
      </c>
      <c r="M55" s="23">
        <f>+A!M55-B!N55</f>
        <v>-20248.942999999999</v>
      </c>
      <c r="N55" s="22">
        <f>+A!N55-B!O55</f>
        <v>-26635.682999999997</v>
      </c>
      <c r="O55" s="23">
        <f>+A!O55-B!P55</f>
        <v>-33134.385000000002</v>
      </c>
      <c r="P55" s="22">
        <f>+A!P55-B!Q55</f>
        <v>-46437.691999999995</v>
      </c>
      <c r="Q55" s="23">
        <f>+A!Q55-B!R55</f>
        <v>-53565.368000000002</v>
      </c>
      <c r="R55" s="22">
        <f>+A!R55-B!S55</f>
        <v>-52858.819000000003</v>
      </c>
      <c r="S55" s="23">
        <f>+A!S55-B!T55</f>
        <v>-110717.72</v>
      </c>
      <c r="T55" s="22">
        <f>+A!T55-B!U55</f>
        <v>-94765.790999999997</v>
      </c>
      <c r="U55" s="23">
        <f>+A!U55-B!V55</f>
        <v>-89082.915000000008</v>
      </c>
      <c r="V55" s="22">
        <f>+A!V55-B!W55</f>
        <v>-99781.748999999996</v>
      </c>
      <c r="W55" s="23">
        <f>+A!W55-B!X55</f>
        <v>-116777.181</v>
      </c>
      <c r="X55" s="24">
        <f>+A!X55-B!Y55</f>
        <v>-88688.493000000002</v>
      </c>
      <c r="Y55" s="24">
        <f>+A!Y55-B!Z55</f>
        <v>-90381.913</v>
      </c>
      <c r="Z55" s="24">
        <f>+A!Z55-B!AA55</f>
        <v>-85550.198999999993</v>
      </c>
      <c r="AA55" s="24">
        <f>+A!AA55-B!AB55</f>
        <v>-106852.049</v>
      </c>
      <c r="AB55" s="24">
        <f>+A!AB55-B!AC55</f>
        <v>-102511.79400000001</v>
      </c>
      <c r="AC55" s="24">
        <f>+A!AC55-B!AD55</f>
        <v>-74123.992000000013</v>
      </c>
      <c r="AD55" s="24">
        <f>+A!AD55-B!AE55</f>
        <v>-108837.12400000001</v>
      </c>
    </row>
    <row r="56" spans="2:30" ht="15.75" thickBot="1" x14ac:dyDescent="0.3">
      <c r="B56" s="189" t="s">
        <v>25</v>
      </c>
      <c r="C56" s="190"/>
      <c r="D56" s="28" t="e">
        <f>+A!D56-B!E56</f>
        <v>#VALUE!</v>
      </c>
      <c r="E56" s="29" t="e">
        <f>+A!E56-B!F56</f>
        <v>#VALUE!</v>
      </c>
      <c r="F56" s="28">
        <f>+A!F56-B!G56</f>
        <v>-1514.0149999999999</v>
      </c>
      <c r="G56" s="29">
        <f>+A!G56-B!H56</f>
        <v>13.763000000000005</v>
      </c>
      <c r="H56" s="28">
        <f>+A!H56-B!I56</f>
        <v>-4.4110000000000014</v>
      </c>
      <c r="I56" s="29" t="e">
        <f>+A!I56-B!J56</f>
        <v>#VALUE!</v>
      </c>
      <c r="J56" s="28">
        <f>+A!J55-B!K56</f>
        <v>-67492.755000000005</v>
      </c>
      <c r="K56" s="29" t="e">
        <f>+A!K56-B!L56</f>
        <v>#VALUE!</v>
      </c>
      <c r="L56" s="28" t="e">
        <f>+A!L56-B!M56</f>
        <v>#VALUE!</v>
      </c>
      <c r="M56" s="29">
        <f>+A!M56-B!N56</f>
        <v>520.79</v>
      </c>
      <c r="N56" s="28">
        <f>+A!N56-B!O56</f>
        <v>1088.212</v>
      </c>
      <c r="O56" s="29">
        <f>+A!O56-B!P56</f>
        <v>1948.2620000000002</v>
      </c>
      <c r="P56" s="28">
        <f>+A!P56-B!Q56</f>
        <v>1979.0889999999999</v>
      </c>
      <c r="Q56" s="29">
        <f>+A!Q56-B!R56</f>
        <v>2683.165</v>
      </c>
      <c r="R56" s="28">
        <f>+A!R56-B!S56</f>
        <v>4692.2420000000002</v>
      </c>
      <c r="S56" s="29">
        <f>+A!S56-B!T56</f>
        <v>1507.3440000000001</v>
      </c>
      <c r="T56" s="28">
        <f>+A!T56-B!U56</f>
        <v>6833.4520000000002</v>
      </c>
      <c r="U56" s="29">
        <f>+A!U56-B!V56</f>
        <v>-334.49400000000014</v>
      </c>
      <c r="V56" s="28">
        <f>+A!V56-B!W56</f>
        <v>1550.162</v>
      </c>
      <c r="W56" s="29">
        <f>+A!W56-B!X56</f>
        <v>-252.15200000000004</v>
      </c>
      <c r="X56" s="30">
        <f>+A!X56-B!Y56</f>
        <v>-552.19200000000001</v>
      </c>
      <c r="Y56" s="30">
        <f>+A!Y56-B!Z56</f>
        <v>789.22199999999998</v>
      </c>
      <c r="Z56" s="30">
        <f>+A!Z56-B!AA56</f>
        <v>1920.6570000000002</v>
      </c>
      <c r="AA56" s="30">
        <f>+A!AA56-B!AB56</f>
        <v>56518.687999999995</v>
      </c>
      <c r="AB56" s="30">
        <f>+A!AB56-B!AC56</f>
        <v>452824.734</v>
      </c>
      <c r="AC56" s="30">
        <f>+A!AC56-B!AD56</f>
        <v>669576.62</v>
      </c>
      <c r="AD56" s="30">
        <f>+A!AD56-B!AE56</f>
        <v>499022.80499999999</v>
      </c>
    </row>
    <row r="57" spans="2:30" x14ac:dyDescent="0.25">
      <c r="B57" t="s">
        <v>52</v>
      </c>
    </row>
  </sheetData>
  <mergeCells count="15">
    <mergeCell ref="B47:C47"/>
    <mergeCell ref="B7:E16"/>
    <mergeCell ref="M7:P16"/>
    <mergeCell ref="C17:E17"/>
    <mergeCell ref="M17:O17"/>
    <mergeCell ref="B46:C46"/>
    <mergeCell ref="B54:C54"/>
    <mergeCell ref="B55:C55"/>
    <mergeCell ref="B56:C56"/>
    <mergeCell ref="B48:C48"/>
    <mergeCell ref="B49:C49"/>
    <mergeCell ref="B50:C50"/>
    <mergeCell ref="B51:C51"/>
    <mergeCell ref="B52:C52"/>
    <mergeCell ref="B53:C5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7:AH151"/>
  <sheetViews>
    <sheetView showGridLines="0" topLeftCell="W143" zoomScale="110" zoomScaleNormal="110" workbookViewId="0">
      <selection activeCell="E61" sqref="E61"/>
    </sheetView>
  </sheetViews>
  <sheetFormatPr baseColWidth="10" defaultRowHeight="15" x14ac:dyDescent="0.25"/>
  <cols>
    <col min="4" max="4" width="12.85546875" customWidth="1"/>
    <col min="6" max="6" width="13.140625" customWidth="1"/>
    <col min="7" max="7" width="26.5703125" customWidth="1"/>
    <col min="8" max="8" width="16.7109375" customWidth="1"/>
    <col min="9" max="9" width="15.140625" bestFit="1" customWidth="1"/>
    <col min="10" max="10" width="19.28515625" customWidth="1"/>
    <col min="11" max="11" width="17.140625" customWidth="1"/>
    <col min="12" max="12" width="16.42578125" customWidth="1"/>
    <col min="13" max="13" width="16.5703125" customWidth="1"/>
    <col min="14" max="14" width="16.140625" customWidth="1"/>
    <col min="15" max="15" width="16.42578125" customWidth="1"/>
    <col min="16" max="16" width="17.140625" customWidth="1"/>
    <col min="17" max="18" width="18.28515625" customWidth="1"/>
    <col min="19" max="19" width="18.140625" customWidth="1"/>
    <col min="20" max="20" width="18.42578125" customWidth="1"/>
    <col min="21" max="21" width="17.7109375" customWidth="1"/>
    <col min="22" max="22" width="17.5703125" customWidth="1"/>
    <col min="23" max="23" width="17.85546875" customWidth="1"/>
    <col min="24" max="24" width="18.42578125" customWidth="1"/>
    <col min="25" max="26" width="17" customWidth="1"/>
    <col min="27" max="27" width="16.85546875" customWidth="1"/>
    <col min="28" max="28" width="17.140625" customWidth="1"/>
    <col min="29" max="29" width="17.7109375" customWidth="1"/>
    <col min="30" max="30" width="17.42578125" customWidth="1"/>
    <col min="31" max="31" width="17.7109375" customWidth="1"/>
    <col min="32" max="32" width="17.85546875" customWidth="1"/>
    <col min="33" max="33" width="18.140625" customWidth="1"/>
    <col min="34" max="34" width="18.28515625" customWidth="1"/>
  </cols>
  <sheetData>
    <row r="7" spans="2:16" x14ac:dyDescent="0.25">
      <c r="L7" s="191" t="s">
        <v>9</v>
      </c>
      <c r="M7" s="207"/>
      <c r="N7" s="207"/>
      <c r="O7" s="207"/>
      <c r="P7" s="207"/>
    </row>
    <row r="8" spans="2:16" x14ac:dyDescent="0.25">
      <c r="B8" s="191" t="s">
        <v>8</v>
      </c>
      <c r="C8" s="207"/>
      <c r="D8" s="207"/>
      <c r="E8" s="207"/>
      <c r="L8" s="207"/>
      <c r="M8" s="207"/>
      <c r="N8" s="207"/>
      <c r="O8" s="207"/>
      <c r="P8" s="207"/>
    </row>
    <row r="9" spans="2:16" x14ac:dyDescent="0.25">
      <c r="B9" s="207"/>
      <c r="C9" s="207"/>
      <c r="D9" s="207"/>
      <c r="E9" s="207"/>
      <c r="L9" s="207"/>
      <c r="M9" s="207"/>
      <c r="N9" s="207"/>
      <c r="O9" s="207"/>
      <c r="P9" s="207"/>
    </row>
    <row r="10" spans="2:16" x14ac:dyDescent="0.25">
      <c r="B10" s="207"/>
      <c r="C10" s="207"/>
      <c r="D10" s="207"/>
      <c r="E10" s="207"/>
      <c r="L10" s="207"/>
      <c r="M10" s="207"/>
      <c r="N10" s="207"/>
      <c r="O10" s="207"/>
      <c r="P10" s="207"/>
    </row>
    <row r="11" spans="2:16" x14ac:dyDescent="0.25">
      <c r="B11" s="207"/>
      <c r="C11" s="207"/>
      <c r="D11" s="207"/>
      <c r="E11" s="207"/>
      <c r="L11" s="207"/>
      <c r="M11" s="207"/>
      <c r="N11" s="207"/>
      <c r="O11" s="207"/>
      <c r="P11" s="207"/>
    </row>
    <row r="12" spans="2:16" x14ac:dyDescent="0.25">
      <c r="B12" s="207"/>
      <c r="C12" s="207"/>
      <c r="D12" s="207"/>
      <c r="E12" s="207"/>
      <c r="L12" s="207"/>
      <c r="M12" s="207"/>
      <c r="N12" s="207"/>
      <c r="O12" s="207"/>
      <c r="P12" s="207"/>
    </row>
    <row r="13" spans="2:16" x14ac:dyDescent="0.25">
      <c r="B13" s="207"/>
      <c r="C13" s="207"/>
      <c r="D13" s="207"/>
      <c r="E13" s="207"/>
      <c r="L13" s="207"/>
      <c r="M13" s="207"/>
      <c r="N13" s="207"/>
      <c r="O13" s="207"/>
      <c r="P13" s="207"/>
    </row>
    <row r="14" spans="2:16" x14ac:dyDescent="0.25">
      <c r="B14" s="207"/>
      <c r="C14" s="207"/>
      <c r="D14" s="207"/>
      <c r="E14" s="207"/>
      <c r="L14" s="207"/>
      <c r="M14" s="207"/>
      <c r="N14" s="207"/>
      <c r="O14" s="207"/>
      <c r="P14" s="207"/>
    </row>
    <row r="15" spans="2:16" x14ac:dyDescent="0.25">
      <c r="B15" s="207"/>
      <c r="C15" s="207"/>
      <c r="D15" s="207"/>
      <c r="E15" s="207"/>
      <c r="G15" s="212" t="s">
        <v>39</v>
      </c>
      <c r="H15" s="212"/>
      <c r="I15" s="212"/>
      <c r="J15" s="212"/>
      <c r="K15" s="212"/>
      <c r="L15" s="207"/>
      <c r="M15" s="207"/>
      <c r="N15" s="207"/>
      <c r="O15" s="207"/>
      <c r="P15" s="207"/>
    </row>
    <row r="16" spans="2:16" ht="15" customHeight="1" x14ac:dyDescent="0.25">
      <c r="B16" s="207"/>
      <c r="C16" s="207"/>
      <c r="D16" s="207"/>
      <c r="E16" s="207"/>
      <c r="G16" s="212"/>
      <c r="H16" s="212"/>
      <c r="I16" s="212"/>
      <c r="J16" s="212"/>
      <c r="K16" s="212"/>
      <c r="L16" s="207"/>
      <c r="M16" s="207"/>
      <c r="N16" s="207"/>
      <c r="O16" s="207"/>
      <c r="P16" s="207"/>
    </row>
    <row r="17" spans="3:14" x14ac:dyDescent="0.25">
      <c r="C17" s="192" t="s">
        <v>3</v>
      </c>
      <c r="D17" s="192"/>
      <c r="E17" s="192"/>
      <c r="G17" s="212"/>
      <c r="H17" s="212"/>
      <c r="I17" s="212"/>
      <c r="J17" s="212"/>
      <c r="K17" s="212"/>
      <c r="N17" s="2" t="s">
        <v>3</v>
      </c>
    </row>
    <row r="43" spans="6:34" x14ac:dyDescent="0.25">
      <c r="F43" s="3" t="s">
        <v>55</v>
      </c>
    </row>
    <row r="44" spans="6:34" ht="15.75" thickBot="1" x14ac:dyDescent="0.3"/>
    <row r="45" spans="6:34" ht="15.75" thickBot="1" x14ac:dyDescent="0.3">
      <c r="F45" s="5" t="s">
        <v>14</v>
      </c>
      <c r="G45" s="6"/>
      <c r="H45" s="11">
        <v>1995</v>
      </c>
      <c r="I45" s="7">
        <v>1996</v>
      </c>
      <c r="J45" s="11">
        <v>1997</v>
      </c>
      <c r="K45" s="7">
        <v>1998</v>
      </c>
      <c r="L45" s="11">
        <v>1999</v>
      </c>
      <c r="M45" s="7">
        <v>2000</v>
      </c>
      <c r="N45" s="11">
        <v>2001</v>
      </c>
      <c r="O45" s="7">
        <v>2002</v>
      </c>
      <c r="P45" s="11">
        <v>2003</v>
      </c>
      <c r="Q45" s="7">
        <v>2004</v>
      </c>
      <c r="R45" s="11">
        <v>2005</v>
      </c>
      <c r="S45" s="7">
        <v>2006</v>
      </c>
      <c r="T45" s="11">
        <v>2007</v>
      </c>
      <c r="U45" s="7">
        <v>2008</v>
      </c>
      <c r="V45" s="11">
        <v>2009</v>
      </c>
      <c r="W45" s="7">
        <v>2010</v>
      </c>
      <c r="X45" s="11">
        <v>2011</v>
      </c>
      <c r="Y45" s="7">
        <v>2012</v>
      </c>
      <c r="Z45" s="11">
        <v>2013</v>
      </c>
      <c r="AA45" s="7">
        <v>2014</v>
      </c>
      <c r="AB45" s="11">
        <v>2015</v>
      </c>
      <c r="AC45" s="8">
        <v>2016</v>
      </c>
      <c r="AD45" s="8">
        <v>2017</v>
      </c>
      <c r="AE45" s="8">
        <v>2018</v>
      </c>
      <c r="AF45" s="8">
        <v>2019</v>
      </c>
      <c r="AG45" s="8">
        <v>2020</v>
      </c>
      <c r="AH45" s="8">
        <v>2021</v>
      </c>
    </row>
    <row r="46" spans="6:34" ht="15.75" thickBot="1" x14ac:dyDescent="0.3">
      <c r="F46" s="194" t="s">
        <v>26</v>
      </c>
      <c r="G46" s="203"/>
      <c r="H46" s="103">
        <f>(A!D46/D!H60)*1000</f>
        <v>5.0891341349585453</v>
      </c>
      <c r="I46" s="114">
        <f>(A!E46/D!I60)*1000</f>
        <v>4.525748939733651</v>
      </c>
      <c r="J46" s="103">
        <f>(A!F46/D!J60)*1000</f>
        <v>5.2372990267964266</v>
      </c>
      <c r="K46" s="114">
        <f>(A!G46/D!K60)*1000</f>
        <v>5.6084724847721068</v>
      </c>
      <c r="L46" s="103">
        <f>(A!H46/D!L60)*1000</f>
        <v>5.1543203795400929</v>
      </c>
      <c r="M46" s="114">
        <f>(A!I46/D!M60)*1000</f>
        <v>5.373441969758888</v>
      </c>
      <c r="N46" s="103">
        <f>(A!J46/D!N60)*1000</f>
        <v>4.9456374823481948</v>
      </c>
      <c r="O46" s="114">
        <f>(A!K46/D!O60)*1000</f>
        <v>5.5187170036856257</v>
      </c>
      <c r="P46" s="103">
        <f>(A!L46/D!P60)*1000</f>
        <v>7.0134428567915199</v>
      </c>
      <c r="Q46" s="114">
        <f>(A!M46/D!Q60)*1000</f>
        <v>8.7710562114366226</v>
      </c>
      <c r="R46" s="103">
        <f>(A!N46/D!R60)*1000</f>
        <v>10.534833941255519</v>
      </c>
      <c r="S46" s="114">
        <f>(A!O46/D!S60)*1000</f>
        <v>11.355997154375149</v>
      </c>
      <c r="T46" s="103">
        <f>(A!P46/D!T60)*1000</f>
        <v>13.045059659157504</v>
      </c>
      <c r="U46" s="114">
        <f>(A!Q46/D!U60)*1000</f>
        <v>9.4453771966430189</v>
      </c>
      <c r="V46" s="103">
        <f>(A!R46/D!V60)*1000</f>
        <v>10.371826916462199</v>
      </c>
      <c r="W46" s="114">
        <f>(A!S46/D!W60)*1000</f>
        <v>11.956707344735291</v>
      </c>
      <c r="X46" s="103">
        <f>(A!T46/D!X60)*1000</f>
        <v>16.716012389738065</v>
      </c>
      <c r="Y46" s="114">
        <f>(A!U46/D!Y60)*1000</f>
        <v>10.40131771921248</v>
      </c>
      <c r="Z46" s="103">
        <f>(A!V46/D!Z60)*1000</f>
        <v>10.22858589193353</v>
      </c>
      <c r="AA46" s="114">
        <f>(A!W46/D!AA60)*1000</f>
        <v>20.974148606811148</v>
      </c>
      <c r="AB46" s="103">
        <f>(A!X46/D!AB60)*1000</f>
        <v>10.587986354018224</v>
      </c>
      <c r="AC46" s="110">
        <f>(A!Y46/D!AC60)*1000</f>
        <v>9.3770190049113804</v>
      </c>
      <c r="AD46" s="110">
        <f>(A!Z46/D!AD60)*1000</f>
        <v>10.136118433539298</v>
      </c>
      <c r="AE46" s="110">
        <f>(A!AA46/D!AE60)*1000</f>
        <v>9.1492768038459946</v>
      </c>
      <c r="AF46" s="110">
        <f>(A!AB46/D!AF60)*1000</f>
        <v>15.715402056846708</v>
      </c>
      <c r="AG46" s="110">
        <f>(A!AC46/D!AG60)*1000</f>
        <v>19.083965298181528</v>
      </c>
      <c r="AH46" s="110">
        <f>(A!AD46/D!AH60)*1000</f>
        <v>17.186979176869283</v>
      </c>
    </row>
    <row r="47" spans="6:34" x14ac:dyDescent="0.25">
      <c r="F47" s="214" t="s">
        <v>16</v>
      </c>
      <c r="G47" s="215"/>
      <c r="H47" s="111">
        <f>(A!D47/D!H$60)*1000</f>
        <v>2.9982430132323064</v>
      </c>
      <c r="I47" s="104">
        <f>(A!E47/D!I$60)*1000</f>
        <v>2.9735946405899671</v>
      </c>
      <c r="J47" s="111">
        <f>(A!F47/D!J$60)*1000</f>
        <v>3.3928009598720168</v>
      </c>
      <c r="K47" s="104">
        <f>(A!G47/D!K$60)*1000</f>
        <v>3.2106306448225164</v>
      </c>
      <c r="L47" s="111">
        <f>(A!H47/D!L$60)*1000</f>
        <v>2.7546185155419591</v>
      </c>
      <c r="M47" s="104">
        <f>(A!I47/D!M$60)*1000</f>
        <v>2.2352132713526771</v>
      </c>
      <c r="N47" s="111" t="e">
        <f>(A!#REF!/D!N$60)*1000</f>
        <v>#REF!</v>
      </c>
      <c r="O47" s="104">
        <f>(A!K47/D!O$60)*1000</f>
        <v>1.7987503735431813</v>
      </c>
      <c r="P47" s="111">
        <f>(A!L47/D!P$60)*1000</f>
        <v>2.0123467204446523</v>
      </c>
      <c r="Q47" s="104">
        <f>(A!M47/D!Q$60)*1000</f>
        <v>1.9432070154982266</v>
      </c>
      <c r="R47" s="111">
        <f>(A!N47/D!R$60)*1000</f>
        <v>2.7331997504319445</v>
      </c>
      <c r="S47" s="104">
        <f>(A!O47/D!S$60)*1000</f>
        <v>2.3121802229072799</v>
      </c>
      <c r="T47" s="111">
        <f>(A!P47/D!T$60)*1000</f>
        <v>2.8893996577510022</v>
      </c>
      <c r="U47" s="104">
        <f>(A!Q47/D!U$60)*1000</f>
        <v>3.2319075439328606</v>
      </c>
      <c r="V47" s="111">
        <f>(A!R47/D!V$60)*1000</f>
        <v>2.6953816872663898</v>
      </c>
      <c r="W47" s="104">
        <f>(A!S47/D!W$60)*1000</f>
        <v>2.6010774395499703</v>
      </c>
      <c r="X47" s="111">
        <f>(A!T47/D!X$60)*1000</f>
        <v>3.2028056472066981</v>
      </c>
      <c r="Y47" s="104">
        <f>(A!U47/D!Y$60)*1000</f>
        <v>2.8324096706813031</v>
      </c>
      <c r="Z47" s="111">
        <f>(A!V47/D!Z$60)*1000</f>
        <v>2.6475866622647737</v>
      </c>
      <c r="AA47" s="104">
        <f>(A!W47/D!AA$60)*1000</f>
        <v>4.1451271094056601</v>
      </c>
      <c r="AB47" s="111">
        <f>(A!X47/D!AB$60)*1000</f>
        <v>4.4834650429675698</v>
      </c>
      <c r="AC47" s="105">
        <f>(A!Y47/D!AC$60)*1000</f>
        <v>4.922765321375187</v>
      </c>
      <c r="AD47" s="105">
        <f>(A!Z47/D!AD$60)*1000</f>
        <v>4.2877348742065422</v>
      </c>
      <c r="AE47" s="105">
        <f>(A!AA47/D!AE$60)*1000</f>
        <v>3.5571863732438147</v>
      </c>
      <c r="AF47" s="105">
        <f>(A!AB47/D!AF$60)*1000</f>
        <v>3.942869868005507</v>
      </c>
      <c r="AG47" s="105">
        <f>(A!AC47/D!AG$60)*1000</f>
        <v>3.8834689907091242</v>
      </c>
      <c r="AH47" s="105">
        <f>(A!AD47/D!AH$60)*1000</f>
        <v>3.9889478736116279</v>
      </c>
    </row>
    <row r="48" spans="6:34" x14ac:dyDescent="0.25">
      <c r="F48" s="216" t="s">
        <v>17</v>
      </c>
      <c r="G48" s="217"/>
      <c r="H48" s="112">
        <f>(A!D48/D!H$60)*1000</f>
        <v>4.1179953879097349E-2</v>
      </c>
      <c r="I48" s="106">
        <f>(A!E48/D!I$60)*1000</f>
        <v>2.1070261217212783E-4</v>
      </c>
      <c r="J48" s="112">
        <f>(A!F48/D!J$60)*1000</f>
        <v>3.1275829889348088E-4</v>
      </c>
      <c r="K48" s="106">
        <f>(A!G48/D!K$60)*1000</f>
        <v>1.471303297626549E-3</v>
      </c>
      <c r="L48" s="112" t="e">
        <f>(A!H48/D!L$60)*1000</f>
        <v>#VALUE!</v>
      </c>
      <c r="M48" s="106">
        <f>(A!I48/D!M$60)*1000</f>
        <v>9.9305271761340413E-5</v>
      </c>
      <c r="N48" s="112">
        <f>(A!J47/D!N$60)*1000</f>
        <v>1.6619838107726448</v>
      </c>
      <c r="O48" s="106">
        <f>(A!K48/D!O$60)*1000</f>
        <v>1.9780082677557525E-2</v>
      </c>
      <c r="P48" s="112">
        <f>(A!L48/D!P$60)*1000</f>
        <v>1.7100587786822753E-2</v>
      </c>
      <c r="Q48" s="106">
        <f>(A!M48/D!Q$60)*1000</f>
        <v>1.6265267453723947E-2</v>
      </c>
      <c r="R48" s="112">
        <f>(A!N48/D!R$60)*1000</f>
        <v>7.6619792666538682E-4</v>
      </c>
      <c r="S48" s="106">
        <f>(A!O48/D!S$60)*1000</f>
        <v>1.5618211999051457E-3</v>
      </c>
      <c r="T48" s="112">
        <f>(A!P48/D!T$60)*1000</f>
        <v>1.2135071145596475E-3</v>
      </c>
      <c r="U48" s="106">
        <f>(A!Q48/D!U$60)*1000</f>
        <v>4.1523160383919872E-3</v>
      </c>
      <c r="V48" s="112">
        <f>(A!R48/D!V$60)*1000</f>
        <v>5.3705198468206108E-3</v>
      </c>
      <c r="W48" s="106">
        <f>(A!S48/D!W$60)*1000</f>
        <v>7.7284171845937479E-3</v>
      </c>
      <c r="X48" s="112">
        <f>(A!T48/D!X$60)*1000</f>
        <v>8.3187215226808529E-3</v>
      </c>
      <c r="Y48" s="106">
        <f>(A!U48/D!Y$60)*1000</f>
        <v>7.0656193058086306E-3</v>
      </c>
      <c r="Z48" s="112">
        <f>(A!V48/D!Z$60)*1000</f>
        <v>1.0442962473863763E-2</v>
      </c>
      <c r="AA48" s="106">
        <f>(A!W48/D!AA$60)*1000</f>
        <v>4.0951249291414126E-3</v>
      </c>
      <c r="AB48" s="112">
        <f>(A!X48/D!AB$60)*1000</f>
        <v>2.790430539361748E-3</v>
      </c>
      <c r="AC48" s="107">
        <f>(A!Y48/D!AC$60)*1000</f>
        <v>2.9343796711509716E-3</v>
      </c>
      <c r="AD48" s="107">
        <f>(A!Z48/D!AD$60)*1000</f>
        <v>2.3914464666062126E-5</v>
      </c>
      <c r="AE48" s="107">
        <f>(A!AA48/D!AE$60)*1000</f>
        <v>3.1131004185834471E-3</v>
      </c>
      <c r="AF48" s="107">
        <f>(A!AB48/D!AF$60)*1000</f>
        <v>9.0177342294922656E-4</v>
      </c>
      <c r="AG48" s="107">
        <f>(A!AC48/D!AG$60)*1000</f>
        <v>8.3181132375129049E-5</v>
      </c>
      <c r="AH48" s="107">
        <f>(A!AD48/D!AH$60)*1000</f>
        <v>1.6435189719681088E-5</v>
      </c>
    </row>
    <row r="49" spans="6:34" x14ac:dyDescent="0.25">
      <c r="F49" s="214" t="s">
        <v>18</v>
      </c>
      <c r="G49" s="215"/>
      <c r="H49" s="112">
        <f>(A!D49/D!H$60)*1000</f>
        <v>0.16023851095371439</v>
      </c>
      <c r="I49" s="106">
        <f>(A!E49/D!I$60)*1000</f>
        <v>0.12129257948620978</v>
      </c>
      <c r="J49" s="112">
        <f>(A!F49/D!J$60)*1000</f>
        <v>6.1499320090654584E-2</v>
      </c>
      <c r="K49" s="106">
        <f>(A!G49/D!K$60)*1000</f>
        <v>6.6316687670657418E-2</v>
      </c>
      <c r="L49" s="112">
        <f>(A!H49/D!L$60)*1000</f>
        <v>5.1283592149949445E-2</v>
      </c>
      <c r="M49" s="106">
        <f>(A!I49/D!M$60)*1000</f>
        <v>5.754278197793216E-2</v>
      </c>
      <c r="N49" s="112">
        <f>(A!J48/D!N$60)*1000</f>
        <v>1.1410631430300586E-4</v>
      </c>
      <c r="O49" s="106">
        <f>(A!K49/D!O$60)*1000</f>
        <v>3.8618288674170741E-2</v>
      </c>
      <c r="P49" s="112">
        <f>(A!L49/D!P$60)*1000</f>
        <v>3.3694154103440649E-2</v>
      </c>
      <c r="Q49" s="106">
        <f>(A!M49/D!Q$60)*1000</f>
        <v>4.7284773842491377E-2</v>
      </c>
      <c r="R49" s="112">
        <f>(A!N49/D!R$60)*1000</f>
        <v>5.4630279324246495E-2</v>
      </c>
      <c r="S49" s="106">
        <f>(A!O49/D!S$60)*1000</f>
        <v>8.747282428266541E-2</v>
      </c>
      <c r="T49" s="112">
        <f>(A!P49/D!T$60)*1000</f>
        <v>0.18155610773810921</v>
      </c>
      <c r="U49" s="106">
        <f>(A!Q49/D!U$60)*1000</f>
        <v>9.6427110863819734E-2</v>
      </c>
      <c r="V49" s="112">
        <f>(A!R49/D!V$60)*1000</f>
        <v>3.3378178816299384E-2</v>
      </c>
      <c r="W49" s="106">
        <f>(A!S49/D!W$60)*1000</f>
        <v>5.3260309395272876E-2</v>
      </c>
      <c r="X49" s="112">
        <f>(A!T49/D!X$60)*1000</f>
        <v>5.9288465423203818E-2</v>
      </c>
      <c r="Y49" s="106">
        <f>(A!U49/D!Y$60)*1000</f>
        <v>6.2738233856273057E-2</v>
      </c>
      <c r="Z49" s="112">
        <f>(A!V49/D!Z$60)*1000</f>
        <v>6.3188445031363491E-2</v>
      </c>
      <c r="AA49" s="106">
        <f>(A!W49/D!AA$60)*1000</f>
        <v>6.0529717001700602E-2</v>
      </c>
      <c r="AB49" s="112">
        <f>(A!X49/D!AB$60)*1000</f>
        <v>7.0424601632335784E-2</v>
      </c>
      <c r="AC49" s="107">
        <f>(A!Y49/D!AC$60)*1000</f>
        <v>7.8018065342729009E-2</v>
      </c>
      <c r="AD49" s="107">
        <f>(A!Z49/D!AD$60)*1000</f>
        <v>8.4377865412598327E-2</v>
      </c>
      <c r="AE49" s="107">
        <f>(A!AA49/D!AE$60)*1000</f>
        <v>9.1528471963197813E-2</v>
      </c>
      <c r="AF49" s="107">
        <f>(A!AB49/D!AF$60)*1000</f>
        <v>0.10587575917078305</v>
      </c>
      <c r="AG49" s="107">
        <f>(A!AC49/D!AG$60)*1000</f>
        <v>0.10009588660366871</v>
      </c>
      <c r="AH49" s="107">
        <f>(A!AD49/D!AH$60)*1000</f>
        <v>0.15601972614546808</v>
      </c>
    </row>
    <row r="50" spans="6:34" x14ac:dyDescent="0.25">
      <c r="F50" s="216" t="s">
        <v>19</v>
      </c>
      <c r="G50" s="217"/>
      <c r="H50" s="112">
        <f>(A!D50/D!H$60)*1000</f>
        <v>0.892131444572558</v>
      </c>
      <c r="I50" s="106">
        <f>(A!E50/D!I$60)*1000</f>
        <v>0.71354331559469464</v>
      </c>
      <c r="J50" s="112">
        <f>(A!F50/D!J$60)*1000</f>
        <v>1.1324700706572457</v>
      </c>
      <c r="K50" s="106">
        <f>(A!G50/D!K$60)*1000</f>
        <v>1.5466354232304138</v>
      </c>
      <c r="L50" s="112">
        <f>(A!H50/D!L$60)*1000</f>
        <v>1.1380877816088975</v>
      </c>
      <c r="M50" s="106">
        <f>(A!I50/D!M$60)*1000</f>
        <v>1.2639098896608092</v>
      </c>
      <c r="N50" s="112">
        <f>(A!J49/D!N$60)*1000</f>
        <v>4.8850564857776883E-2</v>
      </c>
      <c r="O50" s="106">
        <f>(A!K50/D!O$60)*1000</f>
        <v>0.96921506126108192</v>
      </c>
      <c r="P50" s="112">
        <f>(A!L50/D!P$60)*1000</f>
        <v>1.7315894837805268</v>
      </c>
      <c r="Q50" s="106">
        <f>(A!M50/D!Q$60)*1000</f>
        <v>2.2423944517320122</v>
      </c>
      <c r="R50" s="112">
        <f>(A!N50/D!R$60)*1000</f>
        <v>2.8486993664810902</v>
      </c>
      <c r="S50" s="106">
        <f>(A!O50/D!S$60)*1000</f>
        <v>2.1358845150580983</v>
      </c>
      <c r="T50" s="112">
        <f>(A!P50/D!T$60)*1000</f>
        <v>2.4646311446588061</v>
      </c>
      <c r="U50" s="106">
        <f>(A!Q50/D!U$60)*1000</f>
        <v>2.876957852274308</v>
      </c>
      <c r="V50" s="112">
        <f>(A!R50/D!V$60)*1000</f>
        <v>4.1077896764429358</v>
      </c>
      <c r="W50" s="106">
        <f>(A!S50/D!W$60)*1000</f>
        <v>3.787014018055618</v>
      </c>
      <c r="X50" s="112">
        <f>(A!T50/D!X$60)*1000</f>
        <v>8.128801651965075</v>
      </c>
      <c r="Y50" s="106">
        <f>(A!U50/D!Y$60)*1000</f>
        <v>4.6473156748588949</v>
      </c>
      <c r="Z50" s="112">
        <f>(A!V50/D!Z$60)*1000</f>
        <v>6.5178694838780675</v>
      </c>
      <c r="AA50" s="106">
        <f>(A!W50/D!AA$60)*1000</f>
        <v>14.965277111585925</v>
      </c>
      <c r="AB50" s="112">
        <f>(A!X50/D!AB$60)*1000</f>
        <v>4.7924061838752863</v>
      </c>
      <c r="AC50" s="107">
        <f>(A!Y50/D!AC$60)*1000</f>
        <v>3.5802840059790735</v>
      </c>
      <c r="AD50" s="107">
        <f>(A!Z50/D!AD$60)*1000</f>
        <v>4.8213142411269745</v>
      </c>
      <c r="AE50" s="107">
        <f>(A!AA50/D!AE$60)*1000</f>
        <v>3.6561378424302702</v>
      </c>
      <c r="AF50" s="107">
        <f>(A!AB50/D!AF$60)*1000</f>
        <v>1.5217699813750103</v>
      </c>
      <c r="AG50" s="107">
        <f>(A!AC50/D!AG$60)*1000</f>
        <v>0.44873560708330018</v>
      </c>
      <c r="AH50" s="107">
        <f>(A!AD50/D!AH$60)*1000</f>
        <v>0.30641579658759233</v>
      </c>
    </row>
    <row r="51" spans="6:34" x14ac:dyDescent="0.25">
      <c r="F51" s="214" t="s">
        <v>20</v>
      </c>
      <c r="G51" s="215"/>
      <c r="H51" s="112" t="e">
        <f>(A!D51/D!H$60)*1000</f>
        <v>#VALUE!</v>
      </c>
      <c r="I51" s="106" t="e">
        <f>(A!E51/D!I$60)*1000</f>
        <v>#VALUE!</v>
      </c>
      <c r="J51" s="112" t="e">
        <f>(A!F51/D!J$60)*1000</f>
        <v>#VALUE!</v>
      </c>
      <c r="K51" s="106" t="e">
        <f>(A!G51/D!K$60)*1000</f>
        <v>#VALUE!</v>
      </c>
      <c r="L51" s="112">
        <f>(A!H51/D!L$60)*1000</f>
        <v>7.7419438467321697E-4</v>
      </c>
      <c r="M51" s="106">
        <f>(A!I51/D!M$60)*1000</f>
        <v>6.0916428279525947E-4</v>
      </c>
      <c r="N51" s="112">
        <f>(A!J50/D!N$60)*1000</f>
        <v>1.0465629412951383</v>
      </c>
      <c r="O51" s="106">
        <f>(A!K51/D!O$60)*1000</f>
        <v>3.325580237075406E-3</v>
      </c>
      <c r="P51" s="112">
        <f>(A!L51/D!P$60)*1000</f>
        <v>1.6231524064828705E-3</v>
      </c>
      <c r="Q51" s="106">
        <f>(A!M51/D!Q$60)*1000</f>
        <v>1.0799203225963173E-3</v>
      </c>
      <c r="R51" s="112">
        <f>(A!N51/D!R$60)*1000</f>
        <v>1.3690247648301015E-3</v>
      </c>
      <c r="S51" s="106">
        <f>(A!O51/D!S$60)*1000</f>
        <v>1.8018496561536636E-3</v>
      </c>
      <c r="T51" s="112">
        <f>(A!P51/D!T$60)*1000</f>
        <v>6.4331793994233336E-3</v>
      </c>
      <c r="U51" s="106">
        <f>(A!Q51/D!U$60)*1000</f>
        <v>1.9701163815087864E-3</v>
      </c>
      <c r="V51" s="112" t="e">
        <f>(A!R51/D!V$60)*1000</f>
        <v>#VALUE!</v>
      </c>
      <c r="W51" s="106">
        <f>(A!S51/D!W$60)*1000</f>
        <v>7.9588531506600748E-3</v>
      </c>
      <c r="X51" s="112">
        <f>(A!T51/D!X$60)*1000</f>
        <v>3.2657733485960543E-5</v>
      </c>
      <c r="Y51" s="106">
        <f>(A!U51/D!Y$60)*1000</f>
        <v>5.3886493933602947E-5</v>
      </c>
      <c r="Z51" s="112">
        <f>(A!V51/D!Z$60)*1000</f>
        <v>1.6851986354132276E-3</v>
      </c>
      <c r="AA51" s="106">
        <f>(A!W51/D!AA$60)*1000</f>
        <v>6.4088867570749576E-4</v>
      </c>
      <c r="AB51" s="112" t="e">
        <f>(A!X51/D!AB$60)*1000</f>
        <v>#VALUE!</v>
      </c>
      <c r="AC51" s="107" t="e">
        <f>(A!Y51/D!AC$60)*1000</f>
        <v>#VALUE!</v>
      </c>
      <c r="AD51" s="107">
        <f>(A!Z51/D!AD$60)*1000</f>
        <v>0.27470634133996918</v>
      </c>
      <c r="AE51" s="107">
        <f>(A!AA51/D!AE$60)*1000</f>
        <v>0.19993290231671432</v>
      </c>
      <c r="AF51" s="107">
        <f>(A!AB51/D!AF$60)*1000</f>
        <v>0.56699651793667505</v>
      </c>
      <c r="AG51" s="107">
        <f>(A!AC51/D!AG$60)*1000</f>
        <v>0.92303541650123089</v>
      </c>
      <c r="AH51" s="107">
        <f>(A!AD51/D!AH$60)*1000</f>
        <v>1.5846790338694194</v>
      </c>
    </row>
    <row r="52" spans="6:34" x14ac:dyDescent="0.25">
      <c r="F52" s="216" t="s">
        <v>21</v>
      </c>
      <c r="G52" s="217"/>
      <c r="H52" s="112">
        <f>(A!D52/D!H$60)*1000</f>
        <v>5.8731400647888864E-2</v>
      </c>
      <c r="I52" s="106">
        <f>(A!E52/D!I$60)*1000</f>
        <v>6.5854210000270128E-2</v>
      </c>
      <c r="J52" s="112">
        <f>(A!F52/D!J$60)*1000</f>
        <v>0.11207860285295293</v>
      </c>
      <c r="K52" s="106">
        <f>(A!G52/D!K$60)*1000</f>
        <v>0.10210856437723166</v>
      </c>
      <c r="L52" s="112">
        <f>(A!H52/D!L$60)*1000</f>
        <v>0.13757563580743007</v>
      </c>
      <c r="M52" s="106">
        <f>(A!I52/D!M$60)*1000</f>
        <v>8.8660630363710663E-2</v>
      </c>
      <c r="N52" s="112">
        <f>(A!J51/D!N$60)*1000</f>
        <v>4.8918196489812385E-4</v>
      </c>
      <c r="O52" s="106">
        <f>(A!K52/D!O$60)*1000</f>
        <v>9.6150961251120631E-2</v>
      </c>
      <c r="P52" s="112">
        <f>(A!L52/D!P$60)*1000</f>
        <v>0.1835030619020683</v>
      </c>
      <c r="Q52" s="106">
        <f>(A!M52/D!Q$60)*1000</f>
        <v>0.10833950347374048</v>
      </c>
      <c r="R52" s="112">
        <f>(A!N52/D!R$60)*1000</f>
        <v>0.1326225283163755</v>
      </c>
      <c r="S52" s="106">
        <f>(A!O52/D!S$60)*1000</f>
        <v>0.18815717334598056</v>
      </c>
      <c r="T52" s="112">
        <f>(A!P52/D!T$60)*1000</f>
        <v>0.14742138821819545</v>
      </c>
      <c r="U52" s="106">
        <f>(A!Q52/D!U$60)*1000</f>
        <v>0.24511638150878656</v>
      </c>
      <c r="V52" s="112">
        <f>(A!R52/D!V$60)*1000</f>
        <v>0.40993510513884751</v>
      </c>
      <c r="W52" s="106">
        <f>(A!S52/D!W$60)*1000</f>
        <v>1.2840783922333621</v>
      </c>
      <c r="X52" s="112">
        <f>(A!T52/D!X$60)*1000</f>
        <v>2.3763831840729019</v>
      </c>
      <c r="Y52" s="106">
        <f>(A!U52/D!Y$60)*1000</f>
        <v>1.0936291720367983</v>
      </c>
      <c r="Z52" s="112">
        <f>(A!V52/D!Z$60)*1000</f>
        <v>5.4312666446572025E-2</v>
      </c>
      <c r="AA52" s="106">
        <f>(A!W52/D!AA$60)*1000</f>
        <v>0.10849204203549469</v>
      </c>
      <c r="AB52" s="112">
        <f>(A!X52/D!AB$60)*1000</f>
        <v>0.11004387442242086</v>
      </c>
      <c r="AC52" s="107">
        <f>(A!Y52/D!AC$60)*1000</f>
        <v>4.8201558829809948E-2</v>
      </c>
      <c r="AD52" s="107">
        <f>(A!Z52/D!AD$60)*1000</f>
        <v>3.9758999557139546E-2</v>
      </c>
      <c r="AE52" s="107">
        <f>(A!AA52/D!AE$60)*1000</f>
        <v>2.8502797463632972E-2</v>
      </c>
      <c r="AF52" s="107">
        <f>(A!AB52/D!AF$60)*1000</f>
        <v>2.4230504494291039E-2</v>
      </c>
      <c r="AG52" s="107">
        <f>(A!AC52/D!AG$60)*1000</f>
        <v>1.7291491304693082E-2</v>
      </c>
      <c r="AH52" s="107">
        <f>(A!AD52/D!AH$60)*1000</f>
        <v>4.2525377578405063E-2</v>
      </c>
    </row>
    <row r="53" spans="6:34" x14ac:dyDescent="0.25">
      <c r="F53" s="214" t="s">
        <v>22</v>
      </c>
      <c r="G53" s="215"/>
      <c r="H53" s="112">
        <f>(A!D53/D!H$60)*1000</f>
        <v>0.746281227694504</v>
      </c>
      <c r="I53" s="106">
        <f>(A!E53/D!I$60)*1000</f>
        <v>0.44425943434452581</v>
      </c>
      <c r="J53" s="112">
        <f>(A!F53/D!J$60)*1000</f>
        <v>0.35362911611785097</v>
      </c>
      <c r="K53" s="106">
        <f>(A!G53/D!K$60)*1000</f>
        <v>0.43592942659105227</v>
      </c>
      <c r="L53" s="112">
        <f>(A!H53/D!L$60)*1000</f>
        <v>0.84356337334404896</v>
      </c>
      <c r="M53" s="106">
        <f>(A!I53/D!M$60)*1000</f>
        <v>1.5554556599918268</v>
      </c>
      <c r="N53" s="112">
        <f>(A!J52/D!N$60)*1000</f>
        <v>7.5760994553157157E-2</v>
      </c>
      <c r="O53" s="106">
        <f>(A!K53/D!O$60)*1000</f>
        <v>2.4399972606833349</v>
      </c>
      <c r="P53" s="112">
        <f>(A!L53/D!P$60)*1000</f>
        <v>2.9654066550257001</v>
      </c>
      <c r="Q53" s="106">
        <f>(A!M53/D!Q$60)*1000</f>
        <v>4.2808798523053007</v>
      </c>
      <c r="R53" s="112">
        <f>(A!N53/D!R$60)*1000</f>
        <v>4.6120200614321369</v>
      </c>
      <c r="S53" s="106">
        <f>(A!O53/D!S$60)*1000</f>
        <v>6.4284918188285509</v>
      </c>
      <c r="T53" s="112">
        <f>(A!P53/D!T$60)*1000</f>
        <v>7.1119810590965562</v>
      </c>
      <c r="U53" s="106">
        <f>(A!Q53/D!U$60)*1000</f>
        <v>2.6951523160383917</v>
      </c>
      <c r="V53" s="112">
        <f>(A!R53/D!V$60)*1000</f>
        <v>2.8345272764796254</v>
      </c>
      <c r="W53" s="106">
        <f>(A!S53/D!W$60)*1000</f>
        <v>3.9700471805108197</v>
      </c>
      <c r="X53" s="112">
        <f>(A!T53/D!X$60)*1000</f>
        <v>2.1932700379323502</v>
      </c>
      <c r="Y53" s="106">
        <f>(A!U53/D!Y$60)*1000</f>
        <v>1.5465512643882493</v>
      </c>
      <c r="Z53" s="112">
        <f>(A!V53/D!Z$60)*1000</f>
        <v>0.76790888081875208</v>
      </c>
      <c r="AA53" s="106">
        <f>(A!W53/D!AA$60)*1000</f>
        <v>1.3136711289408276</v>
      </c>
      <c r="AB53" s="112">
        <f>(A!X53/D!AB$60)*1000</f>
        <v>0.9731372803040117</v>
      </c>
      <c r="AC53" s="107">
        <f>(A!Y53/D!AC$60)*1000</f>
        <v>0.61361819346572721</v>
      </c>
      <c r="AD53" s="107">
        <f>(A!Z53/D!AD$60)*1000</f>
        <v>0.5069429975326345</v>
      </c>
      <c r="AE53" s="107">
        <f>(A!AA53/D!AE$60)*1000</f>
        <v>0.33194040366364125</v>
      </c>
      <c r="AF53" s="107">
        <f>(A!AB53/D!AF$60)*1000</f>
        <v>0.2648135476556806</v>
      </c>
      <c r="AG53" s="107">
        <f>(A!AC53/D!AG$60)*1000</f>
        <v>0.34023127928214092</v>
      </c>
      <c r="AH53" s="107">
        <f>(A!AD53/D!AH$60)*1000</f>
        <v>1.2363284295480812</v>
      </c>
    </row>
    <row r="54" spans="6:34" x14ac:dyDescent="0.25">
      <c r="F54" s="216" t="s">
        <v>23</v>
      </c>
      <c r="G54" s="217"/>
      <c r="H54" s="112">
        <f>(A!D54/D!H$60)*1000</f>
        <v>9.5500000000000002E-2</v>
      </c>
      <c r="I54" s="106">
        <f>(A!E54/D!I$60)*1000</f>
        <v>3.3087090413031151E-2</v>
      </c>
      <c r="J54" s="112">
        <f>(A!F54/D!J$60)*1000</f>
        <v>1.3436235168644181E-2</v>
      </c>
      <c r="K54" s="106">
        <f>(A!G54/D!K$60)*1000</f>
        <v>2.3470148078134849E-2</v>
      </c>
      <c r="L54" s="112">
        <f>(A!H54/D!L$60)*1000</f>
        <v>1.4626941124620849E-2</v>
      </c>
      <c r="M54" s="106">
        <f>(A!I54/D!M$60)*1000</f>
        <v>2.7412035145075606E-2</v>
      </c>
      <c r="N54" s="112">
        <f>(A!J53/D!N$60)*1000</f>
        <v>2.0030641012709296</v>
      </c>
      <c r="O54" s="106">
        <f>(A!K54/D!O$60)*1000</f>
        <v>9.5790143440581732E-2</v>
      </c>
      <c r="P54" s="112">
        <f>(A!L54/D!P$60)*1000</f>
        <v>2.2825287130173878E-2</v>
      </c>
      <c r="Q54" s="106">
        <f>(A!M54/D!Q$60)*1000</f>
        <v>2.8308968566292569E-2</v>
      </c>
      <c r="R54" s="112">
        <f>(A!N54/D!R$60)*1000</f>
        <v>2.6717628143597617E-2</v>
      </c>
      <c r="S54" s="106">
        <f>(A!O54/D!S$60)*1000</f>
        <v>1.4038178800094853E-2</v>
      </c>
      <c r="T54" s="112">
        <f>(A!P54/D!T$60)*1000</f>
        <v>3.3278112473335057E-2</v>
      </c>
      <c r="U54" s="106">
        <f>(A!Q54/D!U$60)*1000</f>
        <v>3.9735962349886404E-2</v>
      </c>
      <c r="V54" s="112">
        <f>(A!R54/D!V$60)*1000</f>
        <v>4.4142424728840383E-2</v>
      </c>
      <c r="W54" s="106">
        <f>(A!S54/D!W$60)*1000</f>
        <v>3.6935739236945965E-2</v>
      </c>
      <c r="X54" s="112">
        <f>(A!T54/D!X$60)*1000</f>
        <v>0.43619554238771796</v>
      </c>
      <c r="Y54" s="106">
        <f>(A!U54/D!Y$60)*1000</f>
        <v>5.7785276209946224E-2</v>
      </c>
      <c r="Z54" s="112">
        <f>(A!V54/D!Z$60)*1000</f>
        <v>4.8849411246836137E-2</v>
      </c>
      <c r="AA54" s="106">
        <f>(A!W54/D!AA$60)*1000</f>
        <v>0.25392338551432436</v>
      </c>
      <c r="AB54" s="112">
        <f>(A!X54/D!AB$60)*1000</f>
        <v>4.9216500410243121E-2</v>
      </c>
      <c r="AC54" s="107">
        <f>(A!Y54/D!AC$60)*1000</f>
        <v>2.9665065129190687E-2</v>
      </c>
      <c r="AD54" s="107">
        <f>(A!Z54/D!AD$60)*1000</f>
        <v>1.992197220523419E-2</v>
      </c>
      <c r="AE54" s="107">
        <f>(A!AA54/D!AE$60)*1000</f>
        <v>3.7979816817936919E-2</v>
      </c>
      <c r="AF54" s="107">
        <f>(A!AB54/D!AF$60)*1000</f>
        <v>1.5793849704429506E-2</v>
      </c>
      <c r="AG54" s="107">
        <f>(A!AC54/D!AG$60)*1000</f>
        <v>1.8443281982053521E-2</v>
      </c>
      <c r="AH54" s="107">
        <f>(A!AD54/D!AH$60)*1000</f>
        <v>2.3522752649415269E-2</v>
      </c>
    </row>
    <row r="55" spans="6:34" x14ac:dyDescent="0.25">
      <c r="F55" s="214" t="s">
        <v>24</v>
      </c>
      <c r="G55" s="215"/>
      <c r="H55" s="112">
        <f>(A!D55/D!H$60)*1000</f>
        <v>9.6830368418162852E-2</v>
      </c>
      <c r="I55" s="106">
        <f>(A!E55/D!I$60)*1000</f>
        <v>0.17390672357438072</v>
      </c>
      <c r="J55" s="112">
        <f>(A!F55/D!J$60)*1000</f>
        <v>0.17107359018797494</v>
      </c>
      <c r="K55" s="106">
        <f>(A!G55/D!K$60)*1000</f>
        <v>0.21773658370090318</v>
      </c>
      <c r="L55" s="112">
        <f>(A!H55/D!L$60)*1000</f>
        <v>0.21200534052316386</v>
      </c>
      <c r="M55" s="106">
        <f>(A!I55/D!M$60)*1000</f>
        <v>0.14454032999591335</v>
      </c>
      <c r="N55" s="112">
        <f>(A!J54/D!N$60)*1000</f>
        <v>2.1569195077667944E-2</v>
      </c>
      <c r="O55" s="106">
        <f>(A!K55/D!O$60)*1000</f>
        <v>5.7089675266460797E-2</v>
      </c>
      <c r="P55" s="112">
        <f>(A!L55/D!P$60)*1000</f>
        <v>4.535390177319791E-2</v>
      </c>
      <c r="Q55" s="106">
        <f>(A!M55/D!Q$60)*1000</f>
        <v>8.7742967497449365E-2</v>
      </c>
      <c r="R55" s="112">
        <f>(A!N55/D!R$60)*1000</f>
        <v>9.3923665770781345E-2</v>
      </c>
      <c r="S55" s="106">
        <f>(A!O55/D!S$60)*1000</f>
        <v>0.13705869101256818</v>
      </c>
      <c r="T55" s="112">
        <f>(A!P55/D!T$60)*1000</f>
        <v>0.15235889261351651</v>
      </c>
      <c r="U55" s="106">
        <f>(A!Q55/D!U$60)*1000</f>
        <v>0.17130829508044698</v>
      </c>
      <c r="V55" s="112">
        <f>(A!R55/D!V$60)*1000</f>
        <v>0.12182785663509826</v>
      </c>
      <c r="W55" s="106">
        <f>(A!S55/D!W$60)*1000</f>
        <v>0.11169260082565893</v>
      </c>
      <c r="X55" s="112">
        <f>(A!T55/D!X$60)*1000</f>
        <v>0.15197874441676207</v>
      </c>
      <c r="Y55" s="106">
        <f>(A!U55/D!Y$60)*1000</f>
        <v>0.1047730100884405</v>
      </c>
      <c r="Z55" s="112">
        <f>(A!V55/D!Z$60)*1000</f>
        <v>7.6261714537251016E-2</v>
      </c>
      <c r="AA55" s="106">
        <f>(A!W55/D!AA$60)*1000</f>
        <v>7.3006562595386543E-2</v>
      </c>
      <c r="AB55" s="112">
        <f>(A!X55/D!AB$60)*1000</f>
        <v>5.6722956341495011E-2</v>
      </c>
      <c r="AC55" s="107">
        <f>(A!Y55/D!AC$60)*1000</f>
        <v>4.4464595344864404E-2</v>
      </c>
      <c r="AD55" s="107">
        <f>(A!Z55/D!AD$60)*1000</f>
        <v>5.667456083004703E-2</v>
      </c>
      <c r="AE55" s="107">
        <f>(A!AA55/D!AE$60)*1000</f>
        <v>6.7695532346968387E-2</v>
      </c>
      <c r="AF55" s="107">
        <f>(A!AB55/D!AF$60)*1000</f>
        <v>6.6732245525953512E-2</v>
      </c>
      <c r="AG55" s="107">
        <f>(A!AC55/D!AG$60)*1000</f>
        <v>5.8290677360438331E-2</v>
      </c>
      <c r="AH55" s="107">
        <f>(A!AD55/D!AH$60)*1000</f>
        <v>6.9080217046367215E-2</v>
      </c>
    </row>
    <row r="56" spans="6:34" ht="15.75" thickBot="1" x14ac:dyDescent="0.3">
      <c r="F56" s="218" t="s">
        <v>25</v>
      </c>
      <c r="G56" s="219"/>
      <c r="H56" s="113" t="e">
        <f>(A!D56/D!H$60)*1000</f>
        <v>#VALUE!</v>
      </c>
      <c r="I56" s="108" t="e">
        <f>(A!E56/D!I$60)*1000</f>
        <v>#VALUE!</v>
      </c>
      <c r="J56" s="113">
        <f>(A!F56/D!J$60)*1000</f>
        <v>1.5997866951073191E-7</v>
      </c>
      <c r="K56" s="108">
        <f>(A!G56/D!K$60)*1000</f>
        <v>4.1745431632010084E-3</v>
      </c>
      <c r="L56" s="113">
        <f>(A!H56/D!L$60)*1000</f>
        <v>1.7857050268322401E-3</v>
      </c>
      <c r="M56" s="108" t="e">
        <f>(A!I56/D!M$60)*1000</f>
        <v>#VALUE!</v>
      </c>
      <c r="N56" s="113">
        <f>(A!J55/D!N$60)*1000</f>
        <v>8.7242409723623154E-2</v>
      </c>
      <c r="O56" s="108" t="e">
        <f>(A!K56/D!O$60)*1000</f>
        <v>#VALUE!</v>
      </c>
      <c r="P56" s="113" t="e">
        <f>(A!L56/D!P$60)*1000</f>
        <v>#VALUE!</v>
      </c>
      <c r="Q56" s="108">
        <f>(A!M56/D!Q$60)*1000</f>
        <v>1.5551766020502353E-2</v>
      </c>
      <c r="R56" s="113">
        <f>(A!N56/D!R$60)*1000</f>
        <v>3.0884070838932617E-2</v>
      </c>
      <c r="S56" s="108">
        <f>(A!O56/D!S$60)*1000</f>
        <v>4.9350106710931943E-2</v>
      </c>
      <c r="T56" s="113">
        <f>(A!P56/D!T$60)*1000</f>
        <v>5.6786281910030705E-2</v>
      </c>
      <c r="U56" s="108">
        <f>(A!Q56/D!U$60)*1000</f>
        <v>8.2650159966615663E-2</v>
      </c>
      <c r="V56" s="113">
        <f>(A!R56/D!V$60)*1000</f>
        <v>0.11947542938384277</v>
      </c>
      <c r="W56" s="108">
        <f>(A!S56/D!W$60)*1000</f>
        <v>9.6916209227419142E-2</v>
      </c>
      <c r="X56" s="113">
        <f>(A!T56/D!X$60)*1000</f>
        <v>0.15893659237312865</v>
      </c>
      <c r="Y56" s="108">
        <f>(A!U56/D!Y$60)*1000</f>
        <v>4.8995644638016089E-2</v>
      </c>
      <c r="Z56" s="113">
        <f>(A!V56/D!Z$60)*1000</f>
        <v>4.0481941234730937E-2</v>
      </c>
      <c r="AA56" s="108">
        <f>(A!W56/D!AA$60)*1000</f>
        <v>4.9385143679413948E-2</v>
      </c>
      <c r="AB56" s="113">
        <f>(A!X56/D!AB$60)*1000</f>
        <v>4.9780779030098886E-2</v>
      </c>
      <c r="AC56" s="109">
        <f>(A!Y56/D!AC$60)*1000</f>
        <v>5.7069058295964127E-2</v>
      </c>
      <c r="AD56" s="109">
        <f>(A!Z56/D!AD$60)*1000</f>
        <v>4.4661275016343663E-2</v>
      </c>
      <c r="AE56" s="109">
        <f>(A!AA56/D!AE$60)*1000</f>
        <v>1.1752600605081023</v>
      </c>
      <c r="AF56" s="109">
        <f>(A!AB56/D!AF$60)*1000</f>
        <v>9.2054174427079101</v>
      </c>
      <c r="AG56" s="109">
        <f>(A!AC56/D!AG$60)*1000</f>
        <v>13.29428849360756</v>
      </c>
      <c r="AH56" s="109">
        <f>(A!AD56/D!AH$60)*1000</f>
        <v>9.7794432799858964</v>
      </c>
    </row>
    <row r="57" spans="6:34" x14ac:dyDescent="0.25">
      <c r="F57" t="s">
        <v>52</v>
      </c>
    </row>
    <row r="58" spans="6:34" ht="19.5" thickBot="1" x14ac:dyDescent="0.3">
      <c r="G58" s="213" t="s">
        <v>61</v>
      </c>
      <c r="H58" s="213"/>
      <c r="I58" s="213"/>
      <c r="J58" s="213"/>
      <c r="K58" s="213"/>
      <c r="L58" s="213"/>
      <c r="M58" s="213"/>
      <c r="N58" s="213"/>
      <c r="O58" s="213"/>
      <c r="P58" s="213"/>
      <c r="Q58" s="213"/>
      <c r="R58" s="213"/>
      <c r="S58" s="213"/>
      <c r="T58" s="213"/>
      <c r="U58" s="213"/>
      <c r="V58" s="213"/>
      <c r="W58" s="213"/>
      <c r="X58" s="213"/>
      <c r="Y58" s="213"/>
      <c r="Z58" s="213"/>
      <c r="AA58" s="213"/>
      <c r="AB58" s="213"/>
      <c r="AC58" s="213"/>
    </row>
    <row r="59" spans="6:34" x14ac:dyDescent="0.25">
      <c r="G59" s="5" t="s">
        <v>38</v>
      </c>
      <c r="H59" s="11">
        <v>1995</v>
      </c>
      <c r="I59" s="7">
        <v>1996</v>
      </c>
      <c r="J59" s="11">
        <v>1997</v>
      </c>
      <c r="K59" s="7">
        <v>1998</v>
      </c>
      <c r="L59" s="11">
        <v>1999</v>
      </c>
      <c r="M59" s="7">
        <v>2000</v>
      </c>
      <c r="N59" s="11">
        <v>2001</v>
      </c>
      <c r="O59" s="7">
        <v>2002</v>
      </c>
      <c r="P59" s="11">
        <v>2003</v>
      </c>
      <c r="Q59" s="7">
        <v>2004</v>
      </c>
      <c r="R59" s="11">
        <v>2005</v>
      </c>
      <c r="S59" s="7">
        <v>2006</v>
      </c>
      <c r="T59" s="11">
        <v>2007</v>
      </c>
      <c r="U59" s="7">
        <v>2008</v>
      </c>
      <c r="V59" s="11">
        <v>2009</v>
      </c>
      <c r="W59" s="7">
        <v>2010</v>
      </c>
      <c r="X59" s="11">
        <v>2011</v>
      </c>
      <c r="Y59" s="7">
        <v>2012</v>
      </c>
      <c r="Z59" s="11">
        <v>2013</v>
      </c>
      <c r="AA59" s="7">
        <v>2014</v>
      </c>
      <c r="AB59" s="11">
        <v>2015</v>
      </c>
      <c r="AC59" s="8">
        <v>2016</v>
      </c>
      <c r="AD59" s="8">
        <v>2017</v>
      </c>
      <c r="AE59" s="8">
        <v>2018</v>
      </c>
      <c r="AF59" s="8">
        <v>2019</v>
      </c>
      <c r="AG59" s="8">
        <v>2020</v>
      </c>
      <c r="AH59" s="8">
        <v>2021</v>
      </c>
    </row>
    <row r="60" spans="6:34" x14ac:dyDescent="0.25">
      <c r="G60" s="235" t="s">
        <v>37</v>
      </c>
      <c r="H60" s="236">
        <v>36426000</v>
      </c>
      <c r="I60" s="236">
        <v>37019000</v>
      </c>
      <c r="J60" s="236">
        <v>37505000</v>
      </c>
      <c r="K60" s="236">
        <v>38088000</v>
      </c>
      <c r="L60" s="236">
        <v>38573000</v>
      </c>
      <c r="M60" s="236">
        <v>39152000</v>
      </c>
      <c r="N60" s="236">
        <v>39656000</v>
      </c>
      <c r="O60" s="236">
        <v>40156000</v>
      </c>
      <c r="P60" s="236">
        <v>40661000</v>
      </c>
      <c r="Q60" s="236">
        <v>41166000</v>
      </c>
      <c r="R60" s="236">
        <v>41672000</v>
      </c>
      <c r="S60" s="236">
        <v>42170000</v>
      </c>
      <c r="T60" s="236">
        <v>42659000</v>
      </c>
      <c r="U60" s="236">
        <v>43134000</v>
      </c>
      <c r="V60" s="236">
        <v>43609000</v>
      </c>
      <c r="W60" s="236">
        <v>44086000</v>
      </c>
      <c r="X60" s="236">
        <v>44553000</v>
      </c>
      <c r="Y60" s="236">
        <v>45002000</v>
      </c>
      <c r="Z60" s="236">
        <v>45435000</v>
      </c>
      <c r="AA60" s="236">
        <v>45866000</v>
      </c>
      <c r="AB60" s="236">
        <v>46314000</v>
      </c>
      <c r="AC60" s="236">
        <v>46830000</v>
      </c>
      <c r="AD60" s="236">
        <v>47419000</v>
      </c>
      <c r="AE60" s="236">
        <v>48258000</v>
      </c>
      <c r="AF60" s="236">
        <v>49396000</v>
      </c>
      <c r="AG60" s="236">
        <v>50372000</v>
      </c>
      <c r="AH60" s="236">
        <v>51049000</v>
      </c>
    </row>
    <row r="61" spans="6:34" x14ac:dyDescent="0.25">
      <c r="G61" s="237" t="s">
        <v>62</v>
      </c>
      <c r="H61" s="238">
        <v>56844197</v>
      </c>
      <c r="I61" s="238">
        <v>56876364</v>
      </c>
      <c r="J61" s="240">
        <v>56904379</v>
      </c>
      <c r="K61" s="241">
        <v>56909109</v>
      </c>
      <c r="L61" s="241">
        <v>56923524</v>
      </c>
      <c r="M61" s="238">
        <v>56960692</v>
      </c>
      <c r="N61" s="241">
        <v>56987507</v>
      </c>
      <c r="O61" s="241">
        <v>57130506</v>
      </c>
      <c r="P61" s="241">
        <v>57495900</v>
      </c>
      <c r="Q61" s="241">
        <v>57874753</v>
      </c>
      <c r="R61" s="241">
        <v>58064214</v>
      </c>
      <c r="S61" s="241">
        <v>58223744</v>
      </c>
      <c r="T61" s="241">
        <v>58652875</v>
      </c>
      <c r="U61" s="241">
        <v>59000586</v>
      </c>
      <c r="V61" s="241">
        <v>59190143</v>
      </c>
      <c r="W61" s="241">
        <v>59364690</v>
      </c>
      <c r="X61" s="241">
        <v>59394207</v>
      </c>
      <c r="Y61" s="241">
        <v>59685227</v>
      </c>
      <c r="Z61" s="241">
        <v>60782668</v>
      </c>
      <c r="AA61" s="241">
        <v>60795612</v>
      </c>
      <c r="AB61" s="241">
        <v>60665551</v>
      </c>
      <c r="AC61" s="241">
        <v>60589445</v>
      </c>
      <c r="AD61" s="241">
        <v>60483973</v>
      </c>
      <c r="AE61" s="241">
        <v>59816673</v>
      </c>
      <c r="AF61" s="241">
        <v>59641488</v>
      </c>
      <c r="AG61" s="241">
        <v>59236213</v>
      </c>
      <c r="AH61" s="241">
        <v>59030133</v>
      </c>
    </row>
    <row r="62" spans="6:34" x14ac:dyDescent="0.25">
      <c r="G62" t="s">
        <v>54</v>
      </c>
      <c r="K62" t="s">
        <v>53</v>
      </c>
      <c r="W62" s="1"/>
      <c r="X62" s="239"/>
      <c r="Y62" s="239"/>
      <c r="Z62" s="1"/>
      <c r="AA62" s="45"/>
    </row>
    <row r="63" spans="6:34" x14ac:dyDescent="0.25">
      <c r="W63" s="1"/>
      <c r="X63" s="115"/>
      <c r="Y63" s="115"/>
      <c r="Z63" s="1"/>
      <c r="AA63" s="45"/>
    </row>
    <row r="64" spans="6:34" ht="15.75" thickBot="1" x14ac:dyDescent="0.3"/>
    <row r="65" spans="6:34" ht="15.75" thickBot="1" x14ac:dyDescent="0.3">
      <c r="F65" s="5" t="s">
        <v>14</v>
      </c>
      <c r="G65" s="6"/>
      <c r="H65" s="11">
        <v>1995</v>
      </c>
      <c r="I65" s="7">
        <v>1996</v>
      </c>
      <c r="J65" s="11">
        <v>1997</v>
      </c>
      <c r="K65" s="7">
        <v>1998</v>
      </c>
      <c r="L65" s="11">
        <v>1999</v>
      </c>
      <c r="M65" s="7">
        <v>2000</v>
      </c>
      <c r="N65" s="11">
        <v>2001</v>
      </c>
      <c r="O65" s="7">
        <v>2002</v>
      </c>
      <c r="P65" s="11">
        <v>2003</v>
      </c>
      <c r="Q65" s="7">
        <v>2004</v>
      </c>
      <c r="R65" s="11">
        <v>2005</v>
      </c>
      <c r="S65" s="7">
        <v>2006</v>
      </c>
      <c r="T65" s="11">
        <v>2007</v>
      </c>
      <c r="U65" s="7">
        <v>2008</v>
      </c>
      <c r="V65" s="11">
        <v>2009</v>
      </c>
      <c r="W65" s="7">
        <v>2010</v>
      </c>
      <c r="X65" s="11">
        <v>2011</v>
      </c>
      <c r="Y65" s="7">
        <v>2012</v>
      </c>
      <c r="Z65" s="11">
        <v>2013</v>
      </c>
      <c r="AA65" s="7">
        <v>2014</v>
      </c>
      <c r="AB65" s="11">
        <v>2015</v>
      </c>
      <c r="AC65" s="8">
        <v>2016</v>
      </c>
      <c r="AD65" s="8">
        <v>2017</v>
      </c>
      <c r="AE65" s="8">
        <v>2018</v>
      </c>
      <c r="AF65" s="8">
        <v>2019</v>
      </c>
      <c r="AG65" s="8">
        <v>2020</v>
      </c>
      <c r="AH65" s="8">
        <v>2021</v>
      </c>
    </row>
    <row r="66" spans="6:34" ht="15.75" thickBot="1" x14ac:dyDescent="0.3">
      <c r="F66" s="194" t="s">
        <v>26</v>
      </c>
      <c r="G66" s="203"/>
      <c r="H66" s="118">
        <f>+(B!E46/D!H$60)*1000</f>
        <v>10.732056772634932</v>
      </c>
      <c r="I66" s="119">
        <f>+(B!F46/D!I$60)*1000</f>
        <v>12.737459142602447</v>
      </c>
      <c r="J66" s="118">
        <f>+(B!G46/D!J$60)*1000</f>
        <v>10.432001066524464</v>
      </c>
      <c r="K66" s="119">
        <f>+(B!H46/D!K$60)*1000</f>
        <v>10.397455891619407</v>
      </c>
      <c r="L66" s="118">
        <f>+(B!I46/D!L$60)*1000</f>
        <v>6.39254141497939</v>
      </c>
      <c r="M66" s="119">
        <f>+(B!J46/D!M$60)*1000</f>
        <v>6.3671689824274615</v>
      </c>
      <c r="N66" s="118">
        <f>+(B!K46/D!N$60)*1000</f>
        <v>10.111970445834173</v>
      </c>
      <c r="O66" s="119">
        <f>+(B!L46/D!O$60)*1000</f>
        <v>6.8487573463492382</v>
      </c>
      <c r="P66" s="118">
        <f>+(B!M46/D!P$60)*1000</f>
        <v>7.12016428518728</v>
      </c>
      <c r="Q66" s="119">
        <f>+(B!N46/D!Q$60)*1000</f>
        <v>7.3439051644561042</v>
      </c>
      <c r="R66" s="118">
        <f>+(B!O46/D!R$60)*1000</f>
        <v>7.955819255135343</v>
      </c>
      <c r="S66" s="119">
        <f>+(B!P46/D!S$60)*1000</f>
        <v>9.3586317287170981</v>
      </c>
      <c r="T66" s="118">
        <f>+(B!Q46/D!T$60)*1000</f>
        <v>12.176949764410793</v>
      </c>
      <c r="U66" s="119">
        <f>+(B!R46/D!U$60)*1000</f>
        <v>14.086650901840775</v>
      </c>
      <c r="V66" s="118">
        <f>+(B!S46/D!V$60)*1000</f>
        <v>12.358471875071659</v>
      </c>
      <c r="W66" s="119">
        <f>+(B!T46/D!W$60)*1000</f>
        <v>14.525690695458875</v>
      </c>
      <c r="X66" s="118">
        <f>+(B!U46/D!X$60)*1000</f>
        <v>17.822631472628107</v>
      </c>
      <c r="Y66" s="119">
        <f>+(B!V46/D!Y$60)*1000</f>
        <v>21.075778854273143</v>
      </c>
      <c r="Z66" s="118">
        <f>+(B!W46/D!Z$60)*1000</f>
        <v>22.242896445471555</v>
      </c>
      <c r="AA66" s="119">
        <f>+(B!X46/D!AA$60)*1000</f>
        <v>21.409056817686302</v>
      </c>
      <c r="AB66" s="118">
        <f>+(B!Y46/D!AB$60)*1000</f>
        <v>17.785043399404071</v>
      </c>
      <c r="AC66" s="120">
        <f>+(B!Z46/D!AC$60)*1000</f>
        <v>16.256408285287208</v>
      </c>
      <c r="AD66" s="120">
        <f>+(B!AA46/D!AD$60)*1000</f>
        <v>15.913503026213121</v>
      </c>
      <c r="AE66" s="120">
        <f>+(B!AB46/D!AE$60)*1000</f>
        <v>17.130050976003979</v>
      </c>
      <c r="AF66" s="120">
        <f>+(B!AC46/D!AF$60)*1000</f>
        <v>16.644412503036683</v>
      </c>
      <c r="AG66" s="120">
        <f>+(B!AD46/D!AG$60)*1000</f>
        <v>13.483558326054156</v>
      </c>
      <c r="AH66" s="120">
        <f>+(B!AE46/D!AH$60)*1000</f>
        <v>17.605872788889105</v>
      </c>
    </row>
    <row r="67" spans="6:34" x14ac:dyDescent="0.25">
      <c r="F67" s="214" t="s">
        <v>16</v>
      </c>
      <c r="G67" s="215"/>
      <c r="H67" s="121">
        <f>+(B!E47/D!H$60)*1000</f>
        <v>6.4336408060176792E-2</v>
      </c>
      <c r="I67" s="122">
        <f>+(B!F47/D!I$60)*1000</f>
        <v>6.8090980307409704E-2</v>
      </c>
      <c r="J67" s="121">
        <f>+(B!G47/D!J$60)*1000</f>
        <v>7.7737608318890816E-2</v>
      </c>
      <c r="K67" s="122">
        <f>+(B!H47/D!K$60)*1000</f>
        <v>0.10051128964503256</v>
      </c>
      <c r="L67" s="121">
        <f>+(B!I47/D!L$60)*1000</f>
        <v>7.843737847717315E-2</v>
      </c>
      <c r="M67" s="122">
        <f>+(B!J47/D!M$60)*1000</f>
        <v>8.2413644258275437E-2</v>
      </c>
      <c r="N67" s="121">
        <f>+(B!K47/D!N$60)*1000</f>
        <v>6.5254917288682671E-2</v>
      </c>
      <c r="O67" s="122">
        <f>+(B!L47/D!O$60)*1000</f>
        <v>6.8056081282996311E-2</v>
      </c>
      <c r="P67" s="121">
        <f>+(B!M47/D!P$60)*1000</f>
        <v>5.1389537886426806E-2</v>
      </c>
      <c r="Q67" s="122">
        <f>+(B!N47/D!Q$60)*1000</f>
        <v>8.9862945148909287E-2</v>
      </c>
      <c r="R67" s="121">
        <f>+(B!O47/D!R$60)*1000</f>
        <v>0.10199128911499326</v>
      </c>
      <c r="S67" s="122">
        <f>+(B!P47/D!S$60)*1000</f>
        <v>0.12089826891154848</v>
      </c>
      <c r="T67" s="121">
        <f>+(B!Q47/D!T$60)*1000</f>
        <v>0.13856337466888582</v>
      </c>
      <c r="U67" s="122">
        <f>+(B!R47/D!U$60)*1000</f>
        <v>0.15706245653081094</v>
      </c>
      <c r="V67" s="121">
        <f>+(B!S47/D!V$60)*1000</f>
        <v>0.17319360682427939</v>
      </c>
      <c r="W67" s="122">
        <f>+(B!T47/D!W$60)*1000</f>
        <v>0.19118423082157601</v>
      </c>
      <c r="X67" s="121">
        <f>+(B!U47/D!X$60)*1000</f>
        <v>0.2452856148856418</v>
      </c>
      <c r="Y67" s="122">
        <f>+(B!V47/D!Y$60)*1000</f>
        <v>0.32485045109106264</v>
      </c>
      <c r="Z67" s="121">
        <f>+(B!W47/D!Z$60)*1000</f>
        <v>0.3599280290524926</v>
      </c>
      <c r="AA67" s="122">
        <f>+(B!X47/D!AA$60)*1000</f>
        <v>0.49641629965551826</v>
      </c>
      <c r="AB67" s="121">
        <f>+(B!Y47/D!AB$60)*1000</f>
        <v>0.44027594247959578</v>
      </c>
      <c r="AC67" s="123">
        <f>+(B!Z47/D!AC$60)*1000</f>
        <v>0.46160431347426861</v>
      </c>
      <c r="AD67" s="123">
        <f>+(B!AA47/D!AD$60)*1000</f>
        <v>0.52881524283515047</v>
      </c>
      <c r="AE67" s="123">
        <f>+(B!AB47/D!AE$60)*1000</f>
        <v>0.56108541588959349</v>
      </c>
      <c r="AF67" s="123">
        <f>+(B!AC47/D!AF$60)*1000</f>
        <v>0.69783221313466681</v>
      </c>
      <c r="AG67" s="123">
        <f>+(B!AD47/D!AG$60)*1000</f>
        <v>0.80938557134916223</v>
      </c>
      <c r="AH67" s="123">
        <f>+(B!AE47/D!AH$60)*1000</f>
        <v>1.1063078610746537</v>
      </c>
    </row>
    <row r="68" spans="6:34" x14ac:dyDescent="0.25">
      <c r="F68" s="216" t="s">
        <v>17</v>
      </c>
      <c r="G68" s="217"/>
      <c r="H68" s="12">
        <f>+(B!E48/D!H$60)*1000</f>
        <v>1.3764673584802064E-2</v>
      </c>
      <c r="I68" s="9">
        <f>+(B!F48/D!I$60)*1000</f>
        <v>2.1142386342148628E-2</v>
      </c>
      <c r="J68" s="12">
        <f>+(B!G48/D!J$60)*1000</f>
        <v>1.7978322890281298E-2</v>
      </c>
      <c r="K68" s="9">
        <f>+(B!H48/D!K$60)*1000</f>
        <v>3.4945205839109428E-2</v>
      </c>
      <c r="L68" s="12">
        <f>+(B!I48/D!L$60)*1000</f>
        <v>2.9667746869571982E-2</v>
      </c>
      <c r="M68" s="9">
        <f>+(B!J48/D!M$60)*1000</f>
        <v>0.10766732223130362</v>
      </c>
      <c r="N68" s="12">
        <f>+(B!K48/D!N$60)*1000</f>
        <v>0.14779377647770828</v>
      </c>
      <c r="O68" s="9">
        <f>+(B!L48/D!O$60)*1000</f>
        <v>9.3115474648869406E-2</v>
      </c>
      <c r="P68" s="12">
        <f>+(B!M48/D!P$60)*1000</f>
        <v>0.23956619364993481</v>
      </c>
      <c r="Q68" s="9">
        <f>+(B!N48/D!Q$60)*1000</f>
        <v>0.21487977942962638</v>
      </c>
      <c r="R68" s="12">
        <f>+(B!O48/D!R$60)*1000</f>
        <v>5.5968492033019776E-2</v>
      </c>
      <c r="S68" s="9">
        <f>+(B!P48/D!S$60)*1000</f>
        <v>4.1746549679867205E-2</v>
      </c>
      <c r="T68" s="12">
        <f>+(B!Q48/D!T$60)*1000</f>
        <v>9.9002344171218268E-2</v>
      </c>
      <c r="U68" s="9">
        <f>+(B!R48/D!U$60)*1000</f>
        <v>5.4150136783048176E-2</v>
      </c>
      <c r="V68" s="12">
        <f>+(B!S48/D!V$60)*1000</f>
        <v>3.8964617395491764E-2</v>
      </c>
      <c r="W68" s="9">
        <f>+(B!T48/D!W$60)*1000</f>
        <v>3.3082633942748262E-2</v>
      </c>
      <c r="X68" s="12">
        <f>+(B!U48/D!X$60)*1000</f>
        <v>3.5477521154579937E-2</v>
      </c>
      <c r="Y68" s="9">
        <f>+(B!V48/D!Y$60)*1000</f>
        <v>5.3193991378160964E-2</v>
      </c>
      <c r="Z68" s="12">
        <f>+(B!W48/D!Z$60)*1000</f>
        <v>5.1395884230218999E-2</v>
      </c>
      <c r="AA68" s="9">
        <f>+(B!X48/D!AA$60)*1000</f>
        <v>0.15878847076265643</v>
      </c>
      <c r="AB68" s="12">
        <f>+(B!Y48/D!AB$60)*1000</f>
        <v>0.14555367707388694</v>
      </c>
      <c r="AC68" s="10">
        <f>+(B!Z48/D!AC$60)*1000</f>
        <v>0.20749224855861625</v>
      </c>
      <c r="AD68" s="10">
        <f>+(B!AA48/D!AD$60)*1000</f>
        <v>0.15970130116619921</v>
      </c>
      <c r="AE68" s="10">
        <f>+(B!AB48/D!AE$60)*1000</f>
        <v>0.27834535206597866</v>
      </c>
      <c r="AF68" s="10">
        <f>+(B!AC48/D!AF$60)*1000</f>
        <v>0.29850210543363837</v>
      </c>
      <c r="AG68" s="10">
        <f>+(B!AD48/D!AG$60)*1000</f>
        <v>0.2200591598507107</v>
      </c>
      <c r="AH68" s="10">
        <f>+(B!AE48/D!AH$60)*1000</f>
        <v>0.3945342709945347</v>
      </c>
    </row>
    <row r="69" spans="6:34" x14ac:dyDescent="0.25">
      <c r="F69" s="214" t="s">
        <v>18</v>
      </c>
      <c r="G69" s="215"/>
      <c r="H69" s="12">
        <f>+(B!E49/D!H$60)*1000</f>
        <v>0.20983110964695548</v>
      </c>
      <c r="I69" s="9">
        <f>+(B!F49/D!I$60)*1000</f>
        <v>0.23151511386045004</v>
      </c>
      <c r="J69" s="12">
        <f>+(B!G49/D!J$60)*1000</f>
        <v>0.17731843754166113</v>
      </c>
      <c r="K69" s="9">
        <f>+(B!H49/D!K$60)*1000</f>
        <v>0.19238463558076035</v>
      </c>
      <c r="L69" s="12">
        <f>+(B!I49/D!L$60)*1000</f>
        <v>0.1931539678013118</v>
      </c>
      <c r="M69" s="9">
        <f>+(B!J49/D!M$60)*1000</f>
        <v>0.16763825602778912</v>
      </c>
      <c r="N69" s="12">
        <f>+(B!K49/D!N$60)*1000</f>
        <v>0.16038049727657858</v>
      </c>
      <c r="O69" s="9">
        <f>+(B!L49/D!O$60)*1000</f>
        <v>0.19137302022113756</v>
      </c>
      <c r="P69" s="12">
        <f>+(B!M49/D!P$60)*1000</f>
        <v>0.14407434642532158</v>
      </c>
      <c r="Q69" s="9">
        <f>+(B!N49/D!Q$60)*1000</f>
        <v>0.13697320604382257</v>
      </c>
      <c r="R69" s="12">
        <f>+(B!O49/D!R$60)*1000</f>
        <v>0.15039534939527738</v>
      </c>
      <c r="S69" s="9">
        <f>+(B!P49/D!S$60)*1000</f>
        <v>0.19303025847759073</v>
      </c>
      <c r="T69" s="12">
        <f>+(B!Q49/D!T$60)*1000</f>
        <v>0.16598804472678683</v>
      </c>
      <c r="U69" s="9">
        <f>+(B!R49/D!U$60)*1000</f>
        <v>0.2046873232252979</v>
      </c>
      <c r="V69" s="12">
        <f>+(B!S49/D!V$60)*1000</f>
        <v>0.1690230686326217</v>
      </c>
      <c r="W69" s="9">
        <f>+(B!T49/D!W$60)*1000</f>
        <v>0.11016960032663431</v>
      </c>
      <c r="X69" s="12">
        <f>+(B!U49/D!X$60)*1000</f>
        <v>0.13782252598029313</v>
      </c>
      <c r="Y69" s="9">
        <f>+(B!V49/D!Y$60)*1000</f>
        <v>0.10153450957735212</v>
      </c>
      <c r="Z69" s="12">
        <f>+(B!W49/D!Z$60)*1000</f>
        <v>0.10825621217123363</v>
      </c>
      <c r="AA69" s="9">
        <f>+(B!X49/D!AA$60)*1000</f>
        <v>0.1506929315833079</v>
      </c>
      <c r="AB69" s="12">
        <f>+(B!Y49/D!AB$60)*1000</f>
        <v>0.19497493198600854</v>
      </c>
      <c r="AC69" s="10">
        <f>+(B!Z49/D!AC$60)*1000</f>
        <v>0.16462677770659834</v>
      </c>
      <c r="AD69" s="10">
        <f>+(B!AA49/D!AD$60)*1000</f>
        <v>0.13013015879710665</v>
      </c>
      <c r="AE69" s="10">
        <f>+(B!AB49/D!AE$60)*1000</f>
        <v>0.12295026731319159</v>
      </c>
      <c r="AF69" s="10">
        <f>+(B!AC49/D!AF$60)*1000</f>
        <v>0.19254878937565792</v>
      </c>
      <c r="AG69" s="10">
        <f>+(B!AD49/D!AG$60)*1000</f>
        <v>0.14581878821567537</v>
      </c>
      <c r="AH69" s="10">
        <f>+(B!AE49/D!AH$60)*1000</f>
        <v>0.15270357891437639</v>
      </c>
    </row>
    <row r="70" spans="6:34" x14ac:dyDescent="0.25">
      <c r="F70" s="216" t="s">
        <v>19</v>
      </c>
      <c r="G70" s="217"/>
      <c r="H70" s="12">
        <f>+(B!E50/D!H$60)*1000</f>
        <v>0.26599379564047659</v>
      </c>
      <c r="I70" s="9">
        <f>+(B!F50/D!I$60)*1000</f>
        <v>2.6460196115508251E-2</v>
      </c>
      <c r="J70" s="12">
        <f>+(B!G50/D!J$60)*1000</f>
        <v>2.9583975469937344E-2</v>
      </c>
      <c r="K70" s="9">
        <f>+(B!H50/D!K$60)*1000</f>
        <v>3.5669239655534554E-3</v>
      </c>
      <c r="L70" s="12">
        <f>+(B!I50/D!L$60)*1000</f>
        <v>2.0795893500635157E-3</v>
      </c>
      <c r="M70" s="9">
        <f>+(B!J50/D!M$60)*1000</f>
        <v>2.3102268083367389E-4</v>
      </c>
      <c r="N70" s="12">
        <f>+(B!K50/D!N$60)*1000</f>
        <v>2.3635767601371796E-4</v>
      </c>
      <c r="O70" s="9">
        <f>+(B!L50/D!O$60)*1000</f>
        <v>3.26850283892818E-4</v>
      </c>
      <c r="P70" s="12">
        <f>+(B!M50/D!P$60)*1000</f>
        <v>3.1204348146872927E-4</v>
      </c>
      <c r="Q70" s="9">
        <f>+(B!N50/D!Q$60)*1000</f>
        <v>0.25413618034300151</v>
      </c>
      <c r="R70" s="12">
        <f>+(B!O50/D!R$60)*1000</f>
        <v>6.7527356498368212E-5</v>
      </c>
      <c r="S70" s="9">
        <f>+(B!P50/D!S$60)*1000</f>
        <v>8.2992648802466206E-4</v>
      </c>
      <c r="T70" s="12">
        <f>+(B!Q50/D!T$60)*1000</f>
        <v>5.91534260062355E-2</v>
      </c>
      <c r="U70" s="9">
        <f>+(B!R50/D!U$60)*1000</f>
        <v>1.4600315296517826E-3</v>
      </c>
      <c r="V70" s="12">
        <f>+(B!S50/D!V$60)*1000</f>
        <v>6.8514985438785569E-3</v>
      </c>
      <c r="W70" s="9">
        <f>+(B!T50/D!W$60)*1000</f>
        <v>3.1248922560450035E-2</v>
      </c>
      <c r="X70" s="12">
        <f>+(B!U50/D!X$60)*1000</f>
        <v>8.201223262182121E-2</v>
      </c>
      <c r="Y70" s="9">
        <f>+(B!V50/D!Y$60)*1000</f>
        <v>2.5457024132260787E-2</v>
      </c>
      <c r="Z70" s="12">
        <f>+(B!W50/D!Z$60)*1000</f>
        <v>0.18462027071640807</v>
      </c>
      <c r="AA70" s="9">
        <f>+(B!X50/D!AA$60)*1000</f>
        <v>2.7539789822526493E-2</v>
      </c>
      <c r="AB70" s="12">
        <f>+(B!Y50/D!AB$60)*1000</f>
        <v>3.9536317312259789E-2</v>
      </c>
      <c r="AC70" s="10">
        <f>+(B!Z50/D!AC$60)*1000</f>
        <v>3.4027973521247062E-2</v>
      </c>
      <c r="AD70" s="10">
        <f>+(B!AA50/D!AD$60)*1000</f>
        <v>5.0760749910373479E-2</v>
      </c>
      <c r="AE70" s="10">
        <f>+(B!AB50/D!AE$60)*1000</f>
        <v>9.209556964648348E-2</v>
      </c>
      <c r="AF70" s="10">
        <f>+(B!AC50/D!AF$60)*1000</f>
        <v>0.17419993521742652</v>
      </c>
      <c r="AG70" s="10">
        <f>+(B!AD50/D!AG$60)*1000</f>
        <v>0.13308983165250535</v>
      </c>
      <c r="AH70" s="10">
        <f>+(B!AE50/D!AH$60)*1000</f>
        <v>0.19718290270132616</v>
      </c>
    </row>
    <row r="71" spans="6:34" x14ac:dyDescent="0.25">
      <c r="F71" s="214" t="s">
        <v>20</v>
      </c>
      <c r="G71" s="215"/>
      <c r="H71" s="12">
        <f>+(B!E51/D!H$60)*1000</f>
        <v>3.5362378520836764E-3</v>
      </c>
      <c r="I71" s="9">
        <f>+(B!F51/D!I$60)*1000</f>
        <v>1.0684054134363434E-2</v>
      </c>
      <c r="J71" s="12">
        <f>+(B!G51/D!J$60)*1000</f>
        <v>2.0781495800559924E-2</v>
      </c>
      <c r="K71" s="9">
        <f>+(B!H51/D!K$60)*1000</f>
        <v>7.7357960512497376E-3</v>
      </c>
      <c r="L71" s="12">
        <f>+(B!I51/D!L$60)*1000</f>
        <v>5.225675990978145E-3</v>
      </c>
      <c r="M71" s="9">
        <f>+(B!J51/D!M$60)*1000</f>
        <v>5.6129444217409077E-3</v>
      </c>
      <c r="N71" s="12">
        <f>+(B!K51/D!N$60)*1000</f>
        <v>8.0188117813193467E-3</v>
      </c>
      <c r="O71" s="9">
        <f>+(B!L51/D!O$60)*1000</f>
        <v>1.4252540093634827E-2</v>
      </c>
      <c r="P71" s="12">
        <f>+(B!M51/D!P$60)*1000</f>
        <v>6.6160694523007312E-3</v>
      </c>
      <c r="Q71" s="9">
        <f>+(B!N51/D!Q$60)*1000</f>
        <v>1.0457294854977409E-2</v>
      </c>
      <c r="R71" s="12">
        <f>+(B!O51/D!R$60)*1000</f>
        <v>1.061408139758111E-2</v>
      </c>
      <c r="S71" s="9">
        <f>+(B!P51/D!S$60)*1000</f>
        <v>1.4422954707137777E-2</v>
      </c>
      <c r="T71" s="12">
        <f>+(B!Q51/D!T$60)*1000</f>
        <v>2.5919196418106374E-2</v>
      </c>
      <c r="U71" s="9">
        <f>+(B!R51/D!U$60)*1000</f>
        <v>3.7464297306069455E-2</v>
      </c>
      <c r="V71" s="12">
        <f>+(B!S51/D!V$60)*1000</f>
        <v>1.9772982641197916E-2</v>
      </c>
      <c r="W71" s="9">
        <f>+(B!T51/D!W$60)*1000</f>
        <v>2.5731910357029441E-2</v>
      </c>
      <c r="X71" s="12">
        <f>+(B!U51/D!X$60)*1000</f>
        <v>3.7014589365474825E-2</v>
      </c>
      <c r="Y71" s="9">
        <f>+(B!V51/D!Y$60)*1000</f>
        <v>5.3408048531176394E-2</v>
      </c>
      <c r="Z71" s="12">
        <f>+(B!W51/D!Z$60)*1000</f>
        <v>8.0609177946517008E-2</v>
      </c>
      <c r="AA71" s="9">
        <f>+(B!X51/D!AA$60)*1000</f>
        <v>7.8847446910565555E-2</v>
      </c>
      <c r="AB71" s="12">
        <f>+(B!Y51/D!AB$60)*1000</f>
        <v>6.556652416116078E-2</v>
      </c>
      <c r="AC71" s="10">
        <f>+(B!Z51/D!AC$60)*1000</f>
        <v>7.2712876361306855E-2</v>
      </c>
      <c r="AD71" s="10">
        <f>+(B!AA51/D!AD$60)*1000</f>
        <v>3.868963917417069E-2</v>
      </c>
      <c r="AE71" s="10">
        <f>+(B!AB51/D!AE$60)*1000</f>
        <v>2.8902689709478221E-2</v>
      </c>
      <c r="AF71" s="10">
        <f>+(B!AC51/D!AF$60)*1000</f>
        <v>1.6817535832860959E-2</v>
      </c>
      <c r="AG71" s="10">
        <f>+(B!AD51/D!AG$60)*1000</f>
        <v>2.0143293893432862E-2</v>
      </c>
      <c r="AH71" s="10">
        <f>+(B!AE51/D!AH$60)*1000</f>
        <v>3.3783717604654352E-2</v>
      </c>
    </row>
    <row r="72" spans="6:34" x14ac:dyDescent="0.25">
      <c r="F72" s="216" t="s">
        <v>21</v>
      </c>
      <c r="G72" s="217"/>
      <c r="H72" s="12">
        <f>+(B!E52/D!H$60)*1000</f>
        <v>1.6205040355789821</v>
      </c>
      <c r="I72" s="9">
        <f>+(B!F52/D!I$60)*1000</f>
        <v>1.442368513466058</v>
      </c>
      <c r="J72" s="12">
        <f>+(B!G52/D!J$60)*1000</f>
        <v>1.5355413944807359</v>
      </c>
      <c r="K72" s="9">
        <f>+(B!H52/D!K$60)*1000</f>
        <v>1.710048309178744</v>
      </c>
      <c r="L72" s="12">
        <f>+(B!I52/D!L$60)*1000</f>
        <v>1.1871500790708529</v>
      </c>
      <c r="M72" s="9">
        <f>+(B!J52/D!M$60)*1000</f>
        <v>1.4914913669799754</v>
      </c>
      <c r="N72" s="12">
        <f>+(B!K52/D!N$60)*1000</f>
        <v>1.5252085434738751</v>
      </c>
      <c r="O72" s="9">
        <f>+(B!L52/D!O$60)*1000</f>
        <v>1.5447920609622472</v>
      </c>
      <c r="P72" s="12">
        <f>+(B!M52/D!P$60)*1000</f>
        <v>1.5918735397555397</v>
      </c>
      <c r="Q72" s="9">
        <f>+(B!N52/D!Q$60)*1000</f>
        <v>1.6887567409998541</v>
      </c>
      <c r="R72" s="12">
        <f>+(B!O52/D!R$60)*1000</f>
        <v>1.7338966212324822</v>
      </c>
      <c r="S72" s="9">
        <f>+(B!P52/D!S$60)*1000</f>
        <v>1.9221503438463363</v>
      </c>
      <c r="T72" s="12">
        <f>+(B!Q52/D!T$60)*1000</f>
        <v>2.3027429147424932</v>
      </c>
      <c r="U72" s="9">
        <f>+(B!R52/D!U$60)*1000</f>
        <v>2.8376593870264757</v>
      </c>
      <c r="V72" s="12">
        <f>+(B!S52/D!V$60)*1000</f>
        <v>2.7606594968928433</v>
      </c>
      <c r="W72" s="9">
        <f>+(B!T52/D!W$60)*1000</f>
        <v>3.2330876015061469</v>
      </c>
      <c r="X72" s="12">
        <f>+(B!U52/D!X$60)*1000</f>
        <v>3.8465445649002312</v>
      </c>
      <c r="Y72" s="9">
        <f>+(B!V52/D!Y$60)*1000</f>
        <v>4.2804897560108444</v>
      </c>
      <c r="Z72" s="12">
        <f>+(B!W52/D!Z$60)*1000</f>
        <v>4.7889116320017608</v>
      </c>
      <c r="AA72" s="9">
        <f>+(B!X52/D!AA$60)*1000</f>
        <v>4.6179959011032139</v>
      </c>
      <c r="AB72" s="12">
        <f>+(B!Y52/D!AB$60)*1000</f>
        <v>4.2402901930301846</v>
      </c>
      <c r="AC72" s="10">
        <f>+(B!Z52/D!AC$60)*1000</f>
        <v>3.8498355754857996</v>
      </c>
      <c r="AD72" s="10">
        <f>+(B!AA52/D!AD$60)*1000</f>
        <v>4.0256352938695468</v>
      </c>
      <c r="AE72" s="10">
        <f>+(B!AB52/D!AE$60)*1000</f>
        <v>3.8791537154461437</v>
      </c>
      <c r="AF72" s="10">
        <f>+(B!AC52/D!AF$60)*1000</f>
        <v>4.0476435338893832</v>
      </c>
      <c r="AG72" s="10">
        <f>+(B!AD52/D!AG$60)*1000</f>
        <v>3.9937346144683552</v>
      </c>
      <c r="AH72" s="10">
        <f>+(B!AE52/D!AH$60)*1000</f>
        <v>5.1103214558561376</v>
      </c>
    </row>
    <row r="73" spans="6:34" x14ac:dyDescent="0.25">
      <c r="F73" s="214" t="s">
        <v>22</v>
      </c>
      <c r="G73" s="215"/>
      <c r="H73" s="12">
        <f>+(B!E53/D!H$60)*1000</f>
        <v>1.7204225004117937</v>
      </c>
      <c r="I73" s="9">
        <f>+(B!F53/D!I$60)*1000</f>
        <v>1.78851346605797</v>
      </c>
      <c r="J73" s="12">
        <f>+(B!G53/D!J$60)*1000</f>
        <v>1.7859829356085855</v>
      </c>
      <c r="K73" s="9">
        <f>+(B!H53/D!K$60)*1000</f>
        <v>1.701499422390254</v>
      </c>
      <c r="L73" s="12">
        <f>+(B!I53/D!L$60)*1000</f>
        <v>1.0872506675653955</v>
      </c>
      <c r="M73" s="9">
        <f>+(B!J53/D!M$60)*1000</f>
        <v>1.1728999795668165</v>
      </c>
      <c r="N73" s="12">
        <f>+(B!K53/D!N$60)*1000</f>
        <v>1.1693072927173696</v>
      </c>
      <c r="O73" s="9">
        <f>+(B!L53/D!O$60)*1000</f>
        <v>1.1451098216953881</v>
      </c>
      <c r="P73" s="12">
        <f>+(B!M53/D!P$60)*1000</f>
        <v>0.9922471164014659</v>
      </c>
      <c r="Q73" s="9">
        <f>+(B!N53/D!Q$60)*1000</f>
        <v>1.0031098479327598</v>
      </c>
      <c r="R73" s="12">
        <f>+(B!O53/D!R$60)*1000</f>
        <v>1.13299865617201</v>
      </c>
      <c r="S73" s="9">
        <f>+(B!P53/D!S$60)*1000</f>
        <v>1.3099122599004032</v>
      </c>
      <c r="T73" s="12">
        <f>+(B!Q53/D!T$60)*1000</f>
        <v>1.5401805011838063</v>
      </c>
      <c r="U73" s="9">
        <f>+(B!R53/D!U$60)*1000</f>
        <v>2.2970522093939816</v>
      </c>
      <c r="V73" s="12">
        <f>+(B!S53/D!V$60)*1000</f>
        <v>1.7214886835286294</v>
      </c>
      <c r="W73" s="9">
        <f>+(B!T53/D!W$60)*1000</f>
        <v>1.772633262260128</v>
      </c>
      <c r="X73" s="12">
        <f>+(B!U53/D!X$60)*1000</f>
        <v>2.6387224204879582</v>
      </c>
      <c r="Y73" s="9">
        <f>+(B!V53/D!Y$60)*1000</f>
        <v>2.8818319185813963</v>
      </c>
      <c r="Z73" s="12">
        <f>+(B!W53/D!Z$60)*1000</f>
        <v>3.0016066908770771</v>
      </c>
      <c r="AA73" s="9">
        <f>+(B!X53/D!AA$60)*1000</f>
        <v>2.89396720882571</v>
      </c>
      <c r="AB73" s="12">
        <f>+(B!Y53/D!AB$60)*1000</f>
        <v>2.4269551323573864</v>
      </c>
      <c r="AC73" s="10">
        <f>+(B!Z53/D!AC$60)*1000</f>
        <v>2.2299402092675633</v>
      </c>
      <c r="AD73" s="10">
        <f>+(B!AA53/D!AD$60)*1000</f>
        <v>2.6786963031696156</v>
      </c>
      <c r="AE73" s="10">
        <f>+(B!AB53/D!AE$60)*1000</f>
        <v>2.712277757055825</v>
      </c>
      <c r="AF73" s="10">
        <f>+(B!AC53/D!AF$60)*1000</f>
        <v>2.4465381812292493</v>
      </c>
      <c r="AG73" s="10">
        <f>+(B!AD53/D!AG$60)*1000</f>
        <v>1.6623937902009054</v>
      </c>
      <c r="AH73" s="10">
        <f>+(B!AE53/D!AH$60)*1000</f>
        <v>2.3070128699876591</v>
      </c>
    </row>
    <row r="74" spans="6:34" x14ac:dyDescent="0.25">
      <c r="F74" s="216" t="s">
        <v>23</v>
      </c>
      <c r="G74" s="217"/>
      <c r="H74" s="12">
        <f>+(B!E54/D!H$60)*1000</f>
        <v>5.8702959424586831</v>
      </c>
      <c r="I74" s="9">
        <f>+(B!F54/D!I$60)*1000</f>
        <v>8.251938193900429</v>
      </c>
      <c r="J74" s="12">
        <f>+(B!G54/D!J$60)*1000</f>
        <v>5.7271297160378616</v>
      </c>
      <c r="K74" s="9">
        <f>+(B!H54/D!K$60)*1000</f>
        <v>5.6122689561016594</v>
      </c>
      <c r="L74" s="12">
        <f>+(B!I54/D!L$60)*1000</f>
        <v>3.0394809841080548</v>
      </c>
      <c r="M74" s="9">
        <f>+(B!J54/D!M$60)*1000</f>
        <v>2.6878958929301184</v>
      </c>
      <c r="N74" s="12">
        <f>+(B!K54/D!N$60)*1000</f>
        <v>4.4973850110954201</v>
      </c>
      <c r="O74" s="9">
        <f>+(B!L54/D!O$60)*1000</f>
        <v>3.1079689212072918</v>
      </c>
      <c r="P74" s="12">
        <f>+(B!M54/D!P$60)*1000</f>
        <v>3.4827131649492147</v>
      </c>
      <c r="Q74" s="9">
        <f>+(B!N54/D!Q$60)*1000</f>
        <v>3.3632002137686441</v>
      </c>
      <c r="R74" s="12">
        <f>+(B!O54/D!R$60)*1000</f>
        <v>4.0320191015550009</v>
      </c>
      <c r="S74" s="9">
        <f>+(B!P54/D!S$60)*1000</f>
        <v>4.8296988380365189</v>
      </c>
      <c r="T74" s="12">
        <f>+(B!Q54/D!T$60)*1000</f>
        <v>6.5940692468177877</v>
      </c>
      <c r="U74" s="9">
        <f>+(B!R54/D!U$60)*1000</f>
        <v>7.0635252932721277</v>
      </c>
      <c r="V74" s="12">
        <f>+(B!S54/D!V$60)*1000</f>
        <v>6.1227040289848427</v>
      </c>
      <c r="W74" s="9">
        <f>+(B!T54/D!W$60)*1000</f>
        <v>6.4427323866987249</v>
      </c>
      <c r="X74" s="12">
        <f>+(B!U54/D!X$60)*1000</f>
        <v>8.5151796736471166</v>
      </c>
      <c r="Y74" s="9">
        <f>+(B!V54/D!Y$60)*1000</f>
        <v>11.21427936536154</v>
      </c>
      <c r="Z74" s="12">
        <f>+(B!W54/D!Z$60)*1000</f>
        <v>11.388801584681413</v>
      </c>
      <c r="AA74" s="9">
        <f>+(B!X54/D!AA$60)*1000</f>
        <v>10.310868617276412</v>
      </c>
      <c r="AB74" s="12">
        <f>+(B!Y54/D!AB$60)*1000</f>
        <v>8.198525283931426</v>
      </c>
      <c r="AC74" s="10">
        <f>+(B!Z54/D!AC$60)*1000</f>
        <v>7.2214883621610078</v>
      </c>
      <c r="AD74" s="10">
        <f>+(B!AA54/D!AD$60)*1000</f>
        <v>6.4361078892427077</v>
      </c>
      <c r="AE74" s="10">
        <f>+(B!AB54/D!AE$60)*1000</f>
        <v>7.169275560528825</v>
      </c>
      <c r="AF74" s="10">
        <f>+(B!AC54/D!AF$60)*1000</f>
        <v>6.5901085108105919</v>
      </c>
      <c r="AG74" s="10">
        <f>+(B!AD54/D!AG$60)*1000</f>
        <v>4.9674561264194397</v>
      </c>
      <c r="AH74" s="10">
        <f>+(B!AE54/D!AH$60)*1000</f>
        <v>6.0988579599992159</v>
      </c>
    </row>
    <row r="75" spans="6:34" x14ac:dyDescent="0.25">
      <c r="F75" s="214" t="s">
        <v>24</v>
      </c>
      <c r="G75" s="215"/>
      <c r="H75" s="12">
        <f>+(B!E55/D!H$60)*1000</f>
        <v>0.89729973096140125</v>
      </c>
      <c r="I75" s="9">
        <f>+(B!F55/D!I$60)*1000</f>
        <v>0.87771144547394575</v>
      </c>
      <c r="J75" s="12">
        <f>+(B!G55/D!J$60)*1000</f>
        <v>1.0195789894680707</v>
      </c>
      <c r="K75" s="9">
        <f>+(B!H55/D!K$60)*1000</f>
        <v>1.0306823671497582</v>
      </c>
      <c r="L75" s="12">
        <f>+(B!I55/D!L$60)*1000</f>
        <v>0.7681961475643585</v>
      </c>
      <c r="M75" s="9">
        <f>+(B!J55/D!M$60)*1000</f>
        <v>0.65023140580302419</v>
      </c>
      <c r="N75" s="12">
        <f>+(B!K55/D!N$60)*1000</f>
        <v>0.74918776477708293</v>
      </c>
      <c r="O75" s="9">
        <f>+(B!L55/D!O$60)*1000</f>
        <v>0.68147375236577346</v>
      </c>
      <c r="P75" s="12">
        <f>+(B!M55/D!P$60)*1000</f>
        <v>0.60669609699712257</v>
      </c>
      <c r="Q75" s="9">
        <f>+(B!N55/D!Q$60)*1000</f>
        <v>0.57962809114317648</v>
      </c>
      <c r="R75" s="12">
        <f>+(B!O55/D!R$60)*1000</f>
        <v>0.73309824342484153</v>
      </c>
      <c r="S75" s="9">
        <f>+(B!P55/D!S$60)*1000</f>
        <v>0.92279226938581926</v>
      </c>
      <c r="T75" s="12">
        <f>+(B!Q55/D!T$60)*1000</f>
        <v>1.2409379029044283</v>
      </c>
      <c r="U75" s="9">
        <f>+(B!R55/D!U$60)*1000</f>
        <v>1.4131446190939863</v>
      </c>
      <c r="V75" s="12">
        <f>+(B!S55/D!V$60)*1000</f>
        <v>1.3339358847944232</v>
      </c>
      <c r="W75" s="9">
        <f>+(B!T55/D!W$60)*1000</f>
        <v>2.6230957673637891</v>
      </c>
      <c r="X75" s="12">
        <f>+(B!U55/D!X$60)*1000</f>
        <v>2.2790137588939015</v>
      </c>
      <c r="Y75" s="9">
        <f>+(B!V55/D!Y$60)*1000</f>
        <v>2.0843053642060352</v>
      </c>
      <c r="Z75" s="12">
        <f>+(B!W55/D!Z$60)*1000</f>
        <v>2.2724045339495982</v>
      </c>
      <c r="AA75" s="9">
        <f>+(B!X55/D!AA$60)*1000</f>
        <v>2.6190576897920028</v>
      </c>
      <c r="AB75" s="12">
        <f>+(B!Y55/D!AB$60)*1000</f>
        <v>1.9716621324005701</v>
      </c>
      <c r="AC75" s="10">
        <f>+(B!Z55/D!AC$60)*1000</f>
        <v>1.9744648729446934</v>
      </c>
      <c r="AD75" s="10">
        <f>+(B!AA55/D!AD$60)*1000</f>
        <v>1.8608079040047236</v>
      </c>
      <c r="AE75" s="10">
        <f>+(B!AB55/D!AE$60)*1000</f>
        <v>2.2818786522441874</v>
      </c>
      <c r="AF75" s="10">
        <f>+(B!AC55/D!AF$60)*1000</f>
        <v>2.1420378168272736</v>
      </c>
      <c r="AG75" s="10">
        <f>+(B!AD55/D!AG$60)*1000</f>
        <v>1.529822321924879</v>
      </c>
      <c r="AH75" s="10">
        <f>+(B!AE55/D!AH$60)*1000</f>
        <v>2.201093067445004</v>
      </c>
    </row>
    <row r="76" spans="6:34" ht="15.75" thickBot="1" x14ac:dyDescent="0.3">
      <c r="F76" s="218" t="s">
        <v>25</v>
      </c>
      <c r="G76" s="219"/>
      <c r="H76" s="124">
        <f>+(B!E56/D!H$60)*1000</f>
        <v>6.6070855981990889E-2</v>
      </c>
      <c r="I76" s="125">
        <f>+(B!F56/D!I$60)*1000</f>
        <v>1.9035765417758449E-2</v>
      </c>
      <c r="J76" s="124">
        <f>+(B!G56/D!J$60)*1000</f>
        <v>4.036851086521797E-2</v>
      </c>
      <c r="K76" s="125">
        <f>+(B!H56/D!K$60)*1000</f>
        <v>3.8131957571938668E-3</v>
      </c>
      <c r="L76" s="124">
        <f>+(B!I56/D!L$60)*1000</f>
        <v>1.9000596272003732E-3</v>
      </c>
      <c r="M76" s="125">
        <f>+(B!J56/D!M$60)*1000</f>
        <v>1.0858704536166736E-3</v>
      </c>
      <c r="N76" s="124">
        <f>+(B!K56/D!N$60)*1000</f>
        <v>1.789198103691749</v>
      </c>
      <c r="O76" s="125">
        <f>+(B!L56/D!O$60)*1000</f>
        <v>2.2882508217949996E-3</v>
      </c>
      <c r="P76" s="124">
        <f>+(B!M56/D!P$60)*1000</f>
        <v>4.6753154128034236E-3</v>
      </c>
      <c r="Q76" s="125">
        <f>+(B!N56/D!Q$60)*1000</f>
        <v>2.9007919156585531E-3</v>
      </c>
      <c r="R76" s="124">
        <f>+(B!O56/D!R$60)*1000</f>
        <v>4.7703253983490115E-3</v>
      </c>
      <c r="S76" s="125">
        <f>+(B!P56/D!S$60)*1000</f>
        <v>3.1499170026084893E-3</v>
      </c>
      <c r="T76" s="124">
        <f>+(B!Q56/D!T$60)*1000</f>
        <v>1.0393047188166625E-2</v>
      </c>
      <c r="U76" s="125">
        <f>+(B!R56/D!U$60)*1000</f>
        <v>2.0444823109380068E-2</v>
      </c>
      <c r="V76" s="124">
        <f>+(B!S56/D!V$60)*1000</f>
        <v>1.1877410626246875E-2</v>
      </c>
      <c r="W76" s="125">
        <f>+(B!T56/D!W$60)*1000</f>
        <v>6.2725218890350681E-2</v>
      </c>
      <c r="X76" s="124">
        <f>+(B!U56/D!X$60)*1000</f>
        <v>5.5585482459093666E-3</v>
      </c>
      <c r="Y76" s="125">
        <f>+(B!V56/D!Y$60)*1000</f>
        <v>5.6428514288253857E-2</v>
      </c>
      <c r="Z76" s="124">
        <f>+(B!W56/D!Z$60)*1000</f>
        <v>6.363706393749312E-3</v>
      </c>
      <c r="AA76" s="125">
        <f>+(B!X56/D!AA$60)*1000</f>
        <v>5.4882723586098636E-2</v>
      </c>
      <c r="AB76" s="124">
        <f>+(B!Y56/D!AB$60)*1000</f>
        <v>6.1703566955996027E-2</v>
      </c>
      <c r="AC76" s="126">
        <f>+(B!Z56/D!AC$60)*1000</f>
        <v>4.0216143497757845E-2</v>
      </c>
      <c r="AD76" s="126">
        <f>+(B!AA56/D!AD$60)*1000</f>
        <v>4.1573209051224188E-3</v>
      </c>
      <c r="AE76" s="126">
        <f>+(B!AB56/D!AE$60)*1000</f>
        <v>4.0824733722906051E-3</v>
      </c>
      <c r="AF76" s="126">
        <f>+(B!AC56/D!AF$60)*1000</f>
        <v>3.818256538991012E-2</v>
      </c>
      <c r="AG76" s="126">
        <f>+(B!AD56/D!AG$60)*1000</f>
        <v>1.6532994520765505E-3</v>
      </c>
      <c r="AH76" s="126">
        <f>+(B!AE56/D!AH$60)*1000</f>
        <v>4.074418695762895E-3</v>
      </c>
    </row>
    <row r="77" spans="6:34" x14ac:dyDescent="0.25">
      <c r="F77" t="s">
        <v>52</v>
      </c>
    </row>
    <row r="78" spans="6:34" ht="15.75" thickBot="1" x14ac:dyDescent="0.3"/>
    <row r="79" spans="6:34" ht="15.75" thickBot="1" x14ac:dyDescent="0.3">
      <c r="F79" s="5" t="s">
        <v>14</v>
      </c>
      <c r="G79" s="6"/>
      <c r="H79" s="11">
        <v>1995</v>
      </c>
      <c r="I79" s="7">
        <v>1996</v>
      </c>
      <c r="J79" s="11">
        <v>1997</v>
      </c>
      <c r="K79" s="7">
        <v>1998</v>
      </c>
      <c r="L79" s="11">
        <v>1999</v>
      </c>
      <c r="M79" s="7">
        <v>2000</v>
      </c>
      <c r="N79" s="11">
        <v>2001</v>
      </c>
      <c r="O79" s="7">
        <v>2002</v>
      </c>
      <c r="P79" s="11">
        <v>2003</v>
      </c>
      <c r="Q79" s="7">
        <v>2004</v>
      </c>
      <c r="R79" s="11">
        <v>2005</v>
      </c>
      <c r="S79" s="7">
        <v>2006</v>
      </c>
      <c r="T79" s="11">
        <v>2007</v>
      </c>
      <c r="U79" s="7">
        <v>2008</v>
      </c>
      <c r="V79" s="11">
        <v>2009</v>
      </c>
      <c r="W79" s="7">
        <v>2010</v>
      </c>
      <c r="X79" s="11">
        <v>2011</v>
      </c>
      <c r="Y79" s="7">
        <v>2012</v>
      </c>
      <c r="Z79" s="11">
        <v>2013</v>
      </c>
      <c r="AA79" s="7">
        <v>2014</v>
      </c>
      <c r="AB79" s="11">
        <v>2015</v>
      </c>
      <c r="AC79" s="8">
        <v>2016</v>
      </c>
      <c r="AD79" s="8">
        <v>2017</v>
      </c>
      <c r="AE79" s="8">
        <v>2018</v>
      </c>
      <c r="AF79" s="8">
        <v>2019</v>
      </c>
      <c r="AG79" s="8">
        <v>2020</v>
      </c>
      <c r="AH79" s="8">
        <v>2021</v>
      </c>
    </row>
    <row r="80" spans="6:34" ht="15.75" thickBot="1" x14ac:dyDescent="0.3">
      <c r="F80" s="220" t="s">
        <v>26</v>
      </c>
      <c r="G80" s="221"/>
      <c r="H80" s="137">
        <f>+('C'!D46/D!H$60)*1000</f>
        <v>-5.6429226376763868</v>
      </c>
      <c r="I80" s="137">
        <f>+('C'!E46/D!I$60)*1000</f>
        <v>-8.2117102028687974</v>
      </c>
      <c r="J80" s="137">
        <f>+('C'!F46/D!J$60)*1000</f>
        <v>-5.1947020397280363</v>
      </c>
      <c r="K80" s="137">
        <f>+('C'!G46/D!K$60)*1000</f>
        <v>-4.7889834068473007</v>
      </c>
      <c r="L80" s="137">
        <f>+('C'!H46/D!L$60)*1000</f>
        <v>-1.2382210354392968</v>
      </c>
      <c r="M80" s="137">
        <f>+('C'!I46/D!M$60)*1000</f>
        <v>-0.99372701266857366</v>
      </c>
      <c r="N80" s="137">
        <f>+('C'!J46/D!N$60)*1000</f>
        <v>-5.1663329634859787</v>
      </c>
      <c r="O80" s="137">
        <f>+('C'!K46/D!O$60)*1000</f>
        <v>-1.330040342663612</v>
      </c>
      <c r="P80" s="137">
        <f>+('C'!L46/D!P$60)*1000</f>
        <v>-0.10672142839576064</v>
      </c>
      <c r="Q80" s="137">
        <f>+('C'!M46/D!Q$60)*1000</f>
        <v>1.4271510469805173</v>
      </c>
      <c r="R80" s="137">
        <f>+('C'!N46/D!R$60)*1000</f>
        <v>2.5790146861201757</v>
      </c>
      <c r="S80" s="137">
        <f>+('C'!O46/D!S$60)*1000</f>
        <v>1.9973654256580513</v>
      </c>
      <c r="T80" s="137">
        <f>+('C'!P46/D!T$60)*1000</f>
        <v>0.86810989474671119</v>
      </c>
      <c r="U80" s="137">
        <f>+('C'!Q46/D!U$60)*1000</f>
        <v>-4.6412737051977544</v>
      </c>
      <c r="V80" s="137">
        <f>+('C'!R46/D!V$60)*1000</f>
        <v>-1.986644958609461</v>
      </c>
      <c r="W80" s="137">
        <f>+('C'!S46/D!W$60)*1000</f>
        <v>-2.5689833507235846</v>
      </c>
      <c r="X80" s="137">
        <f>+('C'!T46/D!X$60)*1000</f>
        <v>-1.10661908289004</v>
      </c>
      <c r="Y80" s="137">
        <f>+('C'!U46/D!Y$60)*1000</f>
        <v>-10.674461135060664</v>
      </c>
      <c r="Z80" s="137">
        <f>+('C'!V46/D!Z$60)*1000</f>
        <v>-12.014310553538019</v>
      </c>
      <c r="AA80" s="137">
        <f>+('C'!W46/D!AA$60)*1000</f>
        <v>-0.43490821087515807</v>
      </c>
      <c r="AB80" s="137">
        <f>+('C'!X46/D!AB$60)*1000</f>
        <v>-7.1970570453858445</v>
      </c>
      <c r="AC80" s="137">
        <f>+('C'!Y46/D!AC$60)*1000</f>
        <v>-6.8793892803758272</v>
      </c>
      <c r="AD80" s="137">
        <f>+('C'!Z46/D!AD$60)*1000</f>
        <v>-5.7773845926738243</v>
      </c>
      <c r="AE80" s="137">
        <f>+('C'!AA46/D!AE$60)*1000</f>
        <v>-7.9807741721579832</v>
      </c>
      <c r="AF80" s="137">
        <f>+('C'!AB46/D!AF$60)*1000</f>
        <v>-0.9290104461899753</v>
      </c>
      <c r="AG80" s="137">
        <f>+('C'!AC46/D!AG$60)*1000</f>
        <v>5.600406972127371</v>
      </c>
      <c r="AH80" s="137">
        <f>+('C'!AD46/D!AH$60)*1000</f>
        <v>-0.41889361201982367</v>
      </c>
    </row>
    <row r="81" spans="6:34" x14ac:dyDescent="0.25">
      <c r="F81" s="214" t="s">
        <v>16</v>
      </c>
      <c r="G81" s="215"/>
      <c r="H81" s="116">
        <f>+('C'!D47/D!H$60)*1000</f>
        <v>2.9339066051721301</v>
      </c>
      <c r="I81" s="116">
        <f>+('C'!E47/D!I$60)*1000</f>
        <v>2.9055036602825575</v>
      </c>
      <c r="J81" s="116">
        <f>+('C'!F47/D!J$60)*1000</f>
        <v>3.3150633515531265</v>
      </c>
      <c r="K81" s="116">
        <f>+('C'!G47/D!K$60)*1000</f>
        <v>3.1101193551774835</v>
      </c>
      <c r="L81" s="116">
        <f>+('C'!H47/D!L$60)*1000</f>
        <v>2.6761811370647859</v>
      </c>
      <c r="M81" s="116">
        <f>+('C'!I47/D!M$60)*1000</f>
        <v>2.1527996270944016</v>
      </c>
      <c r="N81" s="116">
        <f>+('C'!J47/D!N$60)*1000</f>
        <v>1.5967288934839623</v>
      </c>
      <c r="O81" s="116">
        <f>+('C'!K47/D!O$60)*1000</f>
        <v>1.7306942922601851</v>
      </c>
      <c r="P81" s="116">
        <f>+('C'!L47/D!P$60)*1000</f>
        <v>1.9609571825582253</v>
      </c>
      <c r="Q81" s="116">
        <f>+('C'!M47/D!Q$60)*1000</f>
        <v>1.8533440703493176</v>
      </c>
      <c r="R81" s="116">
        <f>+('C'!N47/D!R$60)*1000</f>
        <v>2.6312084613169517</v>
      </c>
      <c r="S81" s="116">
        <f>+('C'!O47/D!S$60)*1000</f>
        <v>2.1912819539957318</v>
      </c>
      <c r="T81" s="116">
        <f>+('C'!P47/D!T$60)*1000</f>
        <v>2.750836283082116</v>
      </c>
      <c r="U81" s="116">
        <f>+('C'!Q47/D!U$60)*1000</f>
        <v>3.0748450874020499</v>
      </c>
      <c r="V81" s="116">
        <f>+('C'!R47/D!V$60)*1000</f>
        <v>2.5221880804421102</v>
      </c>
      <c r="W81" s="116">
        <f>+('C'!S47/D!W$60)*1000</f>
        <v>2.4098932087283944</v>
      </c>
      <c r="X81" s="116">
        <f>+('C'!T47/D!X$60)*1000</f>
        <v>2.9575200323210558</v>
      </c>
      <c r="Y81" s="116">
        <f>+('C'!U47/D!Y$60)*1000</f>
        <v>2.5075592195902403</v>
      </c>
      <c r="Z81" s="116">
        <f>+('C'!V47/D!Z$60)*1000</f>
        <v>2.2876586332122812</v>
      </c>
      <c r="AA81" s="116">
        <f>+('C'!W47/D!AA$60)*1000</f>
        <v>3.6487108097501415</v>
      </c>
      <c r="AB81" s="116">
        <f>+('C'!X47/D!AB$60)*1000</f>
        <v>4.0431891004879734</v>
      </c>
      <c r="AC81" s="116">
        <f>+('C'!Y47/D!AC$60)*1000</f>
        <v>4.4611610079009187</v>
      </c>
      <c r="AD81" s="116">
        <f>+('C'!Z47/D!AD$60)*1000</f>
        <v>3.7589196313713917</v>
      </c>
      <c r="AE81" s="116">
        <f>+('C'!AA47/D!AE$60)*1000</f>
        <v>2.9961009573542219</v>
      </c>
      <c r="AF81" s="116">
        <f>+('C'!AB47/D!AF$60)*1000</f>
        <v>3.2450376548708397</v>
      </c>
      <c r="AG81" s="116">
        <f>+('C'!AC47/D!AG$60)*1000</f>
        <v>3.0740834193599622</v>
      </c>
      <c r="AH81" s="116">
        <f>+('C'!AD47/D!AH$60)*1000</f>
        <v>2.882640012536974</v>
      </c>
    </row>
    <row r="82" spans="6:34" x14ac:dyDescent="0.25">
      <c r="F82" s="216" t="s">
        <v>17</v>
      </c>
      <c r="G82" s="217"/>
      <c r="H82" s="23">
        <f>+('C'!D48/D!H$60)*1000</f>
        <v>2.7415280294295283E-2</v>
      </c>
      <c r="I82" s="23">
        <f>+('C'!E48/D!I$60)*1000</f>
        <v>-2.0931683729976499E-2</v>
      </c>
      <c r="J82" s="23">
        <f>+('C'!F48/D!J$60)*1000</f>
        <v>-1.7665564591387815E-2</v>
      </c>
      <c r="K82" s="23">
        <f>+('C'!G48/D!K$60)*1000</f>
        <v>-3.3473902541482879E-2</v>
      </c>
      <c r="L82" s="23" t="e">
        <f>+('C'!H48/D!L$60)*1000</f>
        <v>#VALUE!</v>
      </c>
      <c r="M82" s="23">
        <f>+('C'!I48/D!M$60)*1000</f>
        <v>-0.1075680169595423</v>
      </c>
      <c r="N82" s="23">
        <f>+('C'!J48/D!N$60)*1000</f>
        <v>1.5141900342949366</v>
      </c>
      <c r="O82" s="23">
        <f>+('C'!K48/D!O$60)*1000</f>
        <v>-7.3335391971311878E-2</v>
      </c>
      <c r="P82" s="23">
        <f>+('C'!L48/D!P$60)*1000</f>
        <v>-0.22246560586311209</v>
      </c>
      <c r="Q82" s="23">
        <f>+('C'!M48/D!Q$60)*1000</f>
        <v>-0.19861451197590244</v>
      </c>
      <c r="R82" s="23">
        <f>+('C'!N48/D!R$60)*1000</f>
        <v>-5.5202294106354383E-2</v>
      </c>
      <c r="S82" s="23">
        <f>+('C'!O48/D!S$60)*1000</f>
        <v>-4.0184728479962059E-2</v>
      </c>
      <c r="T82" s="23">
        <f>+('C'!P48/D!T$60)*1000</f>
        <v>-9.7788837056658626E-2</v>
      </c>
      <c r="U82" s="23">
        <f>+('C'!Q48/D!U$60)*1000</f>
        <v>-4.9997820744656182E-2</v>
      </c>
      <c r="V82" s="23">
        <f>+('C'!R48/D!V$60)*1000</f>
        <v>-3.3594097548671153E-2</v>
      </c>
      <c r="W82" s="23">
        <f>+('C'!S48/D!W$60)*1000</f>
        <v>-2.5354216758154517E-2</v>
      </c>
      <c r="X82" s="23">
        <f>+('C'!T48/D!X$60)*1000</f>
        <v>-2.7158799631899089E-2</v>
      </c>
      <c r="Y82" s="23">
        <f>+('C'!U48/D!Y$60)*1000</f>
        <v>-4.6128372072352333E-2</v>
      </c>
      <c r="Z82" s="23">
        <f>+('C'!V48/D!Z$60)*1000</f>
        <v>-4.0952921756355232E-2</v>
      </c>
      <c r="AA82" s="23">
        <f>+('C'!W48/D!AA$60)*1000</f>
        <v>-0.15469334583351502</v>
      </c>
      <c r="AB82" s="23">
        <f>+('C'!X48/D!AB$60)*1000</f>
        <v>-0.14276324653452521</v>
      </c>
      <c r="AC82" s="23">
        <f>+('C'!Y48/D!AC$60)*1000</f>
        <v>-0.2045578688874653</v>
      </c>
      <c r="AD82" s="23">
        <f>+('C'!Z48/D!AD$60)*1000</f>
        <v>-0.15967738670153314</v>
      </c>
      <c r="AE82" s="23">
        <f>+('C'!AA48/D!AE$60)*1000</f>
        <v>-0.27523225164739523</v>
      </c>
      <c r="AF82" s="23">
        <f>+('C'!AB48/D!AF$60)*1000</f>
        <v>-0.29760033201068908</v>
      </c>
      <c r="AG82" s="23">
        <f>+('C'!AC48/D!AG$60)*1000</f>
        <v>-0.21997597871833557</v>
      </c>
      <c r="AH82" s="23">
        <f>+('C'!AD48/D!AH$60)*1000</f>
        <v>-0.39451783580481498</v>
      </c>
    </row>
    <row r="83" spans="6:34" x14ac:dyDescent="0.25">
      <c r="F83" s="214" t="s">
        <v>18</v>
      </c>
      <c r="G83" s="215"/>
      <c r="H83" s="23">
        <f>+('C'!D49/D!H$60)*1000</f>
        <v>-4.9592598693241091E-2</v>
      </c>
      <c r="I83" s="23">
        <f>+('C'!E49/D!I$60)*1000</f>
        <v>-0.11022253437424026</v>
      </c>
      <c r="J83" s="23">
        <f>+('C'!F49/D!J$60)*1000</f>
        <v>-0.11581911745100655</v>
      </c>
      <c r="K83" s="23">
        <f>+('C'!G49/D!K$60)*1000</f>
        <v>-0.12606794791010292</v>
      </c>
      <c r="L83" s="23">
        <f>+('C'!H49/D!L$60)*1000</f>
        <v>-0.14187037565136237</v>
      </c>
      <c r="M83" s="23">
        <f>+('C'!I49/D!M$60)*1000</f>
        <v>-0.11009547404985695</v>
      </c>
      <c r="N83" s="23">
        <f>+('C'!J49/D!N$60)*1000</f>
        <v>-0.16026639096227557</v>
      </c>
      <c r="O83" s="23">
        <f>+('C'!K49/D!O$60)*1000</f>
        <v>-0.15275473154696681</v>
      </c>
      <c r="P83" s="23">
        <f>+('C'!L49/D!P$60)*1000</f>
        <v>-0.11038019232188091</v>
      </c>
      <c r="Q83" s="23">
        <f>+('C'!M49/D!Q$60)*1000</f>
        <v>-8.96884322013312E-2</v>
      </c>
      <c r="R83" s="23">
        <f>+('C'!N49/D!R$60)*1000</f>
        <v>-9.5765070071030897E-2</v>
      </c>
      <c r="S83" s="23">
        <f>+('C'!O49/D!S$60)*1000</f>
        <v>-0.1055574341949253</v>
      </c>
      <c r="T83" s="23">
        <f>+('C'!P49/D!T$60)*1000</f>
        <v>1.5568063011322356E-2</v>
      </c>
      <c r="U83" s="23">
        <f>+('C'!Q49/D!U$60)*1000</f>
        <v>-0.10826021236147819</v>
      </c>
      <c r="V83" s="23">
        <f>+('C'!R49/D!V$60)*1000</f>
        <v>-0.13564488981632231</v>
      </c>
      <c r="W83" s="23">
        <f>+('C'!S49/D!W$60)*1000</f>
        <v>-5.6909290931361427E-2</v>
      </c>
      <c r="X83" s="23">
        <f>+('C'!T49/D!X$60)*1000</f>
        <v>-7.8534060557089322E-2</v>
      </c>
      <c r="Y83" s="23">
        <f>+('C'!U49/D!Y$60)*1000</f>
        <v>-3.879627572107907E-2</v>
      </c>
      <c r="Z83" s="23">
        <f>+('C'!V49/D!Z$60)*1000</f>
        <v>-4.5067767139870145E-2</v>
      </c>
      <c r="AA83" s="23">
        <f>+('C'!W49/D!AA$60)*1000</f>
        <v>-9.0163214581607282E-2</v>
      </c>
      <c r="AB83" s="23">
        <f>+('C'!X49/D!AB$60)*1000</f>
        <v>-0.12455033035367274</v>
      </c>
      <c r="AC83" s="23">
        <f>+('C'!Y49/D!AC$60)*1000</f>
        <v>-8.6608712363869314E-2</v>
      </c>
      <c r="AD83" s="23">
        <f>+('C'!Z49/D!AD$60)*1000</f>
        <v>-4.5752293384508314E-2</v>
      </c>
      <c r="AE83" s="23">
        <f>+('C'!AA49/D!AE$60)*1000</f>
        <v>-3.1421795349993786E-2</v>
      </c>
      <c r="AF83" s="23">
        <f>+('C'!AB49/D!AF$60)*1000</f>
        <v>-8.6673030204874865E-2</v>
      </c>
      <c r="AG83" s="23">
        <f>+('C'!AC49/D!AG$60)*1000</f>
        <v>-4.5722901612006678E-2</v>
      </c>
      <c r="AH83" s="23">
        <f>+('C'!AD49/D!AH$60)*1000</f>
        <v>3.3161472310916976E-3</v>
      </c>
    </row>
    <row r="84" spans="6:34" x14ac:dyDescent="0.25">
      <c r="F84" s="216" t="s">
        <v>19</v>
      </c>
      <c r="G84" s="217"/>
      <c r="H84" s="23">
        <f>+('C'!D50/D!H$60)*1000</f>
        <v>0.62613764893208146</v>
      </c>
      <c r="I84" s="23">
        <f>+('C'!E50/D!I$60)*1000</f>
        <v>0.68708311947918643</v>
      </c>
      <c r="J84" s="23">
        <f>+('C'!F50/D!J$60)*1000</f>
        <v>1.1028860951873083</v>
      </c>
      <c r="K84" s="23">
        <f>+('C'!G50/D!K$60)*1000</f>
        <v>1.5430684992648602</v>
      </c>
      <c r="L84" s="23">
        <f>+('C'!H50/D!L$60)*1000</f>
        <v>1.1360081922588339</v>
      </c>
      <c r="M84" s="23">
        <f>+('C'!I50/D!M$60)*1000</f>
        <v>1.2636788669799754</v>
      </c>
      <c r="N84" s="23">
        <f>+('C'!J50/D!N$60)*1000</f>
        <v>4.8614207181763167E-2</v>
      </c>
      <c r="O84" s="23">
        <f>+('C'!K50/D!O$60)*1000</f>
        <v>0.96888821097718902</v>
      </c>
      <c r="P84" s="23">
        <f>+('C'!L50/D!P$60)*1000</f>
        <v>1.7312774402990583</v>
      </c>
      <c r="Q84" s="23">
        <f>+('C'!M50/D!Q$60)*1000</f>
        <v>1.9882582713890105</v>
      </c>
      <c r="R84" s="23">
        <f>+('C'!N50/D!R$60)*1000</f>
        <v>2.8486318391245922</v>
      </c>
      <c r="S84" s="23">
        <f>+('C'!O50/D!S$60)*1000</f>
        <v>2.1350545885700734</v>
      </c>
      <c r="T84" s="23">
        <f>+('C'!P50/D!T$60)*1000</f>
        <v>2.4054777186525702</v>
      </c>
      <c r="U84" s="23">
        <f>+('C'!Q50/D!U$60)*1000</f>
        <v>2.875497820744656</v>
      </c>
      <c r="V84" s="23">
        <f>+('C'!R50/D!V$60)*1000</f>
        <v>4.1009381778990575</v>
      </c>
      <c r="W84" s="23">
        <f>+('C'!S50/D!W$60)*1000</f>
        <v>3.755765095495168</v>
      </c>
      <c r="X84" s="23">
        <f>+('C'!T50/D!X$60)*1000</f>
        <v>8.0467894193432539</v>
      </c>
      <c r="Y84" s="23">
        <f>+('C'!U50/D!Y$60)*1000</f>
        <v>4.6218586507266348</v>
      </c>
      <c r="Z84" s="23">
        <f>+('C'!V50/D!Z$60)*1000</f>
        <v>6.3332492131616602</v>
      </c>
      <c r="AA84" s="23">
        <f>+('C'!W50/D!AA$60)*1000</f>
        <v>14.937737321763398</v>
      </c>
      <c r="AB84" s="23">
        <f>+('C'!X50/D!AB$60)*1000</f>
        <v>4.7528698665630262</v>
      </c>
      <c r="AC84" s="23">
        <f>+('C'!Y50/D!AC$60)*1000</f>
        <v>3.5462560324578267</v>
      </c>
      <c r="AD84" s="23">
        <f>+('C'!Z50/D!AD$60)*1000</f>
        <v>4.7705534912166003</v>
      </c>
      <c r="AE84" s="23">
        <f>+('C'!AA50/D!AE$60)*1000</f>
        <v>3.5640422727837873</v>
      </c>
      <c r="AF84" s="23">
        <f>+('C'!AB50/D!AF$60)*1000</f>
        <v>1.3475700461575839</v>
      </c>
      <c r="AG84" s="23">
        <f>+('C'!AC50/D!AG$60)*1000</f>
        <v>0.31564577543079486</v>
      </c>
      <c r="AH84" s="23">
        <f>+('C'!AD50/D!AH$60)*1000</f>
        <v>0.10923289388626613</v>
      </c>
    </row>
    <row r="85" spans="6:34" x14ac:dyDescent="0.25">
      <c r="F85" s="214" t="s">
        <v>20</v>
      </c>
      <c r="G85" s="215"/>
      <c r="H85" s="23" t="e">
        <f>+('C'!D51/D!H$60)*1000</f>
        <v>#VALUE!</v>
      </c>
      <c r="I85" s="23" t="e">
        <f>+('C'!E51/D!I$60)*1000</f>
        <v>#VALUE!</v>
      </c>
      <c r="J85" s="23" t="e">
        <f>+('C'!F51/D!J$60)*1000</f>
        <v>#VALUE!</v>
      </c>
      <c r="K85" s="23" t="e">
        <f>+('C'!G51/D!K$60)*1000</f>
        <v>#VALUE!</v>
      </c>
      <c r="L85" s="23">
        <f>+('C'!H51/D!L$60)*1000</f>
        <v>-4.4514816063049283E-3</v>
      </c>
      <c r="M85" s="23">
        <f>+('C'!I51/D!M$60)*1000</f>
        <v>-5.0037801389456477E-3</v>
      </c>
      <c r="N85" s="23">
        <f>+('C'!J51/D!N$60)*1000</f>
        <v>1.0385441295138189</v>
      </c>
      <c r="O85" s="23">
        <f>+('C'!K51/D!O$60)*1000</f>
        <v>-1.0926959856559419E-2</v>
      </c>
      <c r="P85" s="23">
        <f>+('C'!L51/D!P$60)*1000</f>
        <v>-4.9929170458178603E-3</v>
      </c>
      <c r="Q85" s="23">
        <f>+('C'!M51/D!Q$60)*1000</f>
        <v>-9.3773745323810914E-3</v>
      </c>
      <c r="R85" s="23">
        <f>+('C'!N51/D!R$60)*1000</f>
        <v>-9.2450566327510076E-3</v>
      </c>
      <c r="S85" s="23">
        <f>+('C'!O51/D!S$60)*1000</f>
        <v>-1.2621105050984112E-2</v>
      </c>
      <c r="T85" s="23">
        <f>+('C'!P51/D!T$60)*1000</f>
        <v>-1.9486017018683043E-2</v>
      </c>
      <c r="U85" s="23">
        <f>+('C'!Q51/D!U$60)*1000</f>
        <v>-3.5494180924560671E-2</v>
      </c>
      <c r="V85" s="23" t="e">
        <f>+('C'!R51/D!V$60)*1000</f>
        <v>#VALUE!</v>
      </c>
      <c r="W85" s="23">
        <f>+('C'!S51/D!W$60)*1000</f>
        <v>-1.7773057206369364E-2</v>
      </c>
      <c r="X85" s="23">
        <f>+('C'!T51/D!X$60)*1000</f>
        <v>-3.6981931631988874E-2</v>
      </c>
      <c r="Y85" s="23">
        <f>+('C'!U51/D!Y$60)*1000</f>
        <v>-5.3354162037242789E-2</v>
      </c>
      <c r="Z85" s="23">
        <f>+('C'!V51/D!Z$60)*1000</f>
        <v>-7.8923979311103773E-2</v>
      </c>
      <c r="AA85" s="23">
        <f>+('C'!W51/D!AA$60)*1000</f>
        <v>-7.8206558234858073E-2</v>
      </c>
      <c r="AB85" s="23" t="e">
        <f>+('C'!X51/D!AB$60)*1000</f>
        <v>#VALUE!</v>
      </c>
      <c r="AC85" s="23" t="e">
        <f>+('C'!Y51/D!AC$60)*1000</f>
        <v>#VALUE!</v>
      </c>
      <c r="AD85" s="23">
        <f>+('C'!Z51/D!AD$60)*1000</f>
        <v>0.23601670216579851</v>
      </c>
      <c r="AE85" s="23">
        <f>+('C'!AA51/D!AE$60)*1000</f>
        <v>0.17103021260723608</v>
      </c>
      <c r="AF85" s="23">
        <f>+('C'!AB51/D!AF$60)*1000</f>
        <v>0.55017898210381411</v>
      </c>
      <c r="AG85" s="23">
        <f>+('C'!AC51/D!AG$60)*1000</f>
        <v>0.90289212260779794</v>
      </c>
      <c r="AH85" s="23">
        <f>+('C'!AD51/D!AH$60)*1000</f>
        <v>1.5508953162647654</v>
      </c>
    </row>
    <row r="86" spans="6:34" x14ac:dyDescent="0.25">
      <c r="F86" s="216" t="s">
        <v>21</v>
      </c>
      <c r="G86" s="217"/>
      <c r="H86" s="23">
        <f>+('C'!D52/D!H$60)*1000</f>
        <v>-1.5617726349310932</v>
      </c>
      <c r="I86" s="23">
        <f>+('C'!E52/D!I$60)*1000</f>
        <v>-1.3765143034657881</v>
      </c>
      <c r="J86" s="23">
        <f>+('C'!F52/D!J$60)*1000</f>
        <v>-1.4234627916277829</v>
      </c>
      <c r="K86" s="23">
        <f>+('C'!G52/D!K$60)*1000</f>
        <v>-1.6079397448015125</v>
      </c>
      <c r="L86" s="23">
        <f>+('C'!H52/D!L$60)*1000</f>
        <v>-1.0495744432634226</v>
      </c>
      <c r="M86" s="23">
        <f>+('C'!I52/D!M$60)*1000</f>
        <v>-1.4028307366162649</v>
      </c>
      <c r="N86" s="23">
        <f>+('C'!J52/D!N$60)*1000</f>
        <v>-1.5247193615089771</v>
      </c>
      <c r="O86" s="23">
        <f>+('C'!K52/D!O$60)*1000</f>
        <v>-1.4486410997111265</v>
      </c>
      <c r="P86" s="23">
        <f>+('C'!L52/D!P$60)*1000</f>
        <v>-1.4083704778534714</v>
      </c>
      <c r="Q86" s="23">
        <f>+('C'!M52/D!Q$60)*1000</f>
        <v>-1.5804172375261138</v>
      </c>
      <c r="R86" s="23">
        <f>+('C'!N52/D!R$60)*1000</f>
        <v>-1.6012740929161069</v>
      </c>
      <c r="S86" s="23">
        <f>+('C'!O52/D!S$60)*1000</f>
        <v>-1.7339931705003557</v>
      </c>
      <c r="T86" s="23">
        <f>+('C'!P52/D!T$60)*1000</f>
        <v>-2.1553215265242973</v>
      </c>
      <c r="U86" s="23">
        <f>+('C'!Q52/D!U$60)*1000</f>
        <v>-2.5925430055176895</v>
      </c>
      <c r="V86" s="23">
        <f>+('C'!R52/D!V$60)*1000</f>
        <v>-2.3507243917539959</v>
      </c>
      <c r="W86" s="23">
        <f>+('C'!S52/D!W$60)*1000</f>
        <v>-1.9490092092727846</v>
      </c>
      <c r="X86" s="23">
        <f>+('C'!T52/D!X$60)*1000</f>
        <v>-1.4701613808273293</v>
      </c>
      <c r="Y86" s="23">
        <f>+('C'!U52/D!Y$60)*1000</f>
        <v>-3.1868605839740458</v>
      </c>
      <c r="Z86" s="23">
        <f>+('C'!V52/D!Z$60)*1000</f>
        <v>-4.7345989655551888</v>
      </c>
      <c r="AA86" s="23">
        <f>+('C'!W52/D!AA$60)*1000</f>
        <v>-4.5095038590677197</v>
      </c>
      <c r="AB86" s="23">
        <f>+('C'!X52/D!AB$60)*1000</f>
        <v>-4.1302463186077638</v>
      </c>
      <c r="AC86" s="23">
        <f>+('C'!Y52/D!AC$60)*1000</f>
        <v>-3.8016340166559894</v>
      </c>
      <c r="AD86" s="23">
        <f>+('C'!Z52/D!AD$60)*1000</f>
        <v>-3.9858762943124062</v>
      </c>
      <c r="AE86" s="23">
        <f>+('C'!AA52/D!AE$60)*1000</f>
        <v>-3.8506509179825104</v>
      </c>
      <c r="AF86" s="23">
        <f>+('C'!AB52/D!AF$60)*1000</f>
        <v>-4.0234130293950923</v>
      </c>
      <c r="AG86" s="23">
        <f>+('C'!AC52/D!AG$60)*1000</f>
        <v>-3.9764431231636621</v>
      </c>
      <c r="AH86" s="23">
        <f>+('C'!AD52/D!AH$60)*1000</f>
        <v>-5.0677960782777323</v>
      </c>
    </row>
    <row r="87" spans="6:34" x14ac:dyDescent="0.25">
      <c r="F87" s="214" t="s">
        <v>22</v>
      </c>
      <c r="G87" s="215"/>
      <c r="H87" s="23">
        <f>+('C'!D53/D!H$60)*1000</f>
        <v>-0.97414127271728979</v>
      </c>
      <c r="I87" s="23">
        <f>+('C'!E53/D!I$60)*1000</f>
        <v>-1.3442540317134444</v>
      </c>
      <c r="J87" s="23">
        <f>+('C'!F53/D!J$60)*1000</f>
        <v>-1.4323538194907344</v>
      </c>
      <c r="K87" s="23">
        <f>+('C'!G53/D!K$60)*1000</f>
        <v>-1.2655699957992017</v>
      </c>
      <c r="L87" s="23">
        <f>+('C'!H53/D!L$60)*1000</f>
        <v>-0.24368729422134644</v>
      </c>
      <c r="M87" s="23">
        <f>+('C'!I53/D!M$60)*1000</f>
        <v>0.3825556804250102</v>
      </c>
      <c r="N87" s="23">
        <f>+('C'!J53/D!N$60)*1000</f>
        <v>-1.0935462981642123</v>
      </c>
      <c r="O87" s="23">
        <f>+('C'!K53/D!O$60)*1000</f>
        <v>1.294887438987947</v>
      </c>
      <c r="P87" s="23">
        <f>+('C'!L53/D!P$60)*1000</f>
        <v>1.9731595386242342</v>
      </c>
      <c r="Q87" s="23">
        <f>+('C'!M53/D!Q$60)*1000</f>
        <v>3.2777700043725413</v>
      </c>
      <c r="R87" s="23">
        <f>+('C'!N53/D!R$60)*1000</f>
        <v>3.4790214052601267</v>
      </c>
      <c r="S87" s="23">
        <f>+('C'!O53/D!S$60)*1000</f>
        <v>5.1185795589281486</v>
      </c>
      <c r="T87" s="23">
        <f>+('C'!P53/D!T$60)*1000</f>
        <v>5.5718005579127503</v>
      </c>
      <c r="U87" s="23">
        <f>+('C'!Q53/D!U$60)*1000</f>
        <v>0.39810010664441031</v>
      </c>
      <c r="V87" s="23">
        <f>+('C'!R53/D!V$60)*1000</f>
        <v>1.1130385929509963</v>
      </c>
      <c r="W87" s="23">
        <f>+('C'!S53/D!W$60)*1000</f>
        <v>2.1974139182506915</v>
      </c>
      <c r="X87" s="23">
        <f>+('C'!T53/D!X$60)*1000</f>
        <v>-0.44545238255560804</v>
      </c>
      <c r="Y87" s="23">
        <f>+('C'!U53/D!Y$60)*1000</f>
        <v>-1.335280654193147</v>
      </c>
      <c r="Z87" s="23">
        <f>+('C'!V53/D!Z$60)*1000</f>
        <v>-2.2336978100583247</v>
      </c>
      <c r="AA87" s="23">
        <f>+('C'!W53/D!AA$60)*1000</f>
        <v>-1.5802960798848824</v>
      </c>
      <c r="AB87" s="23">
        <f>+('C'!X53/D!AB$60)*1000</f>
        <v>-1.4538178520533747</v>
      </c>
      <c r="AC87" s="23">
        <f>+('C'!Y53/D!AC$60)*1000</f>
        <v>-1.6163220158018365</v>
      </c>
      <c r="AD87" s="23">
        <f>+('C'!Z53/D!AD$60)*1000</f>
        <v>-2.1717533056369813</v>
      </c>
      <c r="AE87" s="23">
        <f>+('C'!AA53/D!AE$60)*1000</f>
        <v>-2.3803373533921839</v>
      </c>
      <c r="AF87" s="23">
        <f>+('C'!AB53/D!AF$60)*1000</f>
        <v>-2.1817246335735692</v>
      </c>
      <c r="AG87" s="23">
        <f>+('C'!AC53/D!AG$60)*1000</f>
        <v>-1.3221625109187642</v>
      </c>
      <c r="AH87" s="23">
        <f>+('C'!AD53/D!AH$60)*1000</f>
        <v>-1.0706844404395774</v>
      </c>
    </row>
    <row r="88" spans="6:34" x14ac:dyDescent="0.25">
      <c r="F88" s="216" t="s">
        <v>23</v>
      </c>
      <c r="G88" s="217"/>
      <c r="H88" s="23">
        <f>+('C'!D54/D!H$60)*1000</f>
        <v>-5.7747959424586837</v>
      </c>
      <c r="I88" s="23">
        <f>+('C'!E54/D!I$60)*1000</f>
        <v>-8.218851103487399</v>
      </c>
      <c r="J88" s="23">
        <f>+('C'!F54/D!J$60)*1000</f>
        <v>-5.7136934808692175</v>
      </c>
      <c r="K88" s="23">
        <f>+('C'!G54/D!K$60)*1000</f>
        <v>-5.5887988080235242</v>
      </c>
      <c r="L88" s="23">
        <f>+('C'!H54/D!L$60)*1000</f>
        <v>-3.0248540429834336</v>
      </c>
      <c r="M88" s="23">
        <f>+('C'!I54/D!M$60)*1000</f>
        <v>-2.6604838577850427</v>
      </c>
      <c r="N88" s="23">
        <f>+('C'!J54/D!N$60)*1000</f>
        <v>-2.4943209098244905</v>
      </c>
      <c r="O88" s="23">
        <f>+('C'!K54/D!O$60)*1000</f>
        <v>-3.0121787777667097</v>
      </c>
      <c r="P88" s="23">
        <f>+('C'!L54/D!P$60)*1000</f>
        <v>-3.4598878778190412</v>
      </c>
      <c r="Q88" s="23">
        <f>+('C'!M54/D!Q$60)*1000</f>
        <v>-3.3348912452023516</v>
      </c>
      <c r="R88" s="23">
        <f>+('C'!N54/D!R$60)*1000</f>
        <v>-4.0053014734114027</v>
      </c>
      <c r="S88" s="23">
        <f>+('C'!O54/D!S$60)*1000</f>
        <v>-4.8156606592364239</v>
      </c>
      <c r="T88" s="23">
        <f>+('C'!P54/D!T$60)*1000</f>
        <v>-6.5607911343444538</v>
      </c>
      <c r="U88" s="23">
        <f>+('C'!Q54/D!U$60)*1000</f>
        <v>-7.0237893309222406</v>
      </c>
      <c r="V88" s="23">
        <f>+('C'!R54/D!V$60)*1000</f>
        <v>-6.0785616042560022</v>
      </c>
      <c r="W88" s="23">
        <f>+('C'!S54/D!W$60)*1000</f>
        <v>-6.4057966474617798</v>
      </c>
      <c r="X88" s="23">
        <f>+('C'!T54/D!X$60)*1000</f>
        <v>-8.0789841312593982</v>
      </c>
      <c r="Y88" s="23">
        <f>+('C'!U54/D!Y$60)*1000</f>
        <v>-11.156494089151593</v>
      </c>
      <c r="Z88" s="23">
        <f>+('C'!V54/D!Z$60)*1000</f>
        <v>-11.339952173434577</v>
      </c>
      <c r="AA88" s="23">
        <f>+('C'!W54/D!AA$60)*1000</f>
        <v>-10.056945231762089</v>
      </c>
      <c r="AB88" s="23">
        <f>+('C'!X54/D!AB$60)*1000</f>
        <v>-8.1493087835211817</v>
      </c>
      <c r="AC88" s="23">
        <f>+('C'!Y54/D!AC$60)*1000</f>
        <v>-7.1918232970318163</v>
      </c>
      <c r="AD88" s="23">
        <f>+('C'!Z54/D!AD$60)*1000</f>
        <v>-6.416185917037474</v>
      </c>
      <c r="AE88" s="23">
        <f>+('C'!AA54/D!AE$60)*1000</f>
        <v>-7.1312957437108873</v>
      </c>
      <c r="AF88" s="23">
        <f>+('C'!AB54/D!AF$60)*1000</f>
        <v>-6.574314661106162</v>
      </c>
      <c r="AG88" s="23">
        <f>+('C'!AC54/D!AG$60)*1000</f>
        <v>-4.9490128444373864</v>
      </c>
      <c r="AH88" s="23">
        <f>+('C'!AD54/D!AH$60)*1000</f>
        <v>-6.0753352073498004</v>
      </c>
    </row>
    <row r="89" spans="6:34" x14ac:dyDescent="0.25">
      <c r="F89" s="214" t="s">
        <v>24</v>
      </c>
      <c r="G89" s="215"/>
      <c r="H89" s="23">
        <f>+('C'!D55/D!H$60)*1000</f>
        <v>-0.80046936254323831</v>
      </c>
      <c r="I89" s="23">
        <f>+('C'!E55/D!I$60)*1000</f>
        <v>-0.70380472189956511</v>
      </c>
      <c r="J89" s="23">
        <f>+('C'!F55/D!J$60)*1000</f>
        <v>-0.84850539928009605</v>
      </c>
      <c r="K89" s="23">
        <f>+('C'!G55/D!K$60)*1000</f>
        <v>-0.81294578344885526</v>
      </c>
      <c r="L89" s="23">
        <f>+('C'!H55/D!L$60)*1000</f>
        <v>-0.55619080704119461</v>
      </c>
      <c r="M89" s="23">
        <f>+('C'!I55/D!M$60)*1000</f>
        <v>-0.50569107580711081</v>
      </c>
      <c r="N89" s="23">
        <f>+('C'!J55/D!N$60)*1000</f>
        <v>-0.72761856969941496</v>
      </c>
      <c r="O89" s="23">
        <f>+('C'!K55/D!O$60)*1000</f>
        <v>-0.62438407709931265</v>
      </c>
      <c r="P89" s="23">
        <f>+('C'!L55/D!P$60)*1000</f>
        <v>-0.56134219522392459</v>
      </c>
      <c r="Q89" s="23">
        <f>+('C'!M55/D!Q$60)*1000</f>
        <v>-0.49188512364572706</v>
      </c>
      <c r="R89" s="23">
        <f>+('C'!N55/D!R$60)*1000</f>
        <v>-0.63917457765406016</v>
      </c>
      <c r="S89" s="23">
        <f>+('C'!O55/D!S$60)*1000</f>
        <v>-0.7857335783732512</v>
      </c>
      <c r="T89" s="23">
        <f>+('C'!P55/D!T$60)*1000</f>
        <v>-1.0885790102909114</v>
      </c>
      <c r="U89" s="23">
        <f>+('C'!Q55/D!U$60)*1000</f>
        <v>-1.2418363240135391</v>
      </c>
      <c r="V89" s="23">
        <f>+('C'!R55/D!V$60)*1000</f>
        <v>-1.2121080281593251</v>
      </c>
      <c r="W89" s="23">
        <f>+('C'!S55/D!W$60)*1000</f>
        <v>-2.5114031665381304</v>
      </c>
      <c r="X89" s="23">
        <f>+('C'!T55/D!X$60)*1000</f>
        <v>-2.1270350144771393</v>
      </c>
      <c r="Y89" s="23">
        <f>+('C'!U55/D!Y$60)*1000</f>
        <v>-1.9795323541175951</v>
      </c>
      <c r="Z89" s="23">
        <f>+('C'!V55/D!Z$60)*1000</f>
        <v>-2.1961428194123473</v>
      </c>
      <c r="AA89" s="23">
        <f>+('C'!W55/D!AA$60)*1000</f>
        <v>-2.5460511271966162</v>
      </c>
      <c r="AB89" s="23">
        <f>+('C'!X55/D!AB$60)*1000</f>
        <v>-1.914939176059075</v>
      </c>
      <c r="AC89" s="23">
        <f>+('C'!Y55/D!AC$60)*1000</f>
        <v>-1.9300002775998293</v>
      </c>
      <c r="AD89" s="23">
        <f>+('C'!Z55/D!AD$60)*1000</f>
        <v>-1.8041333431746767</v>
      </c>
      <c r="AE89" s="23">
        <f>+('C'!AA55/D!AE$60)*1000</f>
        <v>-2.2141831198972191</v>
      </c>
      <c r="AF89" s="23">
        <f>+('C'!AB55/D!AF$60)*1000</f>
        <v>-2.0753055713013202</v>
      </c>
      <c r="AG89" s="23">
        <f>+('C'!AC55/D!AG$60)*1000</f>
        <v>-1.4715316445644409</v>
      </c>
      <c r="AH89" s="23">
        <f>+('C'!AD55/D!AH$60)*1000</f>
        <v>-2.1320128503986369</v>
      </c>
    </row>
    <row r="90" spans="6:34" ht="15.75" thickBot="1" x14ac:dyDescent="0.3">
      <c r="F90" s="218" t="s">
        <v>25</v>
      </c>
      <c r="G90" s="219"/>
      <c r="H90" s="117" t="e">
        <f>+('C'!D56/D!H$60)*1000</f>
        <v>#VALUE!</v>
      </c>
      <c r="I90" s="117" t="e">
        <f>+('C'!E56/D!I$60)*1000</f>
        <v>#VALUE!</v>
      </c>
      <c r="J90" s="117">
        <f>+('C'!F56/D!J$60)*1000</f>
        <v>-4.0368350886548457E-2</v>
      </c>
      <c r="K90" s="117">
        <f>+('C'!G56/D!K$60)*1000</f>
        <v>3.6134740600714152E-4</v>
      </c>
      <c r="L90" s="117">
        <f>+('C'!H56/D!L$60)*1000</f>
        <v>-1.1435460036813319E-4</v>
      </c>
      <c r="M90" s="117" t="e">
        <f>+('C'!I56/D!M$60)*1000</f>
        <v>#VALUE!</v>
      </c>
      <c r="N90" s="117">
        <f>+('C'!J56/D!N$60)*1000</f>
        <v>-1.701955693968126</v>
      </c>
      <c r="O90" s="117" t="e">
        <f>+('C'!K56/D!O$60)*1000</f>
        <v>#VALUE!</v>
      </c>
      <c r="P90" s="117" t="e">
        <f>+('C'!L56/D!P$60)*1000</f>
        <v>#VALUE!</v>
      </c>
      <c r="Q90" s="117">
        <f>+('C'!M56/D!Q$60)*1000</f>
        <v>1.2650974104843803E-2</v>
      </c>
      <c r="R90" s="117">
        <f>+('C'!N56/D!R$60)*1000</f>
        <v>2.6113745440583605E-2</v>
      </c>
      <c r="S90" s="117">
        <f>+('C'!O56/D!S$60)*1000</f>
        <v>4.6200189708323458E-2</v>
      </c>
      <c r="T90" s="117">
        <f>+('C'!P56/D!T$60)*1000</f>
        <v>4.6393234721864088E-2</v>
      </c>
      <c r="U90" s="117">
        <f>+('C'!Q56/D!U$60)*1000</f>
        <v>6.2205336857235595E-2</v>
      </c>
      <c r="V90" s="117">
        <f>+('C'!R56/D!V$60)*1000</f>
        <v>0.10759801875759591</v>
      </c>
      <c r="W90" s="117">
        <f>+('C'!S56/D!W$60)*1000</f>
        <v>3.4190990337068461E-2</v>
      </c>
      <c r="X90" s="117">
        <f>+('C'!T56/D!X$60)*1000</f>
        <v>0.15337804412721925</v>
      </c>
      <c r="Y90" s="117">
        <f>+('C'!U56/D!Y$60)*1000</f>
        <v>-7.4328696502377698E-3</v>
      </c>
      <c r="Z90" s="117">
        <f>+('C'!V56/D!Z$60)*1000</f>
        <v>3.4118234840981622E-2</v>
      </c>
      <c r="AA90" s="117">
        <f>+('C'!W56/D!AA$60)*1000</f>
        <v>-5.4975799066846907E-3</v>
      </c>
      <c r="AB90" s="117">
        <f>+('C'!X56/D!AB$60)*1000</f>
        <v>-1.1922787925897137E-2</v>
      </c>
      <c r="AC90" s="117">
        <f>+('C'!Y56/D!AC$60)*1000</f>
        <v>1.6852914798206275E-2</v>
      </c>
      <c r="AD90" s="117">
        <f>+('C'!Z56/D!AD$60)*1000</f>
        <v>4.0503954111221242E-2</v>
      </c>
      <c r="AE90" s="117">
        <f>+('C'!AA56/D!AE$60)*1000</f>
        <v>1.1711775871358117</v>
      </c>
      <c r="AF90" s="117">
        <f>+('C'!AB56/D!AF$60)*1000</f>
        <v>9.1672348773180019</v>
      </c>
      <c r="AG90" s="117">
        <f>+('C'!AC56/D!AG$60)*1000</f>
        <v>13.292635194155483</v>
      </c>
      <c r="AH90" s="117">
        <f>+('C'!AD56/D!AH$60)*1000</f>
        <v>9.7753688612901328</v>
      </c>
    </row>
    <row r="91" spans="6:34" x14ac:dyDescent="0.25">
      <c r="F91" t="s">
        <v>52</v>
      </c>
    </row>
    <row r="92" spans="6:34" ht="19.5" thickBot="1" x14ac:dyDescent="0.3">
      <c r="G92" s="222" t="s">
        <v>56</v>
      </c>
      <c r="H92" s="222"/>
      <c r="I92" s="222"/>
      <c r="J92" s="222"/>
      <c r="K92" s="222"/>
      <c r="L92" s="222"/>
      <c r="M92" s="222"/>
      <c r="N92" s="222"/>
      <c r="O92" s="222"/>
      <c r="P92" s="222"/>
      <c r="Q92" s="222"/>
      <c r="R92" s="222"/>
      <c r="S92" s="222"/>
      <c r="T92" s="222"/>
      <c r="U92" s="222"/>
      <c r="V92" s="222"/>
      <c r="W92" s="222"/>
      <c r="X92" s="222"/>
      <c r="Y92" s="222"/>
      <c r="Z92" s="222"/>
      <c r="AA92" s="222"/>
      <c r="AB92" s="222"/>
      <c r="AC92" s="222"/>
    </row>
    <row r="93" spans="6:34" x14ac:dyDescent="0.25">
      <c r="G93" s="148" t="s">
        <v>38</v>
      </c>
      <c r="H93" s="149">
        <v>1995</v>
      </c>
      <c r="I93" s="149">
        <v>1996</v>
      </c>
      <c r="J93" s="149">
        <v>1997</v>
      </c>
      <c r="K93" s="149">
        <v>1998</v>
      </c>
      <c r="L93" s="149">
        <v>1999</v>
      </c>
      <c r="M93" s="149">
        <v>2000</v>
      </c>
      <c r="N93" s="149">
        <v>2001</v>
      </c>
      <c r="O93" s="149">
        <v>2002</v>
      </c>
      <c r="P93" s="149">
        <v>2003</v>
      </c>
      <c r="Q93" s="149">
        <v>2004</v>
      </c>
      <c r="R93" s="149">
        <v>2005</v>
      </c>
      <c r="S93" s="149">
        <v>2006</v>
      </c>
      <c r="T93" s="149">
        <v>2007</v>
      </c>
      <c r="U93" s="149">
        <v>2008</v>
      </c>
      <c r="V93" s="149">
        <v>2009</v>
      </c>
      <c r="W93" s="149">
        <v>2010</v>
      </c>
      <c r="X93" s="149">
        <v>2011</v>
      </c>
      <c r="Y93" s="149">
        <v>2012</v>
      </c>
      <c r="Z93" s="149">
        <v>2013</v>
      </c>
      <c r="AA93" s="149">
        <v>2014</v>
      </c>
      <c r="AB93" s="149">
        <v>2015</v>
      </c>
      <c r="AC93" s="149">
        <v>2016</v>
      </c>
      <c r="AD93" s="149">
        <v>2017</v>
      </c>
      <c r="AE93" s="149">
        <v>2018</v>
      </c>
      <c r="AF93" s="149">
        <v>2019</v>
      </c>
      <c r="AG93" s="149">
        <v>2020</v>
      </c>
      <c r="AH93" s="149">
        <v>2021</v>
      </c>
    </row>
    <row r="94" spans="6:34" ht="15.75" thickBot="1" x14ac:dyDescent="0.3">
      <c r="G94" s="150" t="s">
        <v>37</v>
      </c>
      <c r="H94" s="164">
        <v>92507279383.038727</v>
      </c>
      <c r="I94" s="164">
        <v>97160109277.80867</v>
      </c>
      <c r="J94" s="151">
        <v>106659508271.25496</v>
      </c>
      <c r="K94" s="151">
        <v>98443739941.166397</v>
      </c>
      <c r="L94" s="151">
        <v>86186158684.768494</v>
      </c>
      <c r="M94" s="151">
        <v>99886577330.727112</v>
      </c>
      <c r="N94" s="151">
        <v>98211749595.544189</v>
      </c>
      <c r="O94" s="151">
        <v>97963003804.785095</v>
      </c>
      <c r="P94" s="151">
        <v>94641378693.223038</v>
      </c>
      <c r="Q94" s="151">
        <v>117081522349.67728</v>
      </c>
      <c r="R94" s="151">
        <v>145619193046.09409</v>
      </c>
      <c r="S94" s="151">
        <v>161618580752.94565</v>
      </c>
      <c r="T94" s="151">
        <v>206181823187.67459</v>
      </c>
      <c r="U94" s="151">
        <v>242186949772.53314</v>
      </c>
      <c r="V94" s="151">
        <v>232397835356.35651</v>
      </c>
      <c r="W94" s="151">
        <v>286563099757.48175</v>
      </c>
      <c r="X94" s="151">
        <v>334943877377.47156</v>
      </c>
      <c r="Y94" s="151">
        <v>370921317942.56396</v>
      </c>
      <c r="Z94" s="151">
        <v>382116120909.2182</v>
      </c>
      <c r="AA94" s="151">
        <v>381112110485.38477</v>
      </c>
      <c r="AB94" s="151">
        <v>293481753078.86798</v>
      </c>
      <c r="AC94" s="151">
        <v>282825012368.25525</v>
      </c>
      <c r="AD94" s="151">
        <v>311883730442.04541</v>
      </c>
      <c r="AE94" s="151">
        <v>334198218100.71857</v>
      </c>
      <c r="AF94" s="151">
        <v>323109540251.85498</v>
      </c>
      <c r="AG94" s="151">
        <v>270299984937.97015</v>
      </c>
      <c r="AH94" s="151">
        <v>314464137241.33002</v>
      </c>
    </row>
    <row r="95" spans="6:34" x14ac:dyDescent="0.25">
      <c r="G95" s="1" t="s">
        <v>41</v>
      </c>
      <c r="H95" s="147" t="s">
        <v>40</v>
      </c>
      <c r="Y95" s="45"/>
      <c r="Z95" s="45"/>
      <c r="AA95" s="45"/>
      <c r="AB95" s="45"/>
    </row>
    <row r="96" spans="6:34" ht="15.75" thickBot="1" x14ac:dyDescent="0.3"/>
    <row r="97" spans="6:34" ht="15.75" thickBot="1" x14ac:dyDescent="0.3">
      <c r="F97" s="5" t="s">
        <v>14</v>
      </c>
      <c r="G97" s="6"/>
      <c r="H97" s="11">
        <v>1995</v>
      </c>
      <c r="I97" s="7">
        <v>1996</v>
      </c>
      <c r="J97" s="11">
        <v>1997</v>
      </c>
      <c r="K97" s="7">
        <v>1998</v>
      </c>
      <c r="L97" s="11">
        <v>1999</v>
      </c>
      <c r="M97" s="7">
        <v>2000</v>
      </c>
      <c r="N97" s="11">
        <v>2001</v>
      </c>
      <c r="O97" s="7">
        <v>2002</v>
      </c>
      <c r="P97" s="11">
        <v>2003</v>
      </c>
      <c r="Q97" s="7">
        <v>2004</v>
      </c>
      <c r="R97" s="11">
        <v>2005</v>
      </c>
      <c r="S97" s="7">
        <v>2006</v>
      </c>
      <c r="T97" s="11">
        <v>2007</v>
      </c>
      <c r="U97" s="7">
        <v>2008</v>
      </c>
      <c r="V97" s="11">
        <v>2009</v>
      </c>
      <c r="W97" s="7">
        <v>2010</v>
      </c>
      <c r="X97" s="11">
        <v>2011</v>
      </c>
      <c r="Y97" s="7">
        <v>2012</v>
      </c>
      <c r="Z97" s="11">
        <v>2013</v>
      </c>
      <c r="AA97" s="7">
        <v>2014</v>
      </c>
      <c r="AB97" s="11">
        <v>2015</v>
      </c>
      <c r="AC97" s="8">
        <v>2016</v>
      </c>
      <c r="AD97" s="8">
        <v>2017</v>
      </c>
      <c r="AE97" s="8">
        <v>2018</v>
      </c>
      <c r="AF97" s="8">
        <v>2019</v>
      </c>
      <c r="AG97" s="8">
        <v>2020</v>
      </c>
      <c r="AH97" s="8">
        <v>2021</v>
      </c>
    </row>
    <row r="98" spans="6:34" ht="15.75" thickBot="1" x14ac:dyDescent="0.3">
      <c r="F98" s="194" t="s">
        <v>26</v>
      </c>
      <c r="G98" s="203"/>
      <c r="H98" s="155">
        <f>+A!D46/(D!H$94)</f>
        <v>2.00391581328884E-6</v>
      </c>
      <c r="I98" s="155">
        <f>+A!E46/(D!I$94)</f>
        <v>1.7243568502064847E-6</v>
      </c>
      <c r="J98" s="155">
        <f>+A!F46/(D!J$94)</f>
        <v>1.8416070276684096E-6</v>
      </c>
      <c r="K98" s="155">
        <f>+A!G46/(D!K$94)</f>
        <v>2.1699246709609416E-6</v>
      </c>
      <c r="L98" s="155">
        <f>+A!H46/(D!L$94)</f>
        <v>2.3068390914971437E-6</v>
      </c>
      <c r="M98" s="155">
        <f>+A!I46/(D!M$94)</f>
        <v>2.1061989070205391E-6</v>
      </c>
      <c r="N98" s="155">
        <f>+A!J46/(D!N$94)</f>
        <v>1.9969525113612074E-6</v>
      </c>
      <c r="O98" s="155">
        <f>+A!K46/(D!O$94)</f>
        <v>2.2621764481784426E-6</v>
      </c>
      <c r="P98" s="155">
        <f>+A!L46/(D!P$94)</f>
        <v>3.0132020891663146E-6</v>
      </c>
      <c r="Q98" s="155">
        <f>+A!M46/(D!Q$94)</f>
        <v>3.0839136078332282E-6</v>
      </c>
      <c r="R98" s="155">
        <f>+A!N46/(D!R$94)</f>
        <v>3.0147646805118414E-6</v>
      </c>
      <c r="S98" s="155">
        <f>+A!O46/(D!S$94)</f>
        <v>2.9630404979983834E-6</v>
      </c>
      <c r="T98" s="155">
        <f>+A!P46/(D!T$94)</f>
        <v>2.6990216275925653E-6</v>
      </c>
      <c r="U98" s="155">
        <f>+A!Q46/(D!U$94)</f>
        <v>1.6822413444764641E-6</v>
      </c>
      <c r="V98" s="155">
        <f>+A!R46/(D!V$94)</f>
        <v>1.9462530677466943E-6</v>
      </c>
      <c r="W98" s="155">
        <f>+A!S46/(D!W$94)</f>
        <v>1.8394671206659348E-6</v>
      </c>
      <c r="X98" s="155">
        <f>+A!T46/(D!X$94)</f>
        <v>2.2235023545771253E-6</v>
      </c>
      <c r="Y98" s="155">
        <f>+A!U46/(D!Y$94)</f>
        <v>1.2619390618915054E-6</v>
      </c>
      <c r="Z98" s="155">
        <f>+A!V46/(D!Z$94)</f>
        <v>1.2162161567384127E-6</v>
      </c>
      <c r="AA98" s="155">
        <f>+A!W46/(D!AA$94)</f>
        <v>2.5241924187998E-6</v>
      </c>
      <c r="AB98" s="155">
        <f>+A!X46/(D!AB$94)</f>
        <v>1.6708773027814825E-6</v>
      </c>
      <c r="AC98" s="155">
        <f>+A!Y46/(D!AC$94)</f>
        <v>1.5526413181173371E-6</v>
      </c>
      <c r="AD98" s="155">
        <f>+A!Z46/(D!AD$94)</f>
        <v>1.5411018693368934E-6</v>
      </c>
      <c r="AE98" s="155">
        <f>+A!AA46/(D!AE$94)</f>
        <v>1.3211494738339261E-6</v>
      </c>
      <c r="AF98" s="155">
        <f>+A!AB46/(D!AF$94)</f>
        <v>2.4025226843964826E-6</v>
      </c>
      <c r="AG98" s="155">
        <f>+A!AC46/(D!AG$94)</f>
        <v>3.5564097431252303E-6</v>
      </c>
      <c r="AH98" s="155">
        <f>+A!AD46/(D!AH$94)</f>
        <v>2.7900736398652399E-6</v>
      </c>
    </row>
    <row r="99" spans="6:34" x14ac:dyDescent="0.25">
      <c r="F99" s="214" t="s">
        <v>16</v>
      </c>
      <c r="G99" s="215"/>
      <c r="H99" s="152">
        <f>+A!D47/(D!H$94)</f>
        <v>1.1805989834355075E-6</v>
      </c>
      <c r="I99" s="152">
        <f>+A!E47/(D!I$94)</f>
        <v>1.1329701131279205E-6</v>
      </c>
      <c r="J99" s="152">
        <f>+A!F47/(D!J$94)</f>
        <v>1.1930206885670917E-6</v>
      </c>
      <c r="K99" s="152">
        <f>+A!G47/(D!K$94)</f>
        <v>1.2421968128504963E-6</v>
      </c>
      <c r="L99" s="152">
        <f>+A!H47/(D!L$94)</f>
        <v>1.2328418115097874E-6</v>
      </c>
      <c r="M99" s="152">
        <f>+A!I47/(D!M$94)</f>
        <v>8.7612442370752084E-7</v>
      </c>
      <c r="N99" s="152" t="e">
        <f>+A!#REF!/(D!N$94)</f>
        <v>#REF!</v>
      </c>
      <c r="O99" s="152">
        <f>+A!K47/(D!O$94)</f>
        <v>7.3732549222293066E-7</v>
      </c>
      <c r="P99" s="152">
        <f>+A!L47/(D!P$94)</f>
        <v>8.6456929442279094E-7</v>
      </c>
      <c r="Q99" s="152">
        <f>+A!M47/(D!Q$94)</f>
        <v>6.832338561595453E-7</v>
      </c>
      <c r="R99" s="152">
        <f>+A!N47/(D!R$94)</f>
        <v>7.8216269172668003E-7</v>
      </c>
      <c r="S99" s="152">
        <f>+A!O47/(D!S$94)</f>
        <v>6.0330092954502631E-7</v>
      </c>
      <c r="T99" s="152">
        <f>+A!P47/(D!T$94)</f>
        <v>5.9781651987723974E-7</v>
      </c>
      <c r="U99" s="152">
        <f>+A!Q47/(D!U$94)</f>
        <v>5.7560946256985387E-7</v>
      </c>
      <c r="V99" s="152">
        <f>+A!R47/(D!V$94)</f>
        <v>5.0578311032786033E-7</v>
      </c>
      <c r="W99" s="152">
        <f>+A!S47/(D!W$94)</f>
        <v>4.0016003489997883E-7</v>
      </c>
      <c r="X99" s="152">
        <f>+A!T47/(D!X$94)</f>
        <v>4.2602540197857547E-7</v>
      </c>
      <c r="Y99" s="152">
        <f>+A!U47/(D!Y$94)</f>
        <v>3.4364188261548619E-7</v>
      </c>
      <c r="Z99" s="152">
        <f>+A!V47/(D!Z$94)</f>
        <v>3.1480770744184022E-7</v>
      </c>
      <c r="AA99" s="152">
        <f>+A!W47/(D!AA$94)</f>
        <v>4.9885688428494822E-7</v>
      </c>
      <c r="AB99" s="152">
        <f>+A!X47/(D!AB$94)</f>
        <v>7.0753018823694479E-7</v>
      </c>
      <c r="AC99" s="152">
        <f>+A!Y47/(D!AC$94)</f>
        <v>8.1510860043676756E-7</v>
      </c>
      <c r="AD99" s="152">
        <f>+A!Z47/(D!AD$94)</f>
        <v>6.5190992717647123E-7</v>
      </c>
      <c r="AE99" s="152">
        <f>+A!AA47/(D!AE$94)</f>
        <v>5.136553419571656E-7</v>
      </c>
      <c r="AF99" s="152">
        <f>+A!AB47/(D!AF$94)</f>
        <v>6.0277390710341878E-7</v>
      </c>
      <c r="AG99" s="152">
        <f>+A!AC47/(D!AG$94)</f>
        <v>7.2370740251758235E-7</v>
      </c>
      <c r="AH99" s="152">
        <f>+A!AD47/(D!AH$94)</f>
        <v>6.4755174242246363E-7</v>
      </c>
    </row>
    <row r="100" spans="6:34" x14ac:dyDescent="0.25">
      <c r="F100" s="216" t="s">
        <v>17</v>
      </c>
      <c r="G100" s="217"/>
      <c r="H100" s="153">
        <f>+A!D48/(D!H$94)</f>
        <v>1.6215167173914638E-8</v>
      </c>
      <c r="I100" s="153">
        <f>+A!E48/(D!I$94)</f>
        <v>8.0279860304577869E-11</v>
      </c>
      <c r="J100" s="153">
        <f>+A!F48/(D!J$94)</f>
        <v>1.0997613049338676E-10</v>
      </c>
      <c r="K100" s="153">
        <f>+A!G48/(D!K$94)</f>
        <v>5.6924899474045755E-10</v>
      </c>
      <c r="L100" s="153" t="e">
        <f>+A!H48/(D!L$94)</f>
        <v>#VALUE!</v>
      </c>
      <c r="M100" s="153">
        <f>+A!I48/(D!M$94)</f>
        <v>3.8924148808570428E-11</v>
      </c>
      <c r="N100" s="153">
        <f>+A!J47/(D!N$94)</f>
        <v>6.7107683420182344E-7</v>
      </c>
      <c r="O100" s="153">
        <f>+A!K48/(D!O$94)</f>
        <v>8.1080506839379112E-9</v>
      </c>
      <c r="P100" s="153">
        <f>+A!L48/(D!P$94)</f>
        <v>7.3469660903174277E-9</v>
      </c>
      <c r="Q100" s="153">
        <f>+A!M48/(D!Q$94)</f>
        <v>5.7188870332607663E-9</v>
      </c>
      <c r="R100" s="153">
        <f>+A!N48/(D!R$94)</f>
        <v>2.1926367899795488E-10</v>
      </c>
      <c r="S100" s="153">
        <f>+A!O48/(D!S$94)</f>
        <v>4.0751502514849052E-10</v>
      </c>
      <c r="T100" s="153">
        <f>+A!P48/(D!T$94)</f>
        <v>2.5107450889538257E-10</v>
      </c>
      <c r="U100" s="153">
        <f>+A!Q48/(D!U$94)</f>
        <v>7.3953613177018806E-10</v>
      </c>
      <c r="V100" s="153">
        <f>+A!R48/(D!V$94)</f>
        <v>1.0077675622101879E-9</v>
      </c>
      <c r="W100" s="153">
        <f>+A!S48/(D!W$94)</f>
        <v>1.1889702487457282E-9</v>
      </c>
      <c r="X100" s="153">
        <f>+A!T48/(D!X$94)</f>
        <v>1.1065256749933604E-9</v>
      </c>
      <c r="Y100" s="153">
        <f>+A!U48/(D!Y$94)</f>
        <v>8.5723571177765575E-10</v>
      </c>
      <c r="Z100" s="153">
        <f>+A!V48/(D!Z$94)</f>
        <v>1.2417063139629335E-9</v>
      </c>
      <c r="AA100" s="153">
        <f>+A!W48/(D!AA$94)</f>
        <v>4.9283923242634129E-10</v>
      </c>
      <c r="AB100" s="153">
        <f>+A!X48/(D!AB$94)</f>
        <v>4.4035446375867231E-10</v>
      </c>
      <c r="AC100" s="153">
        <f>+A!Y48/(D!AC$94)</f>
        <v>4.858728683482731E-10</v>
      </c>
      <c r="AD100" s="153">
        <f>+A!Z48/(D!AD$94)</f>
        <v>3.6359703611109688E-12</v>
      </c>
      <c r="AE100" s="153">
        <f>+A!AA48/(D!AE$94)</f>
        <v>4.4952962602189586E-10</v>
      </c>
      <c r="AF100" s="153">
        <f>+A!AB48/(D!AF$94)</f>
        <v>1.3786036761798856E-10</v>
      </c>
      <c r="AG100" s="153">
        <f>+A!AC48/(D!AG$94)</f>
        <v>1.5501295721350275E-11</v>
      </c>
      <c r="AH100" s="153">
        <f>+A!AD48/(D!AH$94)</f>
        <v>2.6680307883761131E-12</v>
      </c>
    </row>
    <row r="101" spans="6:34" x14ac:dyDescent="0.25">
      <c r="F101" s="214" t="s">
        <v>18</v>
      </c>
      <c r="G101" s="215"/>
      <c r="H101" s="153">
        <f>+A!D49/(D!H$94)</f>
        <v>6.3096094047169552E-8</v>
      </c>
      <c r="I101" s="153">
        <f>+A!E49/(D!I$94)</f>
        <v>4.6213719121717211E-8</v>
      </c>
      <c r="J101" s="153">
        <f>+A!F49/(D!J$94)</f>
        <v>2.1625188765487842E-8</v>
      </c>
      <c r="K101" s="153">
        <f>+A!G49/(D!K$94)</f>
        <v>2.5658005288193569E-8</v>
      </c>
      <c r="L101" s="153">
        <f>+A!H49/(D!L$94)</f>
        <v>2.2952200564307044E-8</v>
      </c>
      <c r="M101" s="153">
        <f>+A!I49/(D!M$94)</f>
        <v>2.2554732179285094E-8</v>
      </c>
      <c r="N101" s="153">
        <f>+A!J48/(D!N$94)</f>
        <v>4.6073917007230439E-11</v>
      </c>
      <c r="O101" s="153">
        <f>+A!K49/(D!O$94)</f>
        <v>1.5830016840747915E-8</v>
      </c>
      <c r="P101" s="153">
        <f>+A!L49/(D!P$94)</f>
        <v>1.44760993438286E-8</v>
      </c>
      <c r="Q101" s="153">
        <f>+A!M49/(D!Q$94)</f>
        <v>1.6625381707853798E-8</v>
      </c>
      <c r="R101" s="153">
        <f>+A!N49/(D!R$94)</f>
        <v>1.5633605381121587E-8</v>
      </c>
      <c r="S101" s="153">
        <f>+A!O49/(D!S$94)</f>
        <v>2.2823669053490121E-8</v>
      </c>
      <c r="T101" s="153">
        <f>+A!P49/(D!T$94)</f>
        <v>3.7563941768766894E-8</v>
      </c>
      <c r="U101" s="153">
        <f>+A!Q49/(D!U$94)</f>
        <v>1.7173869210981379E-8</v>
      </c>
      <c r="V101" s="153">
        <f>+A!R49/(D!V$94)</f>
        <v>6.2633500771124413E-9</v>
      </c>
      <c r="W101" s="153">
        <f>+A!S49/(D!W$94)</f>
        <v>8.1937765259628357E-9</v>
      </c>
      <c r="X101" s="153">
        <f>+A!T49/(D!X$94)</f>
        <v>7.8863331393967636E-9</v>
      </c>
      <c r="Y101" s="153">
        <f>+A!U49/(D!Y$94)</f>
        <v>7.6117113345240153E-9</v>
      </c>
      <c r="Z101" s="153">
        <f>+A!V49/(D!Z$94)</f>
        <v>7.5133365040154231E-9</v>
      </c>
      <c r="AA101" s="153">
        <f>+A!W49/(D!AA$94)</f>
        <v>7.284617632497056E-9</v>
      </c>
      <c r="AB101" s="153">
        <f>+A!X49/(D!AB$94)</f>
        <v>1.1113621088134535E-8</v>
      </c>
      <c r="AC101" s="153">
        <f>+A!Y49/(D!AC$94)</f>
        <v>1.2918185592591118E-8</v>
      </c>
      <c r="AD101" s="153">
        <f>+A!Z49/(D!AD$94)</f>
        <v>1.2828864122950753E-8</v>
      </c>
      <c r="AE101" s="153">
        <f>+A!AA49/(D!AE$94)</f>
        <v>1.3216650361280016E-8</v>
      </c>
      <c r="AF101" s="153">
        <f>+A!AB49/(D!AF$94)</f>
        <v>1.6185962803585078E-8</v>
      </c>
      <c r="AG101" s="153">
        <f>+A!AC49/(D!AG$94)</f>
        <v>1.865346015893072E-8</v>
      </c>
      <c r="AH101" s="153">
        <f>+A!AD49/(D!AH$94)</f>
        <v>2.532769259436305E-8</v>
      </c>
    </row>
    <row r="102" spans="6:34" x14ac:dyDescent="0.25">
      <c r="F102" s="216" t="s">
        <v>19</v>
      </c>
      <c r="G102" s="217"/>
      <c r="H102" s="153">
        <f>+A!D50/(D!H$94)</f>
        <v>3.5128889549808018E-7</v>
      </c>
      <c r="I102" s="153">
        <f>+A!E50/(D!I$94)</f>
        <v>2.7186733522986164E-7</v>
      </c>
      <c r="J102" s="153">
        <f>+A!F50/(D!J$94)</f>
        <v>3.9821381786218747E-7</v>
      </c>
      <c r="K102" s="153">
        <f>+A!G50/(D!K$94)</f>
        <v>5.9839508368135692E-7</v>
      </c>
      <c r="L102" s="153">
        <f>+A!H50/(D!L$94)</f>
        <v>5.0935626636482483E-7</v>
      </c>
      <c r="M102" s="153">
        <f>+A!I50/(D!M$94)</f>
        <v>4.9540790486949185E-7</v>
      </c>
      <c r="N102" s="153">
        <f>+A!J49/(D!N$94)</f>
        <v>1.972491079710783E-8</v>
      </c>
      <c r="O102" s="153">
        <f>+A!K50/(D!O$94)</f>
        <v>3.9729079844833143E-7</v>
      </c>
      <c r="P102" s="153">
        <f>+A!L50/(D!P$94)</f>
        <v>7.4394689692999692E-7</v>
      </c>
      <c r="Q102" s="153">
        <f>+A!M50/(D!Q$94)</f>
        <v>7.884285081663396E-7</v>
      </c>
      <c r="R102" s="153">
        <f>+A!N50/(D!R$94)</f>
        <v>8.1521534020878272E-7</v>
      </c>
      <c r="S102" s="153">
        <f>+A!O50/(D!S$94)</f>
        <v>5.5730132996083987E-7</v>
      </c>
      <c r="T102" s="153">
        <f>+A!P50/(D!T$94)</f>
        <v>5.0993195410974091E-7</v>
      </c>
      <c r="U102" s="153">
        <f>+A!Q50/(D!U$94)</f>
        <v>5.1239218346220648E-7</v>
      </c>
      <c r="V102" s="153">
        <f>+A!R50/(D!V$94)</f>
        <v>7.7081871147944966E-7</v>
      </c>
      <c r="W102" s="153">
        <f>+A!S50/(D!W$94)</f>
        <v>5.8260920593507448E-7</v>
      </c>
      <c r="X102" s="153">
        <f>+A!T50/(D!X$94)</f>
        <v>1.0812632338158965E-6</v>
      </c>
      <c r="Y102" s="153">
        <f>+A!U50/(D!Y$94)</f>
        <v>5.638352121685938E-7</v>
      </c>
      <c r="Z102" s="153">
        <f>+A!V50/(D!Z$94)</f>
        <v>7.7499844627166567E-7</v>
      </c>
      <c r="AA102" s="153">
        <f>+A!W50/(D!AA$94)</f>
        <v>1.8010380177260795E-6</v>
      </c>
      <c r="AB102" s="153">
        <f>+A!X50/(D!AB$94)</f>
        <v>7.5628381550642238E-7</v>
      </c>
      <c r="AC102" s="153">
        <f>+A!Y50/(D!AC$94)</f>
        <v>5.9282133003742418E-7</v>
      </c>
      <c r="AD102" s="153">
        <f>+A!Z50/(D!AD$94)</f>
        <v>7.3303567222299458E-7</v>
      </c>
      <c r="AE102" s="153">
        <f>+A!AA50/(D!AE$94)</f>
        <v>5.2794386817115302E-7</v>
      </c>
      <c r="AF102" s="153">
        <f>+A!AB50/(D!AF$94)</f>
        <v>2.3264354850496698E-7</v>
      </c>
      <c r="AG102" s="153">
        <f>+A!AC50/(D!AG$94)</f>
        <v>8.3624532961728493E-8</v>
      </c>
      <c r="AH102" s="153">
        <f>+A!AD50/(D!AH$94)</f>
        <v>4.9742460737249825E-8</v>
      </c>
    </row>
    <row r="103" spans="6:34" x14ac:dyDescent="0.25">
      <c r="F103" s="214" t="s">
        <v>20</v>
      </c>
      <c r="G103" s="215"/>
      <c r="H103" s="153" t="e">
        <f>+A!D51/(D!H$94)</f>
        <v>#VALUE!</v>
      </c>
      <c r="I103" s="153" t="e">
        <f>+A!E51/(D!I$94)</f>
        <v>#VALUE!</v>
      </c>
      <c r="J103" s="153" t="e">
        <f>+A!F51/(D!J$94)</f>
        <v>#VALUE!</v>
      </c>
      <c r="K103" s="153" t="e">
        <f>+A!G51/(D!K$94)</f>
        <v>#VALUE!</v>
      </c>
      <c r="L103" s="153">
        <f>+A!H51/(D!L$94)</f>
        <v>3.4649415237574134E-10</v>
      </c>
      <c r="M103" s="153">
        <f>+A!I51/(D!M$94)</f>
        <v>2.3877082023775846E-10</v>
      </c>
      <c r="N103" s="153">
        <f>+A!J50/(D!N$94)</f>
        <v>4.225818211254323E-7</v>
      </c>
      <c r="O103" s="153">
        <f>+A!K51/(D!O$94)</f>
        <v>1.3631880895170859E-9</v>
      </c>
      <c r="P103" s="153">
        <f>+A!L51/(D!P$94)</f>
        <v>6.9735881821770172E-10</v>
      </c>
      <c r="Q103" s="153">
        <f>+A!M51/(D!Q$94)</f>
        <v>3.7970124668542579E-10</v>
      </c>
      <c r="R103" s="153">
        <f>+A!N51/(D!R$94)</f>
        <v>3.9177527911407579E-10</v>
      </c>
      <c r="S103" s="153">
        <f>+A!O51/(D!S$94)</f>
        <v>4.7014396269294744E-10</v>
      </c>
      <c r="T103" s="153">
        <f>+A!P51/(D!T$94)</f>
        <v>1.3310242181251865E-9</v>
      </c>
      <c r="U103" s="153">
        <f>+A!Q51/(D!U$94)</f>
        <v>3.5088182942893489E-10</v>
      </c>
      <c r="V103" s="153" t="e">
        <f>+A!R51/(D!V$94)</f>
        <v>#VALUE!</v>
      </c>
      <c r="W103" s="153">
        <f>+A!S51/(D!W$94)</f>
        <v>1.2244214286380367E-9</v>
      </c>
      <c r="X103" s="153">
        <f>+A!T51/(D!X$94)</f>
        <v>4.3440113352490377E-12</v>
      </c>
      <c r="Y103" s="153">
        <f>+A!U51/(D!Y$94)</f>
        <v>6.5377746780666394E-12</v>
      </c>
      <c r="Z103" s="153">
        <f>+A!V51/(D!Z$94)</f>
        <v>2.0037626211062293E-10</v>
      </c>
      <c r="AA103" s="153">
        <f>+A!W51/(D!AA$94)</f>
        <v>7.7129535355259371E-11</v>
      </c>
      <c r="AB103" s="153" t="e">
        <f>+A!X51/(D!AB$94)</f>
        <v>#VALUE!</v>
      </c>
      <c r="AC103" s="153" t="e">
        <f>+A!Y51/(D!AC$94)</f>
        <v>#VALUE!</v>
      </c>
      <c r="AD103" s="153">
        <f>+A!Z51/(D!AD$94)</f>
        <v>4.176652620365063E-8</v>
      </c>
      <c r="AE103" s="153">
        <f>+A!AA51/(D!AE$94)</f>
        <v>2.8870177868788744E-8</v>
      </c>
      <c r="AF103" s="153">
        <f>+A!AB51/(D!AF$94)</f>
        <v>8.6680696516014459E-8</v>
      </c>
      <c r="AG103" s="153">
        <f>+A!AC51/(D!AG$94)</f>
        <v>1.720131061445303E-7</v>
      </c>
      <c r="AH103" s="153">
        <f>+A!AD51/(D!AH$94)</f>
        <v>2.5725121061393896E-7</v>
      </c>
    </row>
    <row r="104" spans="6:34" x14ac:dyDescent="0.25">
      <c r="F104" s="216" t="s">
        <v>21</v>
      </c>
      <c r="G104" s="217"/>
      <c r="H104" s="153">
        <f>+A!D52/(D!H$94)</f>
        <v>2.3126288160975267E-8</v>
      </c>
      <c r="I104" s="153">
        <f>+A!E52/(D!I$94)</f>
        <v>2.5091130692632984E-8</v>
      </c>
      <c r="J104" s="153">
        <f>+A!F52/(D!J$94)</f>
        <v>3.9410532339130026E-8</v>
      </c>
      <c r="K104" s="153">
        <f>+A!G52/(D!K$94)</f>
        <v>3.9505924930567203E-8</v>
      </c>
      <c r="L104" s="153">
        <f>+A!H52/(D!L$94)</f>
        <v>6.1572589856448072E-8</v>
      </c>
      <c r="M104" s="153">
        <f>+A!I52/(D!M$94)</f>
        <v>3.4751826449179742E-8</v>
      </c>
      <c r="N104" s="153">
        <f>+A!J51/(D!N$94)</f>
        <v>1.9752219138635651E-10</v>
      </c>
      <c r="O104" s="153">
        <f>+A!K52/(D!O$94)</f>
        <v>3.9413225912243862E-8</v>
      </c>
      <c r="P104" s="153">
        <f>+A!L52/(D!P$94)</f>
        <v>7.8838855720666801E-8</v>
      </c>
      <c r="Q104" s="153">
        <f>+A!M52/(D!Q$94)</f>
        <v>3.8092295953241792E-8</v>
      </c>
      <c r="R104" s="153">
        <f>+A!N52/(D!R$94)</f>
        <v>3.7952730573438925E-8</v>
      </c>
      <c r="S104" s="153">
        <f>+A!O52/(D!S$94)</f>
        <v>4.9094528383026802E-8</v>
      </c>
      <c r="T104" s="153">
        <f>+A!P52/(D!T$94)</f>
        <v>3.0501471481681727E-8</v>
      </c>
      <c r="U104" s="153">
        <f>+A!Q52/(D!U$94)</f>
        <v>4.3655737891452178E-8</v>
      </c>
      <c r="V104" s="153">
        <f>+A!R52/(D!V$94)</f>
        <v>7.6923521996613279E-8</v>
      </c>
      <c r="W104" s="153">
        <f>+A!S52/(D!W$94)</f>
        <v>1.9754769559621918E-7</v>
      </c>
      <c r="X104" s="153">
        <f>+A!T52/(D!X$94)</f>
        <v>3.1609773204088783E-7</v>
      </c>
      <c r="Y104" s="153">
        <f>+A!U52/(D!Y$94)</f>
        <v>1.326844740900572E-7</v>
      </c>
      <c r="Z104" s="153">
        <f>+A!V52/(D!Z$94)</f>
        <v>6.4579740685326026E-9</v>
      </c>
      <c r="AA104" s="153">
        <f>+A!W52/(D!AA$94)</f>
        <v>1.3056777423478983E-8</v>
      </c>
      <c r="AB104" s="153">
        <f>+A!X52/(D!AB$94)</f>
        <v>1.7365890541857256E-8</v>
      </c>
      <c r="AC104" s="153">
        <f>+A!Y52/(D!AC$94)</f>
        <v>7.9811858968855494E-9</v>
      </c>
      <c r="AD104" s="153">
        <f>+A!Z52/(D!AD$94)</f>
        <v>6.0449834857619629E-9</v>
      </c>
      <c r="AE104" s="153">
        <f>+A!AA52/(D!AE$94)</f>
        <v>4.1157849608445971E-9</v>
      </c>
      <c r="AF104" s="153">
        <f>+A!AB52/(D!AF$94)</f>
        <v>3.7042855468367084E-9</v>
      </c>
      <c r="AG104" s="153">
        <f>+A!AC52/(D!AG$94)</f>
        <v>3.2223716187031352E-9</v>
      </c>
      <c r="AH104" s="153">
        <f>+A!AD52/(D!AH$94)</f>
        <v>6.9034199544795715E-9</v>
      </c>
    </row>
    <row r="105" spans="6:34" x14ac:dyDescent="0.25">
      <c r="F105" s="214" t="s">
        <v>22</v>
      </c>
      <c r="G105" s="215"/>
      <c r="H105" s="153">
        <f>+A!D53/(D!H$94)</f>
        <v>2.9385838802415599E-7</v>
      </c>
      <c r="I105" s="153">
        <f>+A!E53/(D!I$94)</f>
        <v>1.6926740945685895E-7</v>
      </c>
      <c r="J105" s="153">
        <f>+A!F53/(D!J$94)</f>
        <v>1.2434765746594369E-7</v>
      </c>
      <c r="K105" s="153">
        <f>+A!G53/(D!K$94)</f>
        <v>1.6866161332272596E-7</v>
      </c>
      <c r="L105" s="153">
        <f>+A!H53/(D!L$94)</f>
        <v>3.7754055287476816E-7</v>
      </c>
      <c r="M105" s="153">
        <f>+A!I53/(D!M$94)</f>
        <v>6.0968351932173159E-7</v>
      </c>
      <c r="N105" s="153">
        <f>+A!J52/(D!N$94)</f>
        <v>3.0590820470795353E-8</v>
      </c>
      <c r="O105" s="153">
        <f>+A!K53/(D!O$94)</f>
        <v>1.0001789062659801E-6</v>
      </c>
      <c r="P105" s="153">
        <f>+A!L53/(D!P$94)</f>
        <v>1.2740346946005983E-6</v>
      </c>
      <c r="Q105" s="153">
        <f>+A!M53/(D!Q$94)</f>
        <v>1.5051623557958098E-6</v>
      </c>
      <c r="R105" s="153">
        <f>+A!N53/(D!R$94)</f>
        <v>1.3198267067663519E-6</v>
      </c>
      <c r="S105" s="153">
        <f>+A!O53/(D!S$94)</f>
        <v>1.6773411741215228E-6</v>
      </c>
      <c r="T105" s="153">
        <f>+A!P53/(D!T$94)</f>
        <v>1.4714682182427051E-6</v>
      </c>
      <c r="U105" s="153">
        <f>+A!Q53/(D!U$94)</f>
        <v>4.8001223893024323E-7</v>
      </c>
      <c r="V105" s="153">
        <f>+A!R53/(D!V$94)</f>
        <v>5.3189350843331347E-7</v>
      </c>
      <c r="W105" s="153">
        <f>+A!S53/(D!W$94)</f>
        <v>6.1076775114493915E-7</v>
      </c>
      <c r="X105" s="153">
        <f>+A!T53/(D!X$94)</f>
        <v>2.9174069627753244E-7</v>
      </c>
      <c r="Y105" s="153">
        <f>+A!U53/(D!Y$94)</f>
        <v>1.8763521165633573E-7</v>
      </c>
      <c r="Z105" s="153">
        <f>+A!V53/(D!Z$94)</f>
        <v>9.1307165782437713E-8</v>
      </c>
      <c r="AA105" s="153">
        <f>+A!W53/(D!AA$94)</f>
        <v>1.580974163304911E-7</v>
      </c>
      <c r="AB105" s="153">
        <f>+A!X53/(D!AB$94)</f>
        <v>1.535696155797743E-7</v>
      </c>
      <c r="AC105" s="153">
        <f>+A!Y53/(D!AC$94)</f>
        <v>1.0160254130064117E-7</v>
      </c>
      <c r="AD105" s="153">
        <f>+A!Z53/(D!AD$94)</f>
        <v>7.7075934566798139E-8</v>
      </c>
      <c r="AE105" s="153">
        <f>+A!AA53/(D!AE$94)</f>
        <v>4.7931973099785831E-8</v>
      </c>
      <c r="AF105" s="153">
        <f>+A!AB53/(D!AF$94)</f>
        <v>4.0483886640437579E-8</v>
      </c>
      <c r="AG105" s="153">
        <f>+A!AC53/(D!AG$94)</f>
        <v>6.3404110081371072E-8</v>
      </c>
      <c r="AH105" s="153">
        <f>+A!AD53/(D!AH$94)</f>
        <v>2.0070120094987103E-7</v>
      </c>
    </row>
    <row r="106" spans="6:34" x14ac:dyDescent="0.25">
      <c r="F106" s="216" t="s">
        <v>23</v>
      </c>
      <c r="G106" s="217"/>
      <c r="H106" s="153">
        <f>+A!D54/(D!H$94)</f>
        <v>3.7604424464760758E-8</v>
      </c>
      <c r="I106" s="153">
        <f>+A!E54/(D!I$94)</f>
        <v>1.2606521432554169E-8</v>
      </c>
      <c r="J106" s="153">
        <f>+A!F54/(D!J$94)</f>
        <v>4.7246233192677248E-9</v>
      </c>
      <c r="K106" s="153">
        <f>+A!G54/(D!K$94)</f>
        <v>9.0806281896060233E-9</v>
      </c>
      <c r="L106" s="153">
        <f>+A!H54/(D!L$94)</f>
        <v>6.546352785760144E-9</v>
      </c>
      <c r="M106" s="153">
        <f>+A!I54/(D!M$94)</f>
        <v>1.0744546751727084E-8</v>
      </c>
      <c r="N106" s="153">
        <f>+A!J53/(D!N$94)</f>
        <v>8.0879844139955989E-7</v>
      </c>
      <c r="O106" s="153">
        <f>+A!K54/(D!O$94)</f>
        <v>3.926532313836738E-8</v>
      </c>
      <c r="P106" s="153">
        <f>+A!L54/(D!P$94)</f>
        <v>9.8064822471405749E-9</v>
      </c>
      <c r="Q106" s="153">
        <f>+A!M54/(D!Q$94)</f>
        <v>9.9534664105194921E-9</v>
      </c>
      <c r="R106" s="153">
        <f>+A!N54/(D!R$94)</f>
        <v>7.645812181142723E-9</v>
      </c>
      <c r="S106" s="153">
        <f>+A!O54/(D!S$94)</f>
        <v>3.6628832974652294E-9</v>
      </c>
      <c r="T106" s="153">
        <f>+A!P54/(D!T$94)</f>
        <v>6.8852383689895679E-9</v>
      </c>
      <c r="U106" s="153">
        <f>+A!Q54/(D!U$94)</f>
        <v>7.0770576268035747E-9</v>
      </c>
      <c r="V106" s="153">
        <f>+A!R54/(D!V$94)</f>
        <v>8.2832398031944383E-9</v>
      </c>
      <c r="W106" s="153">
        <f>+A!S54/(D!W$94)</f>
        <v>5.6823401246638914E-9</v>
      </c>
      <c r="X106" s="153">
        <f>+A!T54/(D!X$94)</f>
        <v>5.8021123276418863E-8</v>
      </c>
      <c r="Y106" s="153">
        <f>+A!U54/(D!Y$94)</f>
        <v>7.0107941339803831E-9</v>
      </c>
      <c r="Z106" s="153">
        <f>+A!V54/(D!Z$94)</f>
        <v>5.8083731058478282E-9</v>
      </c>
      <c r="AA106" s="153">
        <f>+A!W54/(D!AA$94)</f>
        <v>3.0559118116627338E-8</v>
      </c>
      <c r="AB106" s="153">
        <f>+A!X54/(D!AB$94)</f>
        <v>7.7667963206811305E-9</v>
      </c>
      <c r="AC106" s="153">
        <f>+A!Y54/(D!AC$94)</f>
        <v>4.9119241200320647E-9</v>
      </c>
      <c r="AD106" s="153">
        <f>+A!Z54/(D!AD$94)</f>
        <v>3.0289492775434833E-9</v>
      </c>
      <c r="AE106" s="153">
        <f>+A!AA54/(D!AE$94)</f>
        <v>5.4842602405726564E-9</v>
      </c>
      <c r="AF106" s="153">
        <f>+A!AB54/(D!AF$94)</f>
        <v>2.4145155212436383E-9</v>
      </c>
      <c r="AG106" s="153">
        <f>+A!AC54/(D!AG$94)</f>
        <v>3.4370146199349491E-9</v>
      </c>
      <c r="AH106" s="153">
        <f>+A!AD54/(D!AH$94)</f>
        <v>3.8186007807893758E-9</v>
      </c>
    </row>
    <row r="107" spans="6:34" x14ac:dyDescent="0.25">
      <c r="F107" s="214" t="s">
        <v>24</v>
      </c>
      <c r="G107" s="215"/>
      <c r="H107" s="153">
        <f>+A!D55/(D!H$94)</f>
        <v>3.8128275131683356E-8</v>
      </c>
      <c r="I107" s="153">
        <f>+A!E55/(D!I$94)</f>
        <v>6.6260248654026602E-8</v>
      </c>
      <c r="J107" s="153">
        <f>+A!F55/(D!J$94)</f>
        <v>6.0155115132188933E-8</v>
      </c>
      <c r="K107" s="153">
        <f>+A!G55/(D!K$94)</f>
        <v>8.4242543050033368E-8</v>
      </c>
      <c r="L107" s="153">
        <f>+A!H55/(D!L$94)</f>
        <v>9.4883936409213989E-8</v>
      </c>
      <c r="M107" s="153">
        <f>+A!I55/(D!M$94)</f>
        <v>5.6654689260827885E-8</v>
      </c>
      <c r="N107" s="153">
        <f>+A!J54/(D!N$94)</f>
        <v>8.7092227103426597E-9</v>
      </c>
      <c r="O107" s="153">
        <f>+A!K55/(D!O$94)</f>
        <v>2.3401620111285533E-8</v>
      </c>
      <c r="P107" s="153">
        <f>+A!L55/(D!P$94)</f>
        <v>1.9485504389974112E-8</v>
      </c>
      <c r="Q107" s="153">
        <f>+A!M55/(D!Q$94)</f>
        <v>3.0850529848871209E-8</v>
      </c>
      <c r="R107" s="153">
        <f>+A!N55/(D!R$94)</f>
        <v>2.6878235747131714E-8</v>
      </c>
      <c r="S107" s="153">
        <f>+A!O55/(D!S$94)</f>
        <v>3.576176064084549E-8</v>
      </c>
      <c r="T107" s="153">
        <f>+A!P55/(D!T$94)</f>
        <v>3.1523040680865091E-8</v>
      </c>
      <c r="U107" s="153">
        <f>+A!Q55/(D!U$94)</f>
        <v>3.0510364026385801E-8</v>
      </c>
      <c r="V107" s="153">
        <f>+A!R55/(D!V$94)</f>
        <v>2.2860759403603822E-8</v>
      </c>
      <c r="W107" s="153">
        <f>+A!S55/(D!W$94)</f>
        <v>1.7183231212138783E-8</v>
      </c>
      <c r="X107" s="153">
        <f>+A!T55/(D!X$94)</f>
        <v>2.0215652404265826E-8</v>
      </c>
      <c r="Y107" s="153">
        <f>+A!U55/(D!Y$94)</f>
        <v>1.2711577285860131E-8</v>
      </c>
      <c r="Z107" s="153">
        <f>+A!V55/(D!Z$94)</f>
        <v>9.0677959143817195E-9</v>
      </c>
      <c r="AA107" s="153">
        <f>+A!W55/(D!AA$94)</f>
        <v>8.7861784180390446E-9</v>
      </c>
      <c r="AB107" s="153">
        <f>+A!X55/(D!AB$94)</f>
        <v>8.9513810396724136E-9</v>
      </c>
      <c r="AC107" s="153">
        <f>+A!Y55/(D!AC$94)</f>
        <v>7.3624216704311481E-9</v>
      </c>
      <c r="AD107" s="153">
        <f>+A!Z55/(D!AD$94)</f>
        <v>8.6168361401569976E-9</v>
      </c>
      <c r="AE107" s="153">
        <f>+A!AA55/(D!AE$94)</f>
        <v>9.775189761830079E-9</v>
      </c>
      <c r="AF107" s="153">
        <f>+A!AB55/(D!AF$94)</f>
        <v>1.0201821950013053E-8</v>
      </c>
      <c r="AG107" s="153">
        <f>+A!AC55/(D!AG$94)</f>
        <v>1.0862812296026647E-8</v>
      </c>
      <c r="AH107" s="153">
        <f>+A!AD55/(D!AH$94)</f>
        <v>1.1214239025589324E-8</v>
      </c>
    </row>
    <row r="108" spans="6:34" ht="15.75" thickBot="1" x14ac:dyDescent="0.3">
      <c r="F108" s="218" t="s">
        <v>25</v>
      </c>
      <c r="G108" s="219"/>
      <c r="H108" s="154" t="e">
        <f>+A!D56/(D!H$94)</f>
        <v>#VALUE!</v>
      </c>
      <c r="I108" s="154" t="e">
        <f>+A!E56/(D!I$94)</f>
        <v>#VALUE!</v>
      </c>
      <c r="J108" s="154">
        <f>+A!F56/(D!J$94)</f>
        <v>5.625377518843313E-14</v>
      </c>
      <c r="K108" s="154">
        <f>+A!G56/(D!K$94)</f>
        <v>1.6151357119815262E-9</v>
      </c>
      <c r="L108" s="154">
        <f>+A!H56/(D!L$94)</f>
        <v>7.9920025501929025E-10</v>
      </c>
      <c r="M108" s="154" t="e">
        <f>+A!I56/(D!M$94)</f>
        <v>#VALUE!</v>
      </c>
      <c r="N108" s="154">
        <f>+A!J55/(D!N$94)</f>
        <v>3.5226793273184535E-8</v>
      </c>
      <c r="O108" s="154" t="e">
        <f>+A!K56/(D!O$94)</f>
        <v>#VALUE!</v>
      </c>
      <c r="P108" s="154" t="e">
        <f>+A!L56/(D!P$94)</f>
        <v>#VALUE!</v>
      </c>
      <c r="Q108" s="154">
        <f>+A!M56/(D!Q$94)</f>
        <v>5.4680190960274494E-9</v>
      </c>
      <c r="R108" s="154">
        <f>+A!N56/(D!R$94)</f>
        <v>8.8381275371620456E-9</v>
      </c>
      <c r="S108" s="154">
        <f>+A!O56/(D!S$94)</f>
        <v>1.2876576383140094E-8</v>
      </c>
      <c r="T108" s="154">
        <f>+A!P56/(D!T$94)</f>
        <v>1.1749076434322714E-8</v>
      </c>
      <c r="U108" s="154">
        <f>+A!Q56/(D!U$94)</f>
        <v>1.4720165571878872E-8</v>
      </c>
      <c r="V108" s="154">
        <f>+A!R56/(D!V$94)</f>
        <v>2.2419331023504264E-8</v>
      </c>
      <c r="W108" s="154">
        <f>+A!S56/(D!W$94)</f>
        <v>1.4909972720199988E-8</v>
      </c>
      <c r="X108" s="154">
        <f>+A!T56/(D!X$94)</f>
        <v>2.1141159693508336E-8</v>
      </c>
      <c r="Y108" s="154">
        <f>+A!U56/(D!Y$94)</f>
        <v>5.9443927683375218E-9</v>
      </c>
      <c r="Z108" s="154">
        <f>+A!V56/(D!Z$94)</f>
        <v>4.8134504129883952E-9</v>
      </c>
      <c r="AA108" s="154">
        <f>+A!W56/(D!AA$94)</f>
        <v>5.9433928696602371E-9</v>
      </c>
      <c r="AB108" s="154">
        <f>+A!X56/(D!AB$94)</f>
        <v>7.8558444462488453E-9</v>
      </c>
      <c r="AC108" s="154">
        <f>+A!Y56/(D!AC$94)</f>
        <v>9.4494612680160911E-9</v>
      </c>
      <c r="AD108" s="154">
        <f>+A!Z56/(D!AD$94)</f>
        <v>6.7903285528820838E-9</v>
      </c>
      <c r="AE108" s="154">
        <f>+A!AA56/(D!AE$94)</f>
        <v>1.6970676960015202E-7</v>
      </c>
      <c r="AF108" s="154">
        <f>+A!AB56/(D!AF$94)</f>
        <v>1.4072961127844306E-6</v>
      </c>
      <c r="AG108" s="154">
        <f>+A!AC56/(D!AG$94)</f>
        <v>2.4774692464510387E-6</v>
      </c>
      <c r="AH108" s="154">
        <f>+A!AD56/(D!AH$94)</f>
        <v>1.5875603634155395E-6</v>
      </c>
    </row>
    <row r="109" spans="6:34" x14ac:dyDescent="0.25">
      <c r="F109" t="s">
        <v>52</v>
      </c>
      <c r="I109" s="46"/>
    </row>
    <row r="110" spans="6:34" ht="15.75" thickBot="1" x14ac:dyDescent="0.3"/>
    <row r="111" spans="6:34" ht="15.75" thickBot="1" x14ac:dyDescent="0.3">
      <c r="F111" s="5" t="s">
        <v>14</v>
      </c>
      <c r="G111" s="6"/>
      <c r="H111" s="11">
        <v>1995</v>
      </c>
      <c r="I111" s="7">
        <v>1996</v>
      </c>
      <c r="J111" s="11">
        <v>1997</v>
      </c>
      <c r="K111" s="7">
        <v>1998</v>
      </c>
      <c r="L111" s="11">
        <v>1999</v>
      </c>
      <c r="M111" s="7">
        <v>2000</v>
      </c>
      <c r="N111" s="11">
        <v>2001</v>
      </c>
      <c r="O111" s="7">
        <v>2002</v>
      </c>
      <c r="P111" s="11">
        <v>2003</v>
      </c>
      <c r="Q111" s="7">
        <v>2004</v>
      </c>
      <c r="R111" s="11">
        <v>2005</v>
      </c>
      <c r="S111" s="7">
        <v>2006</v>
      </c>
      <c r="T111" s="11">
        <v>2007</v>
      </c>
      <c r="U111" s="7">
        <v>2008</v>
      </c>
      <c r="V111" s="11">
        <v>2009</v>
      </c>
      <c r="W111" s="7">
        <v>2010</v>
      </c>
      <c r="X111" s="11">
        <v>2011</v>
      </c>
      <c r="Y111" s="7">
        <v>2012</v>
      </c>
      <c r="Z111" s="11">
        <v>2013</v>
      </c>
      <c r="AA111" s="7">
        <v>2014</v>
      </c>
      <c r="AB111" s="11">
        <v>2015</v>
      </c>
      <c r="AC111" s="8">
        <v>2016</v>
      </c>
      <c r="AD111" s="8">
        <v>2017</v>
      </c>
      <c r="AE111" s="8">
        <v>2018</v>
      </c>
      <c r="AF111" s="8">
        <v>2019</v>
      </c>
      <c r="AG111" s="8">
        <v>2020</v>
      </c>
      <c r="AH111" s="8">
        <v>2021</v>
      </c>
    </row>
    <row r="112" spans="6:34" ht="15.75" thickBot="1" x14ac:dyDescent="0.3">
      <c r="F112" s="194" t="s">
        <v>26</v>
      </c>
      <c r="G112" s="203"/>
      <c r="H112" s="41">
        <f>+B!E46/(D!H$94)</f>
        <v>4.2258933849013026E-6</v>
      </c>
      <c r="I112" s="41">
        <f>+B!F46/(D!I$94)</f>
        <v>4.8531028166278193E-6</v>
      </c>
      <c r="J112" s="41">
        <f>+B!G46/(D!J$94)</f>
        <v>3.6682355501299792E-6</v>
      </c>
      <c r="K112" s="41">
        <f>+B!H46/(D!K$94)</f>
        <v>4.0227880435736706E-6</v>
      </c>
      <c r="L112" s="41">
        <f>+B!I46/(D!L$94)</f>
        <v>2.861010442545428E-6</v>
      </c>
      <c r="M112" s="41">
        <f>+B!J46/(D!M$94)</f>
        <v>2.4957046948821039E-6</v>
      </c>
      <c r="N112" s="41">
        <f>+B!K46/(D!N$94)</f>
        <v>4.083017578359007E-6</v>
      </c>
      <c r="O112" s="41">
        <f>+B!L46/(D!O$94)</f>
        <v>2.807373082883831E-6</v>
      </c>
      <c r="P112" s="41">
        <f>+B!M46/(D!P$94)</f>
        <v>3.0590530695716828E-6</v>
      </c>
      <c r="Q112" s="41">
        <f>+B!N46/(D!Q$94)</f>
        <v>2.5821256329166045E-6</v>
      </c>
      <c r="R112" s="41">
        <f>+B!O46/(D!R$94)</f>
        <v>2.2767252933138866E-6</v>
      </c>
      <c r="S112" s="41">
        <f>+B!P46/(D!S$94)</f>
        <v>2.4418819801621544E-6</v>
      </c>
      <c r="T112" s="41">
        <f>+B!Q46/(D!T$94)</f>
        <v>2.5194097712831398E-6</v>
      </c>
      <c r="U112" s="41">
        <f>+B!R46/(D!U$94)</f>
        <v>2.5088618547394188E-6</v>
      </c>
      <c r="V112" s="41">
        <f>+B!S46/(D!V$94)</f>
        <v>2.3190431148964612E-6</v>
      </c>
      <c r="W112" s="41">
        <f>+B!T46/(D!W$94)</f>
        <v>2.2346896740785991E-6</v>
      </c>
      <c r="X112" s="41">
        <f>+B!U46/(D!X$94)</f>
        <v>2.3707007460988093E-6</v>
      </c>
      <c r="Y112" s="41">
        <f>+B!V46/(D!Y$94)</f>
        <v>2.5570172274295242E-6</v>
      </c>
      <c r="Z112" s="41">
        <f>+B!W46/(D!Z$94)</f>
        <v>2.6447614866269834E-6</v>
      </c>
      <c r="AA112" s="41">
        <f>+B!X46/(D!AA$94)</f>
        <v>2.5765326605585701E-6</v>
      </c>
      <c r="AB112" s="41">
        <f>+B!Y46/(D!AB$94)</f>
        <v>2.8066361583258168E-6</v>
      </c>
      <c r="AC112" s="41">
        <f>+B!Z46/(D!AC$94)</f>
        <v>2.6917265684010915E-6</v>
      </c>
      <c r="AD112" s="41">
        <f>+B!AA46/(D!AD$94)</f>
        <v>2.4194990836183455E-6</v>
      </c>
      <c r="AE112" s="41">
        <f>+B!AB46/(D!AE$94)</f>
        <v>2.4735679462864931E-6</v>
      </c>
      <c r="AF112" s="41">
        <f>+B!AC46/(D!AF$94)</f>
        <v>2.5445469649678038E-6</v>
      </c>
      <c r="AG112" s="41">
        <f>+B!AD46/(D!AG$94)</f>
        <v>2.5127407985459746E-6</v>
      </c>
      <c r="AH112" s="41">
        <f>+B!AE46/(D!AH$94)</f>
        <v>2.858075352835101E-6</v>
      </c>
    </row>
    <row r="113" spans="6:34" x14ac:dyDescent="0.25">
      <c r="F113" s="214" t="s">
        <v>16</v>
      </c>
      <c r="G113" s="215"/>
      <c r="H113" s="42">
        <f>+B!E47/(D!H$94)</f>
        <v>2.5333336096680037E-8</v>
      </c>
      <c r="I113" s="42">
        <f>+B!F47/(D!I$94)</f>
        <v>2.5943363163504774E-8</v>
      </c>
      <c r="J113" s="42">
        <f>+B!G47/(D!J$94)</f>
        <v>2.7335106332810167E-8</v>
      </c>
      <c r="K113" s="42">
        <f>+B!H47/(D!K$94)</f>
        <v>3.8887937438052611E-8</v>
      </c>
      <c r="L113" s="42">
        <f>+B!I47/(D!L$94)</f>
        <v>3.5104998832425072E-8</v>
      </c>
      <c r="M113" s="42">
        <f>+B!J47/(D!M$94)</f>
        <v>3.2303229184802742E-8</v>
      </c>
      <c r="N113" s="42">
        <f>+B!K47/(D!N$94)</f>
        <v>2.6348670201446084E-8</v>
      </c>
      <c r="O113" s="42">
        <f>+B!L47/(D!O$94)</f>
        <v>2.7896857934714647E-8</v>
      </c>
      <c r="P113" s="42">
        <f>+B!M47/(D!P$94)</f>
        <v>2.2078609048724965E-8</v>
      </c>
      <c r="Q113" s="42">
        <f>+B!N47/(D!Q$94)</f>
        <v>3.1595916467088854E-8</v>
      </c>
      <c r="R113" s="42">
        <f>+B!O47/(D!R$94)</f>
        <v>2.9186956136027024E-8</v>
      </c>
      <c r="S113" s="42">
        <f>+B!P47/(D!S$94)</f>
        <v>3.1545135319517268E-8</v>
      </c>
      <c r="T113" s="42">
        <f>+B!Q47/(D!T$94)</f>
        <v>2.866874930395588E-8</v>
      </c>
      <c r="U113" s="42">
        <f>+B!R47/(D!U$94)</f>
        <v>2.7973150520137294E-8</v>
      </c>
      <c r="V113" s="42">
        <f>+B!S47/(D!V$94)</f>
        <v>3.2499442124401083E-8</v>
      </c>
      <c r="W113" s="42">
        <f>+B!T47/(D!W$94)</f>
        <v>2.9412537787081022E-8</v>
      </c>
      <c r="X113" s="42">
        <f>+B!U47/(D!X$94)</f>
        <v>3.2626988394489264E-8</v>
      </c>
      <c r="Y113" s="42">
        <f>+B!V47/(D!Y$94)</f>
        <v>3.9412455668734833E-8</v>
      </c>
      <c r="Z113" s="42">
        <f>+B!W47/(D!Z$94)</f>
        <v>4.2796754978796529E-8</v>
      </c>
      <c r="AA113" s="42">
        <f>+B!X47/(D!AA$94)</f>
        <v>5.9742604272012905E-8</v>
      </c>
      <c r="AB113" s="42">
        <f>+B!Y47/(D!AB$94)</f>
        <v>6.9479413238070361E-8</v>
      </c>
      <c r="AC113" s="42">
        <f>+B!Z47/(D!AC$94)</f>
        <v>7.6432172030999336E-8</v>
      </c>
      <c r="AD113" s="42">
        <f>+B!AA47/(D!AD$94)</f>
        <v>8.0401404601833283E-8</v>
      </c>
      <c r="AE113" s="42">
        <f>+B!AB47/(D!AE$94)</f>
        <v>8.1020360173912556E-8</v>
      </c>
      <c r="AF113" s="42">
        <f>+B!AC47/(D!AF$94)</f>
        <v>1.0668245813209816E-7</v>
      </c>
      <c r="AG113" s="42">
        <f>+B!AD47/(D!AG$94)</f>
        <v>1.5083378568946719E-7</v>
      </c>
      <c r="AH113" s="42">
        <f>+B!AE47/(D!AH$94)</f>
        <v>1.7959412000185749E-7</v>
      </c>
    </row>
    <row r="114" spans="6:34" x14ac:dyDescent="0.25">
      <c r="F114" s="216" t="s">
        <v>17</v>
      </c>
      <c r="G114" s="217"/>
      <c r="H114" s="43">
        <f>+B!E48/(D!H$94)</f>
        <v>5.420027519390334E-9</v>
      </c>
      <c r="I114" s="43">
        <f>+B!F48/(D!I$94)</f>
        <v>8.05546644417743E-9</v>
      </c>
      <c r="J114" s="43">
        <f>+B!G48/(D!J$94)</f>
        <v>6.3217711287885208E-9</v>
      </c>
      <c r="K114" s="43">
        <f>+B!H48/(D!K$94)</f>
        <v>1.3520341677342311E-8</v>
      </c>
      <c r="L114" s="43">
        <f>+B!I48/(D!L$94)</f>
        <v>1.3277932529579636E-8</v>
      </c>
      <c r="M114" s="43">
        <f>+B!J48/(D!M$94)</f>
        <v>4.2201776381252187E-8</v>
      </c>
      <c r="N114" s="43">
        <f>+B!K48/(D!N$94)</f>
        <v>5.9676260978308709E-8</v>
      </c>
      <c r="O114" s="43">
        <f>+B!L48/(D!O$94)</f>
        <v>3.816895006048557E-8</v>
      </c>
      <c r="P114" s="43">
        <f>+B!M48/(D!P$94)</f>
        <v>1.0292539198499146E-7</v>
      </c>
      <c r="Q114" s="43">
        <f>+B!N48/(D!Q$94)</f>
        <v>7.5551981409852096E-8</v>
      </c>
      <c r="R114" s="43">
        <f>+B!O48/(D!R$94)</f>
        <v>1.6016563141245613E-8</v>
      </c>
      <c r="S114" s="43">
        <f>+B!P48/(D!S$94)</f>
        <v>1.0892633704605243E-8</v>
      </c>
      <c r="T114" s="43">
        <f>+B!Q48/(D!T$94)</f>
        <v>2.0483575781342052E-8</v>
      </c>
      <c r="U114" s="43">
        <f>+B!R48/(D!U$94)</f>
        <v>9.644252104391867E-9</v>
      </c>
      <c r="V114" s="43">
        <f>+B!S48/(D!V$94)</f>
        <v>7.311634367826411E-9</v>
      </c>
      <c r="W114" s="43">
        <f>+B!T48/(D!W$94)</f>
        <v>5.0895631755599795E-9</v>
      </c>
      <c r="X114" s="43">
        <f>+B!U48/(D!X$94)</f>
        <v>4.7190890974808837E-9</v>
      </c>
      <c r="Y114" s="43">
        <f>+B!V48/(D!Y$94)</f>
        <v>6.4537568594821985E-9</v>
      </c>
      <c r="Z114" s="43">
        <f>+B!W48/(D!Z$94)</f>
        <v>6.111158028202589E-9</v>
      </c>
      <c r="AA114" s="43">
        <f>+B!X48/(D!AA$94)</f>
        <v>1.910984143412387E-8</v>
      </c>
      <c r="AB114" s="43">
        <f>+B!Y48/(D!AB$94)</f>
        <v>2.2969649490230589E-8</v>
      </c>
      <c r="AC114" s="43">
        <f>+B!Z48/(D!AC$94)</f>
        <v>3.4356445063451668E-8</v>
      </c>
      <c r="AD114" s="43">
        <f>+B!AA48/(D!AD$94)</f>
        <v>2.4281087023252727E-8</v>
      </c>
      <c r="AE114" s="43">
        <f>+B!AB48/(D!AE$94)</f>
        <v>4.0192883362268044E-8</v>
      </c>
      <c r="AF114" s="43">
        <f>+B!AC48/(D!AF$94)</f>
        <v>4.5634090496080144E-8</v>
      </c>
      <c r="AG114" s="43">
        <f>+B!AD48/(D!AG$94)</f>
        <v>4.1009325259651056E-8</v>
      </c>
      <c r="AH114" s="43">
        <f>+B!AE48/(D!AH$94)</f>
        <v>6.4047303379919163E-8</v>
      </c>
    </row>
    <row r="115" spans="6:34" x14ac:dyDescent="0.25">
      <c r="F115" s="214" t="s">
        <v>18</v>
      </c>
      <c r="G115" s="215"/>
      <c r="H115" s="43">
        <f>+B!E49/(D!H$94)</f>
        <v>8.2623854587181873E-8</v>
      </c>
      <c r="I115" s="43">
        <f>+B!F49/(D!I$94)</f>
        <v>8.8209637305929733E-8</v>
      </c>
      <c r="J115" s="43">
        <f>+B!G49/(D!J$94)</f>
        <v>6.2351009373557021E-8</v>
      </c>
      <c r="K115" s="43">
        <f>+B!H49/(D!K$94)</f>
        <v>7.4433844187342042E-8</v>
      </c>
      <c r="L115" s="43">
        <f>+B!I49/(D!L$94)</f>
        <v>8.644692040691584E-8</v>
      </c>
      <c r="M115" s="43">
        <f>+B!J49/(D!M$94)</f>
        <v>6.5708258060224616E-8</v>
      </c>
      <c r="N115" s="43">
        <f>+B!K49/(D!N$94)</f>
        <v>6.4758534759761086E-8</v>
      </c>
      <c r="O115" s="43">
        <f>+B!L49/(D!O$94)</f>
        <v>7.8445685631626469E-8</v>
      </c>
      <c r="P115" s="43">
        <f>+B!M49/(D!P$94)</f>
        <v>6.1899003172694561E-8</v>
      </c>
      <c r="Q115" s="43">
        <f>+B!N49/(D!Q$94)</f>
        <v>4.8159939218757025E-8</v>
      </c>
      <c r="R115" s="43">
        <f>+B!O49/(D!R$94)</f>
        <v>4.3038797763534958E-8</v>
      </c>
      <c r="S115" s="43">
        <f>+B!P49/(D!S$94)</f>
        <v>5.0366028225697307E-8</v>
      </c>
      <c r="T115" s="43">
        <f>+B!Q49/(D!T$94)</f>
        <v>3.434291098277227E-8</v>
      </c>
      <c r="U115" s="43">
        <f>+B!R49/(D!U$94)</f>
        <v>3.6455238435813156E-8</v>
      </c>
      <c r="V115" s="43">
        <f>+B!S49/(D!V$94)</f>
        <v>3.171684877657098E-8</v>
      </c>
      <c r="W115" s="43">
        <f>+B!T49/(D!W$94)</f>
        <v>1.6948926795216912E-8</v>
      </c>
      <c r="X115" s="43">
        <f>+B!U49/(D!X$94)</f>
        <v>1.8332644406214802E-8</v>
      </c>
      <c r="Y115" s="43">
        <f>+B!V49/(D!Y$94)</f>
        <v>1.231866646367178E-8</v>
      </c>
      <c r="Z115" s="43">
        <f>+B!W49/(D!Z$94)</f>
        <v>1.2872058337388358E-8</v>
      </c>
      <c r="AA115" s="43">
        <f>+B!X49/(D!AA$94)</f>
        <v>1.8135561190110897E-8</v>
      </c>
      <c r="AB115" s="43">
        <f>+B!Y49/(D!AB$94)</f>
        <v>3.0768757870862692E-8</v>
      </c>
      <c r="AC115" s="43">
        <f>+B!Z49/(D!AC$94)</f>
        <v>2.7258805490519351E-8</v>
      </c>
      <c r="AD115" s="43">
        <f>+B!AA49/(D!AD$94)</f>
        <v>1.9785071799847012E-8</v>
      </c>
      <c r="AE115" s="43">
        <f>+B!AB49/(D!AE$94)</f>
        <v>1.7753936671834225E-8</v>
      </c>
      <c r="AF115" s="43">
        <f>+B!AC49/(D!AF$94)</f>
        <v>2.9436271032375978E-8</v>
      </c>
      <c r="AG115" s="43">
        <f>+B!AD49/(D!AG$94)</f>
        <v>2.7174193153157633E-8</v>
      </c>
      <c r="AH115" s="43">
        <f>+B!AE49/(D!AH$94)</f>
        <v>2.4789360937579929E-8</v>
      </c>
    </row>
    <row r="116" spans="6:34" x14ac:dyDescent="0.25">
      <c r="F116" s="216" t="s">
        <v>19</v>
      </c>
      <c r="G116" s="217"/>
      <c r="H116" s="43">
        <f>+B!E50/(D!H$94)</f>
        <v>1.0473867640060011E-7</v>
      </c>
      <c r="I116" s="43">
        <f>+B!F50/(D!I$94)</f>
        <v>1.0081606610787584E-8</v>
      </c>
      <c r="J116" s="43">
        <f>+B!G50/(D!J$94)</f>
        <v>1.0402701249833401E-8</v>
      </c>
      <c r="K116" s="43">
        <f>+B!H50/(D!K$94)</f>
        <v>1.3800471221551837E-9</v>
      </c>
      <c r="L116" s="43">
        <f>+B!I50/(D!L$94)</f>
        <v>9.3072949559563567E-10</v>
      </c>
      <c r="M116" s="43">
        <f>+B!J50/(D!M$94)</f>
        <v>9.055270729771593E-11</v>
      </c>
      <c r="N116" s="43">
        <f>+B!K50/(D!N$94)</f>
        <v>9.5436646211883049E-11</v>
      </c>
      <c r="O116" s="43">
        <f>+B!L50/(D!O$94)</f>
        <v>1.3397915019178798E-10</v>
      </c>
      <c r="P116" s="43">
        <f>+B!M50/(D!P$94)</f>
        <v>1.3406398105344325E-10</v>
      </c>
      <c r="Q116" s="43">
        <f>+B!N50/(D!Q$94)</f>
        <v>8.9354577819331181E-8</v>
      </c>
      <c r="R116" s="43">
        <f>+B!O50/(D!R$94)</f>
        <v>1.9324375730534784E-11</v>
      </c>
      <c r="S116" s="43">
        <f>+B!P50/(D!S$94)</f>
        <v>2.1654688363771025E-10</v>
      </c>
      <c r="T116" s="43">
        <f>+B!Q50/(D!T$94)</f>
        <v>1.2238838327193765E-8</v>
      </c>
      <c r="U116" s="43">
        <f>+B!R50/(D!U$94)</f>
        <v>2.6003465529067218E-10</v>
      </c>
      <c r="V116" s="43">
        <f>+B!S50/(D!V$94)</f>
        <v>1.2856703227972971E-9</v>
      </c>
      <c r="W116" s="43">
        <f>+B!T50/(D!W$94)</f>
        <v>4.8074577681700693E-9</v>
      </c>
      <c r="X116" s="43">
        <f>+B!U50/(D!X$94)</f>
        <v>1.0908964894683464E-8</v>
      </c>
      <c r="Y116" s="43">
        <f>+B!V50/(D!Y$94)</f>
        <v>3.0885714694279053E-9</v>
      </c>
      <c r="Z116" s="43">
        <f>+B!W50/(D!Z$94)</f>
        <v>2.1952023327466062E-8</v>
      </c>
      <c r="AA116" s="43">
        <f>+B!X50/(D!AA$94)</f>
        <v>3.3143528249240461E-9</v>
      </c>
      <c r="AB116" s="43">
        <f>+B!Y50/(D!AB$94)</f>
        <v>6.2391783502394732E-9</v>
      </c>
      <c r="AC116" s="43">
        <f>+B!Z50/(D!AC$94)</f>
        <v>5.6343319378171815E-9</v>
      </c>
      <c r="AD116" s="43">
        <f>+B!AA50/(D!AD$94)</f>
        <v>7.7176965806726364E-9</v>
      </c>
      <c r="AE116" s="43">
        <f>+B!AB50/(D!AE$94)</f>
        <v>1.3298538888859635E-8</v>
      </c>
      <c r="AF116" s="43">
        <f>+B!AC50/(D!AF$94)</f>
        <v>2.6631154231140351E-8</v>
      </c>
      <c r="AG116" s="43">
        <f>+B!AD50/(D!AG$94)</f>
        <v>2.4802076853753688E-8</v>
      </c>
      <c r="AH116" s="43">
        <f>+B!AE50/(D!AH$94)</f>
        <v>3.2009977634667549E-8</v>
      </c>
    </row>
    <row r="117" spans="6:34" x14ac:dyDescent="0.25">
      <c r="F117" s="214" t="s">
        <v>20</v>
      </c>
      <c r="G117" s="215"/>
      <c r="H117" s="43">
        <f>+B!E51/(D!H$94)</f>
        <v>1.3924417717079419E-9</v>
      </c>
      <c r="I117" s="43">
        <f>+B!F51/(D!I$94)</f>
        <v>4.0707344088005774E-9</v>
      </c>
      <c r="J117" s="43">
        <f>+B!G51/(D!J$94)</f>
        <v>7.3074591532694434E-9</v>
      </c>
      <c r="K117" s="43">
        <f>+B!H51/(D!K$94)</f>
        <v>2.9929886875091124E-9</v>
      </c>
      <c r="L117" s="43">
        <f>+B!I51/(D!L$94)</f>
        <v>2.3387746138826702E-9</v>
      </c>
      <c r="M117" s="43">
        <f>+B!J51/(D!M$94)</f>
        <v>2.2000753842268059E-9</v>
      </c>
      <c r="N117" s="43">
        <f>+B!K51/(D!N$94)</f>
        <v>3.2378406994027039E-9</v>
      </c>
      <c r="O117" s="43">
        <f>+B!L51/(D!O$94)</f>
        <v>5.8422565435059094E-9</v>
      </c>
      <c r="P117" s="43">
        <f>+B!M51/(D!P$94)</f>
        <v>2.842477610897942E-9</v>
      </c>
      <c r="Q117" s="43">
        <f>+B!N51/(D!Q$94)</f>
        <v>3.6767970842940325E-9</v>
      </c>
      <c r="R117" s="43">
        <f>+B!O51/(D!R$94)</f>
        <v>3.0374430097273776E-9</v>
      </c>
      <c r="S117" s="43">
        <f>+B!P51/(D!S$94)</f>
        <v>3.7632801696837986E-9</v>
      </c>
      <c r="T117" s="43">
        <f>+B!Q51/(D!T$94)</f>
        <v>5.3626793230631257E-9</v>
      </c>
      <c r="U117" s="43">
        <f>+B!R51/(D!U$94)</f>
        <v>6.6724693527779488E-9</v>
      </c>
      <c r="V117" s="43">
        <f>+B!S51/(D!V$94)</f>
        <v>3.7103615818012611E-9</v>
      </c>
      <c r="W117" s="43">
        <f>+B!T51/(D!W$94)</f>
        <v>3.9586988030212425E-9</v>
      </c>
      <c r="X117" s="43">
        <f>+B!U51/(D!X$94)</f>
        <v>4.923544245418471E-9</v>
      </c>
      <c r="Y117" s="43">
        <f>+B!V51/(D!Y$94)</f>
        <v>6.4797273268940826E-9</v>
      </c>
      <c r="Z117" s="43">
        <f>+B!W51/(D!Z$94)</f>
        <v>9.5847251649194848E-9</v>
      </c>
      <c r="AA117" s="43">
        <f>+B!X51/(D!AA$94)</f>
        <v>9.4891159333512857E-9</v>
      </c>
      <c r="AB117" s="43">
        <f>+B!Y51/(D!AB$94)</f>
        <v>1.0346973766317783E-8</v>
      </c>
      <c r="AC117" s="43">
        <f>+B!Z51/(D!AC$94)</f>
        <v>1.2039755506370479E-8</v>
      </c>
      <c r="AD117" s="43">
        <f>+B!AA51/(D!AD$94)</f>
        <v>5.8823972555404328E-9</v>
      </c>
      <c r="AE117" s="43">
        <f>+B!AB51/(D!AE$94)</f>
        <v>4.1735291346755423E-9</v>
      </c>
      <c r="AF117" s="43">
        <f>+B!AC51/(D!AF$94)</f>
        <v>2.5710135310535167E-9</v>
      </c>
      <c r="AG117" s="43">
        <f>+B!AD51/(D!AG$94)</f>
        <v>3.7538218887908891E-9</v>
      </c>
      <c r="AH117" s="43">
        <f>+B!AE51/(D!AH$94)</f>
        <v>5.4843296762850467E-9</v>
      </c>
    </row>
    <row r="118" spans="6:34" x14ac:dyDescent="0.25">
      <c r="F118" s="216" t="s">
        <v>21</v>
      </c>
      <c r="G118" s="217"/>
      <c r="H118" s="43">
        <f>+B!E52/(D!H$94)</f>
        <v>6.3809551414418651E-7</v>
      </c>
      <c r="I118" s="43">
        <f>+B!F52/(D!I$94)</f>
        <v>5.4955722463555735E-7</v>
      </c>
      <c r="J118" s="43">
        <f>+B!G52/(D!J$94)</f>
        <v>5.3994698581899243E-7</v>
      </c>
      <c r="K118" s="43">
        <f>+B!H52/(D!K$94)</f>
        <v>6.6161972349816731E-7</v>
      </c>
      <c r="L118" s="43">
        <f>+B!I52/(D!L$94)</f>
        <v>5.313143165770621E-7</v>
      </c>
      <c r="M118" s="43">
        <f>+B!J52/(D!M$94)</f>
        <v>5.8461178228835526E-7</v>
      </c>
      <c r="N118" s="43">
        <f>+B!K52/(D!N$94)</f>
        <v>6.1584963356303047E-7</v>
      </c>
      <c r="O118" s="43">
        <f>+B!L52/(D!O$94)</f>
        <v>6.3322547891258061E-7</v>
      </c>
      <c r="P118" s="43">
        <f>+B!M52/(D!P$94)</f>
        <v>6.8392040451789091E-7</v>
      </c>
      <c r="Q118" s="43">
        <f>+B!N52/(D!Q$94)</f>
        <v>5.9376884246834896E-7</v>
      </c>
      <c r="R118" s="43">
        <f>+B!O52/(D!R$94)</f>
        <v>4.9619104795566697E-7</v>
      </c>
      <c r="S118" s="43">
        <f>+B!P52/(D!S$94)</f>
        <v>5.0153317534637903E-7</v>
      </c>
      <c r="T118" s="43">
        <f>+B!Q52/(D!T$94)</f>
        <v>4.7643729442912545E-7</v>
      </c>
      <c r="U118" s="43">
        <f>+B!R52/(D!U$94)</f>
        <v>5.0539304498016994E-7</v>
      </c>
      <c r="V118" s="43">
        <f>+B!S52/(D!V$94)</f>
        <v>5.1803236383590149E-7</v>
      </c>
      <c r="W118" s="43">
        <f>+B!T52/(D!W$94)</f>
        <v>4.9739097643983602E-7</v>
      </c>
      <c r="X118" s="43">
        <f>+B!U52/(D!X$94)</f>
        <v>5.1165318005459604E-7</v>
      </c>
      <c r="Y118" s="43">
        <f>+B!V52/(D!Y$94)</f>
        <v>5.1933008614465314E-7</v>
      </c>
      <c r="Z118" s="43">
        <f>+B!W52/(D!Z$94)</f>
        <v>5.6941905377421361E-7</v>
      </c>
      <c r="AA118" s="43">
        <f>+B!X52/(D!AA$94)</f>
        <v>5.5576559802898904E-7</v>
      </c>
      <c r="AB118" s="43">
        <f>+B!Y52/(D!AB$94)</f>
        <v>6.6915505969199078E-7</v>
      </c>
      <c r="AC118" s="43">
        <f>+B!Z52/(D!AC$94)</f>
        <v>6.37453521137849E-7</v>
      </c>
      <c r="AD118" s="43">
        <f>+B!AA52/(D!AD$94)</f>
        <v>6.1206014090392473E-7</v>
      </c>
      <c r="AE118" s="43">
        <f>+B!AB52/(D!AE$94)</f>
        <v>5.6014721162751016E-7</v>
      </c>
      <c r="AF118" s="43">
        <f>+B!AC52/(D!AF$94)</f>
        <v>6.1879138525019817E-7</v>
      </c>
      <c r="AG118" s="43">
        <f>+B!AD52/(D!AG$94)</f>
        <v>7.442560533111612E-7</v>
      </c>
      <c r="AH118" s="43">
        <f>+B!AE52/(D!AH$94)</f>
        <v>8.2959157851375165E-7</v>
      </c>
    </row>
    <row r="119" spans="6:34" x14ac:dyDescent="0.25">
      <c r="F119" s="214" t="s">
        <v>22</v>
      </c>
      <c r="G119" s="215"/>
      <c r="H119" s="43">
        <f>+B!E53/(D!H$94)</f>
        <v>6.7743976925874487E-7</v>
      </c>
      <c r="I119" s="43">
        <f>+B!F53/(D!I$94)</f>
        <v>6.8144200837289606E-7</v>
      </c>
      <c r="J119" s="43">
        <f>+B!G53/(D!J$94)</f>
        <v>6.2801048950693672E-7</v>
      </c>
      <c r="K119" s="43">
        <f>+B!H53/(D!K$94)</f>
        <v>6.5831214903792636E-7</v>
      </c>
      <c r="L119" s="43">
        <f>+B!I53/(D!L$94)</f>
        <v>4.8660388906985486E-7</v>
      </c>
      <c r="M119" s="43">
        <f>+B!J53/(D!M$94)</f>
        <v>4.5973524398531633E-7</v>
      </c>
      <c r="N119" s="43">
        <f>+B!K53/(D!N$94)</f>
        <v>4.721436100157184E-7</v>
      </c>
      <c r="O119" s="43">
        <f>+B!L53/(D!O$94)</f>
        <v>4.6939179296331372E-7</v>
      </c>
      <c r="P119" s="43">
        <f>+B!M53/(D!P$94)</f>
        <v>4.2630148204813749E-7</v>
      </c>
      <c r="Q119" s="43">
        <f>+B!N53/(D!Q$94)</f>
        <v>3.5269459408522814E-7</v>
      </c>
      <c r="R119" s="43">
        <f>+B!O53/(D!R$94)</f>
        <v>3.2423143551588595E-7</v>
      </c>
      <c r="S119" s="43">
        <f>+B!P53/(D!S$94)</f>
        <v>3.4178619650447102E-7</v>
      </c>
      <c r="T119" s="43">
        <f>+B!Q53/(D!T$94)</f>
        <v>3.1866320213976869E-7</v>
      </c>
      <c r="U119" s="43">
        <f>+B!R53/(D!U$94)</f>
        <v>4.0910978107226222E-7</v>
      </c>
      <c r="V119" s="43">
        <f>+B!S53/(D!V$94)</f>
        <v>3.2303398990306743E-7</v>
      </c>
      <c r="W119" s="43">
        <f>+B!T53/(D!W$94)</f>
        <v>2.7270890797222978E-7</v>
      </c>
      <c r="X119" s="43">
        <f>+B!U53/(D!X$94)</f>
        <v>3.5099313031332137E-7</v>
      </c>
      <c r="Y119" s="43">
        <f>+B!V53/(D!Y$94)</f>
        <v>3.4963803299135752E-7</v>
      </c>
      <c r="Z119" s="43">
        <f>+B!W53/(D!Z$94)</f>
        <v>3.5690197962728772E-7</v>
      </c>
      <c r="AA119" s="43">
        <f>+B!X53/(D!AA$94)</f>
        <v>3.4828255609864763E-7</v>
      </c>
      <c r="AB119" s="43">
        <f>+B!Y53/(D!AB$94)</f>
        <v>3.8299485000620794E-7</v>
      </c>
      <c r="AC119" s="43">
        <f>+B!Z53/(D!AC$94)</f>
        <v>3.6923219458407839E-7</v>
      </c>
      <c r="AD119" s="43">
        <f>+B!AA53/(D!AD$94)</f>
        <v>4.0727068327664245E-7</v>
      </c>
      <c r="AE119" s="43">
        <f>+B!AB53/(D!AE$94)</f>
        <v>3.9165110078640059E-7</v>
      </c>
      <c r="AF119" s="43">
        <f>+B!AC53/(D!AF$94)</f>
        <v>3.7401928740885017E-7</v>
      </c>
      <c r="AG119" s="43">
        <f>+B!AD53/(D!AG$94)</f>
        <v>3.0979690960477358E-7</v>
      </c>
      <c r="AH119" s="43">
        <f>+B!AE53/(D!AH$94)</f>
        <v>3.7451234036782681E-7</v>
      </c>
    </row>
    <row r="120" spans="6:34" x14ac:dyDescent="0.25">
      <c r="F120" s="216" t="s">
        <v>23</v>
      </c>
      <c r="G120" s="217"/>
      <c r="H120" s="43">
        <f>+B!E54/(D!H$94)</f>
        <v>2.3115089042301477E-6</v>
      </c>
      <c r="I120" s="43">
        <f>+B!F54/(D!I$94)</f>
        <v>3.1440732443656396E-6</v>
      </c>
      <c r="J120" s="43">
        <f>+B!G54/(D!J$94)</f>
        <v>2.0138476492291136E-6</v>
      </c>
      <c r="K120" s="43">
        <f>+B!H54/(D!K$94)</f>
        <v>2.1713935302310834E-6</v>
      </c>
      <c r="L120" s="43">
        <f>+B!I54/(D!L$94)</f>
        <v>1.3603332807628647E-6</v>
      </c>
      <c r="M120" s="43">
        <f>+B!J54/(D!M$94)</f>
        <v>1.0535599758469965E-6</v>
      </c>
      <c r="N120" s="43">
        <f>+B!K54/(D!N$94)</f>
        <v>1.8159568558189247E-6</v>
      </c>
      <c r="O120" s="43">
        <f>+B!L54/(D!O$94)</f>
        <v>1.2739870681048253E-6</v>
      </c>
      <c r="P120" s="43">
        <f>+B!M54/(D!P$94)</f>
        <v>1.4962863174154106E-6</v>
      </c>
      <c r="Q120" s="43">
        <f>+B!N54/(D!Q$94)</f>
        <v>1.1825051231099031E-6</v>
      </c>
      <c r="R120" s="43">
        <f>+B!O54/(D!R$94)</f>
        <v>1.1538472126185624E-6</v>
      </c>
      <c r="S120" s="43">
        <f>+B!P54/(D!S$94)</f>
        <v>1.2601793621200819E-6</v>
      </c>
      <c r="T120" s="43">
        <f>+B!Q54/(D!T$94)</f>
        <v>1.3643123125550852E-6</v>
      </c>
      <c r="U120" s="43">
        <f>+B!R54/(D!U$94)</f>
        <v>1.2580285613496508E-6</v>
      </c>
      <c r="V120" s="43">
        <f>+B!S54/(D!V$94)</f>
        <v>1.1489134551988284E-6</v>
      </c>
      <c r="W120" s="43">
        <f>+B!T54/(D!W$94)</f>
        <v>9.9117541735268124E-7</v>
      </c>
      <c r="X120" s="43">
        <f>+B!U54/(D!X$94)</f>
        <v>1.132657814110314E-6</v>
      </c>
      <c r="Y120" s="43">
        <f>+B!V54/(D!Y$94)</f>
        <v>1.360571570270722E-6</v>
      </c>
      <c r="Z120" s="43">
        <f>+B!W54/(D!Z$94)</f>
        <v>1.354170032839138E-6</v>
      </c>
      <c r="AA120" s="43">
        <f>+B!X54/(D!AA$94)</f>
        <v>1.2408902445993929E-6</v>
      </c>
      <c r="AB120" s="43">
        <f>+B!Y54/(D!AB$94)</f>
        <v>1.2937993453308856E-6</v>
      </c>
      <c r="AC120" s="43">
        <f>+B!Z54/(D!AC$94)</f>
        <v>1.1957298160025049E-6</v>
      </c>
      <c r="AD120" s="43">
        <f>+B!AA54/(D!AD$94)</f>
        <v>9.7854992168856152E-7</v>
      </c>
      <c r="AE120" s="43">
        <f>+B!AB54/(D!AE$94)</f>
        <v>1.0352386136772647E-6</v>
      </c>
      <c r="AF120" s="43">
        <f>+B!AC54/(D!AF$94)</f>
        <v>1.0074756683020324E-6</v>
      </c>
      <c r="AG120" s="43">
        <f>+B!AD54/(D!AG$94)</f>
        <v>9.257148129602077E-7</v>
      </c>
      <c r="AH120" s="43">
        <f>+B!AE54/(D!AH$94)</f>
        <v>9.9006711140821469E-7</v>
      </c>
    </row>
    <row r="121" spans="6:34" x14ac:dyDescent="0.25">
      <c r="F121" s="214" t="s">
        <v>24</v>
      </c>
      <c r="G121" s="215"/>
      <c r="H121" s="43">
        <f>+B!E55/(D!H$94)</f>
        <v>3.5332397858835773E-7</v>
      </c>
      <c r="I121" s="43">
        <f>+B!F55/(D!I$94)</f>
        <v>3.3441707961748002E-7</v>
      </c>
      <c r="J121" s="43">
        <f>+B!G55/(D!J$94)</f>
        <v>3.5851759135013378E-7</v>
      </c>
      <c r="K121" s="43">
        <f>+B!H55/(D!K$94)</f>
        <v>3.9877223298770655E-7</v>
      </c>
      <c r="L121" s="43">
        <f>+B!I55/(D!L$94)</f>
        <v>3.4380961458532595E-7</v>
      </c>
      <c r="M121" s="43">
        <f>+B!J55/(D!M$94)</f>
        <v>2.5486767772318746E-7</v>
      </c>
      <c r="N121" s="43">
        <f>+B!K55/(D!N$94)</f>
        <v>3.025074914391701E-7</v>
      </c>
      <c r="O121" s="43">
        <f>+B!L55/(D!O$94)</f>
        <v>2.7934280225351067E-7</v>
      </c>
      <c r="P121" s="43">
        <f>+B!M55/(D!P$94)</f>
        <v>2.6065628312498852E-7</v>
      </c>
      <c r="Q121" s="43">
        <f>+B!N55/(D!Q$94)</f>
        <v>2.0379791380519038E-7</v>
      </c>
      <c r="R121" s="43">
        <f>+B!O55/(D!R$94)</f>
        <v>2.0979150729347779E-7</v>
      </c>
      <c r="S121" s="43">
        <f>+B!P55/(D!S$94)</f>
        <v>2.4077769906595812E-7</v>
      </c>
      <c r="T121" s="43">
        <f>+B!Q55/(D!T$94)</f>
        <v>2.5674993644718411E-7</v>
      </c>
      <c r="U121" s="43">
        <f>+B!R55/(D!U$94)</f>
        <v>2.5168399889940302E-7</v>
      </c>
      <c r="V121" s="43">
        <f>+B!S55/(D!V$94)</f>
        <v>2.503104639972237E-7</v>
      </c>
      <c r="W121" s="43">
        <f>+B!T55/(D!W$94)</f>
        <v>4.0354742148541669E-7</v>
      </c>
      <c r="X121" s="43">
        <f>+B!U55/(D!X$94)</f>
        <v>3.0314600999728382E-7</v>
      </c>
      <c r="Y121" s="43">
        <f>+B!V55/(D!Y$94)</f>
        <v>2.5287818591899947E-7</v>
      </c>
      <c r="Z121" s="43">
        <f>+B!W55/(D!Z$94)</f>
        <v>2.7019718444312632E-7</v>
      </c>
      <c r="AA121" s="43">
        <f>+B!X55/(D!AA$94)</f>
        <v>3.1519780320548669E-7</v>
      </c>
      <c r="AB121" s="43">
        <f>+B!Y55/(D!AB$94)</f>
        <v>3.1114561311571751E-7</v>
      </c>
      <c r="AC121" s="43">
        <f>+B!Z55/(D!AC$94)</f>
        <v>3.2693073793489679E-7</v>
      </c>
      <c r="AD121" s="43">
        <f>+B!AA55/(D!AD$94)</f>
        <v>2.8291841281665194E-7</v>
      </c>
      <c r="AE121" s="43">
        <f>+B!AB55/(D!AE$94)</f>
        <v>3.2950175684902379E-7</v>
      </c>
      <c r="AF121" s="43">
        <f>+B!AC55/(D!AF$94)</f>
        <v>3.2746820139549423E-7</v>
      </c>
      <c r="AG121" s="43">
        <f>+B!AD55/(D!AG$94)</f>
        <v>2.8509143283039465E-7</v>
      </c>
      <c r="AH121" s="43">
        <f>+B!AE55/(D!AH$94)</f>
        <v>3.5731769284002176E-7</v>
      </c>
    </row>
    <row r="122" spans="6:34" ht="15.75" thickBot="1" x14ac:dyDescent="0.3">
      <c r="F122" s="218" t="s">
        <v>25</v>
      </c>
      <c r="G122" s="219"/>
      <c r="H122" s="44">
        <f>+B!E56/(D!H$94)</f>
        <v>2.6016298566459297E-8</v>
      </c>
      <c r="I122" s="44">
        <f>+B!F56/(D!I$94)</f>
        <v>7.2528222254783913E-9</v>
      </c>
      <c r="J122" s="44">
        <f>+B!G56/(D!J$94)</f>
        <v>1.4194899494094452E-8</v>
      </c>
      <c r="K122" s="44">
        <f>+B!H56/(D!K$94)</f>
        <v>1.4753299710758549E-9</v>
      </c>
      <c r="L122" s="44">
        <f>+B!I56/(D!L$94)</f>
        <v>8.5038016682083042E-10</v>
      </c>
      <c r="M122" s="44">
        <f>+B!J56/(D!M$94)</f>
        <v>4.2562275268713052E-10</v>
      </c>
      <c r="N122" s="44">
        <f>+B!K56/(D!N$94)</f>
        <v>7.2244349878906009E-7</v>
      </c>
      <c r="O122" s="44">
        <f>+B!L56/(D!O$94)</f>
        <v>9.3797654656554841E-10</v>
      </c>
      <c r="P122" s="44">
        <f>+B!M56/(D!P$94)</f>
        <v>2.0086668497952965E-9</v>
      </c>
      <c r="Q122" s="44">
        <f>+B!N56/(D!Q$94)</f>
        <v>1.0199218254384881E-9</v>
      </c>
      <c r="R122" s="44">
        <f>+B!O56/(D!R$94)</f>
        <v>1.3651291141070642E-9</v>
      </c>
      <c r="S122" s="44">
        <f>+B!P56/(D!S$94)</f>
        <v>8.2188569767884819E-10</v>
      </c>
      <c r="T122" s="44">
        <f>+B!Q56/(D!T$94)</f>
        <v>2.1503204945299156E-9</v>
      </c>
      <c r="U122" s="44">
        <f>+B!R56/(D!U$94)</f>
        <v>3.6412655629391558E-9</v>
      </c>
      <c r="V122" s="44">
        <f>+B!S56/(D!V$94)</f>
        <v>2.2287729109256216E-9</v>
      </c>
      <c r="W122" s="44">
        <f>+B!T56/(D!W$94)</f>
        <v>9.6498956158007645E-9</v>
      </c>
      <c r="X122" s="44">
        <f>+B!U56/(D!X$94)</f>
        <v>7.3937759943259385E-10</v>
      </c>
      <c r="Y122" s="44">
        <f>+B!V56/(D!Y$94)</f>
        <v>6.8461850995396765E-9</v>
      </c>
      <c r="Z122" s="44">
        <f>+B!W56/(D!Z$94)</f>
        <v>7.5666789276522482E-10</v>
      </c>
      <c r="AA122" s="44">
        <f>+B!X56/(D!AA$94)</f>
        <v>6.6050144583283562E-9</v>
      </c>
      <c r="AB122" s="44">
        <f>+B!Y56/(D!AB$94)</f>
        <v>9.737365168430194E-9</v>
      </c>
      <c r="AC122" s="44">
        <f>+B!Z56/(D!AC$94)</f>
        <v>6.6589655003631745E-9</v>
      </c>
      <c r="AD122" s="44">
        <f>+B!AA56/(D!AD$94)</f>
        <v>6.320817046807513E-10</v>
      </c>
      <c r="AE122" s="44">
        <f>+B!AB56/(D!AE$94)</f>
        <v>5.8950643459333392E-10</v>
      </c>
      <c r="AF122" s="44">
        <f>+B!AC56/(D!AF$94)</f>
        <v>5.8372340183142334E-9</v>
      </c>
      <c r="AG122" s="44">
        <f>+B!AD56/(D!AG$94)</f>
        <v>3.0810212593652764E-10</v>
      </c>
      <c r="AH122" s="44">
        <f>+B!AE56/(D!AH$94)</f>
        <v>6.6142677452716295E-10</v>
      </c>
    </row>
    <row r="123" spans="6:34" x14ac:dyDescent="0.25">
      <c r="F123" t="s">
        <v>52</v>
      </c>
    </row>
    <row r="124" spans="6:34" ht="15.75" thickBot="1" x14ac:dyDescent="0.3"/>
    <row r="125" spans="6:34" ht="15.75" thickBot="1" x14ac:dyDescent="0.3">
      <c r="F125" s="5" t="s">
        <v>14</v>
      </c>
      <c r="G125" s="6"/>
      <c r="H125" s="11">
        <v>1995</v>
      </c>
      <c r="I125" s="7">
        <v>1996</v>
      </c>
      <c r="J125" s="11">
        <v>1997</v>
      </c>
      <c r="K125" s="7">
        <v>1998</v>
      </c>
      <c r="L125" s="11">
        <v>1999</v>
      </c>
      <c r="M125" s="7">
        <v>2000</v>
      </c>
      <c r="N125" s="11">
        <v>2001</v>
      </c>
      <c r="O125" s="7">
        <v>2002</v>
      </c>
      <c r="P125" s="11">
        <v>2003</v>
      </c>
      <c r="Q125" s="7">
        <v>2004</v>
      </c>
      <c r="R125" s="11">
        <v>2005</v>
      </c>
      <c r="S125" s="7">
        <v>2006</v>
      </c>
      <c r="T125" s="11">
        <v>2007</v>
      </c>
      <c r="U125" s="7">
        <v>2008</v>
      </c>
      <c r="V125" s="11">
        <v>2009</v>
      </c>
      <c r="W125" s="7">
        <v>2010</v>
      </c>
      <c r="X125" s="11">
        <v>2011</v>
      </c>
      <c r="Y125" s="7">
        <v>2012</v>
      </c>
      <c r="Z125" s="11">
        <v>2013</v>
      </c>
      <c r="AA125" s="7">
        <v>2014</v>
      </c>
      <c r="AB125" s="11">
        <v>2015</v>
      </c>
      <c r="AC125" s="8">
        <v>2016</v>
      </c>
      <c r="AD125" s="8">
        <v>2017</v>
      </c>
      <c r="AE125" s="8">
        <v>2018</v>
      </c>
      <c r="AF125" s="8">
        <v>2019</v>
      </c>
      <c r="AG125" s="8">
        <v>2020</v>
      </c>
      <c r="AH125" s="8">
        <v>2021</v>
      </c>
    </row>
    <row r="126" spans="6:34" ht="15.75" thickBot="1" x14ac:dyDescent="0.3">
      <c r="F126" s="194" t="s">
        <v>26</v>
      </c>
      <c r="G126" s="203"/>
      <c r="H126" s="156">
        <f>+'C'!D46/(D!H$94)</f>
        <v>-2.221977571612463E-6</v>
      </c>
      <c r="I126" s="156">
        <f>+'C'!E46/(D!I$94)</f>
        <v>-3.1287459664213348E-6</v>
      </c>
      <c r="J126" s="156">
        <f>+'C'!F46/(D!J$94)</f>
        <v>-1.8266285224615698E-6</v>
      </c>
      <c r="K126" s="156">
        <f>+'C'!G46/(D!K$94)</f>
        <v>-1.852863372612729E-6</v>
      </c>
      <c r="L126" s="156">
        <f>+'C'!H46/(D!L$94)</f>
        <v>-5.5417135104828445E-7</v>
      </c>
      <c r="M126" s="156">
        <f>+'C'!I46/(D!M$94)</f>
        <v>-3.8950578786156492E-7</v>
      </c>
      <c r="N126" s="156">
        <f>+'C'!J46/(D!N$94)</f>
        <v>-2.0860650669977992E-6</v>
      </c>
      <c r="O126" s="156">
        <f>+'C'!K46/(D!O$94)</f>
        <v>-5.4519663470538855E-7</v>
      </c>
      <c r="P126" s="156">
        <f>+'C'!L46/(D!P$94)</f>
        <v>-4.5850980405368434E-8</v>
      </c>
      <c r="Q126" s="156">
        <f>+'C'!M46/(D!Q$94)</f>
        <v>5.017879749166237E-7</v>
      </c>
      <c r="R126" s="156">
        <f>+'C'!N46/(D!R$94)</f>
        <v>7.3803938719795479E-7</v>
      </c>
      <c r="S126" s="156">
        <f>+'C'!O46/(D!S$94)</f>
        <v>5.2115851783622889E-7</v>
      </c>
      <c r="T126" s="156">
        <f>+'C'!P46/(D!T$94)</f>
        <v>1.7961185630942536E-7</v>
      </c>
      <c r="U126" s="156">
        <f>+'C'!Q46/(D!U$94)</f>
        <v>-8.2662051026295484E-7</v>
      </c>
      <c r="V126" s="156">
        <f>+'C'!R46/(D!V$94)</f>
        <v>-3.7279004714976718E-7</v>
      </c>
      <c r="W126" s="156">
        <f>+'C'!S46/(D!W$94)</f>
        <v>-3.9522255341266419E-7</v>
      </c>
      <c r="X126" s="156">
        <f>+'C'!T46/(D!X$94)</f>
        <v>-1.4719839152168395E-7</v>
      </c>
      <c r="Y126" s="156">
        <f>+'C'!U46/(D!Y$94)</f>
        <v>-1.2950781655380188E-6</v>
      </c>
      <c r="Z126" s="156">
        <f>+'C'!V46/(D!Z$94)</f>
        <v>-1.4285453298885703E-6</v>
      </c>
      <c r="AA126" s="156">
        <f>+'C'!W46/(D!AA$94)</f>
        <v>-5.234024175876973E-8</v>
      </c>
      <c r="AB126" s="156">
        <f>+'C'!X46/(D!AB$94)</f>
        <v>-1.1357588555443342E-6</v>
      </c>
      <c r="AC126" s="156">
        <f>+'C'!Y46/(D!AC$94)</f>
        <v>-1.1390852502837544E-6</v>
      </c>
      <c r="AD126" s="156">
        <f>+'C'!Z46/(D!AD$94)</f>
        <v>-8.783972142814522E-7</v>
      </c>
      <c r="AE126" s="156">
        <f>+'C'!AA46/(D!AE$94)</f>
        <v>-1.1524184724525672E-6</v>
      </c>
      <c r="AF126" s="156">
        <f>+'C'!AB46/(D!AF$94)</f>
        <v>-1.4202428057132111E-7</v>
      </c>
      <c r="AG126" s="156">
        <f>+'C'!AC46/(D!AG$94)</f>
        <v>1.0436689445792554E-6</v>
      </c>
      <c r="AH126" s="156">
        <f>+'C'!AD46/(D!AH$94)</f>
        <v>-6.8001712969861238E-8</v>
      </c>
    </row>
    <row r="127" spans="6:34" x14ac:dyDescent="0.25">
      <c r="F127" s="214" t="s">
        <v>16</v>
      </c>
      <c r="G127" s="215"/>
      <c r="H127" s="152">
        <f>+'C'!D47/(D!H$94)</f>
        <v>1.1552656473388276E-6</v>
      </c>
      <c r="I127" s="152">
        <f>+'C'!E47/(D!I$94)</f>
        <v>1.1070267499644157E-6</v>
      </c>
      <c r="J127" s="152">
        <f>+'C'!F47/(D!J$94)</f>
        <v>1.1656855822342816E-6</v>
      </c>
      <c r="K127" s="152">
        <f>+'C'!G47/(D!K$94)</f>
        <v>1.2033088754124435E-6</v>
      </c>
      <c r="L127" s="152">
        <f>+'C'!H47/(D!L$94)</f>
        <v>1.1977368126773624E-6</v>
      </c>
      <c r="M127" s="152">
        <f>+'C'!I47/(D!M$94)</f>
        <v>8.438211945227181E-7</v>
      </c>
      <c r="N127" s="152">
        <f>+'C'!J47/(D!N$94)</f>
        <v>6.4472816400037739E-7</v>
      </c>
      <c r="O127" s="152">
        <f>+'C'!K47/(D!O$94)</f>
        <v>7.0942863428821592E-7</v>
      </c>
      <c r="P127" s="152">
        <f>+'C'!L47/(D!P$94)</f>
        <v>8.4249068537406591E-7</v>
      </c>
      <c r="Q127" s="152">
        <f>+'C'!M47/(D!Q$94)</f>
        <v>6.5163793969245655E-7</v>
      </c>
      <c r="R127" s="152">
        <f>+'C'!N47/(D!R$94)</f>
        <v>7.5297573559065301E-7</v>
      </c>
      <c r="S127" s="152">
        <f>+'C'!O47/(D!S$94)</f>
        <v>5.7175579422550899E-7</v>
      </c>
      <c r="T127" s="152">
        <f>+'C'!P47/(D!T$94)</f>
        <v>5.6914777057328381E-7</v>
      </c>
      <c r="U127" s="152">
        <f>+'C'!Q47/(D!U$94)</f>
        <v>5.4763631204971667E-7</v>
      </c>
      <c r="V127" s="152">
        <f>+'C'!R47/(D!V$94)</f>
        <v>4.732836682034593E-7</v>
      </c>
      <c r="W127" s="152">
        <f>+'C'!S47/(D!W$94)</f>
        <v>3.7074749711289783E-7</v>
      </c>
      <c r="X127" s="152">
        <f>+'C'!T47/(D!X$94)</f>
        <v>3.9339841358408621E-7</v>
      </c>
      <c r="Y127" s="152">
        <f>+'C'!U47/(D!Y$94)</f>
        <v>3.0422942694675138E-7</v>
      </c>
      <c r="Z127" s="152">
        <f>+'C'!V47/(D!Z$94)</f>
        <v>2.7201095246304366E-7</v>
      </c>
      <c r="AA127" s="152">
        <f>+'C'!W47/(D!AA$94)</f>
        <v>4.3911428001293534E-7</v>
      </c>
      <c r="AB127" s="152">
        <f>+'C'!X47/(D!AB$94)</f>
        <v>6.3805077499887443E-7</v>
      </c>
      <c r="AC127" s="152">
        <f>+'C'!Y47/(D!AC$94)</f>
        <v>7.3867642840576823E-7</v>
      </c>
      <c r="AD127" s="152">
        <f>+'C'!Z47/(D!AD$94)</f>
        <v>5.71508522574638E-7</v>
      </c>
      <c r="AE127" s="152">
        <f>+'C'!AA47/(D!AE$94)</f>
        <v>4.3263498178325311E-7</v>
      </c>
      <c r="AF127" s="152">
        <f>+'C'!AB47/(D!AF$94)</f>
        <v>4.9609144897132074E-7</v>
      </c>
      <c r="AG127" s="152">
        <f>+'C'!AC47/(D!AG$94)</f>
        <v>5.7287361682811516E-7</v>
      </c>
      <c r="AH127" s="152">
        <f>+'C'!AD47/(D!AH$94)</f>
        <v>4.6795762242060614E-7</v>
      </c>
    </row>
    <row r="128" spans="6:34" x14ac:dyDescent="0.25">
      <c r="F128" s="216" t="s">
        <v>17</v>
      </c>
      <c r="G128" s="217"/>
      <c r="H128" s="153">
        <f>+'C'!D48/(D!H$94)</f>
        <v>1.0795139654524303E-8</v>
      </c>
      <c r="I128" s="153">
        <f>+'C'!E48/(D!I$94)</f>
        <v>-7.9751865838728535E-9</v>
      </c>
      <c r="J128" s="153">
        <f>+'C'!F48/(D!J$94)</f>
        <v>-6.2117949982951341E-9</v>
      </c>
      <c r="K128" s="153">
        <f>+'C'!G48/(D!K$94)</f>
        <v>-1.2951092682601853E-8</v>
      </c>
      <c r="L128" s="153" t="e">
        <f>+'C'!H48/(D!L$94)</f>
        <v>#VALUE!</v>
      </c>
      <c r="M128" s="153">
        <f>+'C'!I48/(D!M$94)</f>
        <v>-4.2162852232443619E-8</v>
      </c>
      <c r="N128" s="153">
        <f>+'C'!J48/(D!N$94)</f>
        <v>6.1140057322351468E-7</v>
      </c>
      <c r="O128" s="153">
        <f>+'C'!K48/(D!O$94)</f>
        <v>-3.0060899376547654E-8</v>
      </c>
      <c r="P128" s="153">
        <f>+'C'!L48/(D!P$94)</f>
        <v>-9.5578425894674041E-8</v>
      </c>
      <c r="Q128" s="153">
        <f>+'C'!M48/(D!Q$94)</f>
        <v>-6.9833094376591322E-8</v>
      </c>
      <c r="R128" s="153">
        <f>+'C'!N48/(D!R$94)</f>
        <v>-1.5797299462247656E-8</v>
      </c>
      <c r="S128" s="153">
        <f>+'C'!O48/(D!S$94)</f>
        <v>-1.0485118679456752E-8</v>
      </c>
      <c r="T128" s="153">
        <f>+'C'!P48/(D!T$94)</f>
        <v>-2.0232501272446671E-8</v>
      </c>
      <c r="U128" s="153">
        <f>+'C'!Q48/(D!U$94)</f>
        <v>-8.9047159726216781E-9</v>
      </c>
      <c r="V128" s="153">
        <f>+'C'!R48/(D!V$94)</f>
        <v>-6.3038668056162233E-9</v>
      </c>
      <c r="W128" s="153">
        <f>+'C'!S48/(D!W$94)</f>
        <v>-3.9005929268142513E-9</v>
      </c>
      <c r="X128" s="153">
        <f>+'C'!T48/(D!X$94)</f>
        <v>-3.6125634224875237E-9</v>
      </c>
      <c r="Y128" s="153">
        <f>+'C'!U48/(D!Y$94)</f>
        <v>-5.5965211477045423E-9</v>
      </c>
      <c r="Z128" s="153">
        <f>+'C'!V48/(D!Z$94)</f>
        <v>-4.869451714239655E-9</v>
      </c>
      <c r="AA128" s="153">
        <f>+'C'!W48/(D!AA$94)</f>
        <v>-1.8617002201697528E-8</v>
      </c>
      <c r="AB128" s="153">
        <f>+'C'!X48/(D!AB$94)</f>
        <v>-2.2529295026471918E-8</v>
      </c>
      <c r="AC128" s="153">
        <f>+'C'!Y48/(D!AC$94)</f>
        <v>-3.3870572195103394E-8</v>
      </c>
      <c r="AD128" s="153">
        <f>+'C'!Z48/(D!AD$94)</f>
        <v>-2.4277451052891617E-8</v>
      </c>
      <c r="AE128" s="153">
        <f>+'C'!AA48/(D!AE$94)</f>
        <v>-3.974335373624615E-8</v>
      </c>
      <c r="AF128" s="153">
        <f>+'C'!AB48/(D!AF$94)</f>
        <v>-4.5496230128462155E-8</v>
      </c>
      <c r="AG128" s="153">
        <f>+'C'!AC48/(D!AG$94)</f>
        <v>-4.0993823963929704E-8</v>
      </c>
      <c r="AH128" s="153">
        <f>+'C'!AD48/(D!AH$94)</f>
        <v>-6.4044635349130796E-8</v>
      </c>
    </row>
    <row r="129" spans="6:34" x14ac:dyDescent="0.25">
      <c r="F129" s="214" t="s">
        <v>18</v>
      </c>
      <c r="G129" s="215"/>
      <c r="H129" s="153">
        <f>+'C'!D49/(D!H$94)</f>
        <v>-1.9527760540012334E-8</v>
      </c>
      <c r="I129" s="153">
        <f>+'C'!E49/(D!I$94)</f>
        <v>-4.1995918184212515E-8</v>
      </c>
      <c r="J129" s="153">
        <f>+'C'!F49/(D!J$94)</f>
        <v>-4.0725820608069176E-8</v>
      </c>
      <c r="K129" s="153">
        <f>+'C'!G49/(D!K$94)</f>
        <v>-4.8775838899148477E-8</v>
      </c>
      <c r="L129" s="153">
        <f>+'C'!H49/(D!L$94)</f>
        <v>-6.3494719842608789E-8</v>
      </c>
      <c r="M129" s="153">
        <f>+'C'!I49/(D!M$94)</f>
        <v>-4.3153525880939525E-8</v>
      </c>
      <c r="N129" s="153">
        <f>+'C'!J49/(D!N$94)</f>
        <v>-6.4712460842753861E-8</v>
      </c>
      <c r="O129" s="153">
        <f>+'C'!K49/(D!O$94)</f>
        <v>-6.261566879087855E-8</v>
      </c>
      <c r="P129" s="153">
        <f>+'C'!L49/(D!P$94)</f>
        <v>-4.7422903828865956E-8</v>
      </c>
      <c r="Q129" s="153">
        <f>+'C'!M49/(D!Q$94)</f>
        <v>-3.1534557510903233E-8</v>
      </c>
      <c r="R129" s="153">
        <f>+'C'!N49/(D!R$94)</f>
        <v>-2.7405192382413371E-8</v>
      </c>
      <c r="S129" s="153">
        <f>+'C'!O49/(D!S$94)</f>
        <v>-2.7542359172207183E-8</v>
      </c>
      <c r="T129" s="153">
        <f>+'C'!P49/(D!T$94)</f>
        <v>3.2210307859946256E-9</v>
      </c>
      <c r="U129" s="153">
        <f>+'C'!Q49/(D!U$94)</f>
        <v>-1.9281369224831778E-8</v>
      </c>
      <c r="V129" s="153">
        <f>+'C'!R49/(D!V$94)</f>
        <v>-2.5453498699458539E-8</v>
      </c>
      <c r="W129" s="153">
        <f>+'C'!S49/(D!W$94)</f>
        <v>-8.7551502692540784E-9</v>
      </c>
      <c r="X129" s="153">
        <f>+'C'!T49/(D!X$94)</f>
        <v>-1.0446311266818038E-8</v>
      </c>
      <c r="Y129" s="153">
        <f>+'C'!U49/(D!Y$94)</f>
        <v>-4.7069551291477646E-9</v>
      </c>
      <c r="Z129" s="153">
        <f>+'C'!V49/(D!Z$94)</f>
        <v>-5.3587218333729352E-9</v>
      </c>
      <c r="AA129" s="153">
        <f>+'C'!W49/(D!AA$94)</f>
        <v>-1.0850943557613839E-8</v>
      </c>
      <c r="AB129" s="153">
        <f>+'C'!X49/(D!AB$94)</f>
        <v>-1.9655136782728151E-8</v>
      </c>
      <c r="AC129" s="153">
        <f>+'C'!Y49/(D!AC$94)</f>
        <v>-1.4340619897928234E-8</v>
      </c>
      <c r="AD129" s="153">
        <f>+'C'!Z49/(D!AD$94)</f>
        <v>-6.9562076768962594E-9</v>
      </c>
      <c r="AE129" s="153">
        <f>+'C'!AA49/(D!AE$94)</f>
        <v>-4.5372863105542082E-9</v>
      </c>
      <c r="AF129" s="153">
        <f>+'C'!AB49/(D!AF$94)</f>
        <v>-1.3250308228790903E-8</v>
      </c>
      <c r="AG129" s="153">
        <f>+'C'!AC49/(D!AG$94)</f>
        <v>-8.5207329942269145E-9</v>
      </c>
      <c r="AH129" s="153">
        <f>+'C'!AD49/(D!AH$94)</f>
        <v>5.3833165678312137E-10</v>
      </c>
    </row>
    <row r="130" spans="6:34" x14ac:dyDescent="0.25">
      <c r="F130" s="216" t="s">
        <v>19</v>
      </c>
      <c r="G130" s="217"/>
      <c r="H130" s="153">
        <f>+'C'!D50/(D!H$94)</f>
        <v>2.4655021909748004E-7</v>
      </c>
      <c r="I130" s="153">
        <f>+'C'!E50/(D!I$94)</f>
        <v>2.6178572861907407E-7</v>
      </c>
      <c r="J130" s="153">
        <f>+'C'!F50/(D!J$94)</f>
        <v>3.8781111661235411E-7</v>
      </c>
      <c r="K130" s="153">
        <f>+'C'!G50/(D!K$94)</f>
        <v>5.970150365592017E-7</v>
      </c>
      <c r="L130" s="153">
        <f>+'C'!H50/(D!L$94)</f>
        <v>5.0842553686922919E-7</v>
      </c>
      <c r="M130" s="153">
        <f>+'C'!I50/(D!M$94)</f>
        <v>4.953173521621942E-7</v>
      </c>
      <c r="N130" s="153">
        <f>+'C'!J50/(D!N$94)</f>
        <v>1.9629474150895947E-8</v>
      </c>
      <c r="O130" s="153">
        <f>+'C'!K50/(D!O$94)</f>
        <v>3.9715681929813966E-7</v>
      </c>
      <c r="P130" s="153">
        <f>+'C'!L50/(D!P$94)</f>
        <v>7.4381283294894355E-7</v>
      </c>
      <c r="Q130" s="153">
        <f>+'C'!M50/(D!Q$94)</f>
        <v>6.9907393034700842E-7</v>
      </c>
      <c r="R130" s="153">
        <f>+'C'!N50/(D!R$94)</f>
        <v>8.1519601583305224E-7</v>
      </c>
      <c r="S130" s="153">
        <f>+'C'!O50/(D!S$94)</f>
        <v>5.5708478307720207E-7</v>
      </c>
      <c r="T130" s="153">
        <f>+'C'!P50/(D!T$94)</f>
        <v>4.9769311578254709E-7</v>
      </c>
      <c r="U130" s="153">
        <f>+'C'!Q50/(D!U$94)</f>
        <v>5.1213214880691586E-7</v>
      </c>
      <c r="V130" s="153">
        <f>+'C'!R50/(D!V$94)</f>
        <v>7.6953304115665229E-7</v>
      </c>
      <c r="W130" s="153">
        <f>+'C'!S50/(D!W$94)</f>
        <v>5.7780174816690444E-7</v>
      </c>
      <c r="X130" s="153">
        <f>+'C'!T50/(D!X$94)</f>
        <v>1.070354268921213E-6</v>
      </c>
      <c r="Y130" s="153">
        <f>+'C'!U50/(D!Y$94)</f>
        <v>5.6074664069916596E-7</v>
      </c>
      <c r="Z130" s="153">
        <f>+'C'!V50/(D!Z$94)</f>
        <v>7.5304642294419957E-7</v>
      </c>
      <c r="AA130" s="153">
        <f>+'C'!W50/(D!AA$94)</f>
        <v>1.7977236649011556E-6</v>
      </c>
      <c r="AB130" s="153">
        <f>+'C'!X50/(D!AB$94)</f>
        <v>7.5004463715618297E-7</v>
      </c>
      <c r="AC130" s="153">
        <f>+'C'!Y50/(D!AC$94)</f>
        <v>5.8718699809960697E-7</v>
      </c>
      <c r="AD130" s="153">
        <f>+'C'!Z50/(D!AD$94)</f>
        <v>7.2531797564232197E-7</v>
      </c>
      <c r="AE130" s="153">
        <f>+'C'!AA50/(D!AE$94)</f>
        <v>5.1464532928229333E-7</v>
      </c>
      <c r="AF130" s="153">
        <f>+'C'!AB50/(D!AF$94)</f>
        <v>2.0601239427382665E-7</v>
      </c>
      <c r="AG130" s="153">
        <f>+'C'!AC50/(D!AG$94)</f>
        <v>5.8822456107974799E-8</v>
      </c>
      <c r="AH130" s="153">
        <f>+'C'!AD50/(D!AH$94)</f>
        <v>1.7732483102582279E-8</v>
      </c>
    </row>
    <row r="131" spans="6:34" x14ac:dyDescent="0.25">
      <c r="F131" s="214" t="s">
        <v>20</v>
      </c>
      <c r="G131" s="215"/>
      <c r="H131" s="153" t="e">
        <f>+'C'!D51/(D!H$94)</f>
        <v>#VALUE!</v>
      </c>
      <c r="I131" s="153" t="e">
        <f>+'C'!E51/(D!I$94)</f>
        <v>#VALUE!</v>
      </c>
      <c r="J131" s="153" t="e">
        <f>+'C'!F51/(D!J$94)</f>
        <v>#VALUE!</v>
      </c>
      <c r="K131" s="153" t="e">
        <f>+'C'!G51/(D!K$94)</f>
        <v>#VALUE!</v>
      </c>
      <c r="L131" s="153">
        <f>+'C'!H51/(D!L$94)</f>
        <v>-1.9922804615069292E-9</v>
      </c>
      <c r="M131" s="153">
        <f>+'C'!I51/(D!M$94)</f>
        <v>-1.9613045639890474E-9</v>
      </c>
      <c r="N131" s="153">
        <f>+'C'!J51/(D!N$94)</f>
        <v>4.193439804260296E-7</v>
      </c>
      <c r="O131" s="153">
        <f>+'C'!K51/(D!O$94)</f>
        <v>-4.4790684539888232E-9</v>
      </c>
      <c r="P131" s="153">
        <f>+'C'!L51/(D!P$94)</f>
        <v>-2.1451187926802405E-9</v>
      </c>
      <c r="Q131" s="153">
        <f>+'C'!M51/(D!Q$94)</f>
        <v>-3.2970958376086066E-9</v>
      </c>
      <c r="R131" s="153">
        <f>+'C'!N51/(D!R$94)</f>
        <v>-2.6456677306133015E-9</v>
      </c>
      <c r="S131" s="153">
        <f>+'C'!O51/(D!S$94)</f>
        <v>-3.2931362069908509E-9</v>
      </c>
      <c r="T131" s="153">
        <f>+'C'!P51/(D!T$94)</f>
        <v>-4.0316551049379392E-9</v>
      </c>
      <c r="U131" s="153">
        <f>+'C'!Q51/(D!U$94)</f>
        <v>-6.3215875233490144E-9</v>
      </c>
      <c r="V131" s="153" t="e">
        <f>+'C'!R51/(D!V$94)</f>
        <v>#VALUE!</v>
      </c>
      <c r="W131" s="153">
        <f>+'C'!S51/(D!W$94)</f>
        <v>-2.7342773743832059E-9</v>
      </c>
      <c r="X131" s="153">
        <f>+'C'!T51/(D!X$94)</f>
        <v>-4.9192002340832221E-9</v>
      </c>
      <c r="Y131" s="153">
        <f>+'C'!U51/(D!Y$94)</f>
        <v>-6.4731895522160155E-9</v>
      </c>
      <c r="Z131" s="153">
        <f>+'C'!V51/(D!Z$94)</f>
        <v>-9.3843489028088607E-9</v>
      </c>
      <c r="AA131" s="153">
        <f>+'C'!W51/(D!AA$94)</f>
        <v>-9.4119863979960251E-9</v>
      </c>
      <c r="AB131" s="153" t="e">
        <f>+'C'!X51/(D!AB$94)</f>
        <v>#VALUE!</v>
      </c>
      <c r="AC131" s="153" t="e">
        <f>+'C'!Y51/(D!AC$94)</f>
        <v>#VALUE!</v>
      </c>
      <c r="AD131" s="153">
        <f>+'C'!Z51/(D!AD$94)</f>
        <v>3.5884128948110196E-8</v>
      </c>
      <c r="AE131" s="153">
        <f>+'C'!AA51/(D!AE$94)</f>
        <v>2.4696648734113201E-8</v>
      </c>
      <c r="AF131" s="153">
        <f>+'C'!AB51/(D!AF$94)</f>
        <v>8.4109682984960948E-8</v>
      </c>
      <c r="AG131" s="153">
        <f>+'C'!AC51/(D!AG$94)</f>
        <v>1.6825928425573939E-7</v>
      </c>
      <c r="AH131" s="153">
        <f>+'C'!AD51/(D!AH$94)</f>
        <v>2.5176688093765393E-7</v>
      </c>
    </row>
    <row r="132" spans="6:34" x14ac:dyDescent="0.25">
      <c r="F132" s="216" t="s">
        <v>21</v>
      </c>
      <c r="G132" s="217"/>
      <c r="H132" s="153">
        <f>+'C'!D52/(D!H$94)</f>
        <v>-6.1496922598321128E-7</v>
      </c>
      <c r="I132" s="153">
        <f>+'C'!E52/(D!I$94)</f>
        <v>-5.2446609394292443E-7</v>
      </c>
      <c r="J132" s="153">
        <f>+'C'!F52/(D!J$94)</f>
        <v>-5.0053645347986238E-7</v>
      </c>
      <c r="K132" s="153">
        <f>+'C'!G52/(D!K$94)</f>
        <v>-6.2211379856760008E-7</v>
      </c>
      <c r="L132" s="153">
        <f>+'C'!H52/(D!L$94)</f>
        <v>-4.6974172672061406E-7</v>
      </c>
      <c r="M132" s="153">
        <f>+'C'!I52/(D!M$94)</f>
        <v>-5.4985995583917558E-7</v>
      </c>
      <c r="N132" s="153">
        <f>+'C'!J52/(D!N$94)</f>
        <v>-6.1565211137164419E-7</v>
      </c>
      <c r="O132" s="153">
        <f>+'C'!K52/(D!O$94)</f>
        <v>-5.9381225300033671E-7</v>
      </c>
      <c r="P132" s="153">
        <f>+'C'!L52/(D!P$94)</f>
        <v>-6.0508154879722415E-7</v>
      </c>
      <c r="Q132" s="153">
        <f>+'C'!M52/(D!Q$94)</f>
        <v>-5.5567654651510707E-7</v>
      </c>
      <c r="R132" s="153">
        <f>+'C'!N52/(D!R$94)</f>
        <v>-4.5823831738222811E-7</v>
      </c>
      <c r="S132" s="153">
        <f>+'C'!O52/(D!S$94)</f>
        <v>-4.5243864696335218E-7</v>
      </c>
      <c r="T132" s="153">
        <f>+'C'!P52/(D!T$94)</f>
        <v>-4.4593582294744375E-7</v>
      </c>
      <c r="U132" s="153">
        <f>+'C'!Q52/(D!U$94)</f>
        <v>-4.6173730708871778E-7</v>
      </c>
      <c r="V132" s="153">
        <f>+'C'!R52/(D!V$94)</f>
        <v>-4.411088418392882E-7</v>
      </c>
      <c r="W132" s="153">
        <f>+'C'!S52/(D!W$94)</f>
        <v>-2.9984328084361687E-7</v>
      </c>
      <c r="X132" s="153">
        <f>+'C'!T52/(D!X$94)</f>
        <v>-1.9555544801370824E-7</v>
      </c>
      <c r="Y132" s="153">
        <f>+'C'!U52/(D!Y$94)</f>
        <v>-3.8664561205459588E-7</v>
      </c>
      <c r="Z132" s="153">
        <f>+'C'!V52/(D!Z$94)</f>
        <v>-5.6296107970568094E-7</v>
      </c>
      <c r="AA132" s="153">
        <f>+'C'!W52/(D!AA$94)</f>
        <v>-5.4270882060551011E-7</v>
      </c>
      <c r="AB132" s="153">
        <f>+'C'!X52/(D!AB$94)</f>
        <v>-6.5178916915013356E-7</v>
      </c>
      <c r="AC132" s="153">
        <f>+'C'!Y52/(D!AC$94)</f>
        <v>-6.2947233524096339E-7</v>
      </c>
      <c r="AD132" s="153">
        <f>+'C'!Z52/(D!AD$94)</f>
        <v>-6.0601515741816283E-7</v>
      </c>
      <c r="AE132" s="153">
        <f>+'C'!AA52/(D!AE$94)</f>
        <v>-5.5603142666666556E-7</v>
      </c>
      <c r="AF132" s="153">
        <f>+'C'!AB52/(D!AF$94)</f>
        <v>-6.1508709970336139E-7</v>
      </c>
      <c r="AG132" s="153">
        <f>+'C'!AC52/(D!AG$94)</f>
        <v>-7.4103368169245809E-7</v>
      </c>
      <c r="AH132" s="153">
        <f>+'C'!AD52/(D!AH$94)</f>
        <v>-8.2268815855927204E-7</v>
      </c>
    </row>
    <row r="133" spans="6:34" x14ac:dyDescent="0.25">
      <c r="F133" s="214" t="s">
        <v>22</v>
      </c>
      <c r="G133" s="215"/>
      <c r="H133" s="153">
        <f>+'C'!D53/(D!H$94)</f>
        <v>-3.8358138123458888E-7</v>
      </c>
      <c r="I133" s="153">
        <f>+'C'!E53/(D!I$94)</f>
        <v>-5.1217459891603714E-7</v>
      </c>
      <c r="J133" s="153">
        <f>+'C'!F53/(D!J$94)</f>
        <v>-5.0366283204099301E-7</v>
      </c>
      <c r="K133" s="153">
        <f>+'C'!G53/(D!K$94)</f>
        <v>-4.896505357152004E-7</v>
      </c>
      <c r="L133" s="153">
        <f>+'C'!H53/(D!L$94)</f>
        <v>-1.0906333619508669E-7</v>
      </c>
      <c r="M133" s="153">
        <f>+'C'!I53/(D!M$94)</f>
        <v>1.4994827533641521E-7</v>
      </c>
      <c r="N133" s="153">
        <f>+'C'!J53/(D!N$94)</f>
        <v>-4.4155278954492307E-7</v>
      </c>
      <c r="O133" s="153">
        <f>+'C'!K53/(D!O$94)</f>
        <v>5.3078711330266638E-7</v>
      </c>
      <c r="P133" s="153">
        <f>+'C'!L53/(D!P$94)</f>
        <v>8.4773321255246087E-7</v>
      </c>
      <c r="Q133" s="153">
        <f>+'C'!M53/(D!Q$94)</f>
        <v>1.1524677617105817E-6</v>
      </c>
      <c r="R133" s="153">
        <f>+'C'!N53/(D!R$94)</f>
        <v>9.9559527125046589E-7</v>
      </c>
      <c r="S133" s="153">
        <f>+'C'!O53/(D!S$94)</f>
        <v>1.3355549776170519E-6</v>
      </c>
      <c r="T133" s="153">
        <f>+'C'!P53/(D!T$94)</f>
        <v>1.1528050161029365E-6</v>
      </c>
      <c r="U133" s="153">
        <f>+'C'!Q53/(D!U$94)</f>
        <v>7.0902457857981006E-8</v>
      </c>
      <c r="V133" s="153">
        <f>+'C'!R53/(D!V$94)</f>
        <v>2.0885951853024599E-7</v>
      </c>
      <c r="W133" s="153">
        <f>+'C'!S53/(D!W$94)</f>
        <v>3.3805884317270942E-7</v>
      </c>
      <c r="X133" s="153">
        <f>+'C'!T53/(D!X$94)</f>
        <v>-5.9252434035788915E-8</v>
      </c>
      <c r="Y133" s="153">
        <f>+'C'!U53/(D!Y$94)</f>
        <v>-1.6200282133502179E-7</v>
      </c>
      <c r="Z133" s="153">
        <f>+'C'!V53/(D!Z$94)</f>
        <v>-2.6559481384485001E-7</v>
      </c>
      <c r="AA133" s="153">
        <f>+'C'!W53/(D!AA$94)</f>
        <v>-1.9018513976815653E-7</v>
      </c>
      <c r="AB133" s="153">
        <f>+'C'!X53/(D!AB$94)</f>
        <v>-2.2942523442643364E-7</v>
      </c>
      <c r="AC133" s="153">
        <f>+'C'!Y53/(D!AC$94)</f>
        <v>-2.6762965328343722E-7</v>
      </c>
      <c r="AD133" s="153">
        <f>+'C'!Z53/(D!AD$94)</f>
        <v>-3.3019474870984435E-7</v>
      </c>
      <c r="AE133" s="153">
        <f>+'C'!AA53/(D!AE$94)</f>
        <v>-3.4371912768661472E-7</v>
      </c>
      <c r="AF133" s="153">
        <f>+'C'!AB53/(D!AF$94)</f>
        <v>-3.3353540076841262E-7</v>
      </c>
      <c r="AG133" s="153">
        <f>+'C'!AC53/(D!AG$94)</f>
        <v>-2.4639279952340253E-7</v>
      </c>
      <c r="AH133" s="153">
        <f>+'C'!AD53/(D!AH$94)</f>
        <v>-1.738111394179558E-7</v>
      </c>
    </row>
    <row r="134" spans="6:34" x14ac:dyDescent="0.25">
      <c r="F134" s="216" t="s">
        <v>23</v>
      </c>
      <c r="G134" s="217"/>
      <c r="H134" s="153">
        <f>+'C'!D54/(D!H$94)</f>
        <v>-2.2739044797653872E-6</v>
      </c>
      <c r="I134" s="153">
        <f>+'C'!E54/(D!I$94)</f>
        <v>-3.1314667229330853E-6</v>
      </c>
      <c r="J134" s="153">
        <f>+'C'!F54/(D!J$94)</f>
        <v>-2.0091230259098459E-6</v>
      </c>
      <c r="K134" s="153">
        <f>+'C'!G54/(D!K$94)</f>
        <v>-2.1623129020414771E-6</v>
      </c>
      <c r="L134" s="153">
        <f>+'C'!H54/(D!L$94)</f>
        <v>-1.3537869279771046E-6</v>
      </c>
      <c r="M134" s="153">
        <f>+'C'!I54/(D!M$94)</f>
        <v>-1.0428154290952693E-6</v>
      </c>
      <c r="N134" s="153">
        <f>+'C'!J54/(D!N$94)</f>
        <v>-1.0071584144193649E-6</v>
      </c>
      <c r="O134" s="153">
        <f>+'C'!K54/(D!O$94)</f>
        <v>-1.2347217449664579E-6</v>
      </c>
      <c r="P134" s="153">
        <f>+'C'!L54/(D!P$94)</f>
        <v>-1.4864798351682702E-6</v>
      </c>
      <c r="Q134" s="153">
        <f>+'C'!M54/(D!Q$94)</f>
        <v>-1.1725516566993836E-6</v>
      </c>
      <c r="R134" s="153">
        <f>+'C'!N54/(D!R$94)</f>
        <v>-1.1462014004374196E-6</v>
      </c>
      <c r="S134" s="153">
        <f>+'C'!O54/(D!S$94)</f>
        <v>-1.2565164788226168E-6</v>
      </c>
      <c r="T134" s="153">
        <f>+'C'!P54/(D!T$94)</f>
        <v>-1.3574270741860958E-6</v>
      </c>
      <c r="U134" s="153">
        <f>+'C'!Q54/(D!U$94)</f>
        <v>-1.250951503722847E-6</v>
      </c>
      <c r="V134" s="153">
        <f>+'C'!R54/(D!V$94)</f>
        <v>-1.140630215395634E-6</v>
      </c>
      <c r="W134" s="153">
        <f>+'C'!S54/(D!W$94)</f>
        <v>-9.8549307722801736E-7</v>
      </c>
      <c r="X134" s="153">
        <f>+'C'!T54/(D!X$94)</f>
        <v>-1.0746366908338952E-6</v>
      </c>
      <c r="Y134" s="153">
        <f>+'C'!U54/(D!Y$94)</f>
        <v>-1.3535607761367417E-6</v>
      </c>
      <c r="Z134" s="153">
        <f>+'C'!V54/(D!Z$94)</f>
        <v>-1.3483616597332902E-6</v>
      </c>
      <c r="AA134" s="153">
        <f>+'C'!W54/(D!AA$94)</f>
        <v>-1.2103311264827657E-6</v>
      </c>
      <c r="AB134" s="153">
        <f>+'C'!X54/(D!AB$94)</f>
        <v>-1.2860325490102045E-6</v>
      </c>
      <c r="AC134" s="153">
        <f>+'C'!Y54/(D!AC$94)</f>
        <v>-1.1908178918824727E-6</v>
      </c>
      <c r="AD134" s="153">
        <f>+'C'!Z54/(D!AD$94)</f>
        <v>-9.7552097241101815E-7</v>
      </c>
      <c r="AE134" s="153">
        <f>+'C'!AA54/(D!AE$94)</f>
        <v>-1.0297543534366921E-6</v>
      </c>
      <c r="AF134" s="153">
        <f>+'C'!AB54/(D!AF$94)</f>
        <v>-1.0050611527807886E-6</v>
      </c>
      <c r="AG134" s="153">
        <f>+'C'!AC54/(D!AG$94)</f>
        <v>-9.2227779834027281E-7</v>
      </c>
      <c r="AH134" s="153">
        <f>+'C'!AD54/(D!AH$94)</f>
        <v>-9.8624851062742523E-7</v>
      </c>
    </row>
    <row r="135" spans="6:34" x14ac:dyDescent="0.25">
      <c r="F135" s="214" t="s">
        <v>24</v>
      </c>
      <c r="G135" s="215"/>
      <c r="H135" s="153">
        <f>+'C'!D55/(D!H$94)</f>
        <v>-3.1519570345667437E-7</v>
      </c>
      <c r="I135" s="153">
        <f>+'C'!E55/(D!I$94)</f>
        <v>-2.6815683096345342E-7</v>
      </c>
      <c r="J135" s="153">
        <f>+'C'!F55/(D!J$94)</f>
        <v>-2.9836247621794487E-7</v>
      </c>
      <c r="K135" s="153">
        <f>+'C'!G55/(D!K$94)</f>
        <v>-3.1452968993767318E-7</v>
      </c>
      <c r="L135" s="153">
        <f>+'C'!H55/(D!L$94)</f>
        <v>-2.4892567817611195E-7</v>
      </c>
      <c r="M135" s="153">
        <f>+'C'!I55/(D!M$94)</f>
        <v>-1.9821298846235959E-7</v>
      </c>
      <c r="N135" s="153">
        <f>+'C'!J55/(D!N$94)</f>
        <v>-2.9379826872882745E-7</v>
      </c>
      <c r="O135" s="153">
        <f>+'C'!K55/(D!O$94)</f>
        <v>-2.559411821422252E-7</v>
      </c>
      <c r="P135" s="153">
        <f>+'C'!L55/(D!P$94)</f>
        <v>-2.4117077873501443E-7</v>
      </c>
      <c r="Q135" s="153">
        <f>+'C'!M55/(D!Q$94)</f>
        <v>-1.7294738395631916E-7</v>
      </c>
      <c r="R135" s="153">
        <f>+'C'!N55/(D!R$94)</f>
        <v>-1.8291327154634607E-7</v>
      </c>
      <c r="S135" s="153">
        <f>+'C'!O55/(D!S$94)</f>
        <v>-2.0501593842511266E-7</v>
      </c>
      <c r="T135" s="153">
        <f>+'C'!P55/(D!T$94)</f>
        <v>-2.2522689576631899E-7</v>
      </c>
      <c r="U135" s="153">
        <f>+'C'!Q55/(D!U$94)</f>
        <v>-2.2117363487301721E-7</v>
      </c>
      <c r="V135" s="153">
        <f>+'C'!R55/(D!V$94)</f>
        <v>-2.2744970459361991E-7</v>
      </c>
      <c r="W135" s="153">
        <f>+'C'!S55/(D!W$94)</f>
        <v>-3.863641902732779E-7</v>
      </c>
      <c r="X135" s="153">
        <f>+'C'!T55/(D!X$94)</f>
        <v>-2.8293035759301801E-7</v>
      </c>
      <c r="Y135" s="153">
        <f>+'C'!U55/(D!Y$94)</f>
        <v>-2.4016660863313933E-7</v>
      </c>
      <c r="Z135" s="153">
        <f>+'C'!V55/(D!Z$94)</f>
        <v>-2.6112938852874461E-7</v>
      </c>
      <c r="AA135" s="153">
        <f>+'C'!W55/(D!AA$94)</f>
        <v>-3.0641162478744764E-7</v>
      </c>
      <c r="AB135" s="153">
        <f>+'C'!X55/(D!AB$94)</f>
        <v>-3.0219423207604512E-7</v>
      </c>
      <c r="AC135" s="153">
        <f>+'C'!Y55/(D!AC$94)</f>
        <v>-3.1956831626446563E-7</v>
      </c>
      <c r="AD135" s="153">
        <f>+'C'!Z55/(D!AD$94)</f>
        <v>-2.7430157667649495E-7</v>
      </c>
      <c r="AE135" s="153">
        <f>+'C'!AA55/(D!AE$94)</f>
        <v>-3.1972656708719374E-7</v>
      </c>
      <c r="AF135" s="153">
        <f>+'C'!AB55/(D!AF$94)</f>
        <v>-3.1726637944548123E-7</v>
      </c>
      <c r="AG135" s="153">
        <f>+'C'!AC55/(D!AG$94)</f>
        <v>-2.7422862053436806E-7</v>
      </c>
      <c r="AH135" s="153">
        <f>+'C'!AD55/(D!AH$94)</f>
        <v>-3.4610345381443244E-7</v>
      </c>
    </row>
    <row r="136" spans="6:34" ht="15.75" thickBot="1" x14ac:dyDescent="0.3">
      <c r="F136" s="218" t="s">
        <v>25</v>
      </c>
      <c r="G136" s="219"/>
      <c r="H136" s="154" t="e">
        <f>+'C'!D56/(D!H$94)</f>
        <v>#VALUE!</v>
      </c>
      <c r="I136" s="154" t="e">
        <f>+'C'!E56/(D!I$94)</f>
        <v>#VALUE!</v>
      </c>
      <c r="J136" s="154">
        <f>+'C'!F56/(D!J$94)</f>
        <v>-1.4194843240319262E-8</v>
      </c>
      <c r="K136" s="154">
        <f>+'C'!G56/(D!K$94)</f>
        <v>1.398057409056714E-10</v>
      </c>
      <c r="L136" s="154">
        <f>+'C'!H56/(D!L$94)</f>
        <v>-5.1179911801540222E-11</v>
      </c>
      <c r="M136" s="154" t="e">
        <f>+'C'!I56/(D!M$94)</f>
        <v>#VALUE!</v>
      </c>
      <c r="N136" s="154">
        <f>+'C'!J56/(D!N$94)</f>
        <v>-6.8721670551587556E-7</v>
      </c>
      <c r="O136" s="154" t="e">
        <f>+'C'!K56/(D!O$94)</f>
        <v>#VALUE!</v>
      </c>
      <c r="P136" s="154" t="e">
        <f>+'C'!L56/(D!P$94)</f>
        <v>#VALUE!</v>
      </c>
      <c r="Q136" s="154">
        <f>+'C'!M56/(D!Q$94)</f>
        <v>4.4480972705889613E-9</v>
      </c>
      <c r="R136" s="154">
        <f>+'C'!N56/(D!R$94)</f>
        <v>7.4729984230549808E-9</v>
      </c>
      <c r="S136" s="154">
        <f>+'C'!O56/(D!S$94)</f>
        <v>1.2054690685461247E-8</v>
      </c>
      <c r="T136" s="154">
        <f>+'C'!P56/(D!T$94)</f>
        <v>9.5987559397927976E-9</v>
      </c>
      <c r="U136" s="154">
        <f>+'C'!Q56/(D!U$94)</f>
        <v>1.1078900008939715E-8</v>
      </c>
      <c r="V136" s="154">
        <f>+'C'!R56/(D!V$94)</f>
        <v>2.0190558112578646E-8</v>
      </c>
      <c r="W136" s="154">
        <f>+'C'!S56/(D!W$94)</f>
        <v>5.2600771043992222E-9</v>
      </c>
      <c r="X136" s="154">
        <f>+'C'!T56/(D!X$94)</f>
        <v>2.040178209407574E-8</v>
      </c>
      <c r="Y136" s="154">
        <f>+'C'!U56/(D!Y$94)</f>
        <v>-9.0179233120215408E-10</v>
      </c>
      <c r="Z136" s="154">
        <f>+'C'!V56/(D!Z$94)</f>
        <v>4.056782520223171E-9</v>
      </c>
      <c r="AA136" s="154">
        <f>+'C'!W56/(D!AA$94)</f>
        <v>-6.6162158866811926E-10</v>
      </c>
      <c r="AB136" s="154">
        <f>+'C'!X56/(D!AB$94)</f>
        <v>-1.8815207221813487E-9</v>
      </c>
      <c r="AC136" s="154">
        <f>+'C'!Y56/(D!AC$94)</f>
        <v>2.7904957676529162E-9</v>
      </c>
      <c r="AD136" s="154">
        <f>+'C'!Z56/(D!AD$94)</f>
        <v>6.1582468482013327E-9</v>
      </c>
      <c r="AE136" s="154">
        <f>+'C'!AA56/(D!AE$94)</f>
        <v>1.6911726316555867E-7</v>
      </c>
      <c r="AF136" s="154">
        <f>+'C'!AB56/(D!AF$94)</f>
        <v>1.4014588787661163E-6</v>
      </c>
      <c r="AG136" s="154">
        <f>+'C'!AC56/(D!AG$94)</f>
        <v>2.4771611443251021E-6</v>
      </c>
      <c r="AH136" s="154">
        <f>+'C'!AD56/(D!AH$94)</f>
        <v>1.5868989366410125E-6</v>
      </c>
    </row>
    <row r="137" spans="6:34" x14ac:dyDescent="0.25">
      <c r="F137" t="s">
        <v>52</v>
      </c>
    </row>
    <row r="138" spans="6:34" ht="15.75" thickBot="1" x14ac:dyDescent="0.3"/>
    <row r="139" spans="6:34" ht="15.75" thickBot="1" x14ac:dyDescent="0.3">
      <c r="F139" s="5" t="s">
        <v>14</v>
      </c>
      <c r="G139" s="6"/>
      <c r="H139" s="11">
        <v>1995</v>
      </c>
      <c r="I139" s="7">
        <v>1996</v>
      </c>
      <c r="J139" s="11">
        <v>1997</v>
      </c>
      <c r="K139" s="7">
        <v>1998</v>
      </c>
      <c r="L139" s="11">
        <v>1999</v>
      </c>
      <c r="M139" s="7">
        <v>2000</v>
      </c>
      <c r="N139" s="11">
        <v>2001</v>
      </c>
      <c r="O139" s="7">
        <v>2002</v>
      </c>
      <c r="P139" s="11">
        <v>2003</v>
      </c>
      <c r="Q139" s="7">
        <v>2004</v>
      </c>
      <c r="R139" s="11">
        <v>2005</v>
      </c>
      <c r="S139" s="7">
        <v>2006</v>
      </c>
      <c r="T139" s="11">
        <v>2007</v>
      </c>
      <c r="U139" s="7">
        <v>2008</v>
      </c>
      <c r="V139" s="11">
        <v>2009</v>
      </c>
      <c r="W139" s="7">
        <v>2010</v>
      </c>
      <c r="X139" s="11">
        <v>2011</v>
      </c>
      <c r="Y139" s="7">
        <v>2012</v>
      </c>
      <c r="Z139" s="11">
        <v>2013</v>
      </c>
      <c r="AA139" s="7">
        <v>2014</v>
      </c>
      <c r="AB139" s="11">
        <v>2015</v>
      </c>
      <c r="AC139" s="8">
        <v>2016</v>
      </c>
      <c r="AD139" s="8">
        <v>2017</v>
      </c>
      <c r="AE139" s="8">
        <v>2018</v>
      </c>
      <c r="AF139" s="8">
        <v>2019</v>
      </c>
      <c r="AG139" s="8">
        <v>2020</v>
      </c>
      <c r="AH139" s="8">
        <v>2021</v>
      </c>
    </row>
    <row r="140" spans="6:34" ht="15.75" thickBot="1" x14ac:dyDescent="0.3">
      <c r="F140" s="194" t="s">
        <v>26</v>
      </c>
      <c r="G140" s="203"/>
      <c r="H140" s="156">
        <f>('C'!D46/2)/(D!H$94)</f>
        <v>-1.1109887858062315E-6</v>
      </c>
      <c r="I140" s="156">
        <f>('C'!E46/2)/(D!I$94)</f>
        <v>-1.5643729832106674E-6</v>
      </c>
      <c r="J140" s="156">
        <f>('C'!F46/2)/(D!J$94)</f>
        <v>-9.1331426123078489E-7</v>
      </c>
      <c r="K140" s="156">
        <f>('C'!G46/2)/(D!K$94)</f>
        <v>-9.264316863063645E-7</v>
      </c>
      <c r="L140" s="156">
        <f>('C'!H46/2)/(D!L$94)</f>
        <v>-2.7708567552414222E-7</v>
      </c>
      <c r="M140" s="156">
        <f>('C'!I46/2)/(D!M$94)</f>
        <v>-1.9475289393078246E-7</v>
      </c>
      <c r="N140" s="156">
        <f>('C'!J46/2)/(D!N$94)</f>
        <v>-1.0430325334988996E-6</v>
      </c>
      <c r="O140" s="156">
        <f>('C'!K46/2)/(D!O$94)</f>
        <v>-2.7259831735269428E-7</v>
      </c>
      <c r="P140" s="156">
        <f>('C'!L46/2)/(D!P$94)</f>
        <v>-2.2925490202684217E-8</v>
      </c>
      <c r="Q140" s="156">
        <f>('C'!M46/2)/(D!Q$94)</f>
        <v>2.5089398745831185E-7</v>
      </c>
      <c r="R140" s="156">
        <f>('C'!N46/2)/(D!R$94)</f>
        <v>3.6901969359897739E-7</v>
      </c>
      <c r="S140" s="156">
        <f>('C'!O46/2)/(D!S$94)</f>
        <v>2.6057925891811445E-7</v>
      </c>
      <c r="T140" s="156">
        <f>('C'!P46/2)/(D!T$94)</f>
        <v>8.9805928154712679E-8</v>
      </c>
      <c r="U140" s="156">
        <f>('C'!Q46/2)/(D!U$94)</f>
        <v>-4.1331025513147742E-7</v>
      </c>
      <c r="V140" s="156">
        <f>('C'!R46/2)/(D!V$94)</f>
        <v>-1.8639502357488359E-7</v>
      </c>
      <c r="W140" s="156">
        <f>('C'!S46/2)/(D!W$94)</f>
        <v>-1.976112767063321E-7</v>
      </c>
      <c r="X140" s="156">
        <f>('C'!T46/2)/(D!X$94)</f>
        <v>-7.3599195760841974E-8</v>
      </c>
      <c r="Y140" s="156">
        <f>('C'!U46/2)/(D!Y$94)</f>
        <v>-6.475390827690094E-7</v>
      </c>
      <c r="Z140" s="156">
        <f>('C'!V46/2)/(D!Z$94)</f>
        <v>-7.1427266494428517E-7</v>
      </c>
      <c r="AA140" s="156">
        <f>('C'!W46/2)/(D!AA$94)</f>
        <v>-2.6170120879384865E-8</v>
      </c>
      <c r="AB140" s="156">
        <f>('C'!X46/2)/(D!AB$94)</f>
        <v>-5.6787942777216711E-7</v>
      </c>
      <c r="AC140" s="156">
        <f>('C'!Y46/2)/(D!AC$94)</f>
        <v>-5.6954262514187722E-7</v>
      </c>
      <c r="AD140" s="156">
        <f>('C'!Z46/2)/(D!AD$94)</f>
        <v>-4.391986071407261E-7</v>
      </c>
      <c r="AE140" s="156">
        <f>('C'!AA46/2)/(D!AE$94)</f>
        <v>-5.7620923622628361E-7</v>
      </c>
      <c r="AF140" s="156">
        <f>('C'!AB46/2)/(D!AF$94)</f>
        <v>-7.1012140285660557E-8</v>
      </c>
      <c r="AG140" s="156">
        <f>('C'!AC46/2)/(D!AG$94)</f>
        <v>5.218344722896277E-7</v>
      </c>
      <c r="AH140" s="156">
        <f>('C'!AD46/2)/(D!AH$94)</f>
        <v>-3.4000856484930619E-8</v>
      </c>
    </row>
    <row r="141" spans="6:34" x14ac:dyDescent="0.25">
      <c r="F141" s="214" t="s">
        <v>16</v>
      </c>
      <c r="G141" s="215"/>
      <c r="H141" s="152">
        <f>('C'!D47/2)/(D!H$94)</f>
        <v>5.7763282366941378E-7</v>
      </c>
      <c r="I141" s="152">
        <f>('C'!E47/2)/(D!I$94)</f>
        <v>5.5351337498220786E-7</v>
      </c>
      <c r="J141" s="152">
        <f>('C'!F47/2)/(D!J$94)</f>
        <v>5.828427911171408E-7</v>
      </c>
      <c r="K141" s="152">
        <f>('C'!G47/2)/(D!K$94)</f>
        <v>6.0165443770622176E-7</v>
      </c>
      <c r="L141" s="152">
        <f>('C'!H47/2)/(D!L$94)</f>
        <v>5.988684063386812E-7</v>
      </c>
      <c r="M141" s="152">
        <f>('C'!I47/2)/(D!M$94)</f>
        <v>4.2191059726135905E-7</v>
      </c>
      <c r="N141" s="152">
        <f>('C'!J47/2)/(D!N$94)</f>
        <v>3.223640820001887E-7</v>
      </c>
      <c r="O141" s="152">
        <f>('C'!K47/2)/(D!O$94)</f>
        <v>3.5471431714410796E-7</v>
      </c>
      <c r="P141" s="152">
        <f>('C'!L47/2)/(D!P$94)</f>
        <v>4.2124534268703296E-7</v>
      </c>
      <c r="Q141" s="152">
        <f>('C'!M47/2)/(D!Q$94)</f>
        <v>3.2581896984622827E-7</v>
      </c>
      <c r="R141" s="152">
        <f>('C'!N47/2)/(D!R$94)</f>
        <v>3.7648786779532651E-7</v>
      </c>
      <c r="S141" s="152">
        <f>('C'!O47/2)/(D!S$94)</f>
        <v>2.858778971127545E-7</v>
      </c>
      <c r="T141" s="152">
        <f>('C'!P47/2)/(D!T$94)</f>
        <v>2.845738852866419E-7</v>
      </c>
      <c r="U141" s="152">
        <f>('C'!Q47/2)/(D!U$94)</f>
        <v>2.7381815602485833E-7</v>
      </c>
      <c r="V141" s="152">
        <f>('C'!R47/2)/(D!V$94)</f>
        <v>2.3664183410172965E-7</v>
      </c>
      <c r="W141" s="152">
        <f>('C'!S47/2)/(D!W$94)</f>
        <v>1.8537374855644891E-7</v>
      </c>
      <c r="X141" s="152">
        <f>('C'!T47/2)/(D!X$94)</f>
        <v>1.966992067920431E-7</v>
      </c>
      <c r="Y141" s="152">
        <f>('C'!U47/2)/(D!Y$94)</f>
        <v>1.5211471347337569E-7</v>
      </c>
      <c r="Z141" s="152">
        <f>('C'!V47/2)/(D!Z$94)</f>
        <v>1.3600547623152183E-7</v>
      </c>
      <c r="AA141" s="152">
        <f>('C'!W47/2)/(D!AA$94)</f>
        <v>2.1955714000646767E-7</v>
      </c>
      <c r="AB141" s="152">
        <f>('C'!X47/2)/(D!AB$94)</f>
        <v>3.1902538749943722E-7</v>
      </c>
      <c r="AC141" s="152">
        <f>('C'!Y47/2)/(D!AC$94)</f>
        <v>3.6933821420288411E-7</v>
      </c>
      <c r="AD141" s="152">
        <f>('C'!Z47/2)/(D!AD$94)</f>
        <v>2.85754261287319E-7</v>
      </c>
      <c r="AE141" s="152">
        <f>('C'!AA47/2)/(D!AE$94)</f>
        <v>2.1631749089162655E-7</v>
      </c>
      <c r="AF141" s="152">
        <f>('C'!AB47/2)/(D!AF$94)</f>
        <v>2.4804572448566037E-7</v>
      </c>
      <c r="AG141" s="152">
        <f>('C'!AC47/2)/(D!AG$94)</f>
        <v>2.8643680841405758E-7</v>
      </c>
      <c r="AH141" s="152">
        <f>('C'!AD47/2)/(D!AH$94)</f>
        <v>2.3397881121030307E-7</v>
      </c>
    </row>
    <row r="142" spans="6:34" x14ac:dyDescent="0.25">
      <c r="F142" s="216" t="s">
        <v>17</v>
      </c>
      <c r="G142" s="217"/>
      <c r="H142" s="153">
        <f>('C'!D48/2)/(D!H$94)</f>
        <v>5.3975698272621516E-9</v>
      </c>
      <c r="I142" s="153">
        <f>('C'!E48/2)/(D!I$94)</f>
        <v>-3.9875932919364268E-9</v>
      </c>
      <c r="J142" s="153">
        <f>('C'!F48/2)/(D!J$94)</f>
        <v>-3.105897499147567E-9</v>
      </c>
      <c r="K142" s="153">
        <f>('C'!G48/2)/(D!K$94)</f>
        <v>-6.4755463413009267E-9</v>
      </c>
      <c r="L142" s="153" t="e">
        <f>('C'!H48/2)/(D!L$94)</f>
        <v>#VALUE!</v>
      </c>
      <c r="M142" s="153">
        <f>('C'!I48/2)/(D!M$94)</f>
        <v>-2.108142611622181E-8</v>
      </c>
      <c r="N142" s="153">
        <f>('C'!J48/2)/(D!N$94)</f>
        <v>3.0570028661175734E-7</v>
      </c>
      <c r="O142" s="153">
        <f>('C'!K48/2)/(D!O$94)</f>
        <v>-1.5030449688273827E-8</v>
      </c>
      <c r="P142" s="153">
        <f>('C'!L48/2)/(D!P$94)</f>
        <v>-4.7789212947337021E-8</v>
      </c>
      <c r="Q142" s="153">
        <f>('C'!M48/2)/(D!Q$94)</f>
        <v>-3.4916547188295661E-8</v>
      </c>
      <c r="R142" s="153">
        <f>('C'!N48/2)/(D!R$94)</f>
        <v>-7.8986497311238279E-9</v>
      </c>
      <c r="S142" s="153">
        <f>('C'!O48/2)/(D!S$94)</f>
        <v>-5.2425593397283759E-9</v>
      </c>
      <c r="T142" s="153">
        <f>('C'!P48/2)/(D!T$94)</f>
        <v>-1.0116250636223336E-8</v>
      </c>
      <c r="U142" s="153">
        <f>('C'!Q48/2)/(D!U$94)</f>
        <v>-4.452357986310839E-9</v>
      </c>
      <c r="V142" s="153">
        <f>('C'!R48/2)/(D!V$94)</f>
        <v>-3.1519334028081116E-9</v>
      </c>
      <c r="W142" s="153">
        <f>('C'!S48/2)/(D!W$94)</f>
        <v>-1.9502964634071256E-9</v>
      </c>
      <c r="X142" s="153">
        <f>('C'!T48/2)/(D!X$94)</f>
        <v>-1.8062817112437619E-9</v>
      </c>
      <c r="Y142" s="153">
        <f>('C'!U48/2)/(D!Y$94)</f>
        <v>-2.7982605738522712E-9</v>
      </c>
      <c r="Z142" s="153">
        <f>('C'!V48/2)/(D!Z$94)</f>
        <v>-2.4347258571198275E-9</v>
      </c>
      <c r="AA142" s="153">
        <f>('C'!W48/2)/(D!AA$94)</f>
        <v>-9.308501100848764E-9</v>
      </c>
      <c r="AB142" s="153">
        <f>('C'!X48/2)/(D!AB$94)</f>
        <v>-1.1264647513235959E-8</v>
      </c>
      <c r="AC142" s="153">
        <f>('C'!Y48/2)/(D!AC$94)</f>
        <v>-1.6935286097551697E-8</v>
      </c>
      <c r="AD142" s="153">
        <f>('C'!Z48/2)/(D!AD$94)</f>
        <v>-1.2138725526445808E-8</v>
      </c>
      <c r="AE142" s="153">
        <f>('C'!AA48/2)/(D!AE$94)</f>
        <v>-1.9871676868123075E-8</v>
      </c>
      <c r="AF142" s="153">
        <f>('C'!AB48/2)/(D!AF$94)</f>
        <v>-2.2748115064231077E-8</v>
      </c>
      <c r="AG142" s="153">
        <f>('C'!AC48/2)/(D!AG$94)</f>
        <v>-2.0496911981964852E-8</v>
      </c>
      <c r="AH142" s="153">
        <f>('C'!AD48/2)/(D!AH$94)</f>
        <v>-3.2022317674565398E-8</v>
      </c>
    </row>
    <row r="143" spans="6:34" x14ac:dyDescent="0.25">
      <c r="F143" s="214" t="s">
        <v>18</v>
      </c>
      <c r="G143" s="215"/>
      <c r="H143" s="153">
        <f>('C'!D49/2)/(D!H$94)</f>
        <v>-9.7638802700061668E-9</v>
      </c>
      <c r="I143" s="153">
        <f>('C'!E49/2)/(D!I$94)</f>
        <v>-2.0997959092106257E-8</v>
      </c>
      <c r="J143" s="153">
        <f>('C'!F49/2)/(D!J$94)</f>
        <v>-2.0362910304034588E-8</v>
      </c>
      <c r="K143" s="153">
        <f>('C'!G49/2)/(D!K$94)</f>
        <v>-2.4387919449574238E-8</v>
      </c>
      <c r="L143" s="153">
        <f>('C'!H49/2)/(D!L$94)</f>
        <v>-3.1747359921304394E-8</v>
      </c>
      <c r="M143" s="153">
        <f>('C'!I49/2)/(D!M$94)</f>
        <v>-2.1576762940469763E-8</v>
      </c>
      <c r="N143" s="153">
        <f>('C'!J49/2)/(D!N$94)</f>
        <v>-3.235623042137693E-8</v>
      </c>
      <c r="O143" s="153">
        <f>('C'!K49/2)/(D!O$94)</f>
        <v>-3.1307834395439275E-8</v>
      </c>
      <c r="P143" s="153">
        <f>('C'!L49/2)/(D!P$94)</f>
        <v>-2.3711451914432978E-8</v>
      </c>
      <c r="Q143" s="153">
        <f>('C'!M49/2)/(D!Q$94)</f>
        <v>-1.5767278755451617E-8</v>
      </c>
      <c r="R143" s="153">
        <f>('C'!N49/2)/(D!R$94)</f>
        <v>-1.3702596191206685E-8</v>
      </c>
      <c r="S143" s="153">
        <f>('C'!O49/2)/(D!S$94)</f>
        <v>-1.3771179586103591E-8</v>
      </c>
      <c r="T143" s="153">
        <f>('C'!P49/2)/(D!T$94)</f>
        <v>1.6105153929973128E-9</v>
      </c>
      <c r="U143" s="153">
        <f>('C'!Q49/2)/(D!U$94)</f>
        <v>-9.6406846124158888E-9</v>
      </c>
      <c r="V143" s="153">
        <f>('C'!R49/2)/(D!V$94)</f>
        <v>-1.2726749349729269E-8</v>
      </c>
      <c r="W143" s="153">
        <f>('C'!S49/2)/(D!W$94)</f>
        <v>-4.3775751346270392E-9</v>
      </c>
      <c r="X143" s="153">
        <f>('C'!T49/2)/(D!X$94)</f>
        <v>-5.2231556334090191E-9</v>
      </c>
      <c r="Y143" s="153">
        <f>('C'!U49/2)/(D!Y$94)</f>
        <v>-2.3534775645738823E-9</v>
      </c>
      <c r="Z143" s="153">
        <f>('C'!V49/2)/(D!Z$94)</f>
        <v>-2.6793609166864676E-9</v>
      </c>
      <c r="AA143" s="153">
        <f>('C'!W49/2)/(D!AA$94)</f>
        <v>-5.4254717788069193E-9</v>
      </c>
      <c r="AB143" s="153">
        <f>('C'!X49/2)/(D!AB$94)</f>
        <v>-9.8275683913640757E-9</v>
      </c>
      <c r="AC143" s="153">
        <f>('C'!Y49/2)/(D!AC$94)</f>
        <v>-7.170309948964117E-9</v>
      </c>
      <c r="AD143" s="153">
        <f>('C'!Z49/2)/(D!AD$94)</f>
        <v>-3.4781038384481297E-9</v>
      </c>
      <c r="AE143" s="153">
        <f>('C'!AA49/2)/(D!AE$94)</f>
        <v>-2.2686431552771041E-9</v>
      </c>
      <c r="AF143" s="153">
        <f>('C'!AB49/2)/(D!AF$94)</f>
        <v>-6.6251541143954516E-9</v>
      </c>
      <c r="AG143" s="153">
        <f>('C'!AC49/2)/(D!AG$94)</f>
        <v>-4.2603664971134573E-9</v>
      </c>
      <c r="AH143" s="153">
        <f>('C'!AD49/2)/(D!AH$94)</f>
        <v>2.6916582839156069E-10</v>
      </c>
    </row>
    <row r="144" spans="6:34" x14ac:dyDescent="0.25">
      <c r="F144" s="216" t="s">
        <v>19</v>
      </c>
      <c r="G144" s="217"/>
      <c r="H144" s="153">
        <f>('C'!D50/2)/(D!H$94)</f>
        <v>1.2327510954874002E-7</v>
      </c>
      <c r="I144" s="153">
        <f>('C'!E50/2)/(D!I$94)</f>
        <v>1.3089286430953704E-7</v>
      </c>
      <c r="J144" s="153">
        <f>('C'!F50/2)/(D!J$94)</f>
        <v>1.9390555830617705E-7</v>
      </c>
      <c r="K144" s="153">
        <f>('C'!G50/2)/(D!K$94)</f>
        <v>2.9850751827960085E-7</v>
      </c>
      <c r="L144" s="153">
        <f>('C'!H50/2)/(D!L$94)</f>
        <v>2.542127684346146E-7</v>
      </c>
      <c r="M144" s="153">
        <f>('C'!I50/2)/(D!M$94)</f>
        <v>2.476586760810971E-7</v>
      </c>
      <c r="N144" s="153">
        <f>('C'!J50/2)/(D!N$94)</f>
        <v>9.8147370754479736E-9</v>
      </c>
      <c r="O144" s="153">
        <f>('C'!K50/2)/(D!O$94)</f>
        <v>1.9857840964906983E-7</v>
      </c>
      <c r="P144" s="153">
        <f>('C'!L50/2)/(D!P$94)</f>
        <v>3.7190641647447177E-7</v>
      </c>
      <c r="Q144" s="153">
        <f>('C'!M50/2)/(D!Q$94)</f>
        <v>3.4953696517350421E-7</v>
      </c>
      <c r="R144" s="153">
        <f>('C'!N50/2)/(D!R$94)</f>
        <v>4.0759800791652612E-7</v>
      </c>
      <c r="S144" s="153">
        <f>('C'!O50/2)/(D!S$94)</f>
        <v>2.7854239153860104E-7</v>
      </c>
      <c r="T144" s="153">
        <f>('C'!P50/2)/(D!T$94)</f>
        <v>2.4884655789127354E-7</v>
      </c>
      <c r="U144" s="153">
        <f>('C'!Q50/2)/(D!U$94)</f>
        <v>2.5606607440345793E-7</v>
      </c>
      <c r="V144" s="153">
        <f>('C'!R50/2)/(D!V$94)</f>
        <v>3.8476652057832614E-7</v>
      </c>
      <c r="W144" s="153">
        <f>('C'!S50/2)/(D!W$94)</f>
        <v>2.8890087408345222E-7</v>
      </c>
      <c r="X144" s="153">
        <f>('C'!T50/2)/(D!X$94)</f>
        <v>5.351771344606065E-7</v>
      </c>
      <c r="Y144" s="153">
        <f>('C'!U50/2)/(D!Y$94)</f>
        <v>2.8037332034958298E-7</v>
      </c>
      <c r="Z144" s="153">
        <f>('C'!V50/2)/(D!Z$94)</f>
        <v>3.7652321147209978E-7</v>
      </c>
      <c r="AA144" s="153">
        <f>('C'!W50/2)/(D!AA$94)</f>
        <v>8.9886183245057782E-7</v>
      </c>
      <c r="AB144" s="153">
        <f>('C'!X50/2)/(D!AB$94)</f>
        <v>3.7502231857809149E-7</v>
      </c>
      <c r="AC144" s="153">
        <f>('C'!Y50/2)/(D!AC$94)</f>
        <v>2.9359349904980348E-7</v>
      </c>
      <c r="AD144" s="153">
        <f>('C'!Z50/2)/(D!AD$94)</f>
        <v>3.6265898782116099E-7</v>
      </c>
      <c r="AE144" s="153">
        <f>('C'!AA50/2)/(D!AE$94)</f>
        <v>2.5732266464114667E-7</v>
      </c>
      <c r="AF144" s="153">
        <f>('C'!AB50/2)/(D!AF$94)</f>
        <v>1.0300619713691332E-7</v>
      </c>
      <c r="AG144" s="153">
        <f>('C'!AC50/2)/(D!AG$94)</f>
        <v>2.94112280539874E-8</v>
      </c>
      <c r="AH144" s="153">
        <f>('C'!AD50/2)/(D!AH$94)</f>
        <v>8.8662415512911395E-9</v>
      </c>
    </row>
    <row r="145" spans="6:34" x14ac:dyDescent="0.25">
      <c r="F145" s="214" t="s">
        <v>20</v>
      </c>
      <c r="G145" s="215"/>
      <c r="H145" s="153" t="e">
        <f>('C'!D51/2)/(D!H$94)</f>
        <v>#VALUE!</v>
      </c>
      <c r="I145" s="153" t="e">
        <f>('C'!E51/2)/(D!I$94)</f>
        <v>#VALUE!</v>
      </c>
      <c r="J145" s="153" t="e">
        <f>('C'!F51/2)/(D!J$94)</f>
        <v>#VALUE!</v>
      </c>
      <c r="K145" s="153" t="e">
        <f>('C'!G51/2)/(D!K$94)</f>
        <v>#VALUE!</v>
      </c>
      <c r="L145" s="153">
        <f>('C'!H51/2)/(D!L$94)</f>
        <v>-9.9614023075346458E-10</v>
      </c>
      <c r="M145" s="153">
        <f>('C'!I51/2)/(D!M$94)</f>
        <v>-9.8065228199452368E-10</v>
      </c>
      <c r="N145" s="153">
        <f>('C'!J51/2)/(D!N$94)</f>
        <v>2.096719902130148E-7</v>
      </c>
      <c r="O145" s="153">
        <f>('C'!K51/2)/(D!O$94)</f>
        <v>-2.2395342269944116E-9</v>
      </c>
      <c r="P145" s="153">
        <f>('C'!L51/2)/(D!P$94)</f>
        <v>-1.0725593963401202E-9</v>
      </c>
      <c r="Q145" s="153">
        <f>('C'!M51/2)/(D!Q$94)</f>
        <v>-1.6485479188043033E-9</v>
      </c>
      <c r="R145" s="153">
        <f>('C'!N51/2)/(D!R$94)</f>
        <v>-1.3228338653066508E-9</v>
      </c>
      <c r="S145" s="153">
        <f>('C'!O51/2)/(D!S$94)</f>
        <v>-1.6465681034954254E-9</v>
      </c>
      <c r="T145" s="153">
        <f>('C'!P51/2)/(D!T$94)</f>
        <v>-2.0158275524689696E-9</v>
      </c>
      <c r="U145" s="153">
        <f>('C'!Q51/2)/(D!U$94)</f>
        <v>-3.1607937616745072E-9</v>
      </c>
      <c r="V145" s="153" t="e">
        <f>('C'!R51/2)/(D!V$94)</f>
        <v>#VALUE!</v>
      </c>
      <c r="W145" s="153">
        <f>('C'!S51/2)/(D!W$94)</f>
        <v>-1.367138687191603E-9</v>
      </c>
      <c r="X145" s="153">
        <f>('C'!T51/2)/(D!X$94)</f>
        <v>-2.4596001170416111E-9</v>
      </c>
      <c r="Y145" s="153">
        <f>('C'!U51/2)/(D!Y$94)</f>
        <v>-3.2365947761080078E-9</v>
      </c>
      <c r="Z145" s="153">
        <f>('C'!V51/2)/(D!Z$94)</f>
        <v>-4.6921744514044304E-9</v>
      </c>
      <c r="AA145" s="153">
        <f>('C'!W51/2)/(D!AA$94)</f>
        <v>-4.7059931989980125E-9</v>
      </c>
      <c r="AB145" s="153" t="e">
        <f>('C'!X51/2)/(D!AB$94)</f>
        <v>#VALUE!</v>
      </c>
      <c r="AC145" s="153" t="e">
        <f>('C'!Y51/2)/(D!AC$94)</f>
        <v>#VALUE!</v>
      </c>
      <c r="AD145" s="153">
        <f>('C'!Z51/2)/(D!AD$94)</f>
        <v>1.7942064474055098E-8</v>
      </c>
      <c r="AE145" s="153">
        <f>('C'!AA51/2)/(D!AE$94)</f>
        <v>1.2348324367056601E-8</v>
      </c>
      <c r="AF145" s="153">
        <f>('C'!AB51/2)/(D!AF$94)</f>
        <v>4.2054841492480474E-8</v>
      </c>
      <c r="AG145" s="153">
        <f>('C'!AC51/2)/(D!AG$94)</f>
        <v>8.4129642127869693E-8</v>
      </c>
      <c r="AH145" s="153">
        <f>('C'!AD51/2)/(D!AH$94)</f>
        <v>1.2588344046882696E-7</v>
      </c>
    </row>
    <row r="146" spans="6:34" x14ac:dyDescent="0.25">
      <c r="F146" s="216" t="s">
        <v>21</v>
      </c>
      <c r="G146" s="217"/>
      <c r="H146" s="153">
        <f>('C'!D52/2)/(D!H$94)</f>
        <v>-3.0748461299160564E-7</v>
      </c>
      <c r="I146" s="153">
        <f>('C'!E52/2)/(D!I$94)</f>
        <v>-2.6223304697146222E-7</v>
      </c>
      <c r="J146" s="153">
        <f>('C'!F52/2)/(D!J$94)</f>
        <v>-2.5026822673993119E-7</v>
      </c>
      <c r="K146" s="153">
        <f>('C'!G52/2)/(D!K$94)</f>
        <v>-3.1105689928380004E-7</v>
      </c>
      <c r="L146" s="153">
        <f>('C'!H52/2)/(D!L$94)</f>
        <v>-2.3487086336030703E-7</v>
      </c>
      <c r="M146" s="153">
        <f>('C'!I52/2)/(D!M$94)</f>
        <v>-2.7492997791958779E-7</v>
      </c>
      <c r="N146" s="153">
        <f>('C'!J52/2)/(D!N$94)</f>
        <v>-3.078260556858221E-7</v>
      </c>
      <c r="O146" s="153">
        <f>('C'!K52/2)/(D!O$94)</f>
        <v>-2.9690612650016836E-7</v>
      </c>
      <c r="P146" s="153">
        <f>('C'!L52/2)/(D!P$94)</f>
        <v>-3.0254077439861207E-7</v>
      </c>
      <c r="Q146" s="153">
        <f>('C'!M52/2)/(D!Q$94)</f>
        <v>-2.7783827325755354E-7</v>
      </c>
      <c r="R146" s="153">
        <f>('C'!N52/2)/(D!R$94)</f>
        <v>-2.2911915869111405E-7</v>
      </c>
      <c r="S146" s="153">
        <f>('C'!O52/2)/(D!S$94)</f>
        <v>-2.2621932348167609E-7</v>
      </c>
      <c r="T146" s="153">
        <f>('C'!P52/2)/(D!T$94)</f>
        <v>-2.2296791147372187E-7</v>
      </c>
      <c r="U146" s="153">
        <f>('C'!Q52/2)/(D!U$94)</f>
        <v>-2.3086865354435889E-7</v>
      </c>
      <c r="V146" s="153">
        <f>('C'!R52/2)/(D!V$94)</f>
        <v>-2.205544209196441E-7</v>
      </c>
      <c r="W146" s="153">
        <f>('C'!S52/2)/(D!W$94)</f>
        <v>-1.4992164042180843E-7</v>
      </c>
      <c r="X146" s="153">
        <f>('C'!T52/2)/(D!X$94)</f>
        <v>-9.777772400685412E-8</v>
      </c>
      <c r="Y146" s="153">
        <f>('C'!U52/2)/(D!Y$94)</f>
        <v>-1.9332280602729794E-7</v>
      </c>
      <c r="Z146" s="153">
        <f>('C'!V52/2)/(D!Z$94)</f>
        <v>-2.8148053985284047E-7</v>
      </c>
      <c r="AA146" s="153">
        <f>('C'!W52/2)/(D!AA$94)</f>
        <v>-2.7135441030275505E-7</v>
      </c>
      <c r="AB146" s="153">
        <f>('C'!X52/2)/(D!AB$94)</f>
        <v>-3.2589458457506678E-7</v>
      </c>
      <c r="AC146" s="153">
        <f>('C'!Y52/2)/(D!AC$94)</f>
        <v>-3.1473616762048169E-7</v>
      </c>
      <c r="AD146" s="153">
        <f>('C'!Z52/2)/(D!AD$94)</f>
        <v>-3.0300757870908142E-7</v>
      </c>
      <c r="AE146" s="153">
        <f>('C'!AA52/2)/(D!AE$94)</f>
        <v>-2.7801571333333278E-7</v>
      </c>
      <c r="AF146" s="153">
        <f>('C'!AB52/2)/(D!AF$94)</f>
        <v>-3.0754354985168069E-7</v>
      </c>
      <c r="AG146" s="153">
        <f>('C'!AC52/2)/(D!AG$94)</f>
        <v>-3.7051684084622904E-7</v>
      </c>
      <c r="AH146" s="153">
        <f>('C'!AD52/2)/(D!AH$94)</f>
        <v>-4.1134407927963602E-7</v>
      </c>
    </row>
    <row r="147" spans="6:34" x14ac:dyDescent="0.25">
      <c r="F147" s="214" t="s">
        <v>22</v>
      </c>
      <c r="G147" s="215"/>
      <c r="H147" s="153">
        <f>('C'!D53/2)/(D!H$94)</f>
        <v>-1.9179069061729444E-7</v>
      </c>
      <c r="I147" s="153">
        <f>('C'!E53/2)/(D!I$94)</f>
        <v>-2.5608729945801857E-7</v>
      </c>
      <c r="J147" s="153">
        <f>('C'!F53/2)/(D!J$94)</f>
        <v>-2.518314160204965E-7</v>
      </c>
      <c r="K147" s="153">
        <f>('C'!G53/2)/(D!K$94)</f>
        <v>-2.448252678576002E-7</v>
      </c>
      <c r="L147" s="153">
        <f>('C'!H53/2)/(D!L$94)</f>
        <v>-5.4531668097543343E-8</v>
      </c>
      <c r="M147" s="153">
        <f>('C'!I53/2)/(D!M$94)</f>
        <v>7.4974137668207604E-8</v>
      </c>
      <c r="N147" s="153">
        <f>('C'!J53/2)/(D!N$94)</f>
        <v>-2.2077639477246153E-7</v>
      </c>
      <c r="O147" s="153">
        <f>('C'!K53/2)/(D!O$94)</f>
        <v>2.6539355665133319E-7</v>
      </c>
      <c r="P147" s="153">
        <f>('C'!L53/2)/(D!P$94)</f>
        <v>4.2386660627623043E-7</v>
      </c>
      <c r="Q147" s="153">
        <f>('C'!M53/2)/(D!Q$94)</f>
        <v>5.7623388085529084E-7</v>
      </c>
      <c r="R147" s="153">
        <f>('C'!N53/2)/(D!R$94)</f>
        <v>4.9779763562523294E-7</v>
      </c>
      <c r="S147" s="153">
        <f>('C'!O53/2)/(D!S$94)</f>
        <v>6.6777748880852594E-7</v>
      </c>
      <c r="T147" s="153">
        <f>('C'!P53/2)/(D!T$94)</f>
        <v>5.7640250805146825E-7</v>
      </c>
      <c r="U147" s="153">
        <f>('C'!Q53/2)/(D!U$94)</f>
        <v>3.5451228928990503E-8</v>
      </c>
      <c r="V147" s="153">
        <f>('C'!R53/2)/(D!V$94)</f>
        <v>1.04429759265123E-7</v>
      </c>
      <c r="W147" s="153">
        <f>('C'!S53/2)/(D!W$94)</f>
        <v>1.6902942158635471E-7</v>
      </c>
      <c r="X147" s="153">
        <f>('C'!T53/2)/(D!X$94)</f>
        <v>-2.9626217017894457E-8</v>
      </c>
      <c r="Y147" s="153">
        <f>('C'!U53/2)/(D!Y$94)</f>
        <v>-8.1001410667510895E-8</v>
      </c>
      <c r="Z147" s="153">
        <f>('C'!V53/2)/(D!Z$94)</f>
        <v>-1.3279740692242501E-7</v>
      </c>
      <c r="AA147" s="153">
        <f>('C'!W53/2)/(D!AA$94)</f>
        <v>-9.5092569884078266E-8</v>
      </c>
      <c r="AB147" s="153">
        <f>('C'!X53/2)/(D!AB$94)</f>
        <v>-1.1471261721321682E-7</v>
      </c>
      <c r="AC147" s="153">
        <f>('C'!Y53/2)/(D!AC$94)</f>
        <v>-1.3381482664171861E-7</v>
      </c>
      <c r="AD147" s="153">
        <f>('C'!Z53/2)/(D!AD$94)</f>
        <v>-1.6509737435492218E-7</v>
      </c>
      <c r="AE147" s="153">
        <f>('C'!AA53/2)/(D!AE$94)</f>
        <v>-1.7185956384330736E-7</v>
      </c>
      <c r="AF147" s="153">
        <f>('C'!AB53/2)/(D!AF$94)</f>
        <v>-1.6676770038420631E-7</v>
      </c>
      <c r="AG147" s="153">
        <f>('C'!AC53/2)/(D!AG$94)</f>
        <v>-1.2319639976170126E-7</v>
      </c>
      <c r="AH147" s="153">
        <f>('C'!AD53/2)/(D!AH$94)</f>
        <v>-8.6905569708977902E-8</v>
      </c>
    </row>
    <row r="148" spans="6:34" x14ac:dyDescent="0.25">
      <c r="F148" s="216" t="s">
        <v>23</v>
      </c>
      <c r="G148" s="217"/>
      <c r="H148" s="153">
        <f>('C'!D54/2)/(D!H$94)</f>
        <v>-1.1369522398826936E-6</v>
      </c>
      <c r="I148" s="153">
        <f>('C'!E54/2)/(D!I$94)</f>
        <v>-1.5657333614665427E-6</v>
      </c>
      <c r="J148" s="153">
        <f>('C'!F54/2)/(D!J$94)</f>
        <v>-1.0045615129549229E-6</v>
      </c>
      <c r="K148" s="153">
        <f>('C'!G54/2)/(D!K$94)</f>
        <v>-1.0811564510207386E-6</v>
      </c>
      <c r="L148" s="153">
        <f>('C'!H54/2)/(D!L$94)</f>
        <v>-6.7689346398855228E-7</v>
      </c>
      <c r="M148" s="153">
        <f>('C'!I54/2)/(D!M$94)</f>
        <v>-5.2140771454763467E-7</v>
      </c>
      <c r="N148" s="153">
        <f>('C'!J54/2)/(D!N$94)</f>
        <v>-5.0357920720968247E-7</v>
      </c>
      <c r="O148" s="153">
        <f>('C'!K54/2)/(D!O$94)</f>
        <v>-6.1736087248322897E-7</v>
      </c>
      <c r="P148" s="153">
        <f>('C'!L54/2)/(D!P$94)</f>
        <v>-7.4323991758413509E-7</v>
      </c>
      <c r="Q148" s="153">
        <f>('C'!M54/2)/(D!Q$94)</f>
        <v>-5.8627582834969182E-7</v>
      </c>
      <c r="R148" s="153">
        <f>('C'!N54/2)/(D!R$94)</f>
        <v>-5.731007002187098E-7</v>
      </c>
      <c r="S148" s="153">
        <f>('C'!O54/2)/(D!S$94)</f>
        <v>-6.2825823941130841E-7</v>
      </c>
      <c r="T148" s="153">
        <f>('C'!P54/2)/(D!T$94)</f>
        <v>-6.7871353709304788E-7</v>
      </c>
      <c r="U148" s="153">
        <f>('C'!Q54/2)/(D!U$94)</f>
        <v>-6.2547575186142351E-7</v>
      </c>
      <c r="V148" s="153">
        <f>('C'!R54/2)/(D!V$94)</f>
        <v>-5.70315107697817E-7</v>
      </c>
      <c r="W148" s="153">
        <f>('C'!S54/2)/(D!W$94)</f>
        <v>-4.9274653861400868E-7</v>
      </c>
      <c r="X148" s="153">
        <f>('C'!T54/2)/(D!X$94)</f>
        <v>-5.373183454169476E-7</v>
      </c>
      <c r="Y148" s="153">
        <f>('C'!U54/2)/(D!Y$94)</f>
        <v>-6.7678038806837084E-7</v>
      </c>
      <c r="Z148" s="153">
        <f>('C'!V54/2)/(D!Z$94)</f>
        <v>-6.741808298666451E-7</v>
      </c>
      <c r="AA148" s="153">
        <f>('C'!W54/2)/(D!AA$94)</f>
        <v>-6.0516556324138285E-7</v>
      </c>
      <c r="AB148" s="153">
        <f>('C'!X54/2)/(D!AB$94)</f>
        <v>-6.4301627450510224E-7</v>
      </c>
      <c r="AC148" s="153">
        <f>('C'!Y54/2)/(D!AC$94)</f>
        <v>-5.9540894594123635E-7</v>
      </c>
      <c r="AD148" s="153">
        <f>('C'!Z54/2)/(D!AD$94)</f>
        <v>-4.8776048620550908E-7</v>
      </c>
      <c r="AE148" s="153">
        <f>('C'!AA54/2)/(D!AE$94)</f>
        <v>-5.1487717671834603E-7</v>
      </c>
      <c r="AF148" s="153">
        <f>('C'!AB54/2)/(D!AF$94)</f>
        <v>-5.0253057639039432E-7</v>
      </c>
      <c r="AG148" s="153">
        <f>('C'!AC54/2)/(D!AG$94)</f>
        <v>-4.611388991701364E-7</v>
      </c>
      <c r="AH148" s="153">
        <f>('C'!AD54/2)/(D!AH$94)</f>
        <v>-4.9312425531371262E-7</v>
      </c>
    </row>
    <row r="149" spans="6:34" x14ac:dyDescent="0.25">
      <c r="F149" s="214" t="s">
        <v>24</v>
      </c>
      <c r="G149" s="215"/>
      <c r="H149" s="153">
        <f>('C'!D55/2)/(D!H$94)</f>
        <v>-1.5759785172833718E-7</v>
      </c>
      <c r="I149" s="153">
        <f>('C'!E55/2)/(D!I$94)</f>
        <v>-1.3407841548172671E-7</v>
      </c>
      <c r="J149" s="153">
        <f>('C'!F55/2)/(D!J$94)</f>
        <v>-1.4918123810897244E-7</v>
      </c>
      <c r="K149" s="153">
        <f>('C'!G55/2)/(D!K$94)</f>
        <v>-1.5726484496883659E-7</v>
      </c>
      <c r="L149" s="153">
        <f>('C'!H55/2)/(D!L$94)</f>
        <v>-1.2446283908805598E-7</v>
      </c>
      <c r="M149" s="153">
        <f>('C'!I55/2)/(D!M$94)</f>
        <v>-9.9106494231179795E-8</v>
      </c>
      <c r="N149" s="153">
        <f>('C'!J55/2)/(D!N$94)</f>
        <v>-1.4689913436441372E-7</v>
      </c>
      <c r="O149" s="153">
        <f>('C'!K55/2)/(D!O$94)</f>
        <v>-1.279705910711126E-7</v>
      </c>
      <c r="P149" s="153">
        <f>('C'!L55/2)/(D!P$94)</f>
        <v>-1.2058538936750721E-7</v>
      </c>
      <c r="Q149" s="153">
        <f>('C'!M55/2)/(D!Q$94)</f>
        <v>-8.6473691978159578E-8</v>
      </c>
      <c r="R149" s="153">
        <f>('C'!N55/2)/(D!R$94)</f>
        <v>-9.1456635773173033E-8</v>
      </c>
      <c r="S149" s="153">
        <f>('C'!O55/2)/(D!S$94)</f>
        <v>-1.0250796921255633E-7</v>
      </c>
      <c r="T149" s="153">
        <f>('C'!P55/2)/(D!T$94)</f>
        <v>-1.126134478831595E-7</v>
      </c>
      <c r="U149" s="153">
        <f>('C'!Q55/2)/(D!U$94)</f>
        <v>-1.105868174365086E-7</v>
      </c>
      <c r="V149" s="153">
        <f>('C'!R55/2)/(D!V$94)</f>
        <v>-1.1372485229680995E-7</v>
      </c>
      <c r="W149" s="153">
        <f>('C'!S55/2)/(D!W$94)</f>
        <v>-1.9318209513663895E-7</v>
      </c>
      <c r="X149" s="153">
        <f>('C'!T55/2)/(D!X$94)</f>
        <v>-1.4146517879650901E-7</v>
      </c>
      <c r="Y149" s="153">
        <f>('C'!U55/2)/(D!Y$94)</f>
        <v>-1.2008330431656967E-7</v>
      </c>
      <c r="Z149" s="153">
        <f>('C'!V55/2)/(D!Z$94)</f>
        <v>-1.305646942643723E-7</v>
      </c>
      <c r="AA149" s="153">
        <f>('C'!W55/2)/(D!AA$94)</f>
        <v>-1.5320581239372382E-7</v>
      </c>
      <c r="AB149" s="153">
        <f>('C'!X55/2)/(D!AB$94)</f>
        <v>-1.5109711603802256E-7</v>
      </c>
      <c r="AC149" s="153">
        <f>('C'!Y55/2)/(D!AC$94)</f>
        <v>-1.5978415813223282E-7</v>
      </c>
      <c r="AD149" s="153">
        <f>('C'!Z55/2)/(D!AD$94)</f>
        <v>-1.3715078833824747E-7</v>
      </c>
      <c r="AE149" s="153">
        <f>('C'!AA55/2)/(D!AE$94)</f>
        <v>-1.5986328354359687E-7</v>
      </c>
      <c r="AF149" s="153">
        <f>('C'!AB55/2)/(D!AF$94)</f>
        <v>-1.5863318972274062E-7</v>
      </c>
      <c r="AG149" s="153">
        <f>('C'!AC55/2)/(D!AG$94)</f>
        <v>-1.3711431026718403E-7</v>
      </c>
      <c r="AH149" s="153">
        <f>('C'!AD55/2)/(D!AH$94)</f>
        <v>-1.7305172690721622E-7</v>
      </c>
    </row>
    <row r="150" spans="6:34" ht="15.75" thickBot="1" x14ac:dyDescent="0.3">
      <c r="F150" s="218" t="s">
        <v>25</v>
      </c>
      <c r="G150" s="219"/>
      <c r="H150" s="154" t="e">
        <f>('C'!D56/2)/(D!H$94)</f>
        <v>#VALUE!</v>
      </c>
      <c r="I150" s="154" t="e">
        <f>('C'!E56/2)/(D!I$94)</f>
        <v>#VALUE!</v>
      </c>
      <c r="J150" s="154">
        <f>('C'!F56/2)/(D!J$94)</f>
        <v>-7.0974216201596308E-9</v>
      </c>
      <c r="K150" s="154">
        <f>('C'!G56/2)/(D!K$94)</f>
        <v>6.9902870452835698E-11</v>
      </c>
      <c r="L150" s="154">
        <f>('C'!H56/2)/(D!L$94)</f>
        <v>-2.5589955900770111E-11</v>
      </c>
      <c r="M150" s="154" t="e">
        <f>('C'!I56/2)/(D!M$94)</f>
        <v>#VALUE!</v>
      </c>
      <c r="N150" s="154">
        <f>('C'!J56/2)/(D!N$94)</f>
        <v>-3.4360835275793778E-7</v>
      </c>
      <c r="O150" s="154" t="e">
        <f>('C'!K56/2)/(D!O$94)</f>
        <v>#VALUE!</v>
      </c>
      <c r="P150" s="154" t="e">
        <f>('C'!L56/2)/(D!P$94)</f>
        <v>#VALUE!</v>
      </c>
      <c r="Q150" s="154">
        <f>('C'!M56/2)/(D!Q$94)</f>
        <v>2.2240486352944806E-9</v>
      </c>
      <c r="R150" s="154">
        <f>('C'!N56/2)/(D!R$94)</f>
        <v>3.7364992115274904E-9</v>
      </c>
      <c r="S150" s="154">
        <f>('C'!O56/2)/(D!S$94)</f>
        <v>6.0273453427306235E-9</v>
      </c>
      <c r="T150" s="154">
        <f>('C'!P56/2)/(D!T$94)</f>
        <v>4.7993779698963988E-9</v>
      </c>
      <c r="U150" s="154">
        <f>('C'!Q56/2)/(D!U$94)</f>
        <v>5.5394500044698577E-9</v>
      </c>
      <c r="V150" s="154">
        <f>('C'!R56/2)/(D!V$94)</f>
        <v>1.0095279056289323E-8</v>
      </c>
      <c r="W150" s="154">
        <f>('C'!S56/2)/(D!W$94)</f>
        <v>2.6300385521996111E-9</v>
      </c>
      <c r="X150" s="154">
        <f>('C'!T56/2)/(D!X$94)</f>
        <v>1.020089104703787E-8</v>
      </c>
      <c r="Y150" s="154">
        <f>('C'!U56/2)/(D!Y$94)</f>
        <v>-4.5089616560107704E-10</v>
      </c>
      <c r="Z150" s="154">
        <f>('C'!V56/2)/(D!Z$94)</f>
        <v>2.0283912601115855E-9</v>
      </c>
      <c r="AA150" s="154">
        <f>('C'!W56/2)/(D!AA$94)</f>
        <v>-3.3081079433405963E-10</v>
      </c>
      <c r="AB150" s="154">
        <f>('C'!X56/2)/(D!AB$94)</f>
        <v>-9.4076036109067436E-10</v>
      </c>
      <c r="AC150" s="154">
        <f>('C'!Y56/2)/(D!AC$94)</f>
        <v>1.3952478838264581E-9</v>
      </c>
      <c r="AD150" s="154">
        <f>('C'!Z56/2)/(D!AD$94)</f>
        <v>3.0791234241006664E-9</v>
      </c>
      <c r="AE150" s="154">
        <f>('C'!AA56/2)/(D!AE$94)</f>
        <v>8.4558631582779335E-8</v>
      </c>
      <c r="AF150" s="154">
        <f>('C'!AB56/2)/(D!AF$94)</f>
        <v>7.0072943938305814E-7</v>
      </c>
      <c r="AG150" s="154">
        <f>('C'!AC56/2)/(D!AG$94)</f>
        <v>1.238580572162551E-6</v>
      </c>
      <c r="AH150" s="154">
        <f>('C'!AD56/2)/(D!AH$94)</f>
        <v>7.9344946832050623E-7</v>
      </c>
    </row>
    <row r="151" spans="6:34" x14ac:dyDescent="0.25">
      <c r="F151" t="s">
        <v>52</v>
      </c>
    </row>
  </sheetData>
  <mergeCells count="84">
    <mergeCell ref="F149:G149"/>
    <mergeCell ref="F150:G150"/>
    <mergeCell ref="F144:G144"/>
    <mergeCell ref="F145:G145"/>
    <mergeCell ref="F146:G146"/>
    <mergeCell ref="F147:G147"/>
    <mergeCell ref="F148:G148"/>
    <mergeCell ref="F136:G136"/>
    <mergeCell ref="F140:G140"/>
    <mergeCell ref="F141:G141"/>
    <mergeCell ref="F142:G142"/>
    <mergeCell ref="F143:G143"/>
    <mergeCell ref="F131:G131"/>
    <mergeCell ref="F132:G132"/>
    <mergeCell ref="F133:G133"/>
    <mergeCell ref="F134:G134"/>
    <mergeCell ref="F135:G135"/>
    <mergeCell ref="F126:G126"/>
    <mergeCell ref="F127:G127"/>
    <mergeCell ref="F128:G128"/>
    <mergeCell ref="F129:G129"/>
    <mergeCell ref="F130:G130"/>
    <mergeCell ref="F118:G118"/>
    <mergeCell ref="F119:G119"/>
    <mergeCell ref="F120:G120"/>
    <mergeCell ref="F121:G121"/>
    <mergeCell ref="F122:G122"/>
    <mergeCell ref="F113:G113"/>
    <mergeCell ref="F114:G114"/>
    <mergeCell ref="F115:G115"/>
    <mergeCell ref="F116:G116"/>
    <mergeCell ref="F117:G117"/>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76:G76"/>
    <mergeCell ref="F86:G86"/>
    <mergeCell ref="F87:G87"/>
    <mergeCell ref="F88:G88"/>
    <mergeCell ref="F89:G89"/>
    <mergeCell ref="F80:G80"/>
    <mergeCell ref="F81:G81"/>
    <mergeCell ref="F82:G82"/>
    <mergeCell ref="F83:G83"/>
    <mergeCell ref="F84:G84"/>
    <mergeCell ref="F71:G71"/>
    <mergeCell ref="F72:G72"/>
    <mergeCell ref="F73:G73"/>
    <mergeCell ref="F74:G74"/>
    <mergeCell ref="F75:G75"/>
    <mergeCell ref="F56:G56"/>
    <mergeCell ref="F67:G67"/>
    <mergeCell ref="F68:G68"/>
    <mergeCell ref="F69:G69"/>
    <mergeCell ref="F70:G70"/>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s>
  <hyperlinks>
    <hyperlink ref="H95" r:id="rId1" xr:uid="{00000000-0004-0000-0600-000000000000}"/>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7:AF113"/>
  <sheetViews>
    <sheetView showGridLines="0" topLeftCell="A98" zoomScale="110" zoomScaleNormal="110" workbookViewId="0">
      <selection activeCell="AF84" sqref="AF84"/>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5" width="21.28515625" bestFit="1" customWidth="1"/>
    <col min="26" max="26" width="18.7109375" customWidth="1"/>
    <col min="27" max="27" width="16.85546875" customWidth="1"/>
    <col min="28" max="28" width="18.28515625" customWidth="1"/>
    <col min="29" max="29" width="19.28515625" customWidth="1"/>
    <col min="30" max="30" width="18" customWidth="1"/>
    <col min="31" max="31" width="17.140625" customWidth="1"/>
  </cols>
  <sheetData>
    <row r="7" spans="2:11" ht="15" customHeight="1" x14ac:dyDescent="0.25">
      <c r="B7" s="205" t="s">
        <v>10</v>
      </c>
      <c r="C7" s="205"/>
      <c r="D7" s="205"/>
      <c r="E7" s="52"/>
      <c r="J7" s="191" t="s">
        <v>42</v>
      </c>
      <c r="K7" s="191"/>
    </row>
    <row r="8" spans="2:11" x14ac:dyDescent="0.25">
      <c r="B8" s="205"/>
      <c r="C8" s="205"/>
      <c r="D8" s="205"/>
      <c r="E8" s="52"/>
      <c r="J8" s="191"/>
      <c r="K8" s="191"/>
    </row>
    <row r="9" spans="2:11" x14ac:dyDescent="0.25">
      <c r="B9" s="205"/>
      <c r="C9" s="205"/>
      <c r="D9" s="205"/>
      <c r="E9" s="52"/>
      <c r="J9" s="191"/>
      <c r="K9" s="191"/>
    </row>
    <row r="10" spans="2:11" x14ac:dyDescent="0.25">
      <c r="B10" s="205"/>
      <c r="C10" s="205"/>
      <c r="D10" s="205"/>
      <c r="E10" s="52"/>
      <c r="J10" s="191"/>
      <c r="K10" s="191"/>
    </row>
    <row r="11" spans="2:11" x14ac:dyDescent="0.25">
      <c r="B11" s="205"/>
      <c r="C11" s="205"/>
      <c r="D11" s="205"/>
      <c r="E11" s="52"/>
      <c r="J11" s="191"/>
      <c r="K11" s="191"/>
    </row>
    <row r="12" spans="2:11" x14ac:dyDescent="0.25">
      <c r="B12" s="205"/>
      <c r="C12" s="205"/>
      <c r="D12" s="205"/>
      <c r="E12" s="52"/>
      <c r="J12" s="191"/>
      <c r="K12" s="191"/>
    </row>
    <row r="13" spans="2:11" x14ac:dyDescent="0.25">
      <c r="B13" s="205"/>
      <c r="C13" s="205"/>
      <c r="D13" s="205"/>
      <c r="E13" s="52"/>
      <c r="J13" s="191"/>
      <c r="K13" s="191"/>
    </row>
    <row r="14" spans="2:11" x14ac:dyDescent="0.25">
      <c r="B14" s="205"/>
      <c r="C14" s="205"/>
      <c r="D14" s="205"/>
      <c r="E14" s="52"/>
      <c r="J14" s="191"/>
      <c r="K14" s="191"/>
    </row>
    <row r="15" spans="2:11" x14ac:dyDescent="0.25">
      <c r="B15" s="205"/>
      <c r="C15" s="205"/>
      <c r="D15" s="205"/>
      <c r="E15" s="52"/>
      <c r="J15" s="191"/>
      <c r="K15" s="191"/>
    </row>
    <row r="16" spans="2:11" x14ac:dyDescent="0.25">
      <c r="B16" s="205"/>
      <c r="C16" s="205"/>
      <c r="D16" s="205"/>
      <c r="E16" s="52"/>
      <c r="J16" s="191"/>
      <c r="K16" s="191"/>
    </row>
    <row r="17" spans="2:12" x14ac:dyDescent="0.25">
      <c r="B17" s="192" t="s">
        <v>3</v>
      </c>
      <c r="C17" s="192"/>
      <c r="D17" s="192"/>
      <c r="G17" s="45" t="s">
        <v>3</v>
      </c>
      <c r="H17" s="45"/>
      <c r="I17" s="45"/>
      <c r="J17" s="45" t="s">
        <v>3</v>
      </c>
      <c r="K17" s="45"/>
      <c r="L17" s="45"/>
    </row>
    <row r="44" spans="4:32" ht="15.75" thickBot="1" x14ac:dyDescent="0.3"/>
    <row r="45" spans="4:32" ht="15.75" thickBot="1" x14ac:dyDescent="0.3">
      <c r="D45" s="5" t="s">
        <v>14</v>
      </c>
      <c r="E45" s="6"/>
      <c r="F45" s="11">
        <v>1995</v>
      </c>
      <c r="G45" s="7">
        <v>1996</v>
      </c>
      <c r="H45" s="11">
        <v>1997</v>
      </c>
      <c r="I45" s="7">
        <v>1998</v>
      </c>
      <c r="J45" s="11">
        <v>1999</v>
      </c>
      <c r="K45" s="7">
        <v>2000</v>
      </c>
      <c r="L45" s="11">
        <v>2001</v>
      </c>
      <c r="M45" s="7">
        <v>2002</v>
      </c>
      <c r="N45" s="11">
        <v>2003</v>
      </c>
      <c r="O45" s="7">
        <v>2004</v>
      </c>
      <c r="P45" s="11">
        <v>2005</v>
      </c>
      <c r="Q45" s="7">
        <v>2006</v>
      </c>
      <c r="R45" s="11">
        <v>2007</v>
      </c>
      <c r="S45" s="7">
        <v>2008</v>
      </c>
      <c r="T45" s="11">
        <v>2009</v>
      </c>
      <c r="U45" s="7">
        <v>2010</v>
      </c>
      <c r="V45" s="11">
        <v>2011</v>
      </c>
      <c r="W45" s="7">
        <v>2012</v>
      </c>
      <c r="X45" s="11">
        <v>2013</v>
      </c>
      <c r="Y45" s="7">
        <v>2014</v>
      </c>
      <c r="Z45" s="11">
        <v>2015</v>
      </c>
      <c r="AA45" s="8">
        <v>2016</v>
      </c>
      <c r="AB45" s="8">
        <v>2017</v>
      </c>
      <c r="AC45" s="8">
        <v>2018</v>
      </c>
      <c r="AD45" s="8">
        <v>2019</v>
      </c>
      <c r="AE45" s="8">
        <v>2020</v>
      </c>
      <c r="AF45" s="8">
        <v>2021</v>
      </c>
    </row>
    <row r="46" spans="4:32" ht="15.75" thickBot="1" x14ac:dyDescent="0.3">
      <c r="D46" s="194" t="s">
        <v>26</v>
      </c>
      <c r="E46" s="203"/>
      <c r="F46" s="41">
        <f>+A!D46/E!E60</f>
        <v>3.6201429281744701E-5</v>
      </c>
      <c r="G46" s="41">
        <f>+A!E46/E!F60</f>
        <v>3.1282021674095579E-5</v>
      </c>
      <c r="H46" s="41">
        <f>+A!F46/E!G60</f>
        <v>3.5271803576630362E-5</v>
      </c>
      <c r="I46" s="41">
        <f>+A!G46/E!H60</f>
        <v>3.9102035347325076E-5</v>
      </c>
      <c r="J46" s="41">
        <f>+A!H46/E!I60</f>
        <v>3.517584215467644E-5</v>
      </c>
      <c r="K46" s="41">
        <f>+A!I46/E!J60</f>
        <v>3.2908095957366169E-5</v>
      </c>
      <c r="L46" s="41">
        <f>+A!J46/E!K60</f>
        <v>3.1918468647255953E-5</v>
      </c>
      <c r="M46" s="41">
        <f>+A!K46/E!L60</f>
        <v>3.43954019537747E-5</v>
      </c>
      <c r="N46" s="41">
        <f>+A!L46/E!M60</f>
        <v>3.7942514447429213E-5</v>
      </c>
      <c r="O46" s="41">
        <f>+A!M46/E!N60</f>
        <v>3.9308117341311801E-5</v>
      </c>
      <c r="P46" s="41">
        <f>+A!N46/E!O60</f>
        <v>4.1920175406041781E-5</v>
      </c>
      <c r="Q46" s="41">
        <f>+A!O46/E!P60</f>
        <v>3.9458345397279382E-5</v>
      </c>
      <c r="R46" s="41">
        <f>+A!P46/E!Q60</f>
        <v>3.9658026529090582E-5</v>
      </c>
      <c r="S46" s="41">
        <f>+A!Q46/E!R60</f>
        <v>2.5195441044325415E-5</v>
      </c>
      <c r="T46" s="41">
        <f>+A!R46/E!S60</f>
        <v>3.6046643624768187E-5</v>
      </c>
      <c r="U46" s="41">
        <f>+A!S46/E!T60</f>
        <v>3.4875698117064815E-5</v>
      </c>
      <c r="V46" s="41">
        <f>+A!T46/E!U60</f>
        <v>4.0924401245869623E-5</v>
      </c>
      <c r="W46" s="41">
        <f>+A!U46/E!V60</f>
        <v>2.5533589629961102E-5</v>
      </c>
      <c r="X46" s="41">
        <f>+A!V46/E!W60</f>
        <v>2.4719424067919582E-5</v>
      </c>
      <c r="Y46" s="41">
        <f>+A!W46/E!X60</f>
        <v>5.1178148449320562E-5</v>
      </c>
      <c r="Z46" s="41">
        <f>+A!X46/E!Y60</f>
        <v>2.9929281402142898E-5</v>
      </c>
      <c r="AA46" s="41">
        <f>+A!Y46/E!Z60</f>
        <v>2.7636580950967923E-5</v>
      </c>
      <c r="AB46" s="41">
        <f>+A!Z46/E!AA60</f>
        <v>2.7335834657670553E-5</v>
      </c>
      <c r="AC46" s="41">
        <f>+A!AA46/E!AB60</f>
        <v>2.2778924477209139E-5</v>
      </c>
      <c r="AD46" s="41">
        <f>+A!AB46/E!AC60</f>
        <v>4.1235431217149676E-5</v>
      </c>
      <c r="AE46" s="41">
        <f>+A!AC46/E!AD60</f>
        <v>5.4900203601929254E-5</v>
      </c>
      <c r="AF46" s="41">
        <f>+A!AD46/E!AE60</f>
        <v>3.9628851075793967E-5</v>
      </c>
    </row>
    <row r="47" spans="4:32" x14ac:dyDescent="0.25">
      <c r="D47" s="214" t="s">
        <v>16</v>
      </c>
      <c r="E47" s="215"/>
      <c r="F47" s="42">
        <f>+A!D47/E!E61</f>
        <v>3.0118493556556254E-4</v>
      </c>
      <c r="G47" s="42">
        <f>+A!E47/E!F61</f>
        <v>2.8574460549951077E-4</v>
      </c>
      <c r="H47" s="42">
        <f>+A!F47/E!G61</f>
        <v>3.3987266327330885E-4</v>
      </c>
      <c r="I47" s="42">
        <f>+A!G47/E!H61</f>
        <v>3.3921462634361815E-4</v>
      </c>
      <c r="J47" s="42">
        <f>+A!H47/E!I61</f>
        <v>3.0285006253102649E-4</v>
      </c>
      <c r="K47" s="42">
        <f>+A!I47/E!J61</f>
        <v>2.6059978861223837E-4</v>
      </c>
      <c r="L47" s="42" t="e">
        <f>+A!#REF!/E!K61</f>
        <v>#REF!</v>
      </c>
      <c r="M47" s="42">
        <f>+A!K47/E!L61</f>
        <v>1.9488581857156977E-4</v>
      </c>
      <c r="N47" s="42">
        <f>+A!L47/E!M61</f>
        <v>1.9172351034851636E-4</v>
      </c>
      <c r="O47" s="42">
        <f>+A!M47/E!N61</f>
        <v>1.638305959492754E-4</v>
      </c>
      <c r="P47" s="42">
        <f>+A!N47/E!O61</f>
        <v>2.1052650907156794E-4</v>
      </c>
      <c r="Q47" s="42">
        <f>+A!O47/E!P61</f>
        <v>1.6352794274101571E-4</v>
      </c>
      <c r="R47" s="42">
        <f>+A!P47/E!Q61</f>
        <v>1.7282104210167629E-4</v>
      </c>
      <c r="S47" s="42">
        <f>+A!Q47/E!R61</f>
        <v>1.6155298622340305E-4</v>
      </c>
      <c r="T47" s="42">
        <f>+A!R47/E!S61</f>
        <v>1.5004534932840983E-4</v>
      </c>
      <c r="U47" s="42">
        <f>+A!S47/E!T61</f>
        <v>1.3133256146658298E-4</v>
      </c>
      <c r="V47" s="42">
        <f>+A!T47/E!U61</f>
        <v>1.3551263304025299E-4</v>
      </c>
      <c r="W47" s="42">
        <f>+A!U47/E!V61</f>
        <v>1.2110638224765545E-4</v>
      </c>
      <c r="X47" s="42">
        <f>+A!V47/E!W61</f>
        <v>1.0670648754236568E-4</v>
      </c>
      <c r="Y47" s="42">
        <f>+A!W47/E!X61</f>
        <v>1.6276450808882126E-4</v>
      </c>
      <c r="Z47" s="42">
        <f>+A!X47/E!Y61</f>
        <v>1.9590279381548136E-4</v>
      </c>
      <c r="AA47" s="42">
        <f>+A!Y47/E!Z61</f>
        <v>2.1397744472100231E-4</v>
      </c>
      <c r="AB47" s="42">
        <f>+A!Z47/E!AA61</f>
        <v>1.7461595020723875E-4</v>
      </c>
      <c r="AC47" s="42">
        <f>+A!AA47/E!AB61</f>
        <v>1.412321235130944E-4</v>
      </c>
      <c r="AD47" s="42">
        <f>+A!AB47/E!AC61</f>
        <v>1.5921126385459445E-4</v>
      </c>
      <c r="AE47" s="42">
        <f>+A!AC47/E!AD61</f>
        <v>1.5707571018797568E-4</v>
      </c>
      <c r="AF47" s="42">
        <f>+A!AD47/E!AE61</f>
        <v>1.4067698402993954E-4</v>
      </c>
    </row>
    <row r="48" spans="4:32" x14ac:dyDescent="0.25">
      <c r="D48" s="34" t="s">
        <v>17</v>
      </c>
      <c r="E48" s="35"/>
      <c r="F48" s="43">
        <f>+A!D48/E!E62</f>
        <v>2.6049565896990954E-5</v>
      </c>
      <c r="G48" s="43">
        <f>+A!E48/E!F62</f>
        <v>1.2601314656675655E-7</v>
      </c>
      <c r="H48" s="43">
        <f>+A!F48/E!G62</f>
        <v>1.9042623539667958E-7</v>
      </c>
      <c r="I48" s="43">
        <f>+A!G48/E!H62</f>
        <v>9.2721483287919998E-7</v>
      </c>
      <c r="J48" s="43" t="e">
        <f>+A!H48/E!I62</f>
        <v>#VALUE!</v>
      </c>
      <c r="K48" s="43">
        <f>+A!I48/E!J62</f>
        <v>6.9017407360130387E-8</v>
      </c>
      <c r="L48" s="43">
        <f>+A!J47/E!K62</f>
        <v>1.1516448415231104E-3</v>
      </c>
      <c r="M48" s="43">
        <f>+A!K48/E!L62</f>
        <v>1.30000676834501E-5</v>
      </c>
      <c r="N48" s="43">
        <f>+A!L48/E!M62</f>
        <v>1.0035934304725286E-5</v>
      </c>
      <c r="O48" s="43">
        <f>+A!M48/E!N62</f>
        <v>8.5748729289227728E-6</v>
      </c>
      <c r="P48" s="43">
        <f>+A!N48/E!O62</f>
        <v>3.8129679084183826E-7</v>
      </c>
      <c r="Q48" s="43">
        <f>+A!O48/E!P62</f>
        <v>7.1198814316941283E-7</v>
      </c>
      <c r="R48" s="43">
        <f>+A!P48/E!Q62</f>
        <v>4.7449894656916655E-7</v>
      </c>
      <c r="S48" s="43">
        <f>+A!Q48/E!R62</f>
        <v>1.4690180532112235E-6</v>
      </c>
      <c r="T48" s="43">
        <f>+A!R48/E!S62</f>
        <v>2.0581571843579436E-6</v>
      </c>
      <c r="U48" s="43">
        <f>+A!S48/E!T62</f>
        <v>2.8364853284497825E-6</v>
      </c>
      <c r="V48" s="43">
        <f>+A!T48/E!U62</f>
        <v>2.6620914412148364E-6</v>
      </c>
      <c r="W48" s="43">
        <f>+A!U48/E!V62</f>
        <v>2.2320136299717376E-6</v>
      </c>
      <c r="X48" s="43">
        <f>+A!V48/E!W62</f>
        <v>3.2154016990521527E-6</v>
      </c>
      <c r="Y48" s="43">
        <f>+A!W48/E!X62</f>
        <v>1.2758952400497509E-6</v>
      </c>
      <c r="Z48" s="43">
        <f>+A!X48/E!Y62</f>
        <v>9.4768498957692792E-7</v>
      </c>
      <c r="AA48" s="43">
        <f>+A!Y48/E!Z62</f>
        <v>9.854587318481678E-7</v>
      </c>
      <c r="AB48" s="43">
        <f>+A!Z48/E!AA62</f>
        <v>7.7068387281923243E-9</v>
      </c>
      <c r="AC48" s="43">
        <f>+A!AA48/E!AB62</f>
        <v>9.2930469955854564E-7</v>
      </c>
      <c r="AD48" s="43">
        <f>+A!AB48/E!AC62</f>
        <v>2.7632783609526529E-7</v>
      </c>
      <c r="AE48" s="43">
        <f>+A!AC48/E!AD62</f>
        <v>2.7822149062167964E-8</v>
      </c>
      <c r="AF48" s="43">
        <f>+A!AD48/E!AE62</f>
        <v>4.881043220403843E-9</v>
      </c>
    </row>
    <row r="49" spans="4:32" x14ac:dyDescent="0.25">
      <c r="D49" s="32" t="s">
        <v>18</v>
      </c>
      <c r="E49" s="33"/>
      <c r="F49" s="43">
        <f>+A!D49/E!E63</f>
        <v>2.7336339442010938E-5</v>
      </c>
      <c r="G49" s="43">
        <f>+A!E49/E!F63</f>
        <v>2.1911694385675225E-5</v>
      </c>
      <c r="H49" s="43">
        <f>+A!F49/E!G63</f>
        <v>1.111155346882572E-5</v>
      </c>
      <c r="I49" s="43">
        <f>+A!G49/E!H63</f>
        <v>1.3596464186162852E-5</v>
      </c>
      <c r="J49" s="43">
        <f>+A!H49/E!I63</f>
        <v>1.1060757263757056E-5</v>
      </c>
      <c r="K49" s="43">
        <f>+A!I49/E!J63</f>
        <v>1.1424335269242488E-5</v>
      </c>
      <c r="L49" s="43">
        <f>+A!J48/E!K63</f>
        <v>2.4242406072592752E-8</v>
      </c>
      <c r="M49" s="43">
        <f>+A!K49/E!L63</f>
        <v>7.9551276253282244E-6</v>
      </c>
      <c r="N49" s="43">
        <f>+A!L49/E!M63</f>
        <v>5.94254317410591E-6</v>
      </c>
      <c r="O49" s="43">
        <f>+A!M49/E!N63</f>
        <v>6.6215331640743327E-6</v>
      </c>
      <c r="P49" s="43">
        <f>+A!N49/E!O63</f>
        <v>6.6919823162312631E-6</v>
      </c>
      <c r="Q49" s="43">
        <f>+A!O49/E!P63</f>
        <v>8.8895073276591722E-6</v>
      </c>
      <c r="R49" s="43">
        <f>+A!P49/E!Q63</f>
        <v>1.5351907071332856E-5</v>
      </c>
      <c r="S49" s="43">
        <f>+A!Q49/E!R63</f>
        <v>7.1289646376096776E-6</v>
      </c>
      <c r="T49" s="43">
        <f>+A!R49/E!S63</f>
        <v>3.3114773652319887E-6</v>
      </c>
      <c r="U49" s="43">
        <f>+A!S49/E!T63</f>
        <v>3.7291453695824564E-6</v>
      </c>
      <c r="V49" s="43">
        <f>+A!T49/E!U63</f>
        <v>3.3065777058378915E-6</v>
      </c>
      <c r="W49" s="43">
        <f>+A!U49/E!V63</f>
        <v>3.7831775905710894E-6</v>
      </c>
      <c r="X49" s="43">
        <f>+A!V49/E!W63</f>
        <v>3.8261610310348915E-6</v>
      </c>
      <c r="Y49" s="43">
        <f>+A!W49/E!X63</f>
        <v>3.8678301466552218E-6</v>
      </c>
      <c r="Z49" s="43">
        <f>+A!X49/E!Y63</f>
        <v>5.6188441713542238E-6</v>
      </c>
      <c r="AA49" s="43">
        <f>+A!Y49/E!Z63</f>
        <v>6.4378178398610704E-6</v>
      </c>
      <c r="AB49" s="43">
        <f>+A!Z49/E!AA63</f>
        <v>5.993589473837602E-6</v>
      </c>
      <c r="AC49" s="43">
        <f>+A!AA49/E!AB63</f>
        <v>6.1800948264775572E-6</v>
      </c>
      <c r="AD49" s="43">
        <f>+A!AB49/E!AC63</f>
        <v>7.4567305268493166E-6</v>
      </c>
      <c r="AE49" s="43">
        <f>+A!AC49/E!AD63</f>
        <v>7.1012500598951718E-6</v>
      </c>
      <c r="AF49" s="43">
        <f>+A!AD49/E!AE63</f>
        <v>7.8487808127518353E-6</v>
      </c>
    </row>
    <row r="50" spans="4:32" x14ac:dyDescent="0.25">
      <c r="D50" s="34" t="s">
        <v>19</v>
      </c>
      <c r="E50" s="35"/>
      <c r="F50" s="43">
        <f>+A!D50/E!E64</f>
        <v>8.6661341540030825E-5</v>
      </c>
      <c r="G50" s="43">
        <f>+A!E50/E!F64</f>
        <v>5.7559009622108451E-5</v>
      </c>
      <c r="H50" s="43">
        <f>+A!F50/E!G64</f>
        <v>9.1915154020708639E-5</v>
      </c>
      <c r="I50" s="43">
        <f>+A!G50/E!H64</f>
        <v>1.7427212131488243E-4</v>
      </c>
      <c r="J50" s="43">
        <f>+A!H50/E!I64</f>
        <v>1.0397275026663228E-4</v>
      </c>
      <c r="K50" s="43">
        <f>+A!I50/E!J64</f>
        <v>7.4647512757051546E-5</v>
      </c>
      <c r="L50" s="43">
        <f>+A!J49/E!K64</f>
        <v>3.2315301768118375E-6</v>
      </c>
      <c r="M50" s="43">
        <f>+A!K50/E!L64</f>
        <v>6.3929127025028873E-5</v>
      </c>
      <c r="N50" s="43">
        <f>+A!L50/E!M64</f>
        <v>9.3222309896087805E-5</v>
      </c>
      <c r="O50" s="43">
        <f>+A!M50/E!N64</f>
        <v>9.0212684699707748E-5</v>
      </c>
      <c r="P50" s="43">
        <f>+A!N50/E!O64</f>
        <v>8.2123916197493672E-5</v>
      </c>
      <c r="Q50" s="43">
        <f>+A!O50/E!P64</f>
        <v>5.0530487750801966E-5</v>
      </c>
      <c r="R50" s="43">
        <f>+A!P50/E!Q64</f>
        <v>5.1914615151515567E-5</v>
      </c>
      <c r="S50" s="43">
        <f>+A!Q50/E!R64</f>
        <v>4.3331027960176074E-5</v>
      </c>
      <c r="T50" s="43">
        <f>+A!R50/E!S64</f>
        <v>9.9397634022408871E-5</v>
      </c>
      <c r="U50" s="43">
        <f>+A!S50/E!T64</f>
        <v>7.1093656721587096E-5</v>
      </c>
      <c r="V50" s="43">
        <f>+A!T50/E!U64</f>
        <v>1.1118846570920347E-4</v>
      </c>
      <c r="W50" s="43">
        <f>+A!U50/E!V64</f>
        <v>6.1664773179821001E-5</v>
      </c>
      <c r="X50" s="43">
        <f>+A!V50/E!W64</f>
        <v>8.9546500102348083E-5</v>
      </c>
      <c r="Y50" s="43">
        <f>+A!W50/E!X64</f>
        <v>2.2281663849713524E-4</v>
      </c>
      <c r="Z50" s="43">
        <f>+A!X50/E!Y64</f>
        <v>1.184022141803781E-4</v>
      </c>
      <c r="AA50" s="43">
        <f>+A!Y50/E!Z64</f>
        <v>1.1015149861110559E-4</v>
      </c>
      <c r="AB50" s="43">
        <f>+A!Z50/E!AA64</f>
        <v>1.1663889685648925E-4</v>
      </c>
      <c r="AC50" s="43">
        <f>+A!AA50/E!AB64</f>
        <v>7.0950457692609497E-5</v>
      </c>
      <c r="AD50" s="43">
        <f>+A!AB50/E!AC64</f>
        <v>3.3284997178790294E-5</v>
      </c>
      <c r="AE50" s="43">
        <f>+A!AC50/E!AD64</f>
        <v>1.5221023959513415E-5</v>
      </c>
      <c r="AF50" s="43">
        <f>+A!AD50/E!AE64</f>
        <v>6.1141848513135674E-6</v>
      </c>
    </row>
    <row r="51" spans="4:32" x14ac:dyDescent="0.25">
      <c r="D51" s="32" t="s">
        <v>20</v>
      </c>
      <c r="E51" s="33"/>
      <c r="F51" s="43" t="e">
        <f>+A!D51/E!E65</f>
        <v>#VALUE!</v>
      </c>
      <c r="G51" s="43" t="e">
        <f>+A!E51/E!F65</f>
        <v>#VALUE!</v>
      </c>
      <c r="H51" s="43" t="e">
        <f>+A!F51/E!G65</f>
        <v>#VALUE!</v>
      </c>
      <c r="I51" s="43" t="e">
        <f>+A!G51/E!H65</f>
        <v>#VALUE!</v>
      </c>
      <c r="J51" s="43">
        <f>+A!H51/E!I65</f>
        <v>1.196426816245518E-6</v>
      </c>
      <c r="K51" s="43">
        <f>+A!I51/E!J65</f>
        <v>1.210180041818525E-6</v>
      </c>
      <c r="L51" s="43">
        <f>+A!J50/E!K65</f>
        <v>2.1542830290643415E-3</v>
      </c>
      <c r="M51" s="43">
        <f>+A!K51/E!L65</f>
        <v>5.3742764571144375E-6</v>
      </c>
      <c r="N51" s="43">
        <f>+A!L51/E!M65</f>
        <v>2.1038789999617755E-6</v>
      </c>
      <c r="O51" s="43">
        <f>+A!M51/E!N65</f>
        <v>1.1837983166067331E-6</v>
      </c>
      <c r="P51" s="43">
        <f>+A!N51/E!O65</f>
        <v>1.4607333911075536E-6</v>
      </c>
      <c r="Q51" s="43">
        <f>+A!O51/E!P65</f>
        <v>1.6711295444586129E-6</v>
      </c>
      <c r="R51" s="43">
        <f>+A!P51/E!Q65</f>
        <v>4.4192530610788868E-6</v>
      </c>
      <c r="S51" s="43">
        <f>+A!Q51/E!R65</f>
        <v>9.3387650498244553E-7</v>
      </c>
      <c r="T51" s="43" t="e">
        <f>+A!R51/E!S65</f>
        <v>#VALUE!</v>
      </c>
      <c r="U51" s="43">
        <f>+A!S51/E!T65</f>
        <v>4.262894259921504E-6</v>
      </c>
      <c r="V51" s="43">
        <f>+A!T51/E!U65</f>
        <v>1.294682855502107E-8</v>
      </c>
      <c r="W51" s="43">
        <f>+A!U51/E!V65</f>
        <v>2.226804540094679E-8</v>
      </c>
      <c r="X51" s="43">
        <f>+A!V51/E!W65</f>
        <v>7.5513884276052775E-7</v>
      </c>
      <c r="Y51" s="43">
        <f>+A!W51/E!X65</f>
        <v>2.9697460111029529E-7</v>
      </c>
      <c r="Z51" s="43" t="e">
        <f>+A!X51/E!Y65</f>
        <v>#VALUE!</v>
      </c>
      <c r="AA51" s="43" t="e">
        <f>+A!Y51/E!Z65</f>
        <v>#VALUE!</v>
      </c>
      <c r="AB51" s="43">
        <f>+A!Z51/E!AA65</f>
        <v>1.2328774560576458E-4</v>
      </c>
      <c r="AC51" s="43">
        <f>+A!AA51/E!AB65</f>
        <v>9.7848163597758904E-5</v>
      </c>
      <c r="AD51" s="43">
        <f>+A!AB51/E!AC65</f>
        <v>3.0058944913582031E-4</v>
      </c>
      <c r="AE51" s="43">
        <f>+A!AC51/E!AD65</f>
        <v>4.3874728028923124E-4</v>
      </c>
      <c r="AF51" s="43">
        <f>+A!AD51/E!AE65</f>
        <v>5.2031905378161674E-4</v>
      </c>
    </row>
    <row r="52" spans="4:32" x14ac:dyDescent="0.25">
      <c r="D52" s="34" t="s">
        <v>21</v>
      </c>
      <c r="E52" s="35"/>
      <c r="F52" s="43">
        <f>+A!D52/E!E66</f>
        <v>4.5004817013231888E-6</v>
      </c>
      <c r="G52" s="43">
        <f>+A!E52/E!F66</f>
        <v>4.9494708251668504E-6</v>
      </c>
      <c r="H52" s="43">
        <f>+A!F52/E!G66</f>
        <v>8.2004168944723902E-6</v>
      </c>
      <c r="I52" s="43">
        <f>+A!G52/E!H66</f>
        <v>7.5032476298726585E-6</v>
      </c>
      <c r="J52" s="43">
        <f>+A!H52/E!I66</f>
        <v>9.8443039218054107E-6</v>
      </c>
      <c r="K52" s="43">
        <f>+A!I52/E!J66</f>
        <v>6.032633969687587E-6</v>
      </c>
      <c r="L52" s="43">
        <f>+A!J51/E!K66</f>
        <v>3.2483012280836332E-8</v>
      </c>
      <c r="M52" s="43">
        <f>+A!K52/E!L66</f>
        <v>5.7728197680589134E-6</v>
      </c>
      <c r="N52" s="43">
        <f>+A!L52/E!M66</f>
        <v>9.2720144305847758E-6</v>
      </c>
      <c r="O52" s="43">
        <f>+A!M52/E!N66</f>
        <v>4.5366669424782194E-6</v>
      </c>
      <c r="P52" s="43">
        <f>+A!N52/E!O66</f>
        <v>4.9609979855666678E-6</v>
      </c>
      <c r="Q52" s="43">
        <f>+A!O52/E!P66</f>
        <v>6.336211589444107E-6</v>
      </c>
      <c r="R52" s="43">
        <f>+A!P52/E!Q66</f>
        <v>4.2501949659022576E-6</v>
      </c>
      <c r="S52" s="43">
        <f>+A!Q52/E!R66</f>
        <v>6.2896161949112863E-6</v>
      </c>
      <c r="T52" s="43">
        <f>+A!R52/E!S66</f>
        <v>1.2345007977567252E-5</v>
      </c>
      <c r="U52" s="43">
        <f>+A!S52/E!T66</f>
        <v>3.4376805387673583E-5</v>
      </c>
      <c r="V52" s="43">
        <f>+A!T52/E!U66</f>
        <v>5.4652511129265728E-5</v>
      </c>
      <c r="W52" s="43">
        <f>+A!U52/E!V66</f>
        <v>2.575871315983118E-5</v>
      </c>
      <c r="X52" s="43">
        <f>+A!V52/E!W66</f>
        <v>1.2640503649213849E-6</v>
      </c>
      <c r="Y52" s="43">
        <f>+A!W52/E!X66</f>
        <v>2.4931845810399029E-6</v>
      </c>
      <c r="Z52" s="43">
        <f>+A!X52/E!Y66</f>
        <v>2.821293820303065E-6</v>
      </c>
      <c r="AA52" s="43">
        <f>+A!Y52/E!Z66</f>
        <v>1.2612684380215159E-6</v>
      </c>
      <c r="AB52" s="43">
        <f>+A!Z52/E!AA66</f>
        <v>9.550177809349559E-7</v>
      </c>
      <c r="AC52" s="43">
        <f>+A!AA52/E!AB66</f>
        <v>6.2016044824181605E-7</v>
      </c>
      <c r="AD52" s="43">
        <f>+A!AB52/E!AC66</f>
        <v>5.5228216292328367E-7</v>
      </c>
      <c r="AE52" s="43">
        <f>+A!AC52/E!AD66</f>
        <v>3.9899691728616034E-7</v>
      </c>
      <c r="AF52" s="43">
        <f>+A!AD52/E!AE66</f>
        <v>7.9199283898482812E-7</v>
      </c>
    </row>
    <row r="53" spans="4:32" x14ac:dyDescent="0.25">
      <c r="D53" s="32" t="s">
        <v>22</v>
      </c>
      <c r="E53" s="33"/>
      <c r="F53" s="43">
        <f>+A!D53/E!E67</f>
        <v>3.3096721456891884E-5</v>
      </c>
      <c r="G53" s="43">
        <f>+A!E53/E!F67</f>
        <v>1.9997842412421486E-5</v>
      </c>
      <c r="H53" s="43">
        <f>+A!F53/E!G67</f>
        <v>1.5706076241525702E-5</v>
      </c>
      <c r="I53" s="43">
        <f>+A!G53/E!H67</f>
        <v>2.0104727653683296E-5</v>
      </c>
      <c r="J53" s="43">
        <f>+A!H53/E!I67</f>
        <v>4.0022950863933466E-5</v>
      </c>
      <c r="K53" s="43">
        <f>+A!I53/E!J67</f>
        <v>6.9966891371093352E-5</v>
      </c>
      <c r="L53" s="43">
        <f>+A!J52/E!K67</f>
        <v>3.5848506582185287E-6</v>
      </c>
      <c r="M53" s="43">
        <f>+A!K53/E!L67</f>
        <v>1.103230806562909E-4</v>
      </c>
      <c r="N53" s="43">
        <f>+A!L53/E!M67</f>
        <v>1.1768443838094149E-4</v>
      </c>
      <c r="O53" s="43">
        <f>+A!M53/E!N67</f>
        <v>1.3677602794121682E-4</v>
      </c>
      <c r="P53" s="43">
        <f>+A!N53/E!O67</f>
        <v>1.3319321127240439E-4</v>
      </c>
      <c r="Q53" s="43">
        <f>+A!O53/E!P67</f>
        <v>1.5906195834382652E-4</v>
      </c>
      <c r="R53" s="43">
        <f>+A!P53/E!Q67</f>
        <v>1.5136893979963216E-4</v>
      </c>
      <c r="S53" s="43">
        <f>+A!Q53/E!R67</f>
        <v>5.2721002049134536E-5</v>
      </c>
      <c r="T53" s="43">
        <f>+A!R53/E!S67</f>
        <v>7.805821856937987E-5</v>
      </c>
      <c r="U53" s="43">
        <f>+A!S53/E!T67</f>
        <v>8.9184073743234831E-5</v>
      </c>
      <c r="V53" s="43">
        <f>+A!T53/E!U67</f>
        <v>4.1421425743803563E-5</v>
      </c>
      <c r="W53" s="43">
        <f>+A!U53/E!V67</f>
        <v>3.1052824814408553E-5</v>
      </c>
      <c r="X53" s="43">
        <f>+A!V53/E!W67</f>
        <v>1.5240048906357644E-5</v>
      </c>
      <c r="Y53" s="43">
        <f>+A!W53/E!X67</f>
        <v>2.5807824818769782E-5</v>
      </c>
      <c r="Z53" s="43">
        <f>+A!X53/E!Y67</f>
        <v>2.1644755959325162E-5</v>
      </c>
      <c r="AA53" s="43">
        <f>+A!Y53/E!Z67</f>
        <v>1.4477424304960688E-5</v>
      </c>
      <c r="AB53" s="43">
        <f>+A!Z53/E!AA67</f>
        <v>1.1016902705938922E-5</v>
      </c>
      <c r="AC53" s="43">
        <f>+A!AA53/E!AB67</f>
        <v>6.7472978384054778E-6</v>
      </c>
      <c r="AD53" s="43">
        <f>+A!AB53/E!AC67</f>
        <v>5.8457851181783119E-6</v>
      </c>
      <c r="AE53" s="43">
        <f>+A!AC53/E!AD67</f>
        <v>8.0605434369837769E-6</v>
      </c>
      <c r="AF53" s="43">
        <f>+A!AD53/E!AE67</f>
        <v>2.2385179345281132E-5</v>
      </c>
    </row>
    <row r="54" spans="4:32" x14ac:dyDescent="0.25">
      <c r="D54" s="34" t="s">
        <v>23</v>
      </c>
      <c r="E54" s="35"/>
      <c r="F54" s="43">
        <f>+A!D54/E!E68</f>
        <v>1.794683430588992E-6</v>
      </c>
      <c r="G54" s="43">
        <f>+A!E54/E!F68</f>
        <v>5.9620706551159605E-7</v>
      </c>
      <c r="H54" s="43">
        <f>+A!F54/E!G68</f>
        <v>2.312369834812781E-7</v>
      </c>
      <c r="I54" s="43">
        <f>+A!G54/E!H68</f>
        <v>3.9834023267680532E-7</v>
      </c>
      <c r="J54" s="43">
        <f>+A!H54/E!I68</f>
        <v>2.3971957836939137E-7</v>
      </c>
      <c r="K54" s="43">
        <f>+A!I54/E!J68</f>
        <v>4.1086266154441479E-7</v>
      </c>
      <c r="L54" s="43">
        <f>+A!J53/E!K68</f>
        <v>3.2115538332040986E-5</v>
      </c>
      <c r="M54" s="43">
        <f>+A!K54/E!L68</f>
        <v>1.4921459723917402E-6</v>
      </c>
      <c r="N54" s="43">
        <f>+A!L54/E!M68</f>
        <v>3.1486971756922641E-7</v>
      </c>
      <c r="O54" s="43">
        <f>+A!M54/E!N68</f>
        <v>3.3302834980903818E-7</v>
      </c>
      <c r="P54" s="43">
        <f>+A!N54/E!O68</f>
        <v>2.9168739111627581E-7</v>
      </c>
      <c r="Q54" s="43">
        <f>+A!O54/E!P68</f>
        <v>1.3343415881850469E-7</v>
      </c>
      <c r="R54" s="43">
        <f>+A!P54/E!Q68</f>
        <v>2.8088880944601297E-7</v>
      </c>
      <c r="S54" s="43">
        <f>+A!Q54/E!R68</f>
        <v>3.1485056085731234E-7</v>
      </c>
      <c r="T54" s="43">
        <f>+A!R54/E!S68</f>
        <v>4.5555967568012899E-7</v>
      </c>
      <c r="U54" s="43">
        <f>+A!S54/E!T68</f>
        <v>3.1744873784881574E-7</v>
      </c>
      <c r="V54" s="43">
        <f>+A!T54/E!U68</f>
        <v>3.3491660313561208E-6</v>
      </c>
      <c r="W54" s="43">
        <f>+A!U54/E!V68</f>
        <v>4.446052321187649E-7</v>
      </c>
      <c r="X54" s="43">
        <f>+A!V54/E!W68</f>
        <v>3.6864037243458256E-7</v>
      </c>
      <c r="Y54" s="43">
        <f>+A!W54/E!X68</f>
        <v>1.8724853976907748E-6</v>
      </c>
      <c r="Z54" s="43">
        <f>+A!X54/E!Y68</f>
        <v>3.8654476115636581E-7</v>
      </c>
      <c r="AA54" s="43">
        <f>+A!Y54/E!Z68</f>
        <v>2.3765310408873377E-7</v>
      </c>
      <c r="AB54" s="43">
        <f>+A!Z54/E!AA68</f>
        <v>1.4751415070322665E-7</v>
      </c>
      <c r="AC54" s="43">
        <f>+A!AA54/E!AB68</f>
        <v>2.6518699713545806E-7</v>
      </c>
      <c r="AD54" s="43">
        <f>+A!AB54/E!AC68</f>
        <v>1.1547624491040788E-7</v>
      </c>
      <c r="AE54" s="43">
        <f>+A!AC54/E!AD68</f>
        <v>1.4417969726802473E-7</v>
      </c>
      <c r="AF54" s="43">
        <f>+A!AD54/E!AE68</f>
        <v>1.5691503224484269E-7</v>
      </c>
    </row>
    <row r="55" spans="4:32" x14ac:dyDescent="0.25">
      <c r="D55" s="32" t="s">
        <v>24</v>
      </c>
      <c r="E55" s="33"/>
      <c r="F55" s="43">
        <f>+A!D55/E!E69</f>
        <v>5.5389197183238556E-6</v>
      </c>
      <c r="G55" s="43">
        <f>+A!E55/E!F69</f>
        <v>9.5486272281710376E-6</v>
      </c>
      <c r="H55" s="43">
        <f>+A!F55/E!G69</f>
        <v>9.0239178689851731E-6</v>
      </c>
      <c r="I55" s="43">
        <f>+A!G55/E!H69</f>
        <v>1.1611362602824424E-5</v>
      </c>
      <c r="J55" s="43">
        <f>+A!H55/E!I69</f>
        <v>1.1082458869993892E-5</v>
      </c>
      <c r="K55" s="43">
        <f>+A!I55/E!J69</f>
        <v>7.2156880648910974E-6</v>
      </c>
      <c r="L55" s="43">
        <f>+A!J54/E!K69</f>
        <v>1.1051809128041881E-6</v>
      </c>
      <c r="M55" s="43">
        <f>+A!K55/E!L69</f>
        <v>2.8360463102804468E-6</v>
      </c>
      <c r="N55" s="43">
        <f>+A!L55/E!M69</f>
        <v>1.9952295018875865E-6</v>
      </c>
      <c r="O55" s="43">
        <f>+A!M55/E!N69</f>
        <v>3.3461678756039043E-6</v>
      </c>
      <c r="P55" s="43">
        <f>+A!N55/E!O69</f>
        <v>3.2967802687911448E-6</v>
      </c>
      <c r="Q55" s="43">
        <f>+A!O55/E!P69</f>
        <v>4.3614071436798393E-6</v>
      </c>
      <c r="R55" s="43">
        <f>+A!P55/E!Q69</f>
        <v>4.3024044790520937E-6</v>
      </c>
      <c r="S55" s="43">
        <f>+A!Q55/E!R69</f>
        <v>4.4768929485687391E-6</v>
      </c>
      <c r="T55" s="43">
        <f>+A!R55/E!S69</f>
        <v>3.6932708067162011E-6</v>
      </c>
      <c r="U55" s="43">
        <f>+A!S55/E!T69</f>
        <v>3.0162154067443546E-6</v>
      </c>
      <c r="V55" s="43">
        <f>+A!T55/E!U69</f>
        <v>3.5809796365257139E-6</v>
      </c>
      <c r="W55" s="43">
        <f>+A!U55/E!V69</f>
        <v>2.38889758432206E-6</v>
      </c>
      <c r="X55" s="43">
        <f>+A!V55/E!W69</f>
        <v>1.6796814825521875E-6</v>
      </c>
      <c r="Y55" s="43">
        <f>+A!W55/E!X69</f>
        <v>1.5430035006368996E-6</v>
      </c>
      <c r="Z55" s="43">
        <f>+A!X55/E!Y69</f>
        <v>1.283090614296093E-6</v>
      </c>
      <c r="AA55" s="43">
        <f>+A!Y55/E!Z69</f>
        <v>1.0391781590069774E-6</v>
      </c>
      <c r="AB55" s="43">
        <f>+A!Z55/E!AA69</f>
        <v>1.2802839206601795E-6</v>
      </c>
      <c r="AC55" s="43">
        <f>+A!AA55/E!AB69</f>
        <v>1.4633819872815777E-6</v>
      </c>
      <c r="AD55" s="43">
        <f>+A!AB55/E!AC69</f>
        <v>1.4593118534910628E-6</v>
      </c>
      <c r="AE55" s="43">
        <f>+A!AC55/E!AD69</f>
        <v>1.4016484303095638E-6</v>
      </c>
      <c r="AF55" s="43">
        <f>+A!AD55/E!AE69</f>
        <v>1.3766926739028279E-6</v>
      </c>
    </row>
    <row r="56" spans="4:32" ht="15.75" thickBot="1" x14ac:dyDescent="0.3">
      <c r="D56" s="36" t="s">
        <v>25</v>
      </c>
      <c r="E56" s="37"/>
      <c r="F56" s="44" t="e">
        <f>+A!D56/E!E70</f>
        <v>#VALUE!</v>
      </c>
      <c r="G56" s="44" t="e">
        <f>+A!E56/E!F70</f>
        <v>#VALUE!</v>
      </c>
      <c r="H56" s="44">
        <f>+A!F56/E!G70</f>
        <v>3.7978619090725627E-11</v>
      </c>
      <c r="I56" s="44">
        <f>+A!G56/E!H70</f>
        <v>1.0028328223393432E-6</v>
      </c>
      <c r="J56" s="44">
        <f>+A!H56/E!I70</f>
        <v>4.4771027044994465E-7</v>
      </c>
      <c r="K56" s="44" t="e">
        <f>+A!I56/E!J70</f>
        <v>#VALUE!</v>
      </c>
      <c r="L56" s="44">
        <f>+A!J55/E!K70</f>
        <v>1.3973184148262152E-5</v>
      </c>
      <c r="M56" s="44" t="e">
        <f>+A!K56/E!L70</f>
        <v>#VALUE!</v>
      </c>
      <c r="N56" s="44" t="e">
        <f>+A!L56/E!M70</f>
        <v>#VALUE!</v>
      </c>
      <c r="O56" s="44">
        <f>+A!M56/E!N70</f>
        <v>1.5508715467426931E-6</v>
      </c>
      <c r="P56" s="44">
        <f>+A!N56/E!O70</f>
        <v>2.7961786570944073E-6</v>
      </c>
      <c r="Q56" s="44">
        <f>+A!O56/E!P70</f>
        <v>4.2925758517284525E-6</v>
      </c>
      <c r="R56" s="44">
        <f>+A!P56/E!Q70</f>
        <v>4.2672119849582448E-6</v>
      </c>
      <c r="S56" s="44">
        <f>+A!Q56/E!R70</f>
        <v>5.3732679519676328E-6</v>
      </c>
      <c r="T56" s="44">
        <f>+A!R56/E!S70</f>
        <v>8.0858196473791687E-6</v>
      </c>
      <c r="U56" s="44">
        <f>+A!S56/E!T70</f>
        <v>6.2092071717362432E-6</v>
      </c>
      <c r="V56" s="44">
        <f>+A!T56/E!U70</f>
        <v>8.37322010317145E-6</v>
      </c>
      <c r="W56" s="44">
        <f>+A!U56/E!V70</f>
        <v>2.4138489293898529E-6</v>
      </c>
      <c r="X56" s="44">
        <f>+A!V56/E!W70</f>
        <v>1.7699736764558789E-6</v>
      </c>
      <c r="Y56" s="44">
        <f>+A!W56/E!X70</f>
        <v>2.6322086770695435E-6</v>
      </c>
      <c r="Z56" s="44">
        <f>+A!X56/E!Y70</f>
        <v>2.8530541614597084E-6</v>
      </c>
      <c r="AA56" s="44">
        <f>+A!Y56/E!Z70</f>
        <v>3.0901426261670007E-6</v>
      </c>
      <c r="AB56" s="44">
        <f>+A!Z56/E!AA70</f>
        <v>2.4302680633459818E-6</v>
      </c>
      <c r="AC56" s="44">
        <f>+A!AA56/E!AB70</f>
        <v>5.8913550536467126E-5</v>
      </c>
      <c r="AD56" s="44">
        <f>+A!AB56/E!AC70</f>
        <v>4.728574586676576E-4</v>
      </c>
      <c r="AE56" s="44">
        <f>+A!AC56/E!AD70</f>
        <v>6.9827338776606406E-4</v>
      </c>
      <c r="AF56" s="44">
        <f>+A!AD56/E!AE70</f>
        <v>4.9719003143779367E-4</v>
      </c>
    </row>
    <row r="57" spans="4:32" x14ac:dyDescent="0.25">
      <c r="D57" t="s">
        <v>52</v>
      </c>
    </row>
    <row r="58" spans="4:32" ht="16.5" thickBot="1" x14ac:dyDescent="0.3">
      <c r="E58" s="223" t="s">
        <v>59</v>
      </c>
      <c r="F58" s="223"/>
      <c r="G58" s="223"/>
      <c r="H58" s="223"/>
      <c r="I58" s="223"/>
      <c r="J58" s="223"/>
      <c r="K58" s="223"/>
      <c r="L58" s="223"/>
      <c r="M58" s="223"/>
      <c r="N58" s="223"/>
      <c r="O58" s="223"/>
      <c r="P58" s="223"/>
      <c r="Q58" s="223"/>
      <c r="R58" s="223"/>
      <c r="S58" s="223"/>
      <c r="T58" s="223"/>
      <c r="U58" s="223"/>
      <c r="V58" s="223"/>
      <c r="W58" s="223"/>
      <c r="X58" s="223"/>
      <c r="Y58" s="223"/>
      <c r="Z58" s="223"/>
    </row>
    <row r="59" spans="4:32" ht="15.75" thickBot="1" x14ac:dyDescent="0.3">
      <c r="D59" s="47" t="s">
        <v>14</v>
      </c>
      <c r="E59" s="11">
        <v>1995</v>
      </c>
      <c r="F59" s="7">
        <v>1996</v>
      </c>
      <c r="G59" s="11">
        <v>1997</v>
      </c>
      <c r="H59" s="7">
        <v>1998</v>
      </c>
      <c r="I59" s="11">
        <v>1999</v>
      </c>
      <c r="J59" s="7">
        <v>2000</v>
      </c>
      <c r="K59" s="11">
        <v>2001</v>
      </c>
      <c r="L59" s="7">
        <v>2002</v>
      </c>
      <c r="M59" s="11">
        <v>2003</v>
      </c>
      <c r="N59" s="7">
        <v>2004</v>
      </c>
      <c r="O59" s="11">
        <v>2005</v>
      </c>
      <c r="P59" s="7">
        <v>2006</v>
      </c>
      <c r="Q59" s="11">
        <v>2007</v>
      </c>
      <c r="R59" s="7">
        <v>2008</v>
      </c>
      <c r="S59" s="11">
        <v>2009</v>
      </c>
      <c r="T59" s="7">
        <v>2010</v>
      </c>
      <c r="U59" s="11">
        <v>2011</v>
      </c>
      <c r="V59" s="7">
        <v>2012</v>
      </c>
      <c r="W59" s="11">
        <v>2013</v>
      </c>
      <c r="X59" s="7">
        <v>2014</v>
      </c>
      <c r="Y59" s="11">
        <v>2015</v>
      </c>
      <c r="Z59" s="8">
        <v>2016</v>
      </c>
      <c r="AA59" s="8">
        <v>2017</v>
      </c>
      <c r="AB59" s="8">
        <v>2018</v>
      </c>
      <c r="AC59" s="8">
        <v>2019</v>
      </c>
      <c r="AD59" s="8">
        <v>2020</v>
      </c>
      <c r="AE59" s="8">
        <v>2021</v>
      </c>
    </row>
    <row r="60" spans="4:32" ht="15.75" thickBot="1" x14ac:dyDescent="0.3">
      <c r="D60" s="48" t="s">
        <v>15</v>
      </c>
      <c r="E60" s="157">
        <v>5120703897</v>
      </c>
      <c r="F60" s="157">
        <v>5355750397</v>
      </c>
      <c r="G60" s="157">
        <v>5568892999</v>
      </c>
      <c r="H60" s="157">
        <v>5463027643</v>
      </c>
      <c r="I60" s="157">
        <v>5652106327</v>
      </c>
      <c r="J60" s="157">
        <v>6392986099</v>
      </c>
      <c r="K60" s="157">
        <v>6144536637</v>
      </c>
      <c r="L60" s="157">
        <v>6443000733</v>
      </c>
      <c r="M60" s="157">
        <v>7515938365</v>
      </c>
      <c r="N60" s="157">
        <v>9185616723</v>
      </c>
      <c r="O60" s="157">
        <v>10472465722</v>
      </c>
      <c r="P60" s="157">
        <v>12136403470</v>
      </c>
      <c r="Q60" s="157">
        <v>14032195969</v>
      </c>
      <c r="R60" s="157">
        <v>16170262679</v>
      </c>
      <c r="S60" s="157">
        <v>12547770181</v>
      </c>
      <c r="T60" s="157">
        <v>15114346908</v>
      </c>
      <c r="U60" s="157">
        <v>18198152626</v>
      </c>
      <c r="V60" s="157">
        <v>18331934788</v>
      </c>
      <c r="W60" s="157">
        <v>18800429926</v>
      </c>
      <c r="X60" s="157">
        <v>18797090734</v>
      </c>
      <c r="Y60" s="157">
        <v>16384355956</v>
      </c>
      <c r="Z60" s="157">
        <v>15889295451.528</v>
      </c>
      <c r="AA60" s="157">
        <v>17582949488.068001</v>
      </c>
      <c r="AB60" s="157">
        <v>19383083711.514</v>
      </c>
      <c r="AC60" s="157">
        <v>18825509448.708</v>
      </c>
      <c r="AD60" s="157">
        <v>17509907740.418999</v>
      </c>
      <c r="AE60" s="157">
        <v>22139882337.792999</v>
      </c>
    </row>
    <row r="61" spans="4:32" x14ac:dyDescent="0.25">
      <c r="D61" s="49" t="s">
        <v>16</v>
      </c>
      <c r="E61" s="158">
        <v>362614417.60000002</v>
      </c>
      <c r="F61" s="158">
        <v>385237368.89999998</v>
      </c>
      <c r="G61" s="158">
        <v>374396101.10000002</v>
      </c>
      <c r="H61" s="158">
        <v>360498901</v>
      </c>
      <c r="I61" s="158">
        <v>350846551.30000001</v>
      </c>
      <c r="J61" s="158">
        <v>335814048.30000001</v>
      </c>
      <c r="K61" s="158">
        <v>351726053.60000002</v>
      </c>
      <c r="L61" s="158">
        <v>370630457</v>
      </c>
      <c r="M61" s="158">
        <v>426781409.60000002</v>
      </c>
      <c r="N61" s="158">
        <v>488273020.89999998</v>
      </c>
      <c r="O61" s="158">
        <v>541014528.29999995</v>
      </c>
      <c r="P61" s="158">
        <v>596256752</v>
      </c>
      <c r="Q61" s="158">
        <v>713216970</v>
      </c>
      <c r="R61" s="158">
        <v>862906364.39999998</v>
      </c>
      <c r="S61" s="158">
        <v>783382494.20000005</v>
      </c>
      <c r="T61" s="158">
        <v>873135334.60000002</v>
      </c>
      <c r="U61" s="158">
        <v>1052998505</v>
      </c>
      <c r="V61" s="158">
        <v>1052496967</v>
      </c>
      <c r="W61" s="158">
        <v>1127326958</v>
      </c>
      <c r="X61" s="158">
        <v>1168070375</v>
      </c>
      <c r="Y61" s="158">
        <v>1059950172</v>
      </c>
      <c r="Z61" s="158">
        <v>1077371029.9260001</v>
      </c>
      <c r="AA61" s="158">
        <v>1164384466.3599999</v>
      </c>
      <c r="AB61" s="158">
        <v>1215464978.717</v>
      </c>
      <c r="AC61" s="158">
        <v>1223292845.523</v>
      </c>
      <c r="AD61" s="158">
        <v>1245374601.6229999</v>
      </c>
      <c r="AE61" s="158">
        <v>1447513261.7049999</v>
      </c>
    </row>
    <row r="62" spans="4:32" x14ac:dyDescent="0.25">
      <c r="D62" s="50" t="s">
        <v>17</v>
      </c>
      <c r="E62" s="159">
        <v>57583339.619999997</v>
      </c>
      <c r="F62" s="159">
        <v>61898303.57</v>
      </c>
      <c r="G62" s="159">
        <v>61598655.119999997</v>
      </c>
      <c r="H62" s="159">
        <v>60437989.140000001</v>
      </c>
      <c r="I62" s="159">
        <v>59497580.380000003</v>
      </c>
      <c r="J62" s="159">
        <v>56333614.210000001</v>
      </c>
      <c r="K62" s="159">
        <v>57229127.960000001</v>
      </c>
      <c r="L62" s="159">
        <v>61098835.740000002</v>
      </c>
      <c r="M62" s="159">
        <v>69283733.719999999</v>
      </c>
      <c r="N62" s="159">
        <v>78085821.859999999</v>
      </c>
      <c r="O62" s="159">
        <v>83737919.560000002</v>
      </c>
      <c r="P62" s="159">
        <v>92504349.450000003</v>
      </c>
      <c r="Q62" s="159">
        <v>109098240.09999999</v>
      </c>
      <c r="R62" s="159">
        <v>121922259.3</v>
      </c>
      <c r="S62" s="159">
        <v>113792572.2</v>
      </c>
      <c r="T62" s="159">
        <v>120118724.59999999</v>
      </c>
      <c r="U62" s="159">
        <v>139222866</v>
      </c>
      <c r="V62" s="159">
        <v>142457463.40000001</v>
      </c>
      <c r="W62" s="159">
        <v>147563522.19999999</v>
      </c>
      <c r="X62" s="159">
        <v>147211929.40000001</v>
      </c>
      <c r="Y62" s="159">
        <v>136370208.90000001</v>
      </c>
      <c r="Z62" s="159">
        <v>139444702.81600001</v>
      </c>
      <c r="AA62" s="159">
        <v>147142043.579</v>
      </c>
      <c r="AB62" s="159">
        <v>161660648.086</v>
      </c>
      <c r="AC62" s="159">
        <v>161199829.266</v>
      </c>
      <c r="AD62" s="159">
        <v>150599437.54300001</v>
      </c>
      <c r="AE62" s="159">
        <v>171889483.88999999</v>
      </c>
    </row>
    <row r="63" spans="4:32" x14ac:dyDescent="0.25">
      <c r="D63" s="50" t="s">
        <v>18</v>
      </c>
      <c r="E63" s="159">
        <v>213519736.69999999</v>
      </c>
      <c r="F63" s="159">
        <v>204919342.19999999</v>
      </c>
      <c r="G63" s="159">
        <v>207579615.80000001</v>
      </c>
      <c r="H63" s="159">
        <v>185774034</v>
      </c>
      <c r="I63" s="159">
        <v>178845078.40000001</v>
      </c>
      <c r="J63" s="159">
        <v>197203158.59999999</v>
      </c>
      <c r="K63" s="159">
        <v>186656389.90000001</v>
      </c>
      <c r="L63" s="159">
        <v>194937915.90000001</v>
      </c>
      <c r="M63" s="159">
        <v>230547420.5</v>
      </c>
      <c r="N63" s="159">
        <v>293968927.10000002</v>
      </c>
      <c r="O63" s="159">
        <v>340191126.10000002</v>
      </c>
      <c r="P63" s="159">
        <v>414953142.39999998</v>
      </c>
      <c r="Q63" s="159">
        <v>504497712.5</v>
      </c>
      <c r="R63" s="159">
        <v>583434932.20000005</v>
      </c>
      <c r="S63" s="159">
        <v>439558794.89999998</v>
      </c>
      <c r="T63" s="159">
        <v>629643998.10000002</v>
      </c>
      <c r="U63" s="159">
        <v>798855867</v>
      </c>
      <c r="V63" s="159">
        <v>746289576</v>
      </c>
      <c r="W63" s="159">
        <v>750351847.89999998</v>
      </c>
      <c r="X63" s="159">
        <v>717781261</v>
      </c>
      <c r="Y63" s="159">
        <v>580483263.20000005</v>
      </c>
      <c r="Z63" s="159">
        <v>567519319.57099998</v>
      </c>
      <c r="AA63" s="159">
        <v>667565574.42999995</v>
      </c>
      <c r="AB63" s="159">
        <v>714710878.07200003</v>
      </c>
      <c r="AC63" s="159">
        <v>701358186.56299996</v>
      </c>
      <c r="AD63" s="159">
        <v>710020060.90100002</v>
      </c>
      <c r="AE63" s="159">
        <v>1014762826.229</v>
      </c>
    </row>
    <row r="64" spans="4:32" x14ac:dyDescent="0.25">
      <c r="D64" s="50" t="s">
        <v>19</v>
      </c>
      <c r="E64" s="159">
        <v>374985886.69999999</v>
      </c>
      <c r="F64" s="159">
        <v>458914428.39999998</v>
      </c>
      <c r="G64" s="159">
        <v>462092355.19999999</v>
      </c>
      <c r="H64" s="159">
        <v>338024519.10000002</v>
      </c>
      <c r="I64" s="159">
        <v>422220821.19999999</v>
      </c>
      <c r="J64" s="159">
        <v>662910232</v>
      </c>
      <c r="K64" s="159">
        <v>599473900.60000002</v>
      </c>
      <c r="L64" s="159">
        <v>608796049.79999995</v>
      </c>
      <c r="M64" s="159">
        <v>755271566.20000005</v>
      </c>
      <c r="N64" s="159">
        <v>1023253108</v>
      </c>
      <c r="O64" s="159">
        <v>1445510705</v>
      </c>
      <c r="P64" s="159">
        <v>1782493184</v>
      </c>
      <c r="Q64" s="159">
        <v>2025223527</v>
      </c>
      <c r="R64" s="159">
        <v>2863876207</v>
      </c>
      <c r="S64" s="159">
        <v>1802221972</v>
      </c>
      <c r="T64" s="159">
        <v>2348371257</v>
      </c>
      <c r="U64" s="159">
        <v>3257194869</v>
      </c>
      <c r="V64" s="159">
        <v>3391539273</v>
      </c>
      <c r="W64" s="159">
        <v>3307101893</v>
      </c>
      <c r="X64" s="159">
        <v>3080548224</v>
      </c>
      <c r="Y64" s="159">
        <v>1874589099</v>
      </c>
      <c r="Z64" s="159">
        <v>1522128179.0450001</v>
      </c>
      <c r="AA64" s="159">
        <v>1960082838.243</v>
      </c>
      <c r="AB64" s="159">
        <v>2486776065.1300001</v>
      </c>
      <c r="AC64" s="159">
        <v>2258355306.3330002</v>
      </c>
      <c r="AD64" s="159">
        <v>1485032154.2179999</v>
      </c>
      <c r="AE64" s="159">
        <v>2558349212.592</v>
      </c>
    </row>
    <row r="65" spans="4:31" x14ac:dyDescent="0.25">
      <c r="D65" s="50" t="s">
        <v>20</v>
      </c>
      <c r="E65" s="159">
        <v>27181893.030000001</v>
      </c>
      <c r="F65" s="159">
        <v>25375689.030000001</v>
      </c>
      <c r="G65" s="159">
        <v>27518094.43</v>
      </c>
      <c r="H65" s="159">
        <v>28573596.940000001</v>
      </c>
      <c r="I65" s="159">
        <v>24960156.02</v>
      </c>
      <c r="J65" s="159">
        <v>19707811.379999999</v>
      </c>
      <c r="K65" s="159">
        <v>19265110.219999999</v>
      </c>
      <c r="L65" s="159">
        <v>24848368.16</v>
      </c>
      <c r="M65" s="159">
        <v>31370150.09</v>
      </c>
      <c r="N65" s="159">
        <v>37553694.219999999</v>
      </c>
      <c r="O65" s="159">
        <v>39055723.890000001</v>
      </c>
      <c r="P65" s="159">
        <v>45468647.390000001</v>
      </c>
      <c r="Q65" s="159">
        <v>62099408.25</v>
      </c>
      <c r="R65" s="159">
        <v>90995971.680000007</v>
      </c>
      <c r="S65" s="159">
        <v>66065071.289999999</v>
      </c>
      <c r="T65" s="159">
        <v>82308867.780000001</v>
      </c>
      <c r="U65" s="159">
        <v>112382734.8</v>
      </c>
      <c r="V65" s="159">
        <v>108900442.59999999</v>
      </c>
      <c r="W65" s="159">
        <v>101394598.8</v>
      </c>
      <c r="X65" s="159">
        <v>98981528.689999998</v>
      </c>
      <c r="Y65" s="159">
        <v>87861654.670000002</v>
      </c>
      <c r="Z65" s="159">
        <v>90188125.454999998</v>
      </c>
      <c r="AA65" s="159">
        <v>105657702.92900001</v>
      </c>
      <c r="AB65" s="159">
        <v>98605447.922999993</v>
      </c>
      <c r="AC65" s="159">
        <v>93174793.994000003</v>
      </c>
      <c r="AD65" s="159">
        <v>105972485.95900001</v>
      </c>
      <c r="AE65" s="159">
        <v>155474375.60100001</v>
      </c>
    </row>
    <row r="66" spans="4:31" x14ac:dyDescent="0.25">
      <c r="D66" s="50" t="s">
        <v>21</v>
      </c>
      <c r="E66" s="159">
        <v>475360226.30000001</v>
      </c>
      <c r="F66" s="159">
        <v>492549019.10000002</v>
      </c>
      <c r="G66" s="159">
        <v>512596866</v>
      </c>
      <c r="H66" s="159">
        <v>518323690.19999999</v>
      </c>
      <c r="I66" s="159">
        <v>539063507.39999998</v>
      </c>
      <c r="J66" s="159">
        <v>575410511.79999995</v>
      </c>
      <c r="K66" s="159">
        <v>597204465.89999998</v>
      </c>
      <c r="L66" s="159">
        <v>668830511.79999995</v>
      </c>
      <c r="M66" s="159">
        <v>804724588.79999995</v>
      </c>
      <c r="N66" s="159">
        <v>983079440.60000002</v>
      </c>
      <c r="O66" s="159">
        <v>1114018997</v>
      </c>
      <c r="P66" s="159">
        <v>1252260580</v>
      </c>
      <c r="Q66" s="159">
        <v>1479661298</v>
      </c>
      <c r="R66" s="159">
        <v>1681000823</v>
      </c>
      <c r="S66" s="159">
        <v>1448104370</v>
      </c>
      <c r="T66" s="159">
        <v>1646746385</v>
      </c>
      <c r="U66" s="159">
        <v>1937239439</v>
      </c>
      <c r="V66" s="159">
        <v>1910635042</v>
      </c>
      <c r="W66" s="159">
        <v>1952213352</v>
      </c>
      <c r="X66" s="159">
        <v>1995879502</v>
      </c>
      <c r="Y66" s="159">
        <v>1806466226</v>
      </c>
      <c r="Z66" s="159">
        <v>1789689594.977</v>
      </c>
      <c r="AA66" s="159">
        <v>1974132877.562</v>
      </c>
      <c r="AB66" s="159">
        <v>2217955053.244</v>
      </c>
      <c r="AC66" s="159">
        <v>2167171204.0539999</v>
      </c>
      <c r="AD66" s="159">
        <v>2182991803.3559999</v>
      </c>
      <c r="AE66" s="159">
        <v>2741032359.3109999</v>
      </c>
    </row>
    <row r="67" spans="4:31" x14ac:dyDescent="0.25">
      <c r="D67" s="50" t="s">
        <v>22</v>
      </c>
      <c r="E67" s="159">
        <v>821351445.20000005</v>
      </c>
      <c r="F67" s="159">
        <v>822390719</v>
      </c>
      <c r="G67" s="159">
        <v>844441335.70000005</v>
      </c>
      <c r="H67" s="159">
        <v>825859483.70000005</v>
      </c>
      <c r="I67" s="159">
        <v>813002772.10000002</v>
      </c>
      <c r="J67" s="159">
        <v>870400253.70000005</v>
      </c>
      <c r="K67" s="159">
        <v>838076195.20000005</v>
      </c>
      <c r="L67" s="159">
        <v>888123585.89999998</v>
      </c>
      <c r="M67" s="159">
        <v>1024573866</v>
      </c>
      <c r="N67" s="159">
        <v>1288432649</v>
      </c>
      <c r="O67" s="159">
        <v>1442957176</v>
      </c>
      <c r="P67" s="159">
        <v>1704301285</v>
      </c>
      <c r="Q67" s="159">
        <v>2004308152</v>
      </c>
      <c r="R67" s="159">
        <v>2205054826</v>
      </c>
      <c r="S67" s="159">
        <v>1583573162</v>
      </c>
      <c r="T67" s="159">
        <v>1962497256</v>
      </c>
      <c r="U67" s="159">
        <v>2359087314</v>
      </c>
      <c r="V67" s="159">
        <v>2241274358</v>
      </c>
      <c r="W67" s="159">
        <v>2289358795</v>
      </c>
      <c r="X67" s="159">
        <v>2334673318</v>
      </c>
      <c r="Y67" s="159">
        <v>2082254015</v>
      </c>
      <c r="Z67" s="159">
        <v>1984865497.8050001</v>
      </c>
      <c r="AA67" s="159">
        <v>2181986229.8540001</v>
      </c>
      <c r="AB67" s="159">
        <v>2374102994.0640001</v>
      </c>
      <c r="AC67" s="159">
        <v>2237634421.3070002</v>
      </c>
      <c r="AD67" s="159">
        <v>2126175503.424</v>
      </c>
      <c r="AE67" s="159">
        <v>2819424809</v>
      </c>
    </row>
    <row r="68" spans="4:31" x14ac:dyDescent="0.25">
      <c r="D68" s="50" t="s">
        <v>23</v>
      </c>
      <c r="E68" s="159">
        <v>1938326805</v>
      </c>
      <c r="F68" s="159">
        <v>2054405375</v>
      </c>
      <c r="G68" s="159">
        <v>2179262125</v>
      </c>
      <c r="H68" s="159">
        <v>2244139373</v>
      </c>
      <c r="I68" s="159">
        <v>2353604173</v>
      </c>
      <c r="J68" s="159">
        <v>2612152674</v>
      </c>
      <c r="K68" s="159">
        <v>2473366916</v>
      </c>
      <c r="L68" s="159">
        <v>2577863742</v>
      </c>
      <c r="M68" s="159">
        <v>2947565130</v>
      </c>
      <c r="N68" s="159">
        <v>3499302689</v>
      </c>
      <c r="O68" s="159">
        <v>3817021352</v>
      </c>
      <c r="P68" s="159">
        <v>4436570105</v>
      </c>
      <c r="Q68" s="159">
        <v>5053996287</v>
      </c>
      <c r="R68" s="159">
        <v>5443760352</v>
      </c>
      <c r="S68" s="159">
        <v>4225586905</v>
      </c>
      <c r="T68" s="159">
        <v>5129486452</v>
      </c>
      <c r="U68" s="159">
        <v>5802584828</v>
      </c>
      <c r="V68" s="159">
        <v>5848903279</v>
      </c>
      <c r="W68" s="159">
        <v>6020699755</v>
      </c>
      <c r="X68" s="159">
        <v>6219781481</v>
      </c>
      <c r="Y68" s="159">
        <v>5896892751</v>
      </c>
      <c r="Z68" s="159">
        <v>5845557983.8809996</v>
      </c>
      <c r="AA68" s="159">
        <v>6403995789.533</v>
      </c>
      <c r="AB68" s="159">
        <v>6911462552.0790014</v>
      </c>
      <c r="AC68" s="159">
        <v>6755960939.0249996</v>
      </c>
      <c r="AD68" s="159">
        <v>6443521644.1949997</v>
      </c>
      <c r="AE68" s="159">
        <v>7652632018.8769999</v>
      </c>
    </row>
    <row r="69" spans="4:31" x14ac:dyDescent="0.25">
      <c r="D69" s="50" t="s">
        <v>24</v>
      </c>
      <c r="E69" s="159">
        <v>636792584</v>
      </c>
      <c r="F69" s="159">
        <v>674217648.89999998</v>
      </c>
      <c r="G69" s="159">
        <v>711012122.79999995</v>
      </c>
      <c r="H69" s="159">
        <v>714227200</v>
      </c>
      <c r="I69" s="159">
        <v>737894189</v>
      </c>
      <c r="J69" s="159">
        <v>784269351.60000002</v>
      </c>
      <c r="K69" s="159">
        <v>773943876.60000002</v>
      </c>
      <c r="L69" s="159">
        <v>808341172.60000002</v>
      </c>
      <c r="M69" s="159">
        <v>924272119.20000005</v>
      </c>
      <c r="N69" s="159">
        <v>1079451819</v>
      </c>
      <c r="O69" s="159">
        <v>1187215004</v>
      </c>
      <c r="P69" s="159">
        <v>1325206478</v>
      </c>
      <c r="Q69" s="159">
        <v>1510661778</v>
      </c>
      <c r="R69" s="159">
        <v>1650522379</v>
      </c>
      <c r="S69" s="159">
        <v>1438505671</v>
      </c>
      <c r="T69" s="159">
        <v>1632535922</v>
      </c>
      <c r="U69" s="159">
        <v>1890853813</v>
      </c>
      <c r="V69" s="159">
        <v>1973711653</v>
      </c>
      <c r="W69" s="159">
        <v>2062861939</v>
      </c>
      <c r="X69" s="159">
        <v>2170130527</v>
      </c>
      <c r="Y69" s="159">
        <v>2047452433</v>
      </c>
      <c r="Z69" s="159">
        <v>2003772867.9649999</v>
      </c>
      <c r="AA69" s="159">
        <v>2099105484.832</v>
      </c>
      <c r="AB69" s="159">
        <v>2232397985.21</v>
      </c>
      <c r="AC69" s="159">
        <v>2258808487.1059999</v>
      </c>
      <c r="AD69" s="159">
        <v>2094832011.0139999</v>
      </c>
      <c r="AE69" s="159">
        <v>2561556451.0869999</v>
      </c>
    </row>
    <row r="70" spans="4:31" ht="15.75" thickBot="1" x14ac:dyDescent="0.3">
      <c r="D70" s="51" t="s">
        <v>25</v>
      </c>
      <c r="E70" s="160">
        <v>144425539.80000001</v>
      </c>
      <c r="F70" s="160">
        <v>143984970</v>
      </c>
      <c r="G70" s="160">
        <v>157983627.19999999</v>
      </c>
      <c r="H70" s="160">
        <v>158550853.59999999</v>
      </c>
      <c r="I70" s="160">
        <v>153849497.19999999</v>
      </c>
      <c r="J70" s="160">
        <v>278784410.10000002</v>
      </c>
      <c r="K70" s="160">
        <v>247594604.30000001</v>
      </c>
      <c r="L70" s="160">
        <v>239200411.90000001</v>
      </c>
      <c r="M70" s="160">
        <v>301084162.69999999</v>
      </c>
      <c r="N70" s="160">
        <v>412802724.60000002</v>
      </c>
      <c r="O70" s="160">
        <v>460271376.69999999</v>
      </c>
      <c r="P70" s="160">
        <v>484812399.80000001</v>
      </c>
      <c r="Q70" s="160">
        <v>567688225.60000002</v>
      </c>
      <c r="R70" s="160">
        <v>663475566.79999995</v>
      </c>
      <c r="S70" s="160">
        <v>644363123</v>
      </c>
      <c r="T70" s="160">
        <v>688114904.5</v>
      </c>
      <c r="U70" s="160">
        <v>845684445.5</v>
      </c>
      <c r="V70" s="160">
        <v>913438274.10000002</v>
      </c>
      <c r="W70" s="160">
        <v>1039166302</v>
      </c>
      <c r="X70" s="160">
        <v>860531697.10000002</v>
      </c>
      <c r="Y70" s="160">
        <v>808097873.20000005</v>
      </c>
      <c r="Z70" s="160">
        <v>864861051.19200003</v>
      </c>
      <c r="AA70" s="160">
        <v>871423622.74399996</v>
      </c>
      <c r="AB70" s="160">
        <v>962693633.01900005</v>
      </c>
      <c r="AC70" s="160">
        <v>961623406.09200001</v>
      </c>
      <c r="AD70" s="160">
        <v>959022514.29400003</v>
      </c>
      <c r="AE70" s="160">
        <v>1004104604.745</v>
      </c>
    </row>
    <row r="71" spans="4:31" x14ac:dyDescent="0.25">
      <c r="D71" t="s">
        <v>51</v>
      </c>
    </row>
    <row r="72" spans="4:31" ht="15.75" thickBot="1" x14ac:dyDescent="0.3"/>
    <row r="73" spans="4:31" ht="15.75" thickBot="1" x14ac:dyDescent="0.3">
      <c r="D73" s="47" t="s">
        <v>14</v>
      </c>
      <c r="E73" s="11">
        <v>1995</v>
      </c>
      <c r="F73" s="7">
        <v>1996</v>
      </c>
      <c r="G73" s="11">
        <v>1997</v>
      </c>
      <c r="H73" s="7">
        <v>1998</v>
      </c>
      <c r="I73" s="11">
        <v>1999</v>
      </c>
      <c r="J73" s="7">
        <v>2000</v>
      </c>
      <c r="K73" s="11">
        <v>2001</v>
      </c>
      <c r="L73" s="7">
        <v>2002</v>
      </c>
      <c r="M73" s="11">
        <v>2003</v>
      </c>
      <c r="N73" s="7">
        <v>2004</v>
      </c>
      <c r="O73" s="11">
        <v>2005</v>
      </c>
      <c r="P73" s="7">
        <v>2006</v>
      </c>
      <c r="Q73" s="11">
        <v>2007</v>
      </c>
      <c r="R73" s="7">
        <v>2008</v>
      </c>
      <c r="S73" s="11">
        <v>2009</v>
      </c>
      <c r="T73" s="7">
        <v>2010</v>
      </c>
      <c r="U73" s="11">
        <v>2011</v>
      </c>
      <c r="V73" s="7">
        <v>2012</v>
      </c>
      <c r="W73" s="11">
        <v>2013</v>
      </c>
      <c r="X73" s="7">
        <v>2014</v>
      </c>
      <c r="Y73" s="11">
        <v>2015</v>
      </c>
      <c r="Z73" s="8">
        <v>2016</v>
      </c>
      <c r="AA73" s="8">
        <v>2017</v>
      </c>
      <c r="AB73" s="8">
        <v>2018</v>
      </c>
      <c r="AC73" s="8">
        <v>2019</v>
      </c>
      <c r="AD73" s="8">
        <v>2020</v>
      </c>
      <c r="AE73" s="8">
        <v>2021</v>
      </c>
    </row>
    <row r="74" spans="4:31" ht="15.75" thickBot="1" x14ac:dyDescent="0.3">
      <c r="D74" s="48" t="s">
        <v>15</v>
      </c>
      <c r="E74" s="41">
        <f>+B!E46/E!E88</f>
        <v>7.5405390443458097E-5</v>
      </c>
      <c r="F74" s="41">
        <f>+B!F46/E!F88</f>
        <v>8.6740445145372236E-5</v>
      </c>
      <c r="G74" s="41">
        <f>+B!G46/E!G88</f>
        <v>6.9328830311640512E-5</v>
      </c>
      <c r="H74" s="41">
        <f>+B!H46/E!H88</f>
        <v>7.1028191574883234E-5</v>
      </c>
      <c r="I74" s="41">
        <f>+B!I46/E!I88</f>
        <v>4.2523318757549577E-5</v>
      </c>
      <c r="J74" s="41">
        <f>+B!J46/E!J88</f>
        <v>3.7966599192030691E-5</v>
      </c>
      <c r="K74" s="41">
        <f>+B!K46/E!K88</f>
        <v>6.3485032643669851E-5</v>
      </c>
      <c r="L74" s="41">
        <f>+B!L46/E!L88</f>
        <v>4.1434425391083114E-5</v>
      </c>
      <c r="M74" s="41">
        <f>+B!M46/E!M88</f>
        <v>3.7377740227572595E-5</v>
      </c>
      <c r="N74" s="41">
        <f>+B!N46/E!N88</f>
        <v>3.1990584205651015E-5</v>
      </c>
      <c r="O74" s="41">
        <f>+B!O46/E!O88</f>
        <v>3.0899907638667692E-5</v>
      </c>
      <c r="P74" s="41">
        <f>+B!P46/E!P88</f>
        <v>3.1929254697281798E-5</v>
      </c>
      <c r="Q74" s="41">
        <f>+B!Q46/E!Q88</f>
        <v>3.6544830911719788E-5</v>
      </c>
      <c r="R74" s="41">
        <f>+B!R46/E!R88</f>
        <v>3.6842045341124936E-5</v>
      </c>
      <c r="S74" s="41">
        <f>+B!S46/E!S88</f>
        <v>4.2373481267766676E-5</v>
      </c>
      <c r="T74" s="41">
        <f>+B!T46/E!T88</f>
        <v>4.194946734738324E-5</v>
      </c>
      <c r="U74" s="41">
        <f>+B!U46/E!U88</f>
        <v>4.3479252449562599E-5</v>
      </c>
      <c r="V74" s="41">
        <f>+B!V46/E!V88</f>
        <v>5.1454483193174666E-5</v>
      </c>
      <c r="W74" s="41">
        <f>+B!W46/E!W88</f>
        <v>5.3866543657574528E-5</v>
      </c>
      <c r="X74" s="41">
        <f>+B!X46/E!X88</f>
        <v>5.2153168892311601E-5</v>
      </c>
      <c r="Y74" s="41">
        <f>+B!Y46/E!Y88</f>
        <v>4.9846223230514508E-5</v>
      </c>
      <c r="Z74" s="41">
        <f>+B!Z46/E!Z88</f>
        <v>4.7439241129066981E-5</v>
      </c>
      <c r="AA74" s="41">
        <f>+B!AA46/E!AA88</f>
        <v>4.2383770643964954E-5</v>
      </c>
      <c r="AB74" s="41">
        <f>+B!AB46/E!AB88</f>
        <v>4.2142846097686533E-5</v>
      </c>
      <c r="AC74" s="41">
        <f>+B!AC46/E!AC88</f>
        <v>4.3012424491972545E-5</v>
      </c>
      <c r="AD74" s="41">
        <f>+B!AD46/E!AD88</f>
        <v>3.8369869582292137E-5</v>
      </c>
      <c r="AE74" s="41">
        <f>+B!AE46/E!AE88</f>
        <v>4.0215140508968983E-5</v>
      </c>
    </row>
    <row r="75" spans="4:31" x14ac:dyDescent="0.25">
      <c r="D75" s="49" t="s">
        <v>16</v>
      </c>
      <c r="E75" s="42">
        <f>+B!E47/E!E89</f>
        <v>6.2400367451866329E-6</v>
      </c>
      <c r="F75" s="42">
        <f>+B!F47/E!F89</f>
        <v>6.2704316028327878E-6</v>
      </c>
      <c r="G75" s="42">
        <f>+B!G47/E!G89</f>
        <v>7.4807824181071971E-6</v>
      </c>
      <c r="H75" s="42">
        <f>+B!H47/E!H89</f>
        <v>1.0056817556565951E-5</v>
      </c>
      <c r="I75" s="42">
        <f>+B!I47/E!I89</f>
        <v>8.0884094899330944E-6</v>
      </c>
      <c r="J75" s="42">
        <f>+B!J47/E!J89</f>
        <v>8.9822917662089405E-6</v>
      </c>
      <c r="K75" s="42">
        <f>+B!K47/E!K89</f>
        <v>6.9991019340717327E-6</v>
      </c>
      <c r="L75" s="42">
        <f>+B!L47/E!L89</f>
        <v>6.9524881386295165E-6</v>
      </c>
      <c r="M75" s="42">
        <f>+B!M47/E!M89</f>
        <v>4.613287641476223E-6</v>
      </c>
      <c r="N75" s="42">
        <f>+B!N47/E!N89</f>
        <v>7.1847008933365149E-6</v>
      </c>
      <c r="O75" s="42">
        <f>+B!O47/E!O89</f>
        <v>7.5085292261369298E-6</v>
      </c>
      <c r="P75" s="42">
        <f>+B!P47/E!P89</f>
        <v>8.2458126241289336E-6</v>
      </c>
      <c r="Q75" s="42">
        <f>+B!Q47/E!Q89</f>
        <v>8.0502465112895737E-6</v>
      </c>
      <c r="R75" s="42">
        <f>+B!R47/E!R89</f>
        <v>7.6001359979840934E-6</v>
      </c>
      <c r="S75" s="42">
        <f>+B!S47/E!S89</f>
        <v>9.4496082411097448E-6</v>
      </c>
      <c r="T75" s="42">
        <f>+B!T47/E!T89</f>
        <v>9.5221808131973932E-6</v>
      </c>
      <c r="U75" s="42">
        <f>+B!U47/E!U89</f>
        <v>1.029503138031162E-5</v>
      </c>
      <c r="V75" s="42">
        <f>+B!V47/E!V89</f>
        <v>1.3788344982751835E-5</v>
      </c>
      <c r="W75" s="42">
        <f>+B!W47/E!W89</f>
        <v>1.4588526846975853E-5</v>
      </c>
      <c r="X75" s="42">
        <f>+B!X47/E!X89</f>
        <v>1.9657024882736786E-5</v>
      </c>
      <c r="Y75" s="42">
        <f>+B!Y47/E!Y89</f>
        <v>1.916101178355795E-5</v>
      </c>
      <c r="Z75" s="42">
        <f>+B!Z47/E!Z89</f>
        <v>2.0247687438850976E-5</v>
      </c>
      <c r="AA75" s="42">
        <f>+B!AA47/E!AA89</f>
        <v>2.1858521944415771E-5</v>
      </c>
      <c r="AB75" s="42">
        <f>+B!AB47/E!AB89</f>
        <v>2.2382319027296663E-5</v>
      </c>
      <c r="AC75" s="42">
        <f>+B!AC47/E!AC89</f>
        <v>2.8119497101066493E-5</v>
      </c>
      <c r="AD75" s="42">
        <f>+B!AD47/E!AD89</f>
        <v>3.279420452449494E-5</v>
      </c>
      <c r="AE75" s="42">
        <f>+B!AE47/E!AE89</f>
        <v>3.9417449428524336E-5</v>
      </c>
    </row>
    <row r="76" spans="4:31" x14ac:dyDescent="0.25">
      <c r="D76" s="50" t="s">
        <v>17</v>
      </c>
      <c r="E76" s="43">
        <f>+B!E48/E!E90</f>
        <v>9.7116872238864221E-6</v>
      </c>
      <c r="F76" s="43">
        <f>+B!F48/E!F90</f>
        <v>1.3904570733632978E-5</v>
      </c>
      <c r="G76" s="43">
        <f>+B!G48/E!G90</f>
        <v>1.1689915299510373E-5</v>
      </c>
      <c r="H76" s="43">
        <f>+B!H48/E!H90</f>
        <v>2.3293420116978446E-5</v>
      </c>
      <c r="I76" s="43">
        <f>+B!I48/E!I90</f>
        <v>1.9682782910316095E-5</v>
      </c>
      <c r="J76" s="43">
        <f>+B!J48/E!J90</f>
        <v>7.3917467253809094E-5</v>
      </c>
      <c r="K76" s="43">
        <f>+B!K48/E!K90</f>
        <v>9.8273183633322143E-5</v>
      </c>
      <c r="L76" s="43">
        <f>+B!L48/E!L90</f>
        <v>5.7882529016638525E-5</v>
      </c>
      <c r="M76" s="43">
        <f>+B!M48/E!M90</f>
        <v>1.3381061214252717E-4</v>
      </c>
      <c r="N76" s="43">
        <f>+B!N48/E!N90</f>
        <v>1.0730868244567164E-4</v>
      </c>
      <c r="O76" s="43">
        <f>+B!O48/E!O90</f>
        <v>2.6124376941975984E-5</v>
      </c>
      <c r="P76" s="43">
        <f>+B!P48/E!P90</f>
        <v>1.8308176168226994E-5</v>
      </c>
      <c r="Q76" s="43">
        <f>+B!Q48/E!Q90</f>
        <v>3.7712414824384987E-5</v>
      </c>
      <c r="R76" s="43">
        <f>+B!R48/E!R90</f>
        <v>1.8600071671185938E-5</v>
      </c>
      <c r="S76" s="43">
        <f>+B!S48/E!S90</f>
        <v>1.4482442666350955E-5</v>
      </c>
      <c r="T76" s="43">
        <f>+B!T48/E!T90</f>
        <v>1.1933546015321939E-5</v>
      </c>
      <c r="U76" s="43">
        <f>+B!U48/E!U90</f>
        <v>1.1008497700371891E-5</v>
      </c>
      <c r="V76" s="43">
        <f>+B!V48/E!V90</f>
        <v>1.6342127887844829E-5</v>
      </c>
      <c r="W76" s="43">
        <f>+B!W48/E!W90</f>
        <v>1.5461100436745109E-5</v>
      </c>
      <c r="X76" s="43">
        <f>+B!X48/E!X90</f>
        <v>4.950437013714998E-5</v>
      </c>
      <c r="Y76" s="43">
        <f>+B!Y48/E!Y90</f>
        <v>4.7914873729895633E-5</v>
      </c>
      <c r="Z76" s="43">
        <f>+B!Z48/E!Z90</f>
        <v>6.7954212189122901E-5</v>
      </c>
      <c r="AA76" s="43">
        <f>+B!AA48/E!AA90</f>
        <v>5.0319316075274952E-5</v>
      </c>
      <c r="AB76" s="43">
        <f>+B!AB48/E!AB90</f>
        <v>8.2301185265712382E-5</v>
      </c>
      <c r="AC76" s="43">
        <f>+B!AC48/E!AC90</f>
        <v>8.9579853166857993E-5</v>
      </c>
      <c r="AD76" s="43">
        <f>+B!AD48/E!AD90</f>
        <v>7.1632120052869726E-5</v>
      </c>
      <c r="AE76" s="43">
        <f>+B!AE48/E!AE90</f>
        <v>1.1430748732573397E-4</v>
      </c>
    </row>
    <row r="77" spans="4:31" x14ac:dyDescent="0.25">
      <c r="D77" s="50" t="s">
        <v>18</v>
      </c>
      <c r="E77" s="43">
        <f>+B!E49/E!E91</f>
        <v>3.1941222508628348E-5</v>
      </c>
      <c r="F77" s="43">
        <f>+B!F49/E!F91</f>
        <v>3.7452331956394657E-5</v>
      </c>
      <c r="G77" s="43">
        <f>+B!G49/E!G91</f>
        <v>2.8669037586624395E-5</v>
      </c>
      <c r="H77" s="43">
        <f>+B!H49/E!H91</f>
        <v>3.5018823315395083E-5</v>
      </c>
      <c r="I77" s="43">
        <f>+B!I49/E!I91</f>
        <v>3.6516420952757075E-5</v>
      </c>
      <c r="J77" s="43">
        <f>+B!J49/E!J91</f>
        <v>2.9039276527264246E-5</v>
      </c>
      <c r="K77" s="43">
        <f>+B!K49/E!K91</f>
        <v>2.9764741678060664E-5</v>
      </c>
      <c r="L77" s="43">
        <f>+B!L49/E!L91</f>
        <v>3.5265691703627348E-5</v>
      </c>
      <c r="M77" s="43">
        <f>+B!M49/E!M91</f>
        <v>2.2621427683605042E-5</v>
      </c>
      <c r="N77" s="43">
        <f>+B!N49/E!N91</f>
        <v>1.6645275517995961E-5</v>
      </c>
      <c r="O77" s="43">
        <f>+B!O49/E!O91</f>
        <v>1.6336741511010452E-5</v>
      </c>
      <c r="P77" s="43">
        <f>+B!P49/E!P91</f>
        <v>1.7890501755796942E-5</v>
      </c>
      <c r="Q77" s="43">
        <f>+B!Q49/E!Q91</f>
        <v>1.2611850186436043E-5</v>
      </c>
      <c r="R77" s="43">
        <f>+B!R49/E!R91</f>
        <v>1.3009028436209468E-5</v>
      </c>
      <c r="S77" s="43">
        <f>+B!S49/E!S91</f>
        <v>1.5394583814943155E-5</v>
      </c>
      <c r="T77" s="43">
        <f>+B!T49/E!T91</f>
        <v>7.0925836957355349E-6</v>
      </c>
      <c r="U77" s="43">
        <f>+B!U49/E!U91</f>
        <v>6.9875310685166969E-6</v>
      </c>
      <c r="V77" s="43">
        <f>+B!V49/E!V91</f>
        <v>5.6059450241311027E-6</v>
      </c>
      <c r="W77" s="43">
        <f>+B!W49/E!W91</f>
        <v>6.0440714996955999E-6</v>
      </c>
      <c r="X77" s="43">
        <f>+B!X49/E!X91</f>
        <v>8.7176814660023902E-6</v>
      </c>
      <c r="Y77" s="43">
        <f>+B!Y49/E!Y91</f>
        <v>1.4088456324155952E-5</v>
      </c>
      <c r="Z77" s="43">
        <f>+B!Z49/E!Z91</f>
        <v>1.268433794567507E-5</v>
      </c>
      <c r="AA77" s="43">
        <f>+B!AA49/E!AA91</f>
        <v>8.4287391723768302E-6</v>
      </c>
      <c r="AB77" s="43">
        <f>+B!AB49/E!AB91</f>
        <v>7.4505512585461502E-6</v>
      </c>
      <c r="AC77" s="43">
        <f>+B!AC49/E!AC91</f>
        <v>1.2208317415022852E-5</v>
      </c>
      <c r="AD77" s="43">
        <f>+B!AD49/E!AD91</f>
        <v>9.4761391670089515E-6</v>
      </c>
      <c r="AE77" s="43">
        <f>+B!AE49/E!AE91</f>
        <v>7.073563152206126E-6</v>
      </c>
    </row>
    <row r="78" spans="4:31" x14ac:dyDescent="0.25">
      <c r="D78" s="50" t="s">
        <v>19</v>
      </c>
      <c r="E78" s="43">
        <f>+B!E50/E!E92</f>
        <v>2.5655287643542022E-5</v>
      </c>
      <c r="F78" s="43">
        <f>+B!F50/E!F92</f>
        <v>2.146434138342501E-6</v>
      </c>
      <c r="G78" s="43">
        <f>+B!G50/E!G92</f>
        <v>2.3591253016628412E-6</v>
      </c>
      <c r="H78" s="43">
        <f>+B!H50/E!H92</f>
        <v>3.846009424350588E-7</v>
      </c>
      <c r="I78" s="43">
        <f>+B!I50/E!I92</f>
        <v>1.9266109194085825E-7</v>
      </c>
      <c r="J78" s="43">
        <f>+B!J50/E!J92</f>
        <v>1.3730338375746138E-8</v>
      </c>
      <c r="K78" s="43">
        <f>+B!K50/E!K92</f>
        <v>1.5415320206644837E-8</v>
      </c>
      <c r="L78" s="43">
        <f>+B!L50/E!L92</f>
        <v>2.1440504383695139E-8</v>
      </c>
      <c r="M78" s="43">
        <f>+B!M50/E!M92</f>
        <v>1.6573634708590765E-8</v>
      </c>
      <c r="N78" s="43">
        <f>+B!N50/E!N92</f>
        <v>1.0141710968605857E-5</v>
      </c>
      <c r="O78" s="43">
        <f>+B!O50/E!O92</f>
        <v>1.9683069757793866E-9</v>
      </c>
      <c r="P78" s="43">
        <f>+B!P50/E!P92</f>
        <v>1.960302193505059E-8</v>
      </c>
      <c r="Q78" s="43">
        <f>+B!Q50/E!Q92</f>
        <v>1.2658144241761437E-6</v>
      </c>
      <c r="R78" s="43">
        <f>+B!R50/E!R92</f>
        <v>2.2011780869955679E-8</v>
      </c>
      <c r="S78" s="43">
        <f>+B!S50/E!S92</f>
        <v>1.6591238714275291E-7</v>
      </c>
      <c r="T78" s="43">
        <f>+B!T50/E!T92</f>
        <v>5.8672050103665066E-7</v>
      </c>
      <c r="U78" s="43">
        <f>+B!U50/E!U92</f>
        <v>1.1393437580314594E-6</v>
      </c>
      <c r="V78" s="43">
        <f>+B!V50/E!V92</f>
        <v>3.4257077345555589E-7</v>
      </c>
      <c r="W78" s="43">
        <f>+B!W50/E!W92</f>
        <v>2.606308967275018E-6</v>
      </c>
      <c r="X78" s="43">
        <f>+B!X50/E!X92</f>
        <v>4.1779269287393763E-7</v>
      </c>
      <c r="Y78" s="43">
        <f>+B!Y50/E!Y92</f>
        <v>9.970507155054578E-7</v>
      </c>
      <c r="Z78" s="43">
        <f>+B!Z50/E!Z92</f>
        <v>1.0483695972590076E-6</v>
      </c>
      <c r="AA78" s="43">
        <f>+B!AA50/E!AA92</f>
        <v>1.2134935262628222E-6</v>
      </c>
      <c r="AB78" s="43">
        <f>+B!AB50/E!AB92</f>
        <v>1.7518924737577892E-6</v>
      </c>
      <c r="AC78" s="43">
        <f>+B!AC50/E!AC92</f>
        <v>3.7285774540826225E-6</v>
      </c>
      <c r="AD78" s="43">
        <f>+B!AD50/E!AD92</f>
        <v>4.3372447829531304E-6</v>
      </c>
      <c r="AE78" s="43">
        <f>+B!AE50/E!AE92</f>
        <v>3.9404644406495146E-6</v>
      </c>
    </row>
    <row r="79" spans="4:31" x14ac:dyDescent="0.25">
      <c r="D79" s="50" t="s">
        <v>20</v>
      </c>
      <c r="E79" s="43">
        <f>+B!E51/E!E93</f>
        <v>4.6847953567016932E-6</v>
      </c>
      <c r="F79" s="43">
        <f>+B!F51/E!F93</f>
        <v>1.5164206140255154E-5</v>
      </c>
      <c r="G79" s="43">
        <f>+B!G51/E!G93</f>
        <v>2.8607722946920941E-5</v>
      </c>
      <c r="H79" s="43">
        <f>+B!H51/E!H93</f>
        <v>1.0076963977342404E-5</v>
      </c>
      <c r="I79" s="43">
        <f>+B!I51/E!I93</f>
        <v>7.4960844673033528E-6</v>
      </c>
      <c r="J79" s="43">
        <f>+B!J51/E!J93</f>
        <v>1.0239423853128185E-5</v>
      </c>
      <c r="K79" s="43">
        <f>+B!K51/E!K93</f>
        <v>1.5340405091204096E-5</v>
      </c>
      <c r="L79" s="43">
        <f>+B!L51/E!L93</f>
        <v>2.1857322843605681E-5</v>
      </c>
      <c r="M79" s="43">
        <f>+B!M51/E!M93</f>
        <v>8.001212407224437E-6</v>
      </c>
      <c r="N79" s="43">
        <f>+B!N51/E!N93</f>
        <v>1.0723470262236037E-5</v>
      </c>
      <c r="O79" s="43">
        <f>+B!O51/E!O93</f>
        <v>1.0578621104169201E-5</v>
      </c>
      <c r="P79" s="43">
        <f>+B!P51/E!P93</f>
        <v>1.2846442117842909E-5</v>
      </c>
      <c r="Q79" s="43">
        <f>+B!Q51/E!Q93</f>
        <v>1.7907552345518163E-5</v>
      </c>
      <c r="R79" s="43">
        <f>+B!R51/E!R93</f>
        <v>1.7553885091223097E-5</v>
      </c>
      <c r="S79" s="43">
        <f>+B!S51/E!S93</f>
        <v>1.250959649972681E-5</v>
      </c>
      <c r="T79" s="43">
        <f>+B!T51/E!T93</f>
        <v>1.375558542714497E-5</v>
      </c>
      <c r="U79" s="43">
        <f>+B!U51/E!U93</f>
        <v>1.4356143086235337E-5</v>
      </c>
      <c r="V79" s="43">
        <f>+B!V51/E!V93</f>
        <v>2.1681707067387141E-5</v>
      </c>
      <c r="W79" s="43">
        <f>+B!W51/E!W93</f>
        <v>3.5260770546727977E-5</v>
      </c>
      <c r="X79" s="43">
        <f>+B!X51/E!X93</f>
        <v>3.5502022384049475E-5</v>
      </c>
      <c r="Y79" s="43">
        <f>+B!Y51/E!Y93</f>
        <v>3.3626946961535329E-5</v>
      </c>
      <c r="Z79" s="43">
        <f>+B!Z51/E!Z93</f>
        <v>3.7210139236553857E-5</v>
      </c>
      <c r="AA79" s="43">
        <f>+B!AA51/E!AA93</f>
        <v>1.6927739778407358E-5</v>
      </c>
      <c r="AB79" s="43">
        <f>+B!AB51/E!AB93</f>
        <v>1.3578086352593195E-5</v>
      </c>
      <c r="AC79" s="43">
        <f>+B!AC51/E!AC93</f>
        <v>8.4578142675225803E-6</v>
      </c>
      <c r="AD79" s="43">
        <f>+B!AD51/E!AD93</f>
        <v>9.1949829082189668E-6</v>
      </c>
      <c r="AE79" s="43">
        <f>+B!AE51/E!AE93</f>
        <v>1.0696988064357712E-5</v>
      </c>
    </row>
    <row r="80" spans="4:31" x14ac:dyDescent="0.25">
      <c r="D80" s="50" t="s">
        <v>21</v>
      </c>
      <c r="E80" s="43">
        <f>+B!E52/E!E94</f>
        <v>1.1664898848837333E-4</v>
      </c>
      <c r="F80" s="43">
        <f>+B!F52/E!F94</f>
        <v>1.0273723438772187E-4</v>
      </c>
      <c r="G80" s="43">
        <f>+B!G52/E!G94</f>
        <v>1.0651249949236834E-4</v>
      </c>
      <c r="H80" s="43">
        <f>+B!H52/E!H94</f>
        <v>1.1868260234840589E-4</v>
      </c>
      <c r="I80" s="43">
        <f>+B!I52/E!I94</f>
        <v>7.9992827146709269E-5</v>
      </c>
      <c r="J80" s="43">
        <f>+B!J52/E!J94</f>
        <v>9.5230980274938542E-5</v>
      </c>
      <c r="K80" s="43">
        <f>+B!K52/E!K94</f>
        <v>9.499677182766898E-5</v>
      </c>
      <c r="L80" s="43">
        <f>+B!L52/E!L94</f>
        <v>8.7345248230933812E-5</v>
      </c>
      <c r="M80" s="43">
        <f>+B!M52/E!M94</f>
        <v>7.6139436732235673E-5</v>
      </c>
      <c r="N80" s="43">
        <f>+B!N52/E!N94</f>
        <v>6.7693585343343854E-5</v>
      </c>
      <c r="O80" s="43">
        <f>+B!O52/E!O94</f>
        <v>6.1947018926804021E-5</v>
      </c>
      <c r="P80" s="43">
        <f>+B!P52/E!P94</f>
        <v>6.2159285291606635E-5</v>
      </c>
      <c r="Q80" s="43">
        <f>+B!Q52/E!Q94</f>
        <v>6.4414621050674806E-5</v>
      </c>
      <c r="R80" s="43">
        <f>+B!R52/E!R94</f>
        <v>6.9638687772889828E-5</v>
      </c>
      <c r="S80" s="43">
        <f>+B!S52/E!S94</f>
        <v>8.0355932187540347E-5</v>
      </c>
      <c r="T80" s="43">
        <f>+B!T52/E!T94</f>
        <v>8.3498771842420062E-5</v>
      </c>
      <c r="U80" s="43">
        <f>+B!U52/E!U94</f>
        <v>8.5066237219427033E-5</v>
      </c>
      <c r="V80" s="43">
        <f>+B!V52/E!V94</f>
        <v>9.7447912776952279E-5</v>
      </c>
      <c r="W80" s="43">
        <f>+B!W52/E!W94</f>
        <v>1.075480813411553E-4</v>
      </c>
      <c r="X80" s="43">
        <f>+B!X52/E!X94</f>
        <v>1.0204160012436715E-4</v>
      </c>
      <c r="Y80" s="43">
        <f>+B!Y52/E!Y94</f>
        <v>1.039115227592502E-4</v>
      </c>
      <c r="Z80" s="43">
        <f>+B!Z52/E!Z94</f>
        <v>9.6246148456322674E-5</v>
      </c>
      <c r="AA80" s="43">
        <f>+B!AA52/E!AA94</f>
        <v>9.2662619157703801E-5</v>
      </c>
      <c r="AB80" s="43">
        <f>+B!AB52/E!AB94</f>
        <v>8.1315933428179941E-5</v>
      </c>
      <c r="AC80" s="43">
        <f>+B!AC52/E!AC94</f>
        <v>8.8516630996831098E-5</v>
      </c>
      <c r="AD80" s="43">
        <f>+B!AD52/E!AD94</f>
        <v>8.9134993575697158E-5</v>
      </c>
      <c r="AE80" s="43">
        <f>+B!AE52/E!AE94</f>
        <v>9.2094697260555937E-5</v>
      </c>
    </row>
    <row r="81" spans="4:31" x14ac:dyDescent="0.25">
      <c r="D81" s="50" t="s">
        <v>22</v>
      </c>
      <c r="E81" s="43">
        <f>+B!E53/E!E95</f>
        <v>7.582899211623127E-5</v>
      </c>
      <c r="F81" s="43">
        <f>+B!F53/E!F95</f>
        <v>8.0170609783481237E-5</v>
      </c>
      <c r="G81" s="43">
        <f>+B!G53/E!G95</f>
        <v>7.9064512138187355E-5</v>
      </c>
      <c r="H81" s="43">
        <f>+B!H53/E!H95</f>
        <v>7.6931790737856743E-5</v>
      </c>
      <c r="I81" s="43">
        <f>+B!I53/E!I95</f>
        <v>5.0312879414367162E-5</v>
      </c>
      <c r="J81" s="43">
        <f>+B!J53/E!J95</f>
        <v>5.1108258495306451E-5</v>
      </c>
      <c r="K81" s="43">
        <f>+B!K53/E!K95</f>
        <v>5.4135585927897586E-5</v>
      </c>
      <c r="L81" s="43">
        <f>+B!L53/E!L95</f>
        <v>5.0466438599720535E-5</v>
      </c>
      <c r="M81" s="43">
        <f>+B!M53/E!M95</f>
        <v>3.8432918298022585E-5</v>
      </c>
      <c r="N81" s="43">
        <f>+B!N53/E!N95</f>
        <v>3.1501801185595124E-5</v>
      </c>
      <c r="O81" s="43">
        <f>+B!O53/E!O95</f>
        <v>3.2065211769192499E-5</v>
      </c>
      <c r="P81" s="43">
        <f>+B!P53/E!P95</f>
        <v>3.2281911040744931E-5</v>
      </c>
      <c r="Q81" s="43">
        <f>+B!Q53/E!Q95</f>
        <v>3.2616439968786298E-5</v>
      </c>
      <c r="R81" s="43">
        <f>+B!R53/E!R95</f>
        <v>4.4221628533958898E-5</v>
      </c>
      <c r="S81" s="43">
        <f>+B!S53/E!S95</f>
        <v>4.7181239543443262E-5</v>
      </c>
      <c r="T81" s="43">
        <f>+B!T53/E!T95</f>
        <v>3.9897371306556012E-5</v>
      </c>
      <c r="U81" s="43">
        <f>+B!U53/E!U95</f>
        <v>5.0248651410042929E-5</v>
      </c>
      <c r="V81" s="43">
        <f>+B!V53/E!V95</f>
        <v>5.8538183819348111E-5</v>
      </c>
      <c r="W81" s="43">
        <f>+B!W53/E!W95</f>
        <v>6.0990064755659457E-5</v>
      </c>
      <c r="X81" s="43">
        <f>+B!X53/E!X95</f>
        <v>5.7215115308546159E-5</v>
      </c>
      <c r="Y81" s="43">
        <f>+B!Y53/E!Y95</f>
        <v>5.4758473787224751E-5</v>
      </c>
      <c r="Z81" s="43">
        <f>+B!Z53/E!Z95</f>
        <v>5.345911455972798E-5</v>
      </c>
      <c r="AA81" s="43">
        <f>+B!AA53/E!AA95</f>
        <v>5.8773841698753082E-5</v>
      </c>
      <c r="AB81" s="43">
        <f>+B!AB53/E!AB95</f>
        <v>5.5517352778780557E-5</v>
      </c>
      <c r="AC81" s="43">
        <f>+B!AC53/E!AC95</f>
        <v>5.4325758765456199E-5</v>
      </c>
      <c r="AD81" s="43">
        <f>+B!AD53/E!AD95</f>
        <v>3.9995076540696306E-5</v>
      </c>
      <c r="AE81" s="43">
        <f>+B!AE53/E!AE95</f>
        <v>4.2606681054578366E-5</v>
      </c>
    </row>
    <row r="82" spans="4:31" x14ac:dyDescent="0.25">
      <c r="D82" s="50" t="s">
        <v>23</v>
      </c>
      <c r="E82" s="43">
        <f>+B!E54/E!E96</f>
        <v>1.1152211004947082E-4</v>
      </c>
      <c r="F82" s="43">
        <f>+B!F54/E!F96</f>
        <v>1.4871983073761841E-4</v>
      </c>
      <c r="G82" s="43">
        <f>+B!G54/E!G96</f>
        <v>9.9012575841726563E-5</v>
      </c>
      <c r="H82" s="43">
        <f>+B!H54/E!H96</f>
        <v>9.5563916531014759E-5</v>
      </c>
      <c r="I82" s="43">
        <f>+B!I54/E!I96</f>
        <v>4.9348556824002057E-5</v>
      </c>
      <c r="J82" s="43">
        <f>+B!J54/E!J96</f>
        <v>3.9777021755638871E-5</v>
      </c>
      <c r="K82" s="43">
        <f>+B!K54/E!K96</f>
        <v>7.0991105164800721E-5</v>
      </c>
      <c r="L82" s="43">
        <f>+B!L54/E!L96</f>
        <v>4.7711457466132681E-5</v>
      </c>
      <c r="M82" s="43">
        <f>+B!M54/E!M96</f>
        <v>4.7251953150006749E-5</v>
      </c>
      <c r="N82" s="43">
        <f>+B!N54/E!N96</f>
        <v>3.826177849730337E-5</v>
      </c>
      <c r="O82" s="43">
        <f>+B!O54/E!O96</f>
        <v>4.2394438763254456E-5</v>
      </c>
      <c r="P82" s="43">
        <f>+B!P54/E!P96</f>
        <v>4.521241244377282E-5</v>
      </c>
      <c r="Q82" s="43">
        <f>+B!Q54/E!Q96</f>
        <v>5.4980143775435871E-5</v>
      </c>
      <c r="R82" s="43">
        <f>+B!R54/E!R96</f>
        <v>5.5248983429365615E-5</v>
      </c>
      <c r="S82" s="43">
        <f>+B!S54/E!S96</f>
        <v>6.1612275972625685E-5</v>
      </c>
      <c r="T82" s="43">
        <f>+B!T54/E!T96</f>
        <v>5.3664255716203366E-5</v>
      </c>
      <c r="U82" s="43">
        <f>+B!U54/E!U96</f>
        <v>6.3507586679409738E-5</v>
      </c>
      <c r="V82" s="43">
        <f>+B!V54/E!V96</f>
        <v>8.3470728080297561E-5</v>
      </c>
      <c r="W82" s="43">
        <f>+B!W54/E!W96</f>
        <v>8.3111297840578411E-5</v>
      </c>
      <c r="X82" s="43">
        <f>+B!X54/E!X96</f>
        <v>7.3613082642526138E-5</v>
      </c>
      <c r="Y82" s="43">
        <f>+B!Y54/E!Y96</f>
        <v>6.1812415666068023E-5</v>
      </c>
      <c r="Z82" s="43">
        <f>+B!Z54/E!Z96</f>
        <v>5.5265979117438575E-5</v>
      </c>
      <c r="AA82" s="43">
        <f>+B!AA54/E!AA96</f>
        <v>4.5674532862499083E-5</v>
      </c>
      <c r="AB82" s="43">
        <f>+B!AB54/E!AB96</f>
        <v>4.8034233334855419E-5</v>
      </c>
      <c r="AC82" s="43">
        <f>+B!AC54/E!AC96</f>
        <v>4.6009255180125192E-5</v>
      </c>
      <c r="AD82" s="43">
        <f>+B!AD54/E!AD96</f>
        <v>3.7478797778511712E-5</v>
      </c>
      <c r="AE82" s="43">
        <f>+B!AE54/E!AE96</f>
        <v>3.9157416954534706E-5</v>
      </c>
    </row>
    <row r="83" spans="4:31" x14ac:dyDescent="0.25">
      <c r="D83" s="50" t="s">
        <v>24</v>
      </c>
      <c r="E83" s="43">
        <f>+B!E55/E!E97</f>
        <v>5.0228289887561087E-5</v>
      </c>
      <c r="F83" s="43">
        <f>+B!F55/E!F97</f>
        <v>4.6655637464659068E-5</v>
      </c>
      <c r="G83" s="43">
        <f>+B!G55/E!G97</f>
        <v>5.2462331125099095E-5</v>
      </c>
      <c r="H83" s="43">
        <f>+B!H55/E!H97</f>
        <v>5.3113811997952659E-5</v>
      </c>
      <c r="I83" s="43">
        <f>+B!I55/E!I97</f>
        <v>3.8461948081368055E-5</v>
      </c>
      <c r="J83" s="43">
        <f>+B!J55/E!J97</f>
        <v>3.1193398421542189E-5</v>
      </c>
      <c r="K83" s="43">
        <f>+B!K55/E!K97</f>
        <v>3.6498814207245647E-5</v>
      </c>
      <c r="L83" s="43">
        <f>+B!L55/E!L97</f>
        <v>3.1641260994893067E-5</v>
      </c>
      <c r="M83" s="43">
        <f>+B!M55/E!M97</f>
        <v>2.4892746844330664E-5</v>
      </c>
      <c r="N83" s="43">
        <f>+B!N55/E!N97</f>
        <v>2.0742204039851179E-5</v>
      </c>
      <c r="O83" s="43">
        <f>+B!O55/E!O97</f>
        <v>2.4201984436967217E-5</v>
      </c>
      <c r="P83" s="43">
        <f>+B!P55/E!P97</f>
        <v>2.7941161150351739E-5</v>
      </c>
      <c r="Q83" s="43">
        <f>+B!Q55/E!Q97</f>
        <v>3.353358618903433E-5</v>
      </c>
      <c r="R83" s="43">
        <f>+B!R55/E!R97</f>
        <v>3.5542423229841235E-5</v>
      </c>
      <c r="S83" s="43">
        <f>+B!S55/E!S97</f>
        <v>3.9450322998904536E-5</v>
      </c>
      <c r="T83" s="43">
        <f>+B!T55/E!T97</f>
        <v>6.9379478772664351E-5</v>
      </c>
      <c r="U83" s="43">
        <f>+B!U55/E!U97</f>
        <v>5.3867926768571436E-5</v>
      </c>
      <c r="V83" s="43">
        <f>+B!V55/E!V97</f>
        <v>4.9467156214045022E-5</v>
      </c>
      <c r="W83" s="43">
        <f>+B!W55/E!W97</f>
        <v>5.2712253454811141E-5</v>
      </c>
      <c r="X83" s="43">
        <f>+B!X55/E!X97</f>
        <v>5.8679553291354795E-5</v>
      </c>
      <c r="Y83" s="43">
        <f>+B!Y55/E!Y97</f>
        <v>4.64951651307555E-5</v>
      </c>
      <c r="Z83" s="43">
        <f>+B!Z55/E!Z97</f>
        <v>4.7491519241860612E-5</v>
      </c>
      <c r="AA83" s="43">
        <f>+B!AA55/E!AA97</f>
        <v>4.3406977202731796E-5</v>
      </c>
      <c r="AB83" s="43">
        <f>+B!AB55/E!AB97</f>
        <v>5.0685002160068301E-5</v>
      </c>
      <c r="AC83" s="43">
        <f>+B!AC55/E!AC97</f>
        <v>4.8318616776693141E-5</v>
      </c>
      <c r="AD83" s="43">
        <f>+B!AD55/E!AD97</f>
        <v>3.7770979193618834E-5</v>
      </c>
      <c r="AE83" s="43">
        <f>+B!AE55/E!AE97</f>
        <v>4.6336409545699875E-5</v>
      </c>
    </row>
    <row r="84" spans="4:31" ht="15.75" thickBot="1" x14ac:dyDescent="0.3">
      <c r="D84" s="51" t="s">
        <v>25</v>
      </c>
      <c r="E84" s="44">
        <f>+B!E56/E!E98</f>
        <v>1.4259178430178659E-5</v>
      </c>
      <c r="F84" s="44">
        <f>+B!F56/E!F98</f>
        <v>4.6561633868357559E-6</v>
      </c>
      <c r="G84" s="44">
        <f>+B!G56/E!G98</f>
        <v>8.9076933662638856E-6</v>
      </c>
      <c r="H84" s="44">
        <f>+B!H56/E!H98</f>
        <v>8.6065535878934495E-7</v>
      </c>
      <c r="I84" s="44">
        <f>+B!I56/E!I98</f>
        <v>4.4234304983449313E-7</v>
      </c>
      <c r="J84" s="44">
        <f>+B!J56/E!J98</f>
        <v>1.5747309327050309E-7</v>
      </c>
      <c r="K84" s="44">
        <f>+B!K56/E!K98</f>
        <v>3.151353910571106E-4</v>
      </c>
      <c r="L84" s="44">
        <f>+B!L56/E!L98</f>
        <v>4.1495773785476932E-7</v>
      </c>
      <c r="M84" s="44">
        <f>+B!M56/E!M98</f>
        <v>6.9423235699641061E-7</v>
      </c>
      <c r="N84" s="44">
        <f>+B!N56/E!N98</f>
        <v>3.5650733747086967E-7</v>
      </c>
      <c r="O84" s="44">
        <f>+B!O56/E!O98</f>
        <v>5.6249494644389174E-7</v>
      </c>
      <c r="P84" s="44">
        <f>+B!P56/E!P98</f>
        <v>2.9879377404201217E-7</v>
      </c>
      <c r="Q84" s="44">
        <f>+B!Q56/E!Q98</f>
        <v>8.5933552030960861E-7</v>
      </c>
      <c r="R84" s="44">
        <f>+B!R56/E!R98</f>
        <v>1.4415773361412792E-6</v>
      </c>
      <c r="S84" s="44">
        <f>+B!S56/E!S98</f>
        <v>9.3733093281605386E-7</v>
      </c>
      <c r="T84" s="44">
        <f>+B!T56/E!T98</f>
        <v>5.3722162367957934E-6</v>
      </c>
      <c r="U84" s="44">
        <f>+B!U56/E!U98</f>
        <v>3.8616180066928618E-7</v>
      </c>
      <c r="V84" s="44">
        <f>+B!V56/E!V98</f>
        <v>3.1134387782573142E-6</v>
      </c>
      <c r="W84" s="44">
        <f>+B!W56/E!W98</f>
        <v>3.1898134970354603E-7</v>
      </c>
      <c r="X84" s="44">
        <f>+B!X56/E!X98</f>
        <v>3.4312824162431114E-6</v>
      </c>
      <c r="Y84" s="44">
        <f>+B!Y56/E!Y98</f>
        <v>4.0912014776687224E-6</v>
      </c>
      <c r="Z84" s="44">
        <f>+B!Z56/E!Z98</f>
        <v>2.6184309578786584E-6</v>
      </c>
      <c r="AA84" s="44">
        <f>+B!AA56/E!AA98</f>
        <v>2.6780228401914064E-7</v>
      </c>
      <c r="AB84" s="44">
        <f>+B!AB56/E!AB98</f>
        <v>2.5899087243259191E-7</v>
      </c>
      <c r="AC84" s="44">
        <f>+B!AC56/E!AC98</f>
        <v>2.4145769625827585E-6</v>
      </c>
      <c r="AD84" s="44">
        <f>+B!AD56/E!AD98</f>
        <v>1.0457435852733308E-7</v>
      </c>
      <c r="AE84" s="44">
        <f>+B!AE56/E!AE98</f>
        <v>2.2386048143906849E-7</v>
      </c>
    </row>
    <row r="85" spans="4:31" x14ac:dyDescent="0.25">
      <c r="D85" t="s">
        <v>52</v>
      </c>
      <c r="E85" s="133"/>
      <c r="F85" s="133"/>
      <c r="G85" s="133"/>
      <c r="H85" s="133"/>
      <c r="I85" s="133"/>
      <c r="J85" s="133"/>
      <c r="K85" s="133"/>
      <c r="L85" s="133"/>
      <c r="M85" s="133"/>
      <c r="N85" s="133"/>
      <c r="O85" s="133"/>
      <c r="P85" s="133"/>
      <c r="Q85" s="133"/>
      <c r="R85" s="133"/>
      <c r="S85" s="133"/>
      <c r="T85" s="133"/>
      <c r="U85" s="133"/>
      <c r="V85" s="133"/>
      <c r="W85" s="133"/>
      <c r="X85" s="133"/>
      <c r="Y85" s="133"/>
      <c r="Z85" s="133"/>
    </row>
    <row r="86" spans="4:31" ht="15.75" thickBot="1" x14ac:dyDescent="0.3"/>
    <row r="87" spans="4:31" ht="15.75" thickBot="1" x14ac:dyDescent="0.3">
      <c r="D87" s="47" t="s">
        <v>14</v>
      </c>
      <c r="E87" s="11">
        <v>1995</v>
      </c>
      <c r="F87" s="7">
        <v>1996</v>
      </c>
      <c r="G87" s="11">
        <v>1997</v>
      </c>
      <c r="H87" s="7">
        <v>1998</v>
      </c>
      <c r="I87" s="11">
        <v>1999</v>
      </c>
      <c r="J87" s="7">
        <v>2000</v>
      </c>
      <c r="K87" s="11">
        <v>2001</v>
      </c>
      <c r="L87" s="7">
        <v>2002</v>
      </c>
      <c r="M87" s="11">
        <v>2003</v>
      </c>
      <c r="N87" s="7">
        <v>2004</v>
      </c>
      <c r="O87" s="11">
        <v>2005</v>
      </c>
      <c r="P87" s="7">
        <v>2006</v>
      </c>
      <c r="Q87" s="11">
        <v>2007</v>
      </c>
      <c r="R87" s="7">
        <v>2008</v>
      </c>
      <c r="S87" s="11">
        <v>2009</v>
      </c>
      <c r="T87" s="7">
        <v>2010</v>
      </c>
      <c r="U87" s="11">
        <v>2011</v>
      </c>
      <c r="V87" s="7">
        <v>2012</v>
      </c>
      <c r="W87" s="11">
        <v>2013</v>
      </c>
      <c r="X87" s="7">
        <v>2014</v>
      </c>
      <c r="Y87" s="11">
        <v>2015</v>
      </c>
      <c r="Z87" s="8">
        <v>2016</v>
      </c>
      <c r="AA87" s="8">
        <v>2017</v>
      </c>
      <c r="AB87" s="8">
        <v>2018</v>
      </c>
      <c r="AC87" s="8">
        <v>2019</v>
      </c>
      <c r="AD87" s="8">
        <v>2020</v>
      </c>
      <c r="AE87" s="8">
        <v>2021</v>
      </c>
    </row>
    <row r="88" spans="4:31" ht="15.75" thickBot="1" x14ac:dyDescent="0.3">
      <c r="D88" s="48" t="s">
        <v>15</v>
      </c>
      <c r="E88" s="157">
        <v>5184323000</v>
      </c>
      <c r="F88" s="157">
        <v>5436080011</v>
      </c>
      <c r="G88" s="157">
        <v>5643427103</v>
      </c>
      <c r="H88" s="157">
        <v>5575508699</v>
      </c>
      <c r="I88" s="157">
        <v>5798688983</v>
      </c>
      <c r="J88" s="157">
        <v>6565966015</v>
      </c>
      <c r="K88" s="157">
        <v>6316454183</v>
      </c>
      <c r="L88" s="157">
        <v>6637444526</v>
      </c>
      <c r="M88" s="157">
        <v>7745599339</v>
      </c>
      <c r="N88" s="157">
        <v>9450255677</v>
      </c>
      <c r="O88" s="157">
        <v>10729316860</v>
      </c>
      <c r="P88" s="157">
        <v>12360247796</v>
      </c>
      <c r="Q88" s="157">
        <v>14214226391</v>
      </c>
      <c r="R88" s="157">
        <v>16492395967</v>
      </c>
      <c r="S88" s="157">
        <v>12718818088</v>
      </c>
      <c r="T88" s="157">
        <v>15265500148</v>
      </c>
      <c r="U88" s="157">
        <v>18262772593</v>
      </c>
      <c r="V88" s="157">
        <v>18432838912</v>
      </c>
      <c r="W88" s="157">
        <v>18761292843</v>
      </c>
      <c r="X88" s="157">
        <v>18828152169</v>
      </c>
      <c r="Y88" s="157">
        <v>16524752461</v>
      </c>
      <c r="Z88" s="157">
        <v>16047634445.264</v>
      </c>
      <c r="AA88" s="157">
        <v>17804041229.339001</v>
      </c>
      <c r="AB88" s="157">
        <v>19615713615.634998</v>
      </c>
      <c r="AC88" s="157">
        <v>19114649074.326</v>
      </c>
      <c r="AD88" s="157">
        <v>17701227744.424</v>
      </c>
      <c r="AE88" s="157">
        <v>22348851418.275002</v>
      </c>
    </row>
    <row r="89" spans="4:31" x14ac:dyDescent="0.25">
      <c r="D89" s="49" t="s">
        <v>16</v>
      </c>
      <c r="E89" s="158">
        <v>375561570.5</v>
      </c>
      <c r="F89" s="158">
        <v>401991467.19999999</v>
      </c>
      <c r="G89" s="158">
        <v>389738510.89999998</v>
      </c>
      <c r="H89" s="158">
        <v>380664557</v>
      </c>
      <c r="I89" s="158">
        <v>374061798.39999998</v>
      </c>
      <c r="J89" s="158">
        <v>359224470.10000002</v>
      </c>
      <c r="K89" s="158">
        <v>369725862.60000002</v>
      </c>
      <c r="L89" s="158">
        <v>393076542.60000002</v>
      </c>
      <c r="M89" s="158">
        <v>452941624.80000001</v>
      </c>
      <c r="N89" s="158">
        <v>514885456.60000002</v>
      </c>
      <c r="O89" s="158">
        <v>566047074.20000005</v>
      </c>
      <c r="P89" s="158">
        <v>618287151.60000002</v>
      </c>
      <c r="Q89" s="158">
        <v>734260123.79999995</v>
      </c>
      <c r="R89" s="158">
        <v>891396154.20000005</v>
      </c>
      <c r="S89" s="158">
        <v>799271229.79999995</v>
      </c>
      <c r="T89" s="158">
        <v>885148913.39999998</v>
      </c>
      <c r="U89" s="158">
        <v>1061503321</v>
      </c>
      <c r="V89" s="158">
        <v>1060237470</v>
      </c>
      <c r="W89" s="158">
        <v>1120971992</v>
      </c>
      <c r="X89" s="158">
        <v>1158294815</v>
      </c>
      <c r="Y89" s="158">
        <v>1064189106</v>
      </c>
      <c r="Z89" s="158">
        <v>1067624639.3710001</v>
      </c>
      <c r="AA89" s="158">
        <v>1147190558.619</v>
      </c>
      <c r="AB89" s="158">
        <v>1209743278.477</v>
      </c>
      <c r="AC89" s="158">
        <v>1225844113.645</v>
      </c>
      <c r="AD89" s="158">
        <v>1243218751.336</v>
      </c>
      <c r="AE89" s="158">
        <v>1432764189.941</v>
      </c>
    </row>
    <row r="90" spans="4:31" x14ac:dyDescent="0.25">
      <c r="D90" s="50" t="s">
        <v>17</v>
      </c>
      <c r="E90" s="159">
        <v>51627692.329999998</v>
      </c>
      <c r="F90" s="159">
        <v>56288684.850000001</v>
      </c>
      <c r="G90" s="159">
        <v>57680229.729999997</v>
      </c>
      <c r="H90" s="159">
        <v>57140299.420000002</v>
      </c>
      <c r="I90" s="159">
        <v>58140863.780000001</v>
      </c>
      <c r="J90" s="159">
        <v>57028347.380000003</v>
      </c>
      <c r="K90" s="159">
        <v>59638955.240000002</v>
      </c>
      <c r="L90" s="159">
        <v>64598853.289999999</v>
      </c>
      <c r="M90" s="159">
        <v>72796924.280000001</v>
      </c>
      <c r="N90" s="159">
        <v>82432668.060000002</v>
      </c>
      <c r="O90" s="159">
        <v>89277497.609999999</v>
      </c>
      <c r="P90" s="159">
        <v>96156601.5</v>
      </c>
      <c r="Q90" s="159">
        <v>111988081.90000001</v>
      </c>
      <c r="R90" s="159">
        <v>125575430.09999999</v>
      </c>
      <c r="S90" s="159">
        <v>117328826.3</v>
      </c>
      <c r="T90" s="159">
        <v>122216900</v>
      </c>
      <c r="U90" s="159">
        <v>143582716.09999999</v>
      </c>
      <c r="V90" s="159">
        <v>146482515.40000001</v>
      </c>
      <c r="W90" s="159">
        <v>151035303.69999999</v>
      </c>
      <c r="X90" s="159">
        <v>147118163.09999999</v>
      </c>
      <c r="Y90" s="159">
        <v>140690613.90000001</v>
      </c>
      <c r="Z90" s="159">
        <v>142991312.63499999</v>
      </c>
      <c r="AA90" s="159">
        <v>150496401.59400001</v>
      </c>
      <c r="AB90" s="159">
        <v>163210164.67300001</v>
      </c>
      <c r="AC90" s="159">
        <v>164599622.33399999</v>
      </c>
      <c r="AD90" s="159">
        <v>154746501.87400001</v>
      </c>
      <c r="AE90" s="159">
        <v>176196507.081</v>
      </c>
    </row>
    <row r="91" spans="4:31" x14ac:dyDescent="0.25">
      <c r="D91" s="50" t="s">
        <v>18</v>
      </c>
      <c r="E91" s="159">
        <v>239292907.40000001</v>
      </c>
      <c r="F91" s="159">
        <v>228836431.59999999</v>
      </c>
      <c r="G91" s="159">
        <v>231969000.69999999</v>
      </c>
      <c r="H91" s="159">
        <v>209245922.80000001</v>
      </c>
      <c r="I91" s="159">
        <v>204032262.90000001</v>
      </c>
      <c r="J91" s="159">
        <v>226017097.69999999</v>
      </c>
      <c r="K91" s="159">
        <v>213677278.59999999</v>
      </c>
      <c r="L91" s="159">
        <v>217910797.40000001</v>
      </c>
      <c r="M91" s="159">
        <v>258967165.19999999</v>
      </c>
      <c r="N91" s="159">
        <v>338753119.10000002</v>
      </c>
      <c r="O91" s="159">
        <v>383630664.39999998</v>
      </c>
      <c r="P91" s="159">
        <v>454994840.89999998</v>
      </c>
      <c r="Q91" s="159">
        <v>561446884.89999998</v>
      </c>
      <c r="R91" s="159">
        <v>678681197.70000005</v>
      </c>
      <c r="S91" s="159">
        <v>478800017.5</v>
      </c>
      <c r="T91" s="159">
        <v>684790932.10000002</v>
      </c>
      <c r="U91" s="159">
        <v>878766325.29999995</v>
      </c>
      <c r="V91" s="159">
        <v>815073280.29999995</v>
      </c>
      <c r="W91" s="159">
        <v>813792656.20000005</v>
      </c>
      <c r="X91" s="159">
        <v>792834887</v>
      </c>
      <c r="Y91" s="159">
        <v>640955175.79999995</v>
      </c>
      <c r="Z91" s="159">
        <v>607794591.48899996</v>
      </c>
      <c r="AA91" s="159">
        <v>732095497.773</v>
      </c>
      <c r="AB91" s="159">
        <v>796361744.80299997</v>
      </c>
      <c r="AC91" s="159">
        <v>779070503.87600005</v>
      </c>
      <c r="AD91" s="159">
        <v>775124116.53600001</v>
      </c>
      <c r="AE91" s="159">
        <v>1102042186.132</v>
      </c>
    </row>
    <row r="92" spans="4:31" x14ac:dyDescent="0.25">
      <c r="D92" s="50" t="s">
        <v>19</v>
      </c>
      <c r="E92" s="159">
        <v>377664446.19999999</v>
      </c>
      <c r="F92" s="159">
        <v>456352227.39999998</v>
      </c>
      <c r="G92" s="159">
        <v>470321351.39999998</v>
      </c>
      <c r="H92" s="159">
        <v>353241464.10000002</v>
      </c>
      <c r="I92" s="159">
        <v>416358067.89999998</v>
      </c>
      <c r="J92" s="159">
        <v>658760166.89999998</v>
      </c>
      <c r="K92" s="159">
        <v>608031482.60000002</v>
      </c>
      <c r="L92" s="159">
        <v>612159106.20000005</v>
      </c>
      <c r="M92" s="159">
        <v>765553255.10000002</v>
      </c>
      <c r="N92" s="159">
        <v>1031558682</v>
      </c>
      <c r="O92" s="159">
        <v>1429655046</v>
      </c>
      <c r="P92" s="159">
        <v>1785336981</v>
      </c>
      <c r="Q92" s="159">
        <v>1993519707</v>
      </c>
      <c r="R92" s="159">
        <v>2861058829</v>
      </c>
      <c r="S92" s="159">
        <v>1800872166</v>
      </c>
      <c r="T92" s="159">
        <v>2348034537</v>
      </c>
      <c r="U92" s="159">
        <v>3207013664</v>
      </c>
      <c r="V92" s="159">
        <v>3344176120</v>
      </c>
      <c r="W92" s="159">
        <v>3218429628</v>
      </c>
      <c r="X92" s="159">
        <v>3023365467</v>
      </c>
      <c r="Y92" s="159">
        <v>1836501365</v>
      </c>
      <c r="Z92" s="159">
        <v>1520007833.2739999</v>
      </c>
      <c r="AA92" s="159">
        <v>1983549106.6960001</v>
      </c>
      <c r="AB92" s="159">
        <v>2536884007.7649999</v>
      </c>
      <c r="AC92" s="159">
        <v>2307791672.8210001</v>
      </c>
      <c r="AD92" s="159">
        <v>1545681956.0539999</v>
      </c>
      <c r="AE92" s="159">
        <v>2554518674.54</v>
      </c>
    </row>
    <row r="93" spans="4:31" x14ac:dyDescent="0.25">
      <c r="D93" s="50" t="s">
        <v>20</v>
      </c>
      <c r="E93" s="159">
        <v>27495544.670000002</v>
      </c>
      <c r="F93" s="159">
        <v>26082011.57</v>
      </c>
      <c r="G93" s="159">
        <v>27244740.920000002</v>
      </c>
      <c r="H93" s="159">
        <v>29239064.530000001</v>
      </c>
      <c r="I93" s="159">
        <v>26890038.510000002</v>
      </c>
      <c r="J93" s="159">
        <v>21461949.73</v>
      </c>
      <c r="K93" s="159">
        <v>20729178.800000001</v>
      </c>
      <c r="L93" s="159">
        <v>26184588.300000001</v>
      </c>
      <c r="M93" s="159">
        <v>33621904.57</v>
      </c>
      <c r="N93" s="159">
        <v>40144187.420000002</v>
      </c>
      <c r="O93" s="159">
        <v>41811687.520000003</v>
      </c>
      <c r="P93" s="159">
        <v>47345093.25</v>
      </c>
      <c r="Q93" s="159">
        <v>61744172.439999998</v>
      </c>
      <c r="R93" s="159">
        <v>92058538.129999995</v>
      </c>
      <c r="S93" s="159">
        <v>68929481.459999993</v>
      </c>
      <c r="T93" s="159">
        <v>82469554.349999994</v>
      </c>
      <c r="U93" s="159">
        <v>114871451.90000001</v>
      </c>
      <c r="V93" s="159">
        <v>110852387.8</v>
      </c>
      <c r="W93" s="159">
        <v>103868348.40000001</v>
      </c>
      <c r="X93" s="159">
        <v>101865098.3</v>
      </c>
      <c r="Y93" s="159">
        <v>90304005.400000006</v>
      </c>
      <c r="Z93" s="159">
        <v>91511186.731999993</v>
      </c>
      <c r="AA93" s="159">
        <v>108379737.875</v>
      </c>
      <c r="AB93" s="159">
        <v>102723311.94400001</v>
      </c>
      <c r="AC93" s="159">
        <v>98219111.194000006</v>
      </c>
      <c r="AD93" s="159">
        <v>110349090.382</v>
      </c>
      <c r="AE93" s="159">
        <v>161225289.73800001</v>
      </c>
    </row>
    <row r="94" spans="4:31" x14ac:dyDescent="0.25">
      <c r="D94" s="50" t="s">
        <v>21</v>
      </c>
      <c r="E94" s="159">
        <v>506035078.10000002</v>
      </c>
      <c r="F94" s="159">
        <v>519724327</v>
      </c>
      <c r="G94" s="159">
        <v>540692221.79999995</v>
      </c>
      <c r="H94" s="159">
        <v>548794167.89999998</v>
      </c>
      <c r="I94" s="159">
        <v>572450576.29999995</v>
      </c>
      <c r="J94" s="159">
        <v>613191944.79999995</v>
      </c>
      <c r="K94" s="159">
        <v>636691845.79999995</v>
      </c>
      <c r="L94" s="159">
        <v>710200855.29999995</v>
      </c>
      <c r="M94" s="159">
        <v>850113591.29999995</v>
      </c>
      <c r="N94" s="159">
        <v>1026971162</v>
      </c>
      <c r="O94" s="159">
        <v>1166398985</v>
      </c>
      <c r="P94" s="159">
        <v>1304022072</v>
      </c>
      <c r="Q94" s="159">
        <v>1525006410</v>
      </c>
      <c r="R94" s="159">
        <v>1757637944</v>
      </c>
      <c r="S94" s="159">
        <v>1498204261</v>
      </c>
      <c r="T94" s="159">
        <v>1707017922</v>
      </c>
      <c r="U94" s="159">
        <v>2014607741</v>
      </c>
      <c r="V94" s="159">
        <v>1976754499</v>
      </c>
      <c r="W94" s="159">
        <v>2023134186</v>
      </c>
      <c r="X94" s="159">
        <v>2075712256</v>
      </c>
      <c r="Y94" s="159">
        <v>1889923223</v>
      </c>
      <c r="Z94" s="159">
        <v>1873194957.8410001</v>
      </c>
      <c r="AA94" s="159">
        <v>2060071275.075</v>
      </c>
      <c r="AB94" s="159">
        <v>2302134306.3759999</v>
      </c>
      <c r="AC94" s="159">
        <v>2258755193.7800002</v>
      </c>
      <c r="AD94" s="159">
        <v>2256940758.3920002</v>
      </c>
      <c r="AE94" s="159">
        <v>2832701640.3769999</v>
      </c>
    </row>
    <row r="95" spans="4:31" x14ac:dyDescent="0.25">
      <c r="D95" s="50" t="s">
        <v>22</v>
      </c>
      <c r="E95" s="159">
        <v>826439970.39999998</v>
      </c>
      <c r="F95" s="159">
        <v>825851021.70000005</v>
      </c>
      <c r="G95" s="159">
        <v>847197917.10000002</v>
      </c>
      <c r="H95" s="159">
        <v>842391804.20000005</v>
      </c>
      <c r="I95" s="159">
        <v>833554360</v>
      </c>
      <c r="J95" s="159">
        <v>898511930.39999998</v>
      </c>
      <c r="K95" s="159">
        <v>856553950.70000005</v>
      </c>
      <c r="L95" s="159">
        <v>911160590.60000002</v>
      </c>
      <c r="M95" s="159">
        <v>1049770920</v>
      </c>
      <c r="N95" s="159">
        <v>1310846315</v>
      </c>
      <c r="O95" s="159">
        <v>1472446848</v>
      </c>
      <c r="P95" s="159">
        <v>1711144050</v>
      </c>
      <c r="Q95" s="159">
        <v>2014400102</v>
      </c>
      <c r="R95" s="159">
        <v>2240556336</v>
      </c>
      <c r="S95" s="159">
        <v>1591149379</v>
      </c>
      <c r="T95" s="159">
        <v>1958733306</v>
      </c>
      <c r="U95" s="159">
        <v>2339624979</v>
      </c>
      <c r="V95" s="159">
        <v>2215446253</v>
      </c>
      <c r="W95" s="159">
        <v>2236069113</v>
      </c>
      <c r="X95" s="159">
        <v>2319923665</v>
      </c>
      <c r="Y95" s="159">
        <v>2052686867</v>
      </c>
      <c r="Z95" s="159">
        <v>1953419933.346</v>
      </c>
      <c r="AA95" s="159">
        <v>2161184233.1329999</v>
      </c>
      <c r="AB95" s="159">
        <v>2357625020.803</v>
      </c>
      <c r="AC95" s="159">
        <v>2224528524.7049999</v>
      </c>
      <c r="AD95" s="159">
        <v>2093710207.425</v>
      </c>
      <c r="AE95" s="159">
        <v>2764136916.6760001</v>
      </c>
    </row>
    <row r="96" spans="4:31" x14ac:dyDescent="0.25">
      <c r="D96" s="50" t="s">
        <v>23</v>
      </c>
      <c r="E96" s="159">
        <v>1917390192</v>
      </c>
      <c r="F96" s="159">
        <v>2054053575</v>
      </c>
      <c r="G96" s="159">
        <v>2169380992</v>
      </c>
      <c r="H96" s="159">
        <v>2236828583</v>
      </c>
      <c r="I96" s="159">
        <v>2375791868</v>
      </c>
      <c r="J96" s="159">
        <v>2645660619</v>
      </c>
      <c r="K96" s="159">
        <v>2512262622</v>
      </c>
      <c r="L96" s="159">
        <v>2615799362</v>
      </c>
      <c r="M96" s="159">
        <v>2996925853</v>
      </c>
      <c r="N96" s="159">
        <v>3618480516</v>
      </c>
      <c r="O96" s="159">
        <v>3963309927</v>
      </c>
      <c r="P96" s="159">
        <v>4504701010</v>
      </c>
      <c r="Q96" s="159">
        <v>5116327108</v>
      </c>
      <c r="R96" s="159">
        <v>5514637213</v>
      </c>
      <c r="S96" s="159">
        <v>4333633124</v>
      </c>
      <c r="T96" s="159">
        <v>5292802373</v>
      </c>
      <c r="U96" s="159">
        <v>5973724083</v>
      </c>
      <c r="V96" s="159">
        <v>6046011717</v>
      </c>
      <c r="W96" s="159">
        <v>6225991092</v>
      </c>
      <c r="X96" s="159">
        <v>6424378426</v>
      </c>
      <c r="Y96" s="159">
        <v>6142884013</v>
      </c>
      <c r="Z96" s="159">
        <v>6119176849.8549995</v>
      </c>
      <c r="AA96" s="159">
        <v>6681924934.3780003</v>
      </c>
      <c r="AB96" s="159">
        <v>7202673509.7060003</v>
      </c>
      <c r="AC96" s="159">
        <v>7075206906.21</v>
      </c>
      <c r="AD96" s="159">
        <v>6676326745.5570002</v>
      </c>
      <c r="AE96" s="159">
        <v>7950999432.9169998</v>
      </c>
    </row>
    <row r="97" spans="4:31" x14ac:dyDescent="0.25">
      <c r="D97" s="50" t="s">
        <v>24</v>
      </c>
      <c r="E97" s="159">
        <v>650729699.79999995</v>
      </c>
      <c r="F97" s="159">
        <v>696421735.20000005</v>
      </c>
      <c r="G97" s="159">
        <v>728890790.39999998</v>
      </c>
      <c r="H97" s="159">
        <v>739103983</v>
      </c>
      <c r="I97" s="159">
        <v>770414175</v>
      </c>
      <c r="J97" s="159">
        <v>816129735.39999998</v>
      </c>
      <c r="K97" s="159">
        <v>813993293.89999998</v>
      </c>
      <c r="L97" s="159">
        <v>864859968.89999998</v>
      </c>
      <c r="M97" s="159">
        <v>991006342.29999995</v>
      </c>
      <c r="N97" s="159">
        <v>1150358465</v>
      </c>
      <c r="O97" s="159">
        <v>1262279549</v>
      </c>
      <c r="P97" s="159">
        <v>1392717711</v>
      </c>
      <c r="Q97" s="159">
        <v>1578631337</v>
      </c>
      <c r="R97" s="159">
        <v>1714980985</v>
      </c>
      <c r="S97" s="159">
        <v>1474553453</v>
      </c>
      <c r="T97" s="159">
        <v>1666801222</v>
      </c>
      <c r="U97" s="159">
        <v>1884923109</v>
      </c>
      <c r="V97" s="159">
        <v>1896165399</v>
      </c>
      <c r="W97" s="159">
        <v>1958684997</v>
      </c>
      <c r="X97" s="159">
        <v>2047147486</v>
      </c>
      <c r="Y97" s="159">
        <v>1963979690</v>
      </c>
      <c r="Z97" s="159">
        <v>1946962141.369</v>
      </c>
      <c r="AA97" s="159">
        <v>2032798773.0610001</v>
      </c>
      <c r="AB97" s="159">
        <v>2172613106.5799999</v>
      </c>
      <c r="AC97" s="159">
        <v>2189799854.7639999</v>
      </c>
      <c r="AD97" s="159">
        <v>2040196247.0969999</v>
      </c>
      <c r="AE97" s="159">
        <v>2424952669.006</v>
      </c>
    </row>
    <row r="98" spans="4:31" ht="15.75" thickBot="1" x14ac:dyDescent="0.3">
      <c r="D98" s="51" t="s">
        <v>25</v>
      </c>
      <c r="E98" s="160">
        <v>168782304.80000001</v>
      </c>
      <c r="F98" s="160">
        <v>151344560.19999999</v>
      </c>
      <c r="G98" s="160">
        <v>169967795</v>
      </c>
      <c r="H98" s="160">
        <v>168751636.19999999</v>
      </c>
      <c r="I98" s="160">
        <v>165688146.40000001</v>
      </c>
      <c r="J98" s="160">
        <v>269976280.5</v>
      </c>
      <c r="K98" s="160">
        <v>225149069.30000001</v>
      </c>
      <c r="L98" s="160">
        <v>221437008.19999999</v>
      </c>
      <c r="M98" s="160">
        <v>273831949.89999998</v>
      </c>
      <c r="N98" s="160">
        <v>334955237.80000001</v>
      </c>
      <c r="O98" s="160">
        <v>353405841.69999999</v>
      </c>
      <c r="P98" s="160">
        <v>444560802.60000002</v>
      </c>
      <c r="Q98" s="160">
        <v>515930029.10000002</v>
      </c>
      <c r="R98" s="160">
        <v>611737558.5</v>
      </c>
      <c r="S98" s="160">
        <v>552592453.60000002</v>
      </c>
      <c r="T98" s="160">
        <v>514741752.39999998</v>
      </c>
      <c r="U98" s="160">
        <v>641311490.60000002</v>
      </c>
      <c r="V98" s="160">
        <v>815624195.89999998</v>
      </c>
      <c r="W98" s="160">
        <v>906432304.79999995</v>
      </c>
      <c r="X98" s="160">
        <v>733618133</v>
      </c>
      <c r="Y98" s="160">
        <v>698508498.20000005</v>
      </c>
      <c r="Z98" s="160">
        <v>719255932.38699996</v>
      </c>
      <c r="AA98" s="160">
        <v>736125163.09200001</v>
      </c>
      <c r="AB98" s="160">
        <v>760690900.60800004</v>
      </c>
      <c r="AC98" s="160">
        <v>781116538.93299997</v>
      </c>
      <c r="AD98" s="160">
        <v>796371129.33599997</v>
      </c>
      <c r="AE98" s="160">
        <v>929127815.07000005</v>
      </c>
    </row>
    <row r="99" spans="4:31" x14ac:dyDescent="0.25">
      <c r="D99" t="s">
        <v>51</v>
      </c>
      <c r="F99" t="s">
        <v>58</v>
      </c>
    </row>
    <row r="100" spans="4:31" ht="15.75" thickBot="1" x14ac:dyDescent="0.3"/>
    <row r="101" spans="4:31" ht="15.75" thickBot="1" x14ac:dyDescent="0.3">
      <c r="D101" s="47" t="s">
        <v>14</v>
      </c>
      <c r="E101" s="11">
        <v>1995</v>
      </c>
      <c r="F101" s="7">
        <v>1996</v>
      </c>
      <c r="G101" s="11">
        <v>1997</v>
      </c>
      <c r="H101" s="7">
        <v>1998</v>
      </c>
      <c r="I101" s="11">
        <v>1999</v>
      </c>
      <c r="J101" s="7">
        <v>2000</v>
      </c>
      <c r="K101" s="11">
        <v>2001</v>
      </c>
      <c r="L101" s="7">
        <v>2002</v>
      </c>
      <c r="M101" s="11">
        <v>2003</v>
      </c>
      <c r="N101" s="7">
        <v>2004</v>
      </c>
      <c r="O101" s="11">
        <v>2005</v>
      </c>
      <c r="P101" s="7">
        <v>2006</v>
      </c>
      <c r="Q101" s="11">
        <v>2007</v>
      </c>
      <c r="R101" s="7">
        <v>2008</v>
      </c>
      <c r="S101" s="11">
        <v>2009</v>
      </c>
      <c r="T101" s="7">
        <v>2010</v>
      </c>
      <c r="U101" s="11">
        <v>2011</v>
      </c>
      <c r="V101" s="7">
        <v>2012</v>
      </c>
      <c r="W101" s="11">
        <v>2013</v>
      </c>
      <c r="X101" s="7">
        <v>2014</v>
      </c>
      <c r="Y101" s="11">
        <v>2015</v>
      </c>
      <c r="Z101" s="8">
        <v>2016</v>
      </c>
      <c r="AA101" s="8">
        <v>2017</v>
      </c>
      <c r="AB101" s="8">
        <v>2018</v>
      </c>
      <c r="AC101" s="8">
        <v>2019</v>
      </c>
      <c r="AD101" s="8">
        <v>2020</v>
      </c>
      <c r="AE101" s="8">
        <v>2021</v>
      </c>
    </row>
    <row r="102" spans="4:31" ht="15.75" thickBot="1" x14ac:dyDescent="0.3">
      <c r="D102" s="48" t="s">
        <v>15</v>
      </c>
      <c r="E102" s="41">
        <f>+(A!D46+B!E46)/(E!E60+E!E88)</f>
        <v>5.592442462889381E-5</v>
      </c>
      <c r="F102" s="41">
        <f>+(A!E46+B!F46)/(E!F60+E!F88)</f>
        <v>5.9217637401553202E-5</v>
      </c>
      <c r="G102" s="41">
        <f>+(A!F46+B!G46)/(E!G60+E!G88)</f>
        <v>5.2413514299790012E-5</v>
      </c>
      <c r="H102" s="41">
        <f>+(A!G46+B!H46)/(E!H60+E!H88)</f>
        <v>5.5227774870879712E-5</v>
      </c>
      <c r="I102" s="41">
        <f>+(A!H46+B!I46)/(E!I60+E!I88)</f>
        <v>3.8896608309034561E-5</v>
      </c>
      <c r="J102" s="41">
        <f>+(A!I46+B!J46)/(E!J60+E!J88)</f>
        <v>3.5471108771472697E-5</v>
      </c>
      <c r="K102" s="41">
        <f>+(A!J46+B!K46)/(E!K60+E!K88)</f>
        <v>4.7919504044703246E-5</v>
      </c>
      <c r="L102" s="41">
        <f>+(A!K46+B!L46)/(E!L60+E!L88)</f>
        <v>3.7967232014391482E-5</v>
      </c>
      <c r="M102" s="41">
        <f>+(A!L46+B!M46)/(E!M60+E!M88)</f>
        <v>3.7655877877192968E-5</v>
      </c>
      <c r="N102" s="41">
        <f>+(A!M46+B!N46)/(E!N60+E!N88)</f>
        <v>3.559739441014846E-5</v>
      </c>
      <c r="O102" s="41">
        <f>+(A!N46+B!O46)/(E!O60+E!O88)</f>
        <v>3.634328844849957E-5</v>
      </c>
      <c r="P102" s="41">
        <f>+(A!O46+B!P46)/(E!P60+E!P88)</f>
        <v>3.5659400565187443E-5</v>
      </c>
      <c r="Q102" s="41">
        <f>+(A!P46+B!Q46)/(E!Q60+E!Q88)</f>
        <v>3.8091397426799646E-5</v>
      </c>
      <c r="R102" s="41">
        <f>+(A!Q46+B!R46)/(E!R60+E!R88)</f>
        <v>3.1076175120983448E-5</v>
      </c>
      <c r="S102" s="41">
        <f>+(A!R46+B!S46)/(E!S60+E!S88)</f>
        <v>3.9231477928350769E-5</v>
      </c>
      <c r="T102" s="41">
        <f>+(A!S46+B!T46)/(E!T60+E!T88)</f>
        <v>3.8430180304986724E-5</v>
      </c>
      <c r="U102" s="41">
        <f>+(A!T46+B!U46)/(E!U60+E!U88)</f>
        <v>4.2204090838543018E-5</v>
      </c>
      <c r="V102" s="41">
        <f>+(A!U46+B!V46)/(E!V60+E!V88)</f>
        <v>3.8529607486744837E-5</v>
      </c>
      <c r="W102" s="41">
        <f>+(A!V46+B!W46)/(E!W60+E!W88)</f>
        <v>3.9277799079482369E-5</v>
      </c>
      <c r="X102" s="41">
        <f>+(A!W46+B!X46)/(E!X60+E!X88)</f>
        <v>5.1666061133787441E-5</v>
      </c>
      <c r="Y102" s="41">
        <f>+(A!X46+B!Y46)/(E!Y60+E!Y88)</f>
        <v>3.9930237044075794E-5</v>
      </c>
      <c r="Z102" s="41">
        <f>+(A!Y46+B!Z46)/(E!Z60+E!Z88)</f>
        <v>3.7587000500025488E-5</v>
      </c>
      <c r="AA102" s="41">
        <f>+(A!Z46+B!AA46)/(E!AA60+E!AA88)</f>
        <v>3.4906811089544758E-5</v>
      </c>
      <c r="AB102" s="41">
        <f>+(A!AA46+B!AB46)/(E!AB60+E!AB88)</f>
        <v>3.2518638699587579E-5</v>
      </c>
      <c r="AC102" s="41">
        <f>+(A!AB46+B!AC46)/(E!AC60+E!AC88)</f>
        <v>4.2130699033045991E-5</v>
      </c>
      <c r="AD102" s="41">
        <f>+(A!AC46+B!AD46)/(E!AD60+E!AD88)</f>
        <v>4.659012773689637E-5</v>
      </c>
      <c r="AE102" s="41">
        <f>+(A!AD46+B!AE46)/(E!AE60+E!AE88)</f>
        <v>3.992337272934285E-5</v>
      </c>
    </row>
    <row r="103" spans="4:31" x14ac:dyDescent="0.25">
      <c r="D103" s="49" t="s">
        <v>16</v>
      </c>
      <c r="E103" s="42">
        <f>+(A!D47+B!E47)/(E!E61+E!E89)</f>
        <v>1.5112591007889489E-4</v>
      </c>
      <c r="F103" s="42">
        <f>+(A!E47+B!F47)/(E!F61+E!F89)</f>
        <v>1.4303358164295782E-4</v>
      </c>
      <c r="G103" s="42">
        <f>+(A!F47+B!G47)/(E!G61+E!G89)</f>
        <v>1.7033981572869782E-4</v>
      </c>
      <c r="H103" s="42">
        <f>+(A!G47+B!H47)/(E!H61+E!H89)</f>
        <v>1.7015784121402272E-4</v>
      </c>
      <c r="I103" s="42">
        <f>+(A!H47+B!I47)/(E!I61+E!I89)</f>
        <v>1.5074935341167584E-4</v>
      </c>
      <c r="J103" s="42">
        <f>+(A!I47+B!J47)/(E!J61+E!J89)</f>
        <v>1.3055352559292058E-4</v>
      </c>
      <c r="K103" s="42" t="e">
        <f>+(A!#REF!+B!K47)/(E!K61+E!K89)</f>
        <v>#REF!</v>
      </c>
      <c r="L103" s="42">
        <f>+(A!K47+B!L47)/(E!L61+E!L89)</f>
        <v>9.8157382398305826E-5</v>
      </c>
      <c r="M103" s="42">
        <f>+(A!L47+B!M47)/(E!M61+E!M89)</f>
        <v>9.5386362205727404E-5</v>
      </c>
      <c r="N103" s="42">
        <f>+(A!M47+B!N47)/(E!N61+E!N89)</f>
        <v>8.3429846706349541E-5</v>
      </c>
      <c r="O103" s="42">
        <f>+(A!N47+B!O47)/(E!O61+E!O89)</f>
        <v>1.0672222822397093E-4</v>
      </c>
      <c r="P103" s="42">
        <f>+(A!O47+B!P47)/(E!P61+E!P89)</f>
        <v>8.447855997290603E-5</v>
      </c>
      <c r="Q103" s="42">
        <f>+(A!P47+B!Q47)/(E!Q61+E!Q89)</f>
        <v>8.9237940657766008E-5</v>
      </c>
      <c r="R103" s="42">
        <f>+(A!Q47+B!R47)/(E!R61+E!R89)</f>
        <v>8.3326467613269498E-5</v>
      </c>
      <c r="S103" s="42">
        <f>+(A!R47+B!S47)/(E!S61+E!S89)</f>
        <v>7.9041737369961793E-5</v>
      </c>
      <c r="T103" s="42">
        <f>+(A!S47+B!T47)/(E!T61+E!T89)</f>
        <v>7.0011232905045054E-5</v>
      </c>
      <c r="U103" s="42">
        <f>+(A!T47+B!U47)/(E!U61+E!U89)</f>
        <v>7.2652011036854029E-5</v>
      </c>
      <c r="V103" s="42">
        <f>+(A!U47+B!V47)/(E!V61+E!V89)</f>
        <v>6.7250771091587034E-5</v>
      </c>
      <c r="W103" s="42">
        <f>+(A!V47+B!W47)/(E!W61+E!W89)</f>
        <v>6.0777695955424432E-5</v>
      </c>
      <c r="X103" s="42">
        <f>+(A!W47+B!X47)/(E!X61+E!X89)</f>
        <v>9.1511440643590435E-5</v>
      </c>
      <c r="Y103" s="42">
        <f>+(A!X47+B!Y47)/(E!Y61+E!Y89)</f>
        <v>1.0735554978047914E-4</v>
      </c>
      <c r="Z103" s="42">
        <f>+(A!Y47+B!Z47)/(E!Z61+E!Z89)</f>
        <v>1.175526988745108E-4</v>
      </c>
      <c r="AA103" s="42">
        <f>+(A!Z47+B!AA47)/(E!AA61+E!AA89)</f>
        <v>9.8805354588079995E-5</v>
      </c>
      <c r="AB103" s="42">
        <f>+(A!AA47+B!AB47)/(E!AB61+E!AB89)</f>
        <v>8.1947420148546101E-5</v>
      </c>
      <c r="AC103" s="42">
        <f>+(A!AB47+B!AC47)/(E!AC61+E!AC89)</f>
        <v>9.3597101273533008E-5</v>
      </c>
      <c r="AD103" s="42">
        <f>+(A!AC47+B!AD47)/(E!AD61+E!AD89)</f>
        <v>9.4988789437586583E-5</v>
      </c>
      <c r="AE103" s="42">
        <f>+(A!AD47+B!AE47)/(E!AE61+E!AE89)</f>
        <v>9.0306477194186807E-5</v>
      </c>
    </row>
    <row r="104" spans="4:31" x14ac:dyDescent="0.25">
      <c r="D104" s="50" t="s">
        <v>17</v>
      </c>
      <c r="E104" s="43">
        <f>+(A!D48+B!E48)/(E!E62+E!E90)</f>
        <v>1.8326106477194588E-5</v>
      </c>
      <c r="F104" s="43">
        <f>+(A!E48+B!F48)/(E!F62+E!F90)</f>
        <v>6.6882997068248665E-6</v>
      </c>
      <c r="G104" s="43">
        <f>+(A!F48+B!G48)/(E!G62+E!G90)</f>
        <v>5.7512861632022547E-6</v>
      </c>
      <c r="H104" s="43">
        <f>+(A!G48+B!H48)/(E!H62+E!H90)</f>
        <v>1.1796667709550814E-5</v>
      </c>
      <c r="I104" s="43" t="e">
        <f>+(A!H48+B!I48)/(E!I62+E!I90)</f>
        <v>#VALUE!</v>
      </c>
      <c r="J104" s="43">
        <f>+(A!I48+B!J48)/(E!J62+E!J90)</f>
        <v>3.7219530615216476E-5</v>
      </c>
      <c r="K104" s="43">
        <f>+(A!J47+B!K48)/(E!K62+E!K90)</f>
        <v>6.1409871741611663E-4</v>
      </c>
      <c r="L104" s="43">
        <f>+(A!K48+B!L48)/(E!L62+E!L90)</f>
        <v>3.6066168240515666E-5</v>
      </c>
      <c r="M104" s="43">
        <f>+(A!L48+B!M48)/(E!M62+E!M90)</f>
        <v>7.3453544957540943E-5</v>
      </c>
      <c r="N104" s="43">
        <f>+(A!M48+B!N48)/(E!N62+E!N90)</f>
        <v>5.9278635157496738E-5</v>
      </c>
      <c r="O104" s="43">
        <f>+(A!N48+B!O48)/(E!O62+E!O90)</f>
        <v>1.3664955636161356E-5</v>
      </c>
      <c r="P104" s="43">
        <f>+(A!O48+B!P48)/(E!P62+E!P90)</f>
        <v>9.6804028115177911E-6</v>
      </c>
      <c r="Q104" s="43">
        <f>+(A!P48+B!Q48)/(E!Q62+E!Q90)</f>
        <v>1.9336827178300068E-5</v>
      </c>
      <c r="R104" s="43">
        <f>+(A!Q48+B!R48)/(E!R62+E!R90)</f>
        <v>1.0160975668486384E-5</v>
      </c>
      <c r="S104" s="43">
        <f>+(A!R48+B!S48)/(E!S62+E!S90)</f>
        <v>8.3653483084994408E-6</v>
      </c>
      <c r="T104" s="43">
        <f>+(A!S48+B!T48)/(E!T62+E!T90)</f>
        <v>7.4243974775469305E-6</v>
      </c>
      <c r="U104" s="43">
        <f>+(A!T48+B!U48)/(E!U62+E!U90)</f>
        <v>6.8996304298903012E-6</v>
      </c>
      <c r="V104" s="43">
        <f>+(A!U48+B!V48)/(E!V62+E!V90)</f>
        <v>9.3853505882516525E-6</v>
      </c>
      <c r="W104" s="43">
        <f>+(A!V48+B!W48)/(E!W62+E!W90)</f>
        <v>9.4094408828685221E-6</v>
      </c>
      <c r="X104" s="43">
        <f>+(A!W48+B!X48)/(E!X62+E!X90)</f>
        <v>2.538245048796701E-5</v>
      </c>
      <c r="Y104" s="43">
        <f>+(A!X48+B!Y48)/(E!Y62+E!Y90)</f>
        <v>2.4797475624908161E-5</v>
      </c>
      <c r="Z104" s="43">
        <f>+(A!Y48+B!Z48)/(E!Z62+E!Z90)</f>
        <v>3.4890305984045521E-5</v>
      </c>
      <c r="AA104" s="43">
        <f>+(A!Z48+B!AA48)/(E!AA62+E!AA90)</f>
        <v>2.5447015070911511E-5</v>
      </c>
      <c r="AB104" s="43">
        <f>+(A!AA48+B!AB48)/(E!AB62+E!AB90)</f>
        <v>4.1809302241245173E-5</v>
      </c>
      <c r="AC104" s="43">
        <f>+(A!AB48+B!AC48)/(E!AC62+E!AC90)</f>
        <v>4.53940420322058E-5</v>
      </c>
      <c r="AD104" s="43">
        <f>+(A!AC48+B!AD48)/(E!AD62+E!AD90)</f>
        <v>3.6316218978291814E-5</v>
      </c>
      <c r="AE104" s="43">
        <f>+(A!AD48+B!AE48)/(E!AE62+E!AE90)</f>
        <v>5.7863342744172777E-5</v>
      </c>
    </row>
    <row r="105" spans="4:31" x14ac:dyDescent="0.25">
      <c r="D105" s="50" t="s">
        <v>18</v>
      </c>
      <c r="E105" s="43">
        <f>+(A!D49+B!E49)/(E!E63+E!E91)</f>
        <v>2.976983124398579E-5</v>
      </c>
      <c r="F105" s="43">
        <f>+(A!E49+B!F49)/(E!F63+E!F91)</f>
        <v>3.0110464894980498E-5</v>
      </c>
      <c r="G105" s="43">
        <f>+(A!F49+B!G49)/(E!G63+E!G91)</f>
        <v>2.037740460047609E-5</v>
      </c>
      <c r="H105" s="43">
        <f>+(A!G49+B!H49)/(E!H63+E!H91)</f>
        <v>2.4944096697850685E-5</v>
      </c>
      <c r="I105" s="43">
        <f>+(A!H49+B!I49)/(E!I63+E!I91)</f>
        <v>2.4625876182660384E-5</v>
      </c>
      <c r="J105" s="43">
        <f>+(A!I49+B!J49)/(E!J63+E!J91)</f>
        <v>2.083144147465042E-5</v>
      </c>
      <c r="K105" s="43">
        <f>+(A!J48+B!K49)/(E!K63+E!K91)</f>
        <v>1.5898173200988215E-5</v>
      </c>
      <c r="L105" s="43">
        <f>+(A!K49+B!L49)/(E!L63+E!L91)</f>
        <v>2.2370255017093689E-5</v>
      </c>
      <c r="M105" s="43">
        <f>+(A!L49+B!M49)/(E!M63+E!M91)</f>
        <v>1.4766148366475531E-5</v>
      </c>
      <c r="N105" s="43">
        <f>+(A!M49+B!N49)/(E!N63+E!N91)</f>
        <v>1.1988145577595966E-5</v>
      </c>
      <c r="O105" s="43">
        <f>+(A!N49+B!O49)/(E!O63+E!O91)</f>
        <v>1.1803772851461287E-5</v>
      </c>
      <c r="P105" s="43">
        <f>+(A!O49+B!P49)/(E!P63+E!P91)</f>
        <v>1.3597152044803184E-5</v>
      </c>
      <c r="Q105" s="43">
        <f>+(A!P49+B!Q49)/(E!Q63+E!Q91)</f>
        <v>1.3908683468317752E-5</v>
      </c>
      <c r="R105" s="43">
        <f>+(A!Q49+B!R49)/(E!R63+E!R91)</f>
        <v>1.0290867609012403E-5</v>
      </c>
      <c r="S105" s="43">
        <f>+(A!R49+B!S49)/(E!S63+E!S91)</f>
        <v>9.611184518318234E-6</v>
      </c>
      <c r="T105" s="43">
        <f>+(A!S49+B!T49)/(E!T63+E!T91)</f>
        <v>5.4814208253760532E-6</v>
      </c>
      <c r="U105" s="43">
        <f>+(A!T49+B!U49)/(E!U63+E!U91)</f>
        <v>5.2347221205747998E-6</v>
      </c>
      <c r="V105" s="43">
        <f>+(A!U49+B!V49)/(E!V63+E!V91)</f>
        <v>4.7347110699933215E-6</v>
      </c>
      <c r="W105" s="43">
        <f>+(A!V49+B!W49)/(E!W63+E!W91)</f>
        <v>4.9800948566974545E-6</v>
      </c>
      <c r="X105" s="43">
        <f>+(A!W49+B!X49)/(E!X63+E!X91)</f>
        <v>6.4132360909993398E-6</v>
      </c>
      <c r="Y105" s="43">
        <f>+(A!X49+B!Y49)/(E!Y63+E!Y91)</f>
        <v>1.0063310280347253E-5</v>
      </c>
      <c r="Z105" s="43">
        <f>+(A!Y49+B!Z49)/(E!Z63+E!Z91)</f>
        <v>9.6681047446735395E-6</v>
      </c>
      <c r="AA105" s="43">
        <f>+(A!Z49+B!AA49)/(E!AA63+E!AA91)</f>
        <v>7.2672993498276968E-6</v>
      </c>
      <c r="AB105" s="43">
        <f>+(A!AA49+B!AB49)/(E!AB63+E!AB91)</f>
        <v>6.8496476233599298E-6</v>
      </c>
      <c r="AC105" s="43">
        <f>+(A!AB49+B!AC49)/(E!AC63+E!AC91)</f>
        <v>9.9572367755374765E-6</v>
      </c>
      <c r="AD105" s="43">
        <f>+(A!AC49+B!AD49)/(E!AD63+E!AD91)</f>
        <v>8.3407484527039916E-6</v>
      </c>
      <c r="AE105" s="43">
        <f>+(A!AD49+B!AE49)/(E!AE63+E!AE91)</f>
        <v>7.4451902314903839E-6</v>
      </c>
    </row>
    <row r="106" spans="4:31" x14ac:dyDescent="0.25">
      <c r="D106" s="50" t="s">
        <v>19</v>
      </c>
      <c r="E106" s="43">
        <f>+(A!D50+B!E50)/(E!E64+E!E92)</f>
        <v>5.6049759305168571E-5</v>
      </c>
      <c r="F106" s="43">
        <f>+(A!E50+B!F50)/(E!F64+E!F92)</f>
        <v>2.993028296879861E-5</v>
      </c>
      <c r="G106" s="43">
        <f>+(A!F50+B!G50)/(E!G64+E!G92)</f>
        <v>4.6741952302398727E-5</v>
      </c>
      <c r="H106" s="43">
        <f>+(A!G50+B!H50)/(E!H64+E!H92)</f>
        <v>8.54144546888793E-5</v>
      </c>
      <c r="I106" s="43">
        <f>+(A!H50+B!I50)/(E!I64+E!I92)</f>
        <v>5.2445484344592723E-5</v>
      </c>
      <c r="J106" s="43">
        <f>+(A!I50+B!J50)/(E!J64+E!J92)</f>
        <v>3.7447797152143661E-5</v>
      </c>
      <c r="K106" s="43">
        <f>+(A!J49+B!K50)/(E!K64+E!K92)</f>
        <v>1.6120764570352103E-6</v>
      </c>
      <c r="L106" s="43">
        <f>+(A!K50+B!L50)/(E!L64+E!L92)</f>
        <v>3.1887268593507626E-5</v>
      </c>
      <c r="M106" s="43">
        <f>+(A!L50+B!M50)/(E!M64+E!M92)</f>
        <v>4.6304378396325947E-5</v>
      </c>
      <c r="N106" s="43">
        <f>+(A!M50+B!N50)/(E!N64+E!N92)</f>
        <v>5.0015373914123786E-5</v>
      </c>
      <c r="O106" s="43">
        <f>+(A!N50+B!O50)/(E!O64+E!O92)</f>
        <v>4.1289380954371283E-5</v>
      </c>
      <c r="P106" s="43">
        <f>+(A!O50+B!P50)/(E!P64+E!P92)</f>
        <v>2.5254915125703581E-5</v>
      </c>
      <c r="Q106" s="43">
        <f>+(A!P50+B!Q50)/(E!Q64+E!Q92)</f>
        <v>2.6789998696393451E-5</v>
      </c>
      <c r="R106" s="43">
        <f>+(A!Q50+B!R50)/(E!R64+E!R92)</f>
        <v>2.1687176573928199E-5</v>
      </c>
      <c r="S106" s="43">
        <f>+(A!R50+B!S50)/(E!S64+E!S92)</f>
        <v>4.9800360503375786E-5</v>
      </c>
      <c r="T106" s="43">
        <f>+(A!S50+B!T50)/(E!T64+E!T92)</f>
        <v>3.5842716192680004E-5</v>
      </c>
      <c r="U106" s="43">
        <f>+(A!T50+B!U50)/(E!U64+E!U92)</f>
        <v>5.6591056605382566E-5</v>
      </c>
      <c r="V106" s="43">
        <f>+(A!U50+B!V50)/(E!V64+E!V92)</f>
        <v>3.1219269926181098E-5</v>
      </c>
      <c r="W106" s="43">
        <f>+(A!V50+B!W50)/(E!W64+E!W92)</f>
        <v>4.6667098460867279E-5</v>
      </c>
      <c r="X106" s="43">
        <f>+(A!W50+B!X50)/(E!X64+E!X92)</f>
        <v>1.1265895535415755E-4</v>
      </c>
      <c r="Y106" s="43">
        <f>+(A!X50+B!Y50)/(E!Y64+E!Y92)</f>
        <v>6.0302109897582923E-5</v>
      </c>
      <c r="Z106" s="43">
        <f>+(A!Y50+B!Z50)/(E!Z64+E!Z92)</f>
        <v>5.5637956131677219E-5</v>
      </c>
      <c r="AA106" s="43">
        <f>+(A!Z50+B!AA50)/(E!AA64+E!AA92)</f>
        <v>5.8582780347057347E-5</v>
      </c>
      <c r="AB106" s="43">
        <f>+(A!AA50+B!AB50)/(E!AB64+E!AB92)</f>
        <v>3.6006068359589948E-5</v>
      </c>
      <c r="AC106" s="43">
        <f>+(A!AB50+B!AC50)/(E!AC64+E!AC92)</f>
        <v>1.8346787867858204E-5</v>
      </c>
      <c r="AD106" s="43">
        <f>+(A!AC50+B!AD50)/(E!AD64+E!AD92)</f>
        <v>9.6702328011300603E-6</v>
      </c>
      <c r="AE106" s="43">
        <f>+(A!AD50+B!AE50)/(E!AE64+E!AE92)</f>
        <v>5.0281389168497963E-6</v>
      </c>
    </row>
    <row r="107" spans="4:31" x14ac:dyDescent="0.25">
      <c r="D107" s="50" t="s">
        <v>20</v>
      </c>
      <c r="E107" s="43" t="e">
        <f>+(A!D51+B!E51)/(E!E65+E!E93)</f>
        <v>#VALUE!</v>
      </c>
      <c r="F107" s="43" t="e">
        <f>+(A!E51+B!F51)/(E!F65+E!F93)</f>
        <v>#VALUE!</v>
      </c>
      <c r="G107" s="43" t="e">
        <f>+(A!F51+B!G51)/(E!G65+E!G93)</f>
        <v>#VALUE!</v>
      </c>
      <c r="H107" s="43" t="e">
        <f>+(A!G51+B!H51)/(E!H65+E!H93)</f>
        <v>#VALUE!</v>
      </c>
      <c r="I107" s="43">
        <f>+(A!H51+B!I51)/(E!I65+E!I93)</f>
        <v>4.46349337929861E-6</v>
      </c>
      <c r="J107" s="43">
        <f>+(A!I51+B!J51)/(E!J65+E!J93)</f>
        <v>5.9171584539709274E-6</v>
      </c>
      <c r="K107" s="43">
        <f>+(A!J50+B!K51)/(E!K65+E!K93)</f>
        <v>1.0456616438183654E-3</v>
      </c>
      <c r="L107" s="43">
        <f>+(A!K51+B!L51)/(E!L65+E!L93)</f>
        <v>1.3831591366909414E-5</v>
      </c>
      <c r="M107" s="43">
        <f>+(A!L51+B!M51)/(E!M65+E!M93)</f>
        <v>5.1547070138434677E-6</v>
      </c>
      <c r="N107" s="43">
        <f>+(A!M51+B!N51)/(E!N65+E!N93)</f>
        <v>6.1126634339988684E-6</v>
      </c>
      <c r="O107" s="43">
        <f>+(A!N51+B!O51)/(E!O65+E!O93)</f>
        <v>6.175046181065833E-6</v>
      </c>
      <c r="P107" s="43">
        <f>+(A!O51+B!P51)/(E!P65+E!P93)</f>
        <v>7.3717533124091105E-6</v>
      </c>
      <c r="Q107" s="43">
        <f>+(A!P51+B!Q51)/(E!Q65+E!Q93)</f>
        <v>1.1144057627457153E-5</v>
      </c>
      <c r="R107" s="43">
        <f>+(A!Q51+B!R51)/(E!R65+E!R93)</f>
        <v>9.2921174231954314E-6</v>
      </c>
      <c r="S107" s="43" t="e">
        <f>+(A!R51+B!S51)/(E!S65+E!S93)</f>
        <v>#VALUE!</v>
      </c>
      <c r="T107" s="43">
        <f>+(A!S51+B!T51)/(E!T65+E!T93)</f>
        <v>9.0138683257216589E-6</v>
      </c>
      <c r="U107" s="43">
        <f>+(A!T51+B!U51)/(E!U65+E!U93)</f>
        <v>7.2630829115545621E-6</v>
      </c>
      <c r="V107" s="43">
        <f>+(A!U51+B!V51)/(E!V65+E!V93)</f>
        <v>1.0948182080843862E-5</v>
      </c>
      <c r="W107" s="43">
        <f>+(A!V51+B!W51)/(E!W65+E!W93)</f>
        <v>1.8215878954309395E-5</v>
      </c>
      <c r="X107" s="43">
        <f>+(A!W51+B!X51)/(E!X65+E!X93)</f>
        <v>1.8152219206457085E-5</v>
      </c>
      <c r="Y107" s="43" t="e">
        <f>+(A!X51+B!Y51)/(E!Y65+E!Y93)</f>
        <v>#VALUE!</v>
      </c>
      <c r="Z107" s="43" t="e">
        <f>+(A!Y51+B!Z51)/(E!Z65+E!Z93)</f>
        <v>#VALUE!</v>
      </c>
      <c r="AA107" s="43">
        <f>+(A!Z51+B!AA51)/(E!AA65+E!AA93)</f>
        <v>6.9431422578111263E-5</v>
      </c>
      <c r="AB107" s="43">
        <f>+(A!AA51+B!AB51)/(E!AB65+E!AB93)</f>
        <v>5.4851318844338112E-5</v>
      </c>
      <c r="AC107" s="43">
        <f>+(A!AB51+B!AC51)/(E!AC65+E!AC93)</f>
        <v>1.5067396723878585E-4</v>
      </c>
      <c r="AD107" s="43">
        <f>+(A!AC51+B!AD51)/(E!AD65+E!AD93)</f>
        <v>2.1962579417000736E-4</v>
      </c>
      <c r="AE107" s="43">
        <f>+(A!AD51+B!AE51)/(E!AE65+E!AE93)</f>
        <v>2.608809356068039E-4</v>
      </c>
    </row>
    <row r="108" spans="4:31" x14ac:dyDescent="0.25">
      <c r="D108" s="50" t="s">
        <v>21</v>
      </c>
      <c r="E108" s="43">
        <f>+(A!D52+B!E52)/(E!E66+E!E94)</f>
        <v>6.232741253780142E-5</v>
      </c>
      <c r="F108" s="43">
        <f>+(A!E52+B!F52)/(E!F66+E!F94)</f>
        <v>5.5155948949074081E-5</v>
      </c>
      <c r="G108" s="43">
        <f>+(A!F52+B!G52)/(E!G66+E!G94)</f>
        <v>5.8667642830202317E-5</v>
      </c>
      <c r="H108" s="43">
        <f>+(A!G52+B!H52)/(E!H66+E!H94)</f>
        <v>6.468023234368174E-5</v>
      </c>
      <c r="I108" s="43">
        <f>+(A!H52+B!I52)/(E!I66+E!I94)</f>
        <v>4.5972107550723257E-5</v>
      </c>
      <c r="J108" s="43">
        <f>+(A!I52+B!J52)/(E!J66+E!J94)</f>
        <v>5.2049455775960751E-5</v>
      </c>
      <c r="K108" s="43">
        <f>+(A!J51+B!K52)/(E!K66+E!K94)</f>
        <v>4.9034159861165265E-5</v>
      </c>
      <c r="L108" s="43">
        <f>+(A!K52+B!L52)/(E!L66+E!L94)</f>
        <v>4.7782602754402574E-5</v>
      </c>
      <c r="M108" s="43">
        <f>+(A!L52+B!M52)/(E!M66+E!M94)</f>
        <v>4.362274744932325E-5</v>
      </c>
      <c r="N108" s="43">
        <f>+(A!M52+B!N52)/(E!N66+E!N94)</f>
        <v>3.6804677406781617E-5</v>
      </c>
      <c r="O108" s="43">
        <f>+(A!N52+B!O52)/(E!O66+E!O94)</f>
        <v>3.4108477750110983E-5</v>
      </c>
      <c r="P108" s="43">
        <f>+(A!O52+B!P52)/(E!P66+E!P94)</f>
        <v>3.4812921775443794E-5</v>
      </c>
      <c r="Q108" s="43">
        <f>+(A!P52+B!Q52)/(E!Q66+E!Q94)</f>
        <v>3.4786395421267001E-5</v>
      </c>
      <c r="R108" s="43">
        <f>+(A!Q52+B!R52)/(E!R66+E!R94)</f>
        <v>3.8670084010019543E-5</v>
      </c>
      <c r="S108" s="43">
        <f>+(A!R52+B!S52)/(E!S66+E!S94)</f>
        <v>4.6928708874966473E-5</v>
      </c>
      <c r="T108" s="43">
        <f>+(A!S52+B!T52)/(E!T66+E!T94)</f>
        <v>5.9379181651002049E-5</v>
      </c>
      <c r="U108" s="43">
        <f>+(A!T52+B!U52)/(E!U66+E!U94)</f>
        <v>7.0157090436882727E-5</v>
      </c>
      <c r="V108" s="43">
        <f>+(A!U52+B!V52)/(E!V66+E!V94)</f>
        <v>6.2212983146985325E-5</v>
      </c>
      <c r="W108" s="43">
        <f>+(A!V52+B!W52)/(E!W66+E!W94)</f>
        <v>5.5354127883548076E-5</v>
      </c>
      <c r="X108" s="43">
        <f>+(A!W52+B!X52)/(E!X66+E!X94)</f>
        <v>5.3243328134274111E-5</v>
      </c>
      <c r="Y108" s="43">
        <f>+(A!X52+B!Y52)/(E!Y66+E!Y94)</f>
        <v>5.4507614735916852E-5</v>
      </c>
      <c r="Z108" s="43">
        <f>+(A!Y52+B!Z52)/(E!Z66+E!Z94)</f>
        <v>4.9836427102121182E-5</v>
      </c>
      <c r="AA108" s="43">
        <f>+(A!Z52+B!AA52)/(E!AA66+E!AA94)</f>
        <v>4.7785616370948737E-5</v>
      </c>
      <c r="AB108" s="43">
        <f>+(A!AA52+B!AB52)/(E!AB66+E!AB94)</f>
        <v>4.1719460169224047E-5</v>
      </c>
      <c r="AC108" s="43">
        <f>+(A!AB52+B!AC52)/(E!AC66+E!AC94)</f>
        <v>4.5444562769600724E-5</v>
      </c>
      <c r="AD108" s="43">
        <f>+(A!AC52+B!AD52)/(E!AD66+E!AD94)</f>
        <v>4.5505963027613098E-5</v>
      </c>
      <c r="AE108" s="43">
        <f>+(A!AD52+B!AE52)/(E!AE66+E!AE94)</f>
        <v>4.7194157097329119E-5</v>
      </c>
    </row>
    <row r="109" spans="4:31" x14ac:dyDescent="0.25">
      <c r="D109" s="50" t="s">
        <v>22</v>
      </c>
      <c r="E109" s="43">
        <f>+(A!D53+B!E53)/(E!E67+E!E95)</f>
        <v>5.4528837296608136E-5</v>
      </c>
      <c r="F109" s="43">
        <f>+(A!E53+B!F53)/(E!F67+E!F95)</f>
        <v>5.014738915961248E-5</v>
      </c>
      <c r="G109" s="43">
        <f>+(A!F53+B!G53)/(E!G67+E!G95)</f>
        <v>4.7436916509933557E-5</v>
      </c>
      <c r="H109" s="43">
        <f>+(A!G53+B!H53)/(E!H67+E!H95)</f>
        <v>4.8799836445790877E-5</v>
      </c>
      <c r="I109" s="43">
        <f>+(A!H53+B!I53)/(E!I67+E!I95)</f>
        <v>4.5232132276523268E-5</v>
      </c>
      <c r="J109" s="43">
        <f>+(A!I53+B!J53)/(E!J67+E!J95)</f>
        <v>6.0387723573937024E-5</v>
      </c>
      <c r="K109" s="43">
        <f>+(A!J52+B!K53)/(E!K67+E!K95)</f>
        <v>2.9135813569383759E-5</v>
      </c>
      <c r="L109" s="43">
        <f>+(A!K53+B!L53)/(E!L67+E!L95)</f>
        <v>8.0011574536291715E-5</v>
      </c>
      <c r="M109" s="43">
        <f>+(A!L53+B!M53)/(E!M67+E!M95)</f>
        <v>7.7577344463699012E-5</v>
      </c>
      <c r="N109" s="43">
        <f>+(A!M53+B!N53)/(E!N67+E!N95)</f>
        <v>8.3685023043952118E-5</v>
      </c>
      <c r="O109" s="43">
        <f>+(A!N53+B!O53)/(E!O67+E!O95)</f>
        <v>8.2117750414410488E-5</v>
      </c>
      <c r="P109" s="43">
        <f>+(A!O53+B!P53)/(E!P67+E!P95)</f>
        <v>9.5544934259649046E-5</v>
      </c>
      <c r="Q109" s="43">
        <f>+(A!P53+B!Q53)/(E!Q67+E!Q95)</f>
        <v>9.1843581736152571E-5</v>
      </c>
      <c r="R109" s="43">
        <f>+(A!Q53+B!R53)/(E!R67+E!R95)</f>
        <v>4.8437378383566332E-5</v>
      </c>
      <c r="S109" s="43">
        <f>+(A!R53+B!S53)/(E!S67+E!S95)</f>
        <v>6.2582886357501059E-5</v>
      </c>
      <c r="T109" s="43">
        <f>+(A!S53+B!T53)/(E!T67+E!T95)</f>
        <v>6.4564377431270266E-5</v>
      </c>
      <c r="U109" s="43">
        <f>+(A!T53+B!U53)/(E!U67+E!U95)</f>
        <v>4.5816757140188663E-5</v>
      </c>
      <c r="V109" s="43">
        <f>+(A!U53+B!V53)/(E!V67+E!V95)</f>
        <v>4.4715861144206685E-5</v>
      </c>
      <c r="W109" s="43">
        <f>+(A!V53+B!W53)/(E!W67+E!W95)</f>
        <v>3.7845689619148388E-5</v>
      </c>
      <c r="X109" s="43">
        <f>+(A!W53+B!X53)/(E!X67+E!X95)</f>
        <v>4.1461707792285571E-5</v>
      </c>
      <c r="Y109" s="43">
        <f>+(A!X53+B!Y53)/(E!Y67+E!Y95)</f>
        <v>3.8083224039670809E-5</v>
      </c>
      <c r="Z109" s="43">
        <f>+(A!Y53+B!Z53)/(E!Z67+E!Z95)</f>
        <v>3.3812643173778709E-5</v>
      </c>
      <c r="AA109" s="43">
        <f>+(A!Z53+B!AA53)/(E!AA67+E!AA95)</f>
        <v>3.4781004173644426E-5</v>
      </c>
      <c r="AB109" s="43">
        <f>+(A!AA53+B!AB53)/(E!AB67+E!AB95)</f>
        <v>3.1047405839561829E-5</v>
      </c>
      <c r="AC109" s="43">
        <f>+(A!AB53+B!AC53)/(E!AC67+E!AC95)</f>
        <v>3.0014576253809404E-5</v>
      </c>
      <c r="AD109" s="43">
        <f>+(A!AC53+B!AD53)/(E!AD67+E!AD95)</f>
        <v>2.3904967317160989E-5</v>
      </c>
      <c r="AE109" s="43">
        <f>+(A!AD53+B!AE53)/(E!AE67+E!AE95)</f>
        <v>3.23958145153487E-5</v>
      </c>
    </row>
    <row r="110" spans="4:31" x14ac:dyDescent="0.25">
      <c r="D110" s="50" t="s">
        <v>23</v>
      </c>
      <c r="E110" s="43">
        <f>+(A!D54+B!E54)/(E!E68+E!E96)</f>
        <v>5.6360485784895893E-5</v>
      </c>
      <c r="F110" s="43">
        <f>+(A!E54+B!F54)/(E!F68+E!F96)</f>
        <v>7.4651677120931198E-5</v>
      </c>
      <c r="G110" s="43">
        <f>+(A!F54+B!G54)/(E!G68+E!G96)</f>
        <v>4.9509679274055728E-5</v>
      </c>
      <c r="H110" s="43">
        <f>+(A!G54+B!H54)/(E!H68+E!H96)</f>
        <v>4.7903496099002236E-5</v>
      </c>
      <c r="I110" s="43">
        <f>+(A!H54+B!I54)/(E!I68+E!I96)</f>
        <v>2.4909333872383982E-5</v>
      </c>
      <c r="J110" s="43">
        <f>+(A!I54+B!J54)/(E!J68+E!J96)</f>
        <v>2.021938210349456E-5</v>
      </c>
      <c r="K110" s="43">
        <f>+(A!J53+B!K54)/(E!K68+E!K96)</f>
        <v>5.1704966852272369E-5</v>
      </c>
      <c r="L110" s="43">
        <f>+(A!K54+B!L54)/(E!L68+E!L96)</f>
        <v>2.4770599560244407E-5</v>
      </c>
      <c r="M110" s="43">
        <f>+(A!L54+B!M54)/(E!M68+E!M96)</f>
        <v>2.3978285004995522E-5</v>
      </c>
      <c r="N110" s="43">
        <f>+(A!M54+B!N54)/(E!N68+E!N96)</f>
        <v>1.9614936698539133E-5</v>
      </c>
      <c r="O110" s="43">
        <f>+(A!N54+B!O54)/(E!O68+E!O96)</f>
        <v>2.173887858175351E-5</v>
      </c>
      <c r="P110" s="43">
        <f>+(A!O54+B!P54)/(E!P68+E!P96)</f>
        <v>2.2844670223379081E-5</v>
      </c>
      <c r="Q110" s="43">
        <f>+(A!P54+B!Q54)/(E!Q68+E!Q96)</f>
        <v>2.7798133846853943E-5</v>
      </c>
      <c r="R110" s="43">
        <f>+(A!Q54+B!R54)/(E!R68+E!R96)</f>
        <v>2.7959568831357689E-5</v>
      </c>
      <c r="S110" s="43">
        <f>+(A!R54+B!S54)/(E!S68+E!S96)</f>
        <v>3.1419919816154076E-5</v>
      </c>
      <c r="T110" s="43">
        <f>+(A!S54+B!T54)/(E!T68+E!T96)</f>
        <v>2.740882101777677E-5</v>
      </c>
      <c r="U110" s="43">
        <f>+(A!T54+B!U54)/(E!U68+E!U96)</f>
        <v>3.3865502596274415E-5</v>
      </c>
      <c r="V110" s="43">
        <f>+(A!U54+B!V54)/(E!V68+E!V96)</f>
        <v>4.2645571924690701E-5</v>
      </c>
      <c r="W110" s="43">
        <f>+(A!V54+B!W54)/(E!W68+E!W96)</f>
        <v>4.2433476887129915E-5</v>
      </c>
      <c r="X110" s="43">
        <f>+(A!W54+B!X54)/(E!X68+E!X96)</f>
        <v>3.832320641023668E-5</v>
      </c>
      <c r="Y110" s="43">
        <f>+(A!X54+B!Y54)/(E!Y68+E!Y96)</f>
        <v>3.1726992990615218E-5</v>
      </c>
      <c r="Z110" s="43">
        <f>+(A!Y54+B!Z54)/(E!Z68+E!Z96)</f>
        <v>2.8381031399253208E-5</v>
      </c>
      <c r="AA110" s="43">
        <f>+(A!Z54+B!AA54)/(E!AA68+E!AA96)</f>
        <v>2.3394492940845521E-5</v>
      </c>
      <c r="AB110" s="43">
        <f>+(A!AA54+B!AB54)/(E!AB68+E!AB96)</f>
        <v>2.4642509359231238E-5</v>
      </c>
      <c r="AC110" s="43">
        <f>+(A!AB54+B!AC54)/(E!AC68+E!AC96)</f>
        <v>2.3592017438528588E-5</v>
      </c>
      <c r="AD110" s="43">
        <f>+(A!AC54+B!AD54)/(E!AD68+E!AD96)</f>
        <v>1.9142730734310522E-5</v>
      </c>
      <c r="AE110" s="43">
        <f>+(A!AD54+B!AE54)/(E!AE68+E!AE96)</f>
        <v>2.0030043260478709E-5</v>
      </c>
    </row>
    <row r="111" spans="4:31" x14ac:dyDescent="0.25">
      <c r="D111" s="50" t="s">
        <v>24</v>
      </c>
      <c r="E111" s="43">
        <f>+(A!D55+B!E55)/(E!E69+E!E97)</f>
        <v>2.8125480588284018E-5</v>
      </c>
      <c r="F111" s="43">
        <f>+(A!E55+B!F55)/(E!F69+E!F97)</f>
        <v>2.8402695451190783E-5</v>
      </c>
      <c r="G111" s="43">
        <f>+(A!F55+B!G55)/(E!G69+E!G97)</f>
        <v>3.1012802731789074E-5</v>
      </c>
      <c r="H111" s="43">
        <f>+(A!G55+B!H55)/(E!H69+E!H97)</f>
        <v>3.2717787629001833E-5</v>
      </c>
      <c r="I111" s="43">
        <f>+(A!H55+B!I55)/(E!I69+E!I97)</f>
        <v>2.5067362153804245E-5</v>
      </c>
      <c r="J111" s="43">
        <f>+(A!I55+B!J55)/(E!J69+E!J97)</f>
        <v>1.9443214666117838E-5</v>
      </c>
      <c r="K111" s="43">
        <f>+(A!J54+B!K55)/(E!K69+E!K97)</f>
        <v>1.9248329573629058E-5</v>
      </c>
      <c r="L111" s="43">
        <f>+(A!K55+B!L55)/(E!L69+E!L97)</f>
        <v>1.7725157044425791E-5</v>
      </c>
      <c r="M111" s="43">
        <f>+(A!L55+B!M55)/(E!M69+E!M97)</f>
        <v>1.3842898321550407E-5</v>
      </c>
      <c r="N111" s="43">
        <f>+(A!M55+B!N55)/(E!N69+E!N97)</f>
        <v>1.2320777779675897E-5</v>
      </c>
      <c r="O111" s="43">
        <f>+(A!N55+B!O55)/(E!O69+E!O97)</f>
        <v>1.4069701423826763E-5</v>
      </c>
      <c r="P111" s="43">
        <f>+(A!O55+B!P55)/(E!P69+E!P97)</f>
        <v>1.6444135999409217E-5</v>
      </c>
      <c r="Q111" s="43">
        <f>+(A!P55+B!Q55)/(E!Q69+E!Q97)</f>
        <v>1.9239562510726665E-5</v>
      </c>
      <c r="R111" s="43">
        <f>+(A!Q55+B!R55)/(E!R69+E!R97)</f>
        <v>2.0307153078810591E-5</v>
      </c>
      <c r="S111" s="43">
        <f>+(A!R55+B!S55)/(E!S69+E!S97)</f>
        <v>2.1793035533322049E-5</v>
      </c>
      <c r="T111" s="43">
        <f>+(A!S55+B!T55)/(E!T69+E!T97)</f>
        <v>3.6542455268402848E-5</v>
      </c>
      <c r="U111" s="43">
        <f>+(A!T55+B!U55)/(E!U69+E!U97)</f>
        <v>2.8684959741379548E-5</v>
      </c>
      <c r="V111" s="43">
        <f>+(A!U55+B!V55)/(E!V69+E!V97)</f>
        <v>2.5456339743167635E-5</v>
      </c>
      <c r="W111" s="43">
        <f>+(A!V55+B!W55)/(E!W69+E!W97)</f>
        <v>2.6534975893167096E-5</v>
      </c>
      <c r="X111" s="43">
        <f>+(A!W55+B!X55)/(E!X69+E!X97)</f>
        <v>2.9278178630714807E-5</v>
      </c>
      <c r="Y111" s="43">
        <f>+(A!X55+B!Y55)/(E!Y69+E!Y97)</f>
        <v>2.3418725312929843E-5</v>
      </c>
      <c r="Z111" s="43">
        <f>+(A!Y55+B!Z55)/(E!Z69+E!Z97)</f>
        <v>2.3931361323051199E-5</v>
      </c>
      <c r="AA111" s="43">
        <f>+(A!Z55+B!AA55)/(E!AA69+E!AA97)</f>
        <v>2.2005616617642983E-5</v>
      </c>
      <c r="AB111" s="43">
        <f>+(A!AA55+B!AB55)/(E!AB69+E!AB97)</f>
        <v>2.5740173778750935E-5</v>
      </c>
      <c r="AC111" s="43">
        <f>+(A!AB55+B!AC55)/(E!AC69+E!AC97)</f>
        <v>2.4525513961999472E-5</v>
      </c>
      <c r="AD111" s="43">
        <f>+(A!AC55+B!AD55)/(E!AD69+E!AD97)</f>
        <v>1.9346041431055341E-5</v>
      </c>
      <c r="AE111" s="43">
        <f>+(A!AD55+B!AE55)/(E!AE69+E!AE97)</f>
        <v>2.3240722759941249E-5</v>
      </c>
    </row>
    <row r="112" spans="4:31" ht="15.75" thickBot="1" x14ac:dyDescent="0.3">
      <c r="D112" s="51" t="s">
        <v>25</v>
      </c>
      <c r="E112" s="44" t="e">
        <f>+(A!D56+B!E56)/(E!E70+E!E98)</f>
        <v>#VALUE!</v>
      </c>
      <c r="F112" s="44" t="e">
        <f>+(A!E56+B!F56)/(E!F70+E!F98)</f>
        <v>#VALUE!</v>
      </c>
      <c r="G112" s="44">
        <f>+(A!F56+B!G56)/(E!G70+E!G98)</f>
        <v>4.6166197110640247E-6</v>
      </c>
      <c r="H112" s="44">
        <f>+(A!G56+B!H56)/(E!H70+E!H98)</f>
        <v>9.2952852325048223E-7</v>
      </c>
      <c r="I112" s="44">
        <f>+(A!H56+B!I56)/(E!I70+E!I98)</f>
        <v>4.4492723423212972E-7</v>
      </c>
      <c r="J112" s="44" t="e">
        <f>+(A!I56+B!J56)/(E!J70+E!J98)</f>
        <v>#VALUE!</v>
      </c>
      <c r="K112" s="44">
        <f>+(A!J55+B!K56)/(E!K70+E!K98)</f>
        <v>1.5740480339661176E-4</v>
      </c>
      <c r="L112" s="44" t="e">
        <f>+(A!K56+B!L56)/(E!L70+E!L98)</f>
        <v>#VALUE!</v>
      </c>
      <c r="M112" s="44" t="e">
        <f>+(A!L56+B!M56)/(E!M70+E!M98)</f>
        <v>#VALUE!</v>
      </c>
      <c r="N112" s="44">
        <f>+(A!M56+B!N56)/(E!N70+E!N98)</f>
        <v>1.0158607974723986E-6</v>
      </c>
      <c r="O112" s="44">
        <f>+(A!N56+B!O56)/(E!O70+E!O98)</f>
        <v>1.826018925442733E-6</v>
      </c>
      <c r="P112" s="44">
        <f>+(A!O56+B!P56)/(E!P70+E!P98)</f>
        <v>2.3821711173539208E-6</v>
      </c>
      <c r="Q112" s="44">
        <f>+(A!P56+B!Q56)/(E!Q70+E!Q98)</f>
        <v>2.644661058052587E-6</v>
      </c>
      <c r="R112" s="44">
        <f>+(A!Q56+B!R56)/(E!R70+E!R98)</f>
        <v>3.4871810145099047E-6</v>
      </c>
      <c r="S112" s="44">
        <f>+(A!R56+B!S56)/(E!S70+E!S98)</f>
        <v>4.785612859811459E-6</v>
      </c>
      <c r="T112" s="44">
        <f>+(A!S56+B!T56)/(E!T70+E!T98)</f>
        <v>5.8510313424528881E-6</v>
      </c>
      <c r="U112" s="44">
        <f>+(A!T56+B!U56)/(E!U70+E!U98)</f>
        <v>4.9285622254095677E-6</v>
      </c>
      <c r="V112" s="44">
        <f>+(A!U56+B!V56)/(E!V70+E!V98)</f>
        <v>2.7438557497578446E-6</v>
      </c>
      <c r="W112" s="44">
        <f>+(A!V56+B!W56)/(E!W70+E!W98)</f>
        <v>1.0939728228427922E-6</v>
      </c>
      <c r="X112" s="44">
        <f>+(A!W56+B!X56)/(E!X70+E!X98)</f>
        <v>2.9999375903706659E-6</v>
      </c>
      <c r="Y112" s="44">
        <f>+(A!X56+B!Y56)/(E!Y70+E!Y98)</f>
        <v>3.4270968834427962E-6</v>
      </c>
      <c r="Z112" s="44">
        <f>+(A!Y56+B!Z56)/(E!Z70+E!Z98)</f>
        <v>2.8759656308380198E-6</v>
      </c>
      <c r="AA112" s="44">
        <f>+(A!Z56+B!AA56)/(E!AA70+E!AA98)</f>
        <v>1.4400365453270704E-6</v>
      </c>
      <c r="AB112" s="44">
        <f>+(A!AA56+B!AB56)/(E!AB70+E!AB98)</f>
        <v>3.3023803387757381E-5</v>
      </c>
      <c r="AC112" s="44">
        <f>+(A!AB56+B!AC56)/(E!AC70+E!AC98)</f>
        <v>2.6199942642242586E-4</v>
      </c>
      <c r="AD112" s="44">
        <f>+(A!AC56+B!AD56)/(E!AD70+E!AD98)</f>
        <v>3.8153446802680101E-4</v>
      </c>
      <c r="AE112" s="44">
        <f>+(A!AD56+B!AE56)/(E!AE70+E!AE98)</f>
        <v>2.583438958921419E-4</v>
      </c>
    </row>
    <row r="113" spans="4:4" x14ac:dyDescent="0.25">
      <c r="D113" t="s">
        <v>52</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7:AE72"/>
  <sheetViews>
    <sheetView showGridLines="0" topLeftCell="A52" workbookViewId="0">
      <selection activeCell="AC57" sqref="AC57"/>
    </sheetView>
  </sheetViews>
  <sheetFormatPr baseColWidth="10" defaultRowHeight="15" x14ac:dyDescent="0.25"/>
  <cols>
    <col min="2" max="2" width="13.42578125" customWidth="1"/>
    <col min="4" max="4" width="31.7109375" customWidth="1"/>
  </cols>
  <sheetData>
    <row r="7" spans="2:16" x14ac:dyDescent="0.25">
      <c r="B7" s="205" t="s">
        <v>50</v>
      </c>
      <c r="C7" s="191"/>
      <c r="D7" s="191"/>
      <c r="E7" s="191"/>
    </row>
    <row r="8" spans="2:16" x14ac:dyDescent="0.25">
      <c r="B8" s="191"/>
      <c r="C8" s="191"/>
      <c r="D8" s="191"/>
      <c r="E8" s="191"/>
      <c r="M8" s="191" t="s">
        <v>11</v>
      </c>
      <c r="N8" s="207"/>
      <c r="O8" s="207"/>
      <c r="P8" s="207"/>
    </row>
    <row r="9" spans="2:16" x14ac:dyDescent="0.25">
      <c r="B9" s="191"/>
      <c r="C9" s="191"/>
      <c r="D9" s="191"/>
      <c r="E9" s="191"/>
      <c r="G9" s="191" t="s">
        <v>2</v>
      </c>
      <c r="H9" s="191"/>
      <c r="I9" s="191"/>
      <c r="J9" s="191"/>
      <c r="M9" s="207"/>
      <c r="N9" s="207"/>
      <c r="O9" s="207"/>
      <c r="P9" s="207"/>
    </row>
    <row r="10" spans="2:16" x14ac:dyDescent="0.25">
      <c r="B10" s="191"/>
      <c r="C10" s="191"/>
      <c r="D10" s="191"/>
      <c r="E10" s="191"/>
      <c r="G10" s="191"/>
      <c r="H10" s="191"/>
      <c r="I10" s="191"/>
      <c r="J10" s="191"/>
      <c r="M10" s="207"/>
      <c r="N10" s="207"/>
      <c r="O10" s="207"/>
      <c r="P10" s="207"/>
    </row>
    <row r="11" spans="2:16" x14ac:dyDescent="0.25">
      <c r="B11" s="191"/>
      <c r="C11" s="191"/>
      <c r="D11" s="191"/>
      <c r="E11" s="191"/>
      <c r="G11" s="191"/>
      <c r="H11" s="191"/>
      <c r="I11" s="191"/>
      <c r="J11" s="191"/>
      <c r="M11" s="207"/>
      <c r="N11" s="207"/>
      <c r="O11" s="207"/>
      <c r="P11" s="207"/>
    </row>
    <row r="12" spans="2:16" x14ac:dyDescent="0.25">
      <c r="B12" s="191"/>
      <c r="C12" s="191"/>
      <c r="D12" s="191"/>
      <c r="E12" s="191"/>
      <c r="G12" s="191"/>
      <c r="H12" s="191"/>
      <c r="I12" s="191"/>
      <c r="J12" s="191"/>
      <c r="M12" s="207"/>
      <c r="N12" s="207"/>
      <c r="O12" s="207"/>
      <c r="P12" s="207"/>
    </row>
    <row r="13" spans="2:16" x14ac:dyDescent="0.25">
      <c r="B13" s="191"/>
      <c r="C13" s="191"/>
      <c r="D13" s="191"/>
      <c r="E13" s="191"/>
      <c r="G13" s="191"/>
      <c r="H13" s="191"/>
      <c r="I13" s="191"/>
      <c r="J13" s="191"/>
      <c r="M13" s="207"/>
      <c r="N13" s="207"/>
      <c r="O13" s="207"/>
      <c r="P13" s="207"/>
    </row>
    <row r="14" spans="2:16" x14ac:dyDescent="0.25">
      <c r="B14" s="191"/>
      <c r="C14" s="191"/>
      <c r="D14" s="191"/>
      <c r="E14" s="191"/>
      <c r="G14" s="191"/>
      <c r="H14" s="191"/>
      <c r="I14" s="191"/>
      <c r="J14" s="191"/>
      <c r="M14" s="207"/>
      <c r="N14" s="207"/>
      <c r="O14" s="207"/>
      <c r="P14" s="207"/>
    </row>
    <row r="15" spans="2:16" x14ac:dyDescent="0.25">
      <c r="B15" s="191"/>
      <c r="C15" s="191"/>
      <c r="D15" s="191"/>
      <c r="E15" s="191"/>
      <c r="G15" s="191"/>
      <c r="H15" s="191"/>
      <c r="I15" s="191"/>
      <c r="J15" s="191"/>
      <c r="M15" s="207"/>
      <c r="N15" s="207"/>
      <c r="O15" s="207"/>
      <c r="P15" s="207"/>
    </row>
    <row r="16" spans="2:16" x14ac:dyDescent="0.25">
      <c r="B16" s="191"/>
      <c r="C16" s="191"/>
      <c r="D16" s="191"/>
      <c r="E16" s="191"/>
      <c r="G16" s="191"/>
      <c r="H16" s="191"/>
      <c r="I16" s="191"/>
      <c r="J16" s="191"/>
      <c r="M16" s="207"/>
      <c r="N16" s="207"/>
      <c r="O16" s="207"/>
      <c r="P16" s="207"/>
    </row>
    <row r="17" spans="3:16" x14ac:dyDescent="0.25">
      <c r="C17" s="192" t="s">
        <v>3</v>
      </c>
      <c r="D17" s="192"/>
      <c r="E17" s="192"/>
      <c r="H17" s="192" t="s">
        <v>3</v>
      </c>
      <c r="I17" s="192"/>
      <c r="J17" s="192"/>
      <c r="N17" s="192" t="s">
        <v>3</v>
      </c>
      <c r="O17" s="192"/>
      <c r="P17" s="192"/>
    </row>
    <row r="45" spans="3:31" ht="15.75" thickBot="1" x14ac:dyDescent="0.3"/>
    <row r="46" spans="3:31" ht="15.75" thickBot="1" x14ac:dyDescent="0.3">
      <c r="C46" s="5" t="s">
        <v>14</v>
      </c>
      <c r="D46" s="6"/>
      <c r="E46" s="11">
        <v>1995</v>
      </c>
      <c r="F46" s="7">
        <v>1996</v>
      </c>
      <c r="G46" s="11">
        <v>1997</v>
      </c>
      <c r="H46" s="7">
        <v>1998</v>
      </c>
      <c r="I46" s="11">
        <v>1999</v>
      </c>
      <c r="J46" s="7">
        <v>2000</v>
      </c>
      <c r="K46" s="11">
        <v>2001</v>
      </c>
      <c r="L46" s="7">
        <v>2002</v>
      </c>
      <c r="M46" s="11">
        <v>2003</v>
      </c>
      <c r="N46" s="7">
        <v>2004</v>
      </c>
      <c r="O46" s="11">
        <v>2005</v>
      </c>
      <c r="P46" s="7">
        <v>2006</v>
      </c>
      <c r="Q46" s="11">
        <v>2007</v>
      </c>
      <c r="R46" s="7">
        <v>2008</v>
      </c>
      <c r="S46" s="11">
        <v>2009</v>
      </c>
      <c r="T46" s="7">
        <v>2010</v>
      </c>
      <c r="U46" s="11">
        <v>2011</v>
      </c>
      <c r="V46" s="7">
        <v>2012</v>
      </c>
      <c r="W46" s="11">
        <v>2013</v>
      </c>
      <c r="X46" s="7">
        <v>2014</v>
      </c>
      <c r="Y46" s="11">
        <v>2015</v>
      </c>
      <c r="Z46" s="8">
        <v>2016</v>
      </c>
      <c r="AA46" s="8">
        <v>2017</v>
      </c>
      <c r="AB46" s="8">
        <v>2018</v>
      </c>
      <c r="AC46" s="8">
        <v>2019</v>
      </c>
      <c r="AD46" s="8">
        <v>2020</v>
      </c>
      <c r="AE46" s="8">
        <v>2021</v>
      </c>
    </row>
    <row r="47" spans="3:31" ht="15.75" thickBot="1" x14ac:dyDescent="0.3">
      <c r="C47" s="194" t="s">
        <v>26</v>
      </c>
      <c r="D47" s="203"/>
      <c r="E47" s="39">
        <f>+A!D46/A!D$46</f>
        <v>1</v>
      </c>
      <c r="F47" s="53">
        <f>+A!E46/A!E$46</f>
        <v>1</v>
      </c>
      <c r="G47" s="39">
        <f>+A!F46/A!F$46</f>
        <v>1</v>
      </c>
      <c r="H47" s="53">
        <f>+A!G46/A!G$46</f>
        <v>1</v>
      </c>
      <c r="I47" s="39">
        <f>+A!H46/A!H$46</f>
        <v>1</v>
      </c>
      <c r="J47" s="53">
        <f>+A!I46/A!I$46</f>
        <v>1</v>
      </c>
      <c r="K47" s="39">
        <f>+A!J46/A!J$46</f>
        <v>1</v>
      </c>
      <c r="L47" s="53">
        <f>+A!K46/A!K$46</f>
        <v>1</v>
      </c>
      <c r="M47" s="39">
        <f>+A!L46/A!L$46</f>
        <v>1</v>
      </c>
      <c r="N47" s="53">
        <f>+A!M46/A!M$46</f>
        <v>1</v>
      </c>
      <c r="O47" s="39">
        <f>+A!N46/A!N$46</f>
        <v>1</v>
      </c>
      <c r="P47" s="53">
        <f>+A!O46/A!O$46</f>
        <v>1</v>
      </c>
      <c r="Q47" s="39">
        <f>+A!P46/A!P$46</f>
        <v>1</v>
      </c>
      <c r="R47" s="53">
        <f>+A!Q46/A!Q$46</f>
        <v>1</v>
      </c>
      <c r="S47" s="39">
        <f>+A!R46/A!R$46</f>
        <v>1</v>
      </c>
      <c r="T47" s="53">
        <f>+A!S46/A!S$46</f>
        <v>1</v>
      </c>
      <c r="U47" s="39">
        <f>+A!T46/A!T$46</f>
        <v>1</v>
      </c>
      <c r="V47" s="53">
        <f>+A!U46/A!U$46</f>
        <v>1</v>
      </c>
      <c r="W47" s="39">
        <f>+A!V46/A!V$46</f>
        <v>1</v>
      </c>
      <c r="X47" s="53">
        <f>+A!W46/A!W$46</f>
        <v>1</v>
      </c>
      <c r="Y47" s="39">
        <f>+A!X46/A!X$46</f>
        <v>1</v>
      </c>
      <c r="Z47" s="54">
        <f>+A!Y46/A!Y$46</f>
        <v>1</v>
      </c>
      <c r="AA47" s="54">
        <f>+A!Z46/A!Z$46</f>
        <v>1</v>
      </c>
      <c r="AB47" s="54">
        <f>+A!AA46/A!AA$46</f>
        <v>1</v>
      </c>
      <c r="AC47" s="54">
        <f>+A!AB46/A!AB$46</f>
        <v>1</v>
      </c>
      <c r="AD47" s="54">
        <f>+A!AC46/A!AC$46</f>
        <v>1</v>
      </c>
      <c r="AE47" s="54">
        <f>+A!AD46/A!AD$46</f>
        <v>1</v>
      </c>
    </row>
    <row r="48" spans="3:31" x14ac:dyDescent="0.25">
      <c r="C48" s="187" t="s">
        <v>16</v>
      </c>
      <c r="D48" s="202"/>
      <c r="E48" s="40">
        <f>+A!D47/A!D$46</f>
        <v>0.58914599885206786</v>
      </c>
      <c r="F48" s="55">
        <f>+A!E47/A!E$46</f>
        <v>0.65703923929217545</v>
      </c>
      <c r="G48" s="40">
        <f>+A!F47/A!F$46</f>
        <v>0.64781501734250602</v>
      </c>
      <c r="H48" s="55">
        <f>+A!G47/A!G$46</f>
        <v>0.57246079989513865</v>
      </c>
      <c r="I48" s="40">
        <f>+A!H47/A!H$46</f>
        <v>0.53442904451114992</v>
      </c>
      <c r="J48" s="55">
        <f>+A!I47/A!I$46</f>
        <v>0.41597420869755353</v>
      </c>
      <c r="K48" s="40" t="e">
        <f>+A!#REF!/A!J$46</f>
        <v>#REF!</v>
      </c>
      <c r="L48" s="55">
        <f>+A!K47/A!K$46</f>
        <v>0.32593633127806737</v>
      </c>
      <c r="M48" s="40">
        <f>+A!L47/A!L$46</f>
        <v>0.2869270858172005</v>
      </c>
      <c r="N48" s="55">
        <f>+A!M47/A!M$46</f>
        <v>0.22154766411877166</v>
      </c>
      <c r="O48" s="40">
        <f>+A!N47/A!N$46</f>
        <v>0.25944402784826504</v>
      </c>
      <c r="P48" s="55">
        <f>+A!O47/A!O$46</f>
        <v>0.2036087356728917</v>
      </c>
      <c r="Q48" s="40">
        <f>+A!P47/A!P$46</f>
        <v>0.22149378640232373</v>
      </c>
      <c r="R48" s="55">
        <f>+A!Q47/A!Q$46</f>
        <v>0.34216818202681332</v>
      </c>
      <c r="S48" s="40">
        <f>+A!R47/A!R$46</f>
        <v>0.25987530538021908</v>
      </c>
      <c r="T48" s="55">
        <f>+A!S47/A!S$46</f>
        <v>0.21754128160502834</v>
      </c>
      <c r="U48" s="40">
        <f>+A!T47/A!T$46</f>
        <v>0.19160105726966889</v>
      </c>
      <c r="V48" s="55">
        <f>+A!U47/A!U$46</f>
        <v>0.27231258068864711</v>
      </c>
      <c r="W48" s="40">
        <f>+A!V47/A!V$46</f>
        <v>0.25884190544391028</v>
      </c>
      <c r="X48" s="55">
        <f>+A!W47/A!W$46</f>
        <v>0.19763029179928529</v>
      </c>
      <c r="Y48" s="40">
        <f>+A!X47/A!X$46</f>
        <v>0.42344832086660744</v>
      </c>
      <c r="Z48" s="56">
        <f>+A!Y47/A!Y$46</f>
        <v>0.52498190723478333</v>
      </c>
      <c r="AA48" s="56">
        <f>+A!Z47/A!Z$46</f>
        <v>0.42301546714557914</v>
      </c>
      <c r="AB48" s="56">
        <f>+A!AA47/A!AA$46</f>
        <v>0.38879426751505802</v>
      </c>
      <c r="AC48" s="56">
        <f>+A!AB47/A!AB$46</f>
        <v>0.25089207732281477</v>
      </c>
      <c r="AD48" s="56">
        <f>+A!AC47/A!AC$46</f>
        <v>0.20349381955117954</v>
      </c>
      <c r="AE48" s="56">
        <f>+A!AD47/A!AD$46</f>
        <v>0.2320912728503253</v>
      </c>
    </row>
    <row r="49" spans="3:31" x14ac:dyDescent="0.25">
      <c r="C49" s="185" t="s">
        <v>17</v>
      </c>
      <c r="D49" s="201"/>
      <c r="E49" s="57">
        <f>+A!D48/A!D$46</f>
        <v>8.0917407140483604E-3</v>
      </c>
      <c r="F49" s="58">
        <f>+A!E48/A!E$46</f>
        <v>4.6556407564341847E-5</v>
      </c>
      <c r="G49" s="57">
        <f>+A!F48/A!F$46</f>
        <v>5.9717479810349917E-5</v>
      </c>
      <c r="H49" s="58">
        <f>+A!G48/A!G$46</f>
        <v>2.6233583237171462E-4</v>
      </c>
      <c r="I49" s="57" t="e">
        <f>+A!H48/A!H$46</f>
        <v>#VALUE!</v>
      </c>
      <c r="J49" s="58">
        <f>+A!I48/A!I$46</f>
        <v>1.8480756342065108E-5</v>
      </c>
      <c r="K49" s="57">
        <f>+A!J47/A!J$46</f>
        <v>0.33605047209880268</v>
      </c>
      <c r="L49" s="58">
        <f>+A!K48/A!K$46</f>
        <v>3.5841813712041352E-3</v>
      </c>
      <c r="M49" s="57">
        <f>+A!L48/A!L$46</f>
        <v>2.4382586606894888E-3</v>
      </c>
      <c r="N49" s="58">
        <f>+A!M48/A!M$46</f>
        <v>1.8544251754441601E-3</v>
      </c>
      <c r="O49" s="57">
        <f>+A!N48/A!N$46</f>
        <v>7.2729948183129398E-5</v>
      </c>
      <c r="P49" s="58">
        <f>+A!O48/A!O$46</f>
        <v>1.375327220211058E-4</v>
      </c>
      <c r="Q49" s="57">
        <f>+A!P48/A!P$46</f>
        <v>9.3024267137619218E-5</v>
      </c>
      <c r="R49" s="58">
        <f>+A!Q48/A!Q$46</f>
        <v>4.3961357518551634E-4</v>
      </c>
      <c r="S49" s="57">
        <f>+A!R48/A!R$46</f>
        <v>5.1779883043521515E-4</v>
      </c>
      <c r="T49" s="58">
        <f>+A!S48/A!S$46</f>
        <v>6.4636667619005338E-4</v>
      </c>
      <c r="U49" s="57">
        <f>+A!T48/A!T$46</f>
        <v>4.9764987777753161E-4</v>
      </c>
      <c r="V49" s="58">
        <f>+A!U48/A!U$46</f>
        <v>6.7930040179020644E-4</v>
      </c>
      <c r="W49" s="57">
        <f>+A!V48/A!V$46</f>
        <v>1.0209585747428969E-3</v>
      </c>
      <c r="X49" s="58">
        <f>+A!W48/A!W$46</f>
        <v>1.9524630085874191E-4</v>
      </c>
      <c r="Y49" s="57">
        <f>+A!X48/A!X$46</f>
        <v>2.63546858303492E-4</v>
      </c>
      <c r="Z49" s="59">
        <f>+A!Y48/A!Y$46</f>
        <v>3.1293310481871029E-4</v>
      </c>
      <c r="AA49" s="59">
        <f>+A!Z48/A!Z$46</f>
        <v>2.3593316142530258E-6</v>
      </c>
      <c r="AB49" s="59">
        <f>+A!AA48/A!AA$46</f>
        <v>3.4025644707511997E-4</v>
      </c>
      <c r="AC49" s="59">
        <f>+A!AB48/A!AB$46</f>
        <v>5.7381505079365896E-5</v>
      </c>
      <c r="AD49" s="59">
        <f>+A!AC48/A!AC$46</f>
        <v>4.3586922882874451E-6</v>
      </c>
      <c r="AE49" s="59">
        <f>+A!AD48/A!AD$46</f>
        <v>9.5625819700765266E-7</v>
      </c>
    </row>
    <row r="50" spans="3:31" x14ac:dyDescent="0.25">
      <c r="C50" s="187" t="s">
        <v>18</v>
      </c>
      <c r="D50" s="202"/>
      <c r="E50" s="40">
        <f>+A!D49/A!D$46</f>
        <v>3.1486399592613533E-2</v>
      </c>
      <c r="F50" s="55">
        <f>+A!E49/A!E$46</f>
        <v>2.6800554140625418E-2</v>
      </c>
      <c r="G50" s="40">
        <f>+A!F49/A!F$46</f>
        <v>1.1742564206472806E-2</v>
      </c>
      <c r="H50" s="55">
        <f>+A!G49/A!G$46</f>
        <v>1.1824376040128174E-2</v>
      </c>
      <c r="I50" s="40">
        <f>+A!H49/A!H$46</f>
        <v>9.9496322257184473E-3</v>
      </c>
      <c r="J50" s="55">
        <f>+A!I49/A!I$46</f>
        <v>1.0708737956374387E-2</v>
      </c>
      <c r="K50" s="40">
        <f>+A!J48/A!J$46</f>
        <v>2.3072114507031768E-5</v>
      </c>
      <c r="L50" s="55">
        <f>+A!K49/A!K$46</f>
        <v>6.9976932407260339E-3</v>
      </c>
      <c r="M50" s="40">
        <f>+A!L49/A!L$46</f>
        <v>4.8042245144711854E-3</v>
      </c>
      <c r="N50" s="55">
        <f>+A!M49/A!M$46</f>
        <v>5.3910011180679169E-3</v>
      </c>
      <c r="O50" s="40">
        <f>+A!N49/A!N$46</f>
        <v>5.1856801567899966E-3</v>
      </c>
      <c r="P50" s="55">
        <f>+A!O49/A!O$46</f>
        <v>7.7027867384560373E-3</v>
      </c>
      <c r="Q50" s="40">
        <f>+A!P49/A!P$46</f>
        <v>1.3917614214256092E-2</v>
      </c>
      <c r="R50" s="55">
        <f>+A!Q49/A!Q$46</f>
        <v>1.0208921132137621E-2</v>
      </c>
      <c r="S50" s="40">
        <f>+A!R49/A!R$46</f>
        <v>3.2181581012812148E-3</v>
      </c>
      <c r="T50" s="55">
        <f>+A!S49/A!S$46</f>
        <v>4.4544294561766748E-3</v>
      </c>
      <c r="U50" s="40">
        <f>+A!T49/A!T$46</f>
        <v>3.5468067407990749E-3</v>
      </c>
      <c r="V50" s="55">
        <f>+A!U49/A!U$46</f>
        <v>6.031758239668809E-3</v>
      </c>
      <c r="W50" s="40">
        <f>+A!V49/A!V$46</f>
        <v>6.1776325387456702E-3</v>
      </c>
      <c r="X50" s="55">
        <f>+A!W49/A!W$46</f>
        <v>2.885920097945915E-3</v>
      </c>
      <c r="Y50" s="40">
        <f>+A!X49/A!X$46</f>
        <v>6.6513687567805665E-3</v>
      </c>
      <c r="Z50" s="56">
        <f>+A!Y49/A!Y$46</f>
        <v>8.3201351412283218E-3</v>
      </c>
      <c r="AA50" s="56">
        <f>+A!Z49/A!Z$46</f>
        <v>8.3244750903266156E-3</v>
      </c>
      <c r="AB50" s="56">
        <f>+A!AA49/A!AA$46</f>
        <v>1.0003902376712753E-2</v>
      </c>
      <c r="AC50" s="56">
        <f>+A!AB49/A!AB$46</f>
        <v>6.7370697095628113E-3</v>
      </c>
      <c r="AD50" s="56">
        <f>+A!AC49/A!AC$46</f>
        <v>5.2450256034162158E-3</v>
      </c>
      <c r="AE50" s="56">
        <f>+A!AD49/A!AD$46</f>
        <v>9.0777864184209758E-3</v>
      </c>
    </row>
    <row r="51" spans="3:31" x14ac:dyDescent="0.25">
      <c r="C51" s="185" t="s">
        <v>19</v>
      </c>
      <c r="D51" s="201"/>
      <c r="E51" s="57">
        <f>+A!D50/A!D$46</f>
        <v>0.17530122431717454</v>
      </c>
      <c r="F51" s="58">
        <f>+A!E50/A!E$46</f>
        <v>0.15766303546583565</v>
      </c>
      <c r="G51" s="57">
        <f>+A!F50/A!F$46</f>
        <v>0.21623169974886078</v>
      </c>
      <c r="H51" s="58">
        <f>+A!G50/A!G$46</f>
        <v>0.27576767603474467</v>
      </c>
      <c r="I51" s="57">
        <f>+A!H50/A!H$46</f>
        <v>0.22080268547653728</v>
      </c>
      <c r="J51" s="58">
        <f>+A!I50/A!I$46</f>
        <v>0.23521420660610987</v>
      </c>
      <c r="K51" s="57">
        <f>+A!J49/A!J$46</f>
        <v>9.8775061925045447E-3</v>
      </c>
      <c r="L51" s="58">
        <f>+A!K50/A!K$46</f>
        <v>0.17562325819820082</v>
      </c>
      <c r="M51" s="57">
        <f>+A!L50/A!L$46</f>
        <v>0.2468957855846404</v>
      </c>
      <c r="N51" s="58">
        <f>+A!M50/A!M$46</f>
        <v>0.25565842900517993</v>
      </c>
      <c r="O51" s="57">
        <f>+A!N50/A!N$46</f>
        <v>0.27040761936695401</v>
      </c>
      <c r="P51" s="58">
        <f>+A!O50/A!O$46</f>
        <v>0.18808427705841768</v>
      </c>
      <c r="Q51" s="57">
        <f>+A!P50/A!P$46</f>
        <v>0.18893214818903944</v>
      </c>
      <c r="R51" s="58">
        <f>+A!Q50/A!Q$46</f>
        <v>0.30458898489483377</v>
      </c>
      <c r="S51" s="57">
        <f>+A!R50/A!R$46</f>
        <v>0.39605266357877983</v>
      </c>
      <c r="T51" s="58">
        <f>+A!S50/A!S$46</f>
        <v>0.3167271648346478</v>
      </c>
      <c r="U51" s="57">
        <f>+A!T50/A!T$46</f>
        <v>0.48628832417923634</v>
      </c>
      <c r="V51" s="58">
        <f>+A!U50/A!U$46</f>
        <v>0.44680066509984084</v>
      </c>
      <c r="W51" s="57">
        <f>+A!V50/A!V$46</f>
        <v>0.63722097587489501</v>
      </c>
      <c r="X51" s="58">
        <f>+A!W50/A!W$46</f>
        <v>0.71351058830231129</v>
      </c>
      <c r="Y51" s="57">
        <f>+A!X50/A!X$46</f>
        <v>0.45262678130072681</v>
      </c>
      <c r="Z51" s="59">
        <f>+A!Y50/A!Y$46</f>
        <v>0.38181473281688305</v>
      </c>
      <c r="AA51" s="59">
        <f>+A!Z50/A!Z$46</f>
        <v>0.47565685747847786</v>
      </c>
      <c r="AB51" s="59">
        <f>+A!AA50/A!AA$46</f>
        <v>0.39960949054392741</v>
      </c>
      <c r="AC51" s="59">
        <f>+A!AB50/A!AB$46</f>
        <v>9.6833028889135087E-2</v>
      </c>
      <c r="AD51" s="59">
        <f>+A!AC50/A!AC$46</f>
        <v>2.3513750945987063E-2</v>
      </c>
      <c r="AE51" s="59">
        <f>+A!AD50/A!AD$46</f>
        <v>1.7828368408101366E-2</v>
      </c>
    </row>
    <row r="52" spans="3:31" x14ac:dyDescent="0.25">
      <c r="C52" s="187" t="s">
        <v>20</v>
      </c>
      <c r="D52" s="202"/>
      <c r="E52" s="40" t="e">
        <f>+A!D51/A!D$46</f>
        <v>#VALUE!</v>
      </c>
      <c r="F52" s="55" t="e">
        <f>+A!E51/A!E$46</f>
        <v>#VALUE!</v>
      </c>
      <c r="G52" s="40" t="e">
        <f>+A!F51/A!F$46</f>
        <v>#VALUE!</v>
      </c>
      <c r="H52" s="55" t="e">
        <f>+A!G51/A!G$46</f>
        <v>#VALUE!</v>
      </c>
      <c r="I52" s="40">
        <f>+A!H51/A!H$46</f>
        <v>1.5020300013680882E-4</v>
      </c>
      <c r="J52" s="55">
        <f>+A!I51/A!I$46</f>
        <v>1.1336575070942719E-4</v>
      </c>
      <c r="K52" s="40">
        <f>+A!J50/A!J$46</f>
        <v>0.21161335521062671</v>
      </c>
      <c r="L52" s="55">
        <f>+A!K51/A!K$46</f>
        <v>6.0260024836469178E-4</v>
      </c>
      <c r="M52" s="40">
        <f>+A!L51/A!L$46</f>
        <v>2.3143446658456464E-4</v>
      </c>
      <c r="N52" s="55">
        <f>+A!M51/A!M$46</f>
        <v>1.2312317884683081E-4</v>
      </c>
      <c r="O52" s="40">
        <f>+A!N51/A!N$46</f>
        <v>1.2995219217161618E-4</v>
      </c>
      <c r="P52" s="55">
        <f>+A!O51/A!O$46</f>
        <v>1.5866943533527226E-4</v>
      </c>
      <c r="Q52" s="40">
        <f>+A!P51/A!P$46</f>
        <v>4.9315063077594323E-4</v>
      </c>
      <c r="R52" s="55">
        <f>+A!Q51/A!Q$46</f>
        <v>2.0857995826879051E-4</v>
      </c>
      <c r="S52" s="40" t="e">
        <f>+A!R51/A!R$46</f>
        <v>#VALUE!</v>
      </c>
      <c r="T52" s="55">
        <f>+A!S51/A!S$46</f>
        <v>6.6563920326815317E-4</v>
      </c>
      <c r="U52" s="40">
        <f>+A!T51/A!T$46</f>
        <v>1.9536796650144312E-6</v>
      </c>
      <c r="V52" s="55">
        <f>+A!U51/A!U$46</f>
        <v>5.1807372285213574E-6</v>
      </c>
      <c r="W52" s="40">
        <f>+A!V51/A!V$46</f>
        <v>1.647538235702952E-4</v>
      </c>
      <c r="X52" s="55">
        <f>+A!W51/A!W$46</f>
        <v>3.0556123527196403E-5</v>
      </c>
      <c r="Y52" s="40" t="e">
        <f>+A!X51/A!X$46</f>
        <v>#VALUE!</v>
      </c>
      <c r="Z52" s="56" t="e">
        <f>+A!Y51/A!Y$46</f>
        <v>#VALUE!</v>
      </c>
      <c r="AA52" s="56">
        <f>+A!Z51/A!Z$46</f>
        <v>2.7101729635576891E-2</v>
      </c>
      <c r="AB52" s="56">
        <f>+A!AA51/A!AA$46</f>
        <v>2.1852317576911699E-2</v>
      </c>
      <c r="AC52" s="56">
        <f>+A!AB51/A!AB$46</f>
        <v>3.6079033542107342E-2</v>
      </c>
      <c r="AD52" s="56">
        <f>+A!AC51/A!AC$46</f>
        <v>4.8367066386836542E-2</v>
      </c>
      <c r="AE52" s="56">
        <f>+A!AD51/A!AD$46</f>
        <v>9.2202301379530671E-2</v>
      </c>
    </row>
    <row r="53" spans="3:31" x14ac:dyDescent="0.25">
      <c r="C53" s="185" t="s">
        <v>21</v>
      </c>
      <c r="D53" s="201"/>
      <c r="E53" s="57">
        <f>+A!D52/A!D$46</f>
        <v>1.1540548763383552E-2</v>
      </c>
      <c r="F53" s="58">
        <f>+A!E52/A!E$46</f>
        <v>1.4551008214818426E-2</v>
      </c>
      <c r="G53" s="57">
        <f>+A!F52/A!F$46</f>
        <v>2.1400077077804291E-2</v>
      </c>
      <c r="H53" s="58">
        <f>+A!G52/A!G$46</f>
        <v>1.8206127364353241E-2</v>
      </c>
      <c r="I53" s="57">
        <f>+A!H52/A!H$46</f>
        <v>2.6691324108127246E-2</v>
      </c>
      <c r="J53" s="58">
        <f>+A!I52/A!I$46</f>
        <v>1.6499783725716675E-2</v>
      </c>
      <c r="K53" s="57">
        <f>+A!J51/A!J$46</f>
        <v>9.8911812004841827E-5</v>
      </c>
      <c r="L53" s="58">
        <f>+A!K52/A!K$46</f>
        <v>1.7422701904610632E-2</v>
      </c>
      <c r="M53" s="57">
        <f>+A!L52/A!L$46</f>
        <v>2.6164476655623103E-2</v>
      </c>
      <c r="N53" s="58">
        <f>+A!M52/A!M$46</f>
        <v>1.2351933548490554E-2</v>
      </c>
      <c r="O53" s="57">
        <f>+A!N52/A!N$46</f>
        <v>1.2588952901954317E-2</v>
      </c>
      <c r="P53" s="58">
        <f>+A!O52/A!O$46</f>
        <v>1.6568969751237464E-2</v>
      </c>
      <c r="Q53" s="57">
        <f>+A!P52/A!P$46</f>
        <v>1.1300936298494204E-2</v>
      </c>
      <c r="R53" s="58">
        <f>+A!Q52/A!Q$46</f>
        <v>2.5950936252276232E-2</v>
      </c>
      <c r="S53" s="57">
        <f>+A!R52/A!R$46</f>
        <v>3.9523905329368461E-2</v>
      </c>
      <c r="T53" s="58">
        <f>+A!S52/A!S$46</f>
        <v>0.10739398023309152</v>
      </c>
      <c r="U53" s="57">
        <f>+A!T52/A!T$46</f>
        <v>0.14216208558996762</v>
      </c>
      <c r="V53" s="58">
        <f>+A!U52/A!U$46</f>
        <v>0.10514332910115171</v>
      </c>
      <c r="W53" s="57">
        <f>+A!V52/A!V$46</f>
        <v>5.3098900493570751E-3</v>
      </c>
      <c r="X53" s="58">
        <f>+A!W52/A!W$46</f>
        <v>5.1726553515627797E-3</v>
      </c>
      <c r="Y53" s="57">
        <f>+A!X52/A!X$46</f>
        <v>1.0393276940771495E-2</v>
      </c>
      <c r="Z53" s="59">
        <f>+A!Y52/A!Y$46</f>
        <v>5.1403925708760449E-3</v>
      </c>
      <c r="AA53" s="59">
        <f>+A!Z52/A!Z$46</f>
        <v>3.9225073994381713E-3</v>
      </c>
      <c r="AB53" s="59">
        <f>+A!AA52/A!AA$46</f>
        <v>3.115306059124971E-3</v>
      </c>
      <c r="AC53" s="59">
        <f>+A!AB52/A!AB$46</f>
        <v>1.5418316633989371E-3</v>
      </c>
      <c r="AD53" s="59">
        <f>+A!AC52/A!AC$46</f>
        <v>9.0607434223016281E-4</v>
      </c>
      <c r="AE53" s="59">
        <f>+A!AD52/A!AD$46</f>
        <v>2.4742787630555175E-3</v>
      </c>
    </row>
    <row r="54" spans="3:31" x14ac:dyDescent="0.25">
      <c r="C54" s="187" t="s">
        <v>22</v>
      </c>
      <c r="D54" s="202"/>
      <c r="E54" s="40">
        <f>+A!D53/A!D$46</f>
        <v>0.14664208250439106</v>
      </c>
      <c r="F54" s="55">
        <f>+A!E53/A!E$46</f>
        <v>9.8162633469162652E-2</v>
      </c>
      <c r="G54" s="40">
        <f>+A!F53/A!F$46</f>
        <v>6.7521276579496803E-2</v>
      </c>
      <c r="H54" s="55">
        <f>+A!G53/A!G$46</f>
        <v>7.7726943971762344E-2</v>
      </c>
      <c r="I54" s="40">
        <f>+A!H53/A!H$46</f>
        <v>0.16366141629312494</v>
      </c>
      <c r="J54" s="55">
        <f>+A!I53/A!I$46</f>
        <v>0.28947100736283216</v>
      </c>
      <c r="K54" s="40">
        <f>+A!J52/A!J$46</f>
        <v>1.5318752096885544E-2</v>
      </c>
      <c r="L54" s="55">
        <f>+A!K53/A!K$46</f>
        <v>0.44213125243671753</v>
      </c>
      <c r="M54" s="40">
        <f>+A!L53/A!L$46</f>
        <v>0.42281753991253046</v>
      </c>
      <c r="N54" s="55">
        <f>+A!M53/A!M$46</f>
        <v>0.48806891087112647</v>
      </c>
      <c r="O54" s="40">
        <f>+A!N53/A!N$46</f>
        <v>0.43778763738942106</v>
      </c>
      <c r="P54" s="55">
        <f>+A!O53/A!O$46</f>
        <v>0.56608783283745656</v>
      </c>
      <c r="Q54" s="40">
        <f>+A!P53/A!P$46</f>
        <v>0.5451857825812253</v>
      </c>
      <c r="R54" s="55">
        <f>+A!Q53/A!Q$46</f>
        <v>0.28534088792094781</v>
      </c>
      <c r="S54" s="40">
        <f>+A!R53/A!R$46</f>
        <v>0.27329103149423506</v>
      </c>
      <c r="T54" s="55">
        <f>+A!S53/A!S$46</f>
        <v>0.33203515533554379</v>
      </c>
      <c r="U54" s="40">
        <f>+A!T53/A!T$46</f>
        <v>0.13120772985779763</v>
      </c>
      <c r="V54" s="55">
        <f>+A!U53/A!U$46</f>
        <v>0.14868801301315737</v>
      </c>
      <c r="W54" s="40">
        <f>+A!V53/A!V$46</f>
        <v>7.5074784425903929E-2</v>
      </c>
      <c r="X54" s="55">
        <f>+A!W53/A!W$46</f>
        <v>6.2632870280809674E-2</v>
      </c>
      <c r="Y54" s="40">
        <f>+A!X53/A!X$46</f>
        <v>9.1909570693269591E-2</v>
      </c>
      <c r="Z54" s="56">
        <f>+A!Y53/A!Y$46</f>
        <v>6.5438514430261219E-2</v>
      </c>
      <c r="AA54" s="56">
        <f>+A!Z53/A!Z$46</f>
        <v>5.0013523505725438E-2</v>
      </c>
      <c r="AB54" s="56">
        <f>+A!AA53/A!AA$46</f>
        <v>3.6280507277264437E-2</v>
      </c>
      <c r="AC54" s="56">
        <f>+A!AB53/A!AB$46</f>
        <v>1.685057414998235E-2</v>
      </c>
      <c r="AD54" s="56">
        <f>+A!AC53/A!AC$46</f>
        <v>1.7828122927605661E-2</v>
      </c>
      <c r="AE54" s="56">
        <f>+A!AD53/A!AD$46</f>
        <v>7.1934015676935636E-2</v>
      </c>
    </row>
    <row r="55" spans="3:31" x14ac:dyDescent="0.25">
      <c r="C55" s="185" t="s">
        <v>23</v>
      </c>
      <c r="D55" s="201"/>
      <c r="E55" s="57">
        <f>+A!D54/A!D$46</f>
        <v>1.8765471191648578E-2</v>
      </c>
      <c r="F55" s="58">
        <f>+A!E54/A!E$46</f>
        <v>7.3108541489220105E-3</v>
      </c>
      <c r="G55" s="57">
        <f>+A!F54/A!F$46</f>
        <v>2.5654894058747134E-3</v>
      </c>
      <c r="H55" s="58">
        <f>+A!G54/A!G$46</f>
        <v>4.1847665548614219E-3</v>
      </c>
      <c r="I55" s="57">
        <f>+A!H54/A!H$46</f>
        <v>2.8378020859320301E-3</v>
      </c>
      <c r="J55" s="58">
        <f>+A!I54/A!I$46</f>
        <v>5.1013922359908932E-3</v>
      </c>
      <c r="K55" s="57">
        <f>+A!J53/A!J$46</f>
        <v>0.40501636208076308</v>
      </c>
      <c r="L55" s="58">
        <f>+A!K54/A!K$46</f>
        <v>1.7357321162982109E-2</v>
      </c>
      <c r="M55" s="57">
        <f>+A!L54/A!L$46</f>
        <v>3.2545053258786934E-3</v>
      </c>
      <c r="N55" s="58">
        <f>+A!M54/A!M$46</f>
        <v>3.2275438537698996E-3</v>
      </c>
      <c r="O55" s="57">
        <f>+A!N54/A!N$46</f>
        <v>2.536122381480412E-3</v>
      </c>
      <c r="P55" s="58">
        <f>+A!O54/A!O$46</f>
        <v>1.2361907641625584E-3</v>
      </c>
      <c r="Q55" s="57">
        <f>+A!P54/A!P$46</f>
        <v>2.5510126701470581E-3</v>
      </c>
      <c r="R55" s="58">
        <f>+A!Q54/A!Q$46</f>
        <v>4.2069217059969776E-3</v>
      </c>
      <c r="S55" s="57">
        <f>+A!R54/A!R$46</f>
        <v>4.2559931904356573E-3</v>
      </c>
      <c r="T55" s="58">
        <f>+A!S54/A!S$46</f>
        <v>3.089122964376083E-3</v>
      </c>
      <c r="U55" s="57">
        <f>+A!T54/A!T$46</f>
        <v>2.6094473503471306E-2</v>
      </c>
      <c r="V55" s="58">
        <f>+A!U54/A!U$46</f>
        <v>5.5555726466474439E-3</v>
      </c>
      <c r="W55" s="57">
        <f>+A!V54/A!V$46</f>
        <v>4.7757736761402927E-3</v>
      </c>
      <c r="X55" s="58">
        <f>+A!W54/A!W$46</f>
        <v>1.2106493106083232E-2</v>
      </c>
      <c r="Y55" s="57">
        <f>+A!X54/A!X$46</f>
        <v>4.6483343257771653E-3</v>
      </c>
      <c r="Z55" s="59">
        <f>+A!Y54/A!Y$46</f>
        <v>3.1635923008850766E-3</v>
      </c>
      <c r="AA55" s="59">
        <f>+A!Z54/A!Z$46</f>
        <v>1.9654439059546285E-3</v>
      </c>
      <c r="AB55" s="59">
        <f>+A!AA54/A!AA$46</f>
        <v>4.1511277483671392E-3</v>
      </c>
      <c r="AC55" s="59">
        <f>+A!AB54/A!AB$46</f>
        <v>1.0049917684128624E-3</v>
      </c>
      <c r="AD55" s="59">
        <f>+A!AC54/A!AC$46</f>
        <v>9.6642818690363804E-4</v>
      </c>
      <c r="AE55" s="59">
        <f>+A!AD54/A!AD$46</f>
        <v>1.3686379908502391E-3</v>
      </c>
    </row>
    <row r="56" spans="3:31" x14ac:dyDescent="0.25">
      <c r="C56" s="187" t="s">
        <v>24</v>
      </c>
      <c r="D56" s="202"/>
      <c r="E56" s="40">
        <f>+A!D55/A!D$46</f>
        <v>1.9026884701861292E-2</v>
      </c>
      <c r="F56" s="55">
        <f>+A!E55/A!E$46</f>
        <v>3.8426065141964214E-2</v>
      </c>
      <c r="G56" s="40">
        <f>+A!F55/A!F$46</f>
        <v>3.2664468710433353E-2</v>
      </c>
      <c r="H56" s="55">
        <f>+A!G55/A!G$46</f>
        <v>3.8822796098597713E-2</v>
      </c>
      <c r="I56" s="40">
        <f>+A!H55/A!H$46</f>
        <v>4.1131579900370994E-2</v>
      </c>
      <c r="J56" s="55">
        <f>+A!I55/A!I$46</f>
        <v>2.6899021299451945E-2</v>
      </c>
      <c r="K56" s="40">
        <f>+A!J54/A!J$46</f>
        <v>4.3612567954388086E-3</v>
      </c>
      <c r="L56" s="55">
        <f>+A!K55/A!K$46</f>
        <v>1.0344736870604884E-2</v>
      </c>
      <c r="M56" s="40">
        <f>+A!L55/A!L$46</f>
        <v>6.4667101021973986E-3</v>
      </c>
      <c r="N56" s="55">
        <f>+A!M55/A!M$46</f>
        <v>1.0003694581621866E-2</v>
      </c>
      <c r="O56" s="40">
        <f>+A!N55/A!N$46</f>
        <v>8.9155335807398328E-3</v>
      </c>
      <c r="P56" s="55">
        <f>+A!O55/A!O$46</f>
        <v>1.2069278386509924E-2</v>
      </c>
      <c r="Q56" s="40">
        <f>+A!P55/A!P$46</f>
        <v>1.1679432413063903E-2</v>
      </c>
      <c r="R56" s="55">
        <f>+A!Q55/A!Q$46</f>
        <v>1.8136734141367232E-2</v>
      </c>
      <c r="S56" s="40">
        <f>+A!R55/A!R$46</f>
        <v>1.1746036413482054E-2</v>
      </c>
      <c r="T56" s="55">
        <f>+A!S55/A!S$46</f>
        <v>9.3414179677851518E-3</v>
      </c>
      <c r="U56" s="40">
        <f>+A!T55/A!T$46</f>
        <v>9.0918061600661175E-3</v>
      </c>
      <c r="V56" s="55">
        <f>+A!U55/A!U$46</f>
        <v>1.007305159950188E-2</v>
      </c>
      <c r="W56" s="40">
        <f>+A!V55/A!V$46</f>
        <v>7.455743671996003E-3</v>
      </c>
      <c r="X56" s="55">
        <f>+A!W55/A!W$46</f>
        <v>3.4807878958041899E-3</v>
      </c>
      <c r="Y56" s="40">
        <f>+A!X55/A!X$46</f>
        <v>5.3572940543097896E-3</v>
      </c>
      <c r="Z56" s="56">
        <f>+A!Y55/A!Y$46</f>
        <v>4.7418689587357434E-3</v>
      </c>
      <c r="AA56" s="56">
        <f>+A!Z55/A!Z$46</f>
        <v>5.5913475362045053E-3</v>
      </c>
      <c r="AB56" s="56">
        <f>+A!AA55/A!AA$46</f>
        <v>7.3990036369335609E-3</v>
      </c>
      <c r="AC56" s="56">
        <f>+A!AB55/A!AB$46</f>
        <v>4.2462957857880811E-3</v>
      </c>
      <c r="AD56" s="56">
        <f>+A!AC55/A!AC$46</f>
        <v>3.0544321606994712E-3</v>
      </c>
      <c r="AE56" s="56">
        <f>+A!AD55/A!AD$46</f>
        <v>4.0193344237792125E-3</v>
      </c>
    </row>
    <row r="57" spans="3:31" ht="15.75" thickBot="1" x14ac:dyDescent="0.3">
      <c r="C57" s="189" t="s">
        <v>25</v>
      </c>
      <c r="D57" s="224"/>
      <c r="E57" s="60" t="e">
        <f>+A!D56/A!D$46</f>
        <v>#VALUE!</v>
      </c>
      <c r="F57" s="61" t="e">
        <f>+A!E56/A!E$46</f>
        <v>#VALUE!</v>
      </c>
      <c r="G57" s="60">
        <f>+A!F56/A!F$46</f>
        <v>3.0546025478439856E-8</v>
      </c>
      <c r="H57" s="61">
        <f>+A!G56/A!G$46</f>
        <v>7.4432800990564818E-4</v>
      </c>
      <c r="I57" s="60">
        <f>+A!H56/A!H$46</f>
        <v>3.4644820176885744E-4</v>
      </c>
      <c r="J57" s="61" t="e">
        <f>+A!I56/A!I$46</f>
        <v>#VALUE!</v>
      </c>
      <c r="K57" s="60">
        <f>+A!J55/A!J$46</f>
        <v>1.7640275906797835E-2</v>
      </c>
      <c r="L57" s="61" t="e">
        <f>+A!K56/A!K$46</f>
        <v>#VALUE!</v>
      </c>
      <c r="M57" s="60" t="e">
        <f>+A!L56/A!L$46</f>
        <v>#VALUE!</v>
      </c>
      <c r="N57" s="61">
        <f>+A!M56/A!M$46</f>
        <v>1.7730779105285329E-3</v>
      </c>
      <c r="O57" s="60">
        <f>+A!N56/A!N$46</f>
        <v>2.9316143957416685E-3</v>
      </c>
      <c r="P57" s="61">
        <f>+A!O56/A!O$46</f>
        <v>4.345730809902389E-3</v>
      </c>
      <c r="Q57" s="60">
        <f>+A!P56/A!P$46</f>
        <v>4.353087175815811E-3</v>
      </c>
      <c r="R57" s="61">
        <f>+A!Q56/A!Q$46</f>
        <v>8.7503292082385387E-3</v>
      </c>
      <c r="S57" s="60">
        <f>+A!R56/A!R$46</f>
        <v>1.1519227070229159E-2</v>
      </c>
      <c r="T57" s="61">
        <f>+A!S56/A!S$46</f>
        <v>8.1055934910117828E-3</v>
      </c>
      <c r="U57" s="60">
        <f>+A!T56/A!T$46</f>
        <v>9.508044662057057E-3</v>
      </c>
      <c r="V57" s="61">
        <f>+A!U56/A!U$46</f>
        <v>4.7105228357283294E-3</v>
      </c>
      <c r="W57" s="60">
        <f>+A!V56/A!V$46</f>
        <v>3.9577260886723168E-3</v>
      </c>
      <c r="X57" s="61">
        <f>+A!W56/A!W$46</f>
        <v>2.354572030798743E-3</v>
      </c>
      <c r="Y57" s="60">
        <f>+A!X56/A!X$46</f>
        <v>4.7016285595425514E-3</v>
      </c>
      <c r="Z57" s="62">
        <f>+A!Y56/A!Y$46</f>
        <v>6.0860555221305601E-3</v>
      </c>
      <c r="AA57" s="62">
        <f>+A!Z56/A!Z$46</f>
        <v>4.4061516555059608E-3</v>
      </c>
      <c r="AB57" s="62">
        <f>+A!AA56/A!AA$46</f>
        <v>0.12845387517558429</v>
      </c>
      <c r="AC57" s="62">
        <f>+A!AB56/A!AB$46</f>
        <v>0.58575767959416603</v>
      </c>
      <c r="AD57" s="62">
        <f>+A!AC56/A!AC$46</f>
        <v>0.69662086918981903</v>
      </c>
      <c r="AE57" s="62">
        <f>+A!AD56/A!AD$46</f>
        <v>0.56900303301393096</v>
      </c>
    </row>
    <row r="58" spans="3:31" x14ac:dyDescent="0.25">
      <c r="C58" t="s">
        <v>52</v>
      </c>
    </row>
    <row r="59" spans="3:31" ht="15.75" thickBot="1" x14ac:dyDescent="0.3"/>
    <row r="60" spans="3:31" ht="15.75" thickBot="1" x14ac:dyDescent="0.3">
      <c r="C60" s="5" t="s">
        <v>14</v>
      </c>
      <c r="D60" s="6"/>
      <c r="E60" s="11">
        <v>1995</v>
      </c>
      <c r="F60" s="7">
        <v>1996</v>
      </c>
      <c r="G60" s="11">
        <v>1997</v>
      </c>
      <c r="H60" s="7">
        <v>1998</v>
      </c>
      <c r="I60" s="11">
        <v>1999</v>
      </c>
      <c r="J60" s="7">
        <v>2000</v>
      </c>
      <c r="K60" s="11">
        <v>2001</v>
      </c>
      <c r="L60" s="7">
        <v>2002</v>
      </c>
      <c r="M60" s="11">
        <v>2003</v>
      </c>
      <c r="N60" s="7">
        <v>2004</v>
      </c>
      <c r="O60" s="11">
        <v>2005</v>
      </c>
      <c r="P60" s="7">
        <v>2006</v>
      </c>
      <c r="Q60" s="11">
        <v>2007</v>
      </c>
      <c r="R60" s="7">
        <v>2008</v>
      </c>
      <c r="S60" s="11">
        <v>2009</v>
      </c>
      <c r="T60" s="7">
        <v>2010</v>
      </c>
      <c r="U60" s="11">
        <v>2011</v>
      </c>
      <c r="V60" s="7">
        <v>2012</v>
      </c>
      <c r="W60" s="11">
        <v>2013</v>
      </c>
      <c r="X60" s="7">
        <v>2014</v>
      </c>
      <c r="Y60" s="11">
        <v>2015</v>
      </c>
      <c r="Z60" s="8">
        <v>2016</v>
      </c>
      <c r="AA60" s="8">
        <v>2017</v>
      </c>
      <c r="AB60" s="8">
        <v>2018</v>
      </c>
      <c r="AC60" s="8">
        <v>2019</v>
      </c>
      <c r="AD60" s="8">
        <v>2020</v>
      </c>
      <c r="AE60" s="8">
        <v>2021</v>
      </c>
    </row>
    <row r="61" spans="3:31" ht="15.75" thickBot="1" x14ac:dyDescent="0.3">
      <c r="C61" s="194" t="s">
        <v>26</v>
      </c>
      <c r="D61" s="203"/>
      <c r="E61" s="39">
        <f>+B!E46/B!E$46</f>
        <v>1</v>
      </c>
      <c r="F61" s="53">
        <f>+B!F46/B!F$46</f>
        <v>1</v>
      </c>
      <c r="G61" s="39">
        <f>+B!G46/B!G$46</f>
        <v>1</v>
      </c>
      <c r="H61" s="53">
        <f>+B!H46/B!H$46</f>
        <v>1</v>
      </c>
      <c r="I61" s="39">
        <f>+B!I46/B!I$46</f>
        <v>1</v>
      </c>
      <c r="J61" s="53">
        <f>+B!J46/B!J$46</f>
        <v>1</v>
      </c>
      <c r="K61" s="39">
        <f>+B!K46/B!K$46</f>
        <v>1</v>
      </c>
      <c r="L61" s="53">
        <f>+B!L46/B!L$46</f>
        <v>1</v>
      </c>
      <c r="M61" s="39">
        <f>+B!M46/B!M$46</f>
        <v>1</v>
      </c>
      <c r="N61" s="53">
        <f>+B!N46/B!N$46</f>
        <v>1</v>
      </c>
      <c r="O61" s="39">
        <f>+B!O46/B!O$46</f>
        <v>1</v>
      </c>
      <c r="P61" s="53">
        <f>+B!P46/B!P$46</f>
        <v>1</v>
      </c>
      <c r="Q61" s="39">
        <f>+B!Q46/B!Q$46</f>
        <v>1</v>
      </c>
      <c r="R61" s="53">
        <f>+B!R46/B!R$46</f>
        <v>1</v>
      </c>
      <c r="S61" s="39">
        <f>+B!S46/B!S$46</f>
        <v>1</v>
      </c>
      <c r="T61" s="53">
        <f>+B!T46/B!T$46</f>
        <v>1</v>
      </c>
      <c r="U61" s="39">
        <f>+B!U46/B!U$46</f>
        <v>1</v>
      </c>
      <c r="V61" s="53">
        <f>+B!V46/B!V$46</f>
        <v>1</v>
      </c>
      <c r="W61" s="39">
        <f>+B!W46/B!W$46</f>
        <v>1</v>
      </c>
      <c r="X61" s="53">
        <f>+B!X46/B!X$46</f>
        <v>1</v>
      </c>
      <c r="Y61" s="39">
        <f>+B!Y46/B!Y$46</f>
        <v>1</v>
      </c>
      <c r="Z61" s="54">
        <f>+B!Z46/B!Z$46</f>
        <v>1</v>
      </c>
      <c r="AA61" s="54">
        <f>+B!AA46/B!AA$46</f>
        <v>1</v>
      </c>
      <c r="AB61" s="54">
        <f>+B!AB46/B!AB$46</f>
        <v>1</v>
      </c>
      <c r="AC61" s="54">
        <f>+B!AC46/B!AC$46</f>
        <v>1</v>
      </c>
      <c r="AD61" s="54">
        <f>+B!AD46/B!AD$46</f>
        <v>1</v>
      </c>
      <c r="AE61" s="54">
        <f>+B!AE46/B!AE$46</f>
        <v>1</v>
      </c>
    </row>
    <row r="62" spans="3:31" x14ac:dyDescent="0.25">
      <c r="C62" s="187" t="s">
        <v>16</v>
      </c>
      <c r="D62" s="202"/>
      <c r="E62" s="40">
        <f>+B!E47/B!E$46</f>
        <v>5.9947882706159914E-3</v>
      </c>
      <c r="F62" s="55">
        <f>+B!F47/B!F$46</f>
        <v>5.3457270830152186E-3</v>
      </c>
      <c r="G62" s="40">
        <f>+B!G47/B!G$46</f>
        <v>7.4518405263919278E-3</v>
      </c>
      <c r="H62" s="55">
        <f>+B!H47/B!H$46</f>
        <v>9.6669118573560874E-3</v>
      </c>
      <c r="I62" s="40">
        <f>+B!I47/B!I$46</f>
        <v>1.2270140056249608E-2</v>
      </c>
      <c r="J62" s="55">
        <f>+B!J47/B!J$46</f>
        <v>1.2943530238592084E-2</v>
      </c>
      <c r="K62" s="40">
        <f>+B!K47/B!K$46</f>
        <v>6.4532345736399693E-3</v>
      </c>
      <c r="L62" s="55">
        <f>+B!L47/B!L$46</f>
        <v>9.9369970114759464E-3</v>
      </c>
      <c r="M62" s="40">
        <f>+B!M47/B!M$46</f>
        <v>7.2174651915458037E-3</v>
      </c>
      <c r="N62" s="55">
        <f>+B!N47/B!N$46</f>
        <v>1.2236397820581689E-2</v>
      </c>
      <c r="O62" s="40">
        <f>+B!O47/B!O$46</f>
        <v>1.2819709176922246E-2</v>
      </c>
      <c r="P62" s="55">
        <f>+B!P47/B!P$46</f>
        <v>1.2918370165220882E-2</v>
      </c>
      <c r="Q62" s="40">
        <f>+B!Q47/B!Q$46</f>
        <v>1.1379153018587697E-2</v>
      </c>
      <c r="R62" s="55">
        <f>+B!R47/B!R$46</f>
        <v>1.1149737267236942E-2</v>
      </c>
      <c r="S62" s="40">
        <f>+B!S47/B!S$46</f>
        <v>1.4014160373146874E-2</v>
      </c>
      <c r="T62" s="55">
        <f>+B!T47/B!T$46</f>
        <v>1.31617996575781E-2</v>
      </c>
      <c r="U62" s="40">
        <f>+B!U47/B!U$46</f>
        <v>1.3762592536480937E-2</v>
      </c>
      <c r="V62" s="55">
        <f>+B!V47/B!V$46</f>
        <v>1.5413449407360752E-2</v>
      </c>
      <c r="W62" s="40">
        <f>+B!W47/B!W$46</f>
        <v>1.6181706817493664E-2</v>
      </c>
      <c r="X62" s="55">
        <f>+B!X47/B!X$46</f>
        <v>2.3187210155163035E-2</v>
      </c>
      <c r="Y62" s="40">
        <f>+B!Y47/B!Y$46</f>
        <v>2.4755404448118936E-2</v>
      </c>
      <c r="Z62" s="56">
        <f>+B!Z47/B!Z$46</f>
        <v>2.8395221464266592E-2</v>
      </c>
      <c r="AA62" s="56">
        <f>+B!AA47/B!AA$46</f>
        <v>3.3230599319588695E-2</v>
      </c>
      <c r="AB62" s="56">
        <f>+B!AB47/B!AB$46</f>
        <v>3.2754451033191315E-2</v>
      </c>
      <c r="AC62" s="56">
        <f>+B!AC47/B!AC$46</f>
        <v>4.1925914357587031E-2</v>
      </c>
      <c r="AD62" s="56">
        <f>+B!AD47/B!AD$46</f>
        <v>6.0027594480397198E-2</v>
      </c>
      <c r="AE62" s="56">
        <f>+B!AE47/B!AE$46</f>
        <v>6.2837433528023331E-2</v>
      </c>
    </row>
    <row r="63" spans="3:31" x14ac:dyDescent="0.25">
      <c r="C63" s="185" t="s">
        <v>17</v>
      </c>
      <c r="D63" s="201"/>
      <c r="E63" s="57">
        <f>+B!E48/B!E$46</f>
        <v>1.2825755469259006E-3</v>
      </c>
      <c r="F63" s="58">
        <f>+B!F48/B!F$46</f>
        <v>1.6598590115539267E-3</v>
      </c>
      <c r="G63" s="57">
        <f>+B!G48/B!G$46</f>
        <v>1.7233820027082276E-3</v>
      </c>
      <c r="H63" s="58">
        <f>+B!H48/B!H$46</f>
        <v>3.3609381182637264E-3</v>
      </c>
      <c r="I63" s="57">
        <f>+B!I48/B!I$46</f>
        <v>4.6409940810164677E-3</v>
      </c>
      <c r="J63" s="58">
        <f>+B!J48/B!J$46</f>
        <v>1.6909763590137326E-2</v>
      </c>
      <c r="K63" s="57">
        <f>+B!K48/B!K$46</f>
        <v>1.4615724726390479E-2</v>
      </c>
      <c r="L63" s="58">
        <f>+B!L48/B!L$46</f>
        <v>1.3595966383376838E-2</v>
      </c>
      <c r="M63" s="57">
        <f>+B!M48/B!M$46</f>
        <v>3.3646160966865048E-2</v>
      </c>
      <c r="N63" s="58">
        <f>+B!N48/B!N$46</f>
        <v>2.925960706432142E-2</v>
      </c>
      <c r="O63" s="57">
        <f>+B!O48/B!O$46</f>
        <v>7.034912463212771E-3</v>
      </c>
      <c r="P63" s="58">
        <f>+B!P48/B!P$46</f>
        <v>4.4607535470989109E-3</v>
      </c>
      <c r="Q63" s="57">
        <f>+B!Q48/B!Q$46</f>
        <v>8.1303073500861005E-3</v>
      </c>
      <c r="R63" s="58">
        <f>+B!R48/B!R$46</f>
        <v>3.8440745895088591E-3</v>
      </c>
      <c r="S63" s="57">
        <f>+B!S48/B!S$46</f>
        <v>3.152866939325039E-3</v>
      </c>
      <c r="T63" s="58">
        <f>+B!T48/B!T$46</f>
        <v>2.2775257050661828E-3</v>
      </c>
      <c r="U63" s="57">
        <f>+B!U48/B!U$46</f>
        <v>1.9905882702599847E-3</v>
      </c>
      <c r="V63" s="58">
        <f>+B!V48/B!V$46</f>
        <v>2.5239395301102151E-3</v>
      </c>
      <c r="W63" s="57">
        <f>+B!W48/B!W$46</f>
        <v>2.3106650860968566E-3</v>
      </c>
      <c r="X63" s="58">
        <f>+B!X48/B!X$46</f>
        <v>7.4168830563091032E-3</v>
      </c>
      <c r="Y63" s="57">
        <f>+B!Y48/B!Y$46</f>
        <v>8.1840495862250239E-3</v>
      </c>
      <c r="Z63" s="59">
        <f>+B!Z48/B!Z$46</f>
        <v>1.2763720307542116E-2</v>
      </c>
      <c r="AA63" s="59">
        <f>+B!AA48/B!AA$46</f>
        <v>1.0035584302408791E-2</v>
      </c>
      <c r="AB63" s="59">
        <f>+B!AB48/B!AB$46</f>
        <v>1.6248950598914669E-2</v>
      </c>
      <c r="AC63" s="59">
        <f>+B!AC48/B!AC$46</f>
        <v>1.7934072793448146E-2</v>
      </c>
      <c r="AD63" s="59">
        <f>+B!AD48/B!AD$46</f>
        <v>1.6320555340758408E-2</v>
      </c>
      <c r="AE63" s="59">
        <f>+B!AE48/B!AE$46</f>
        <v>2.2409242400270063E-2</v>
      </c>
    </row>
    <row r="64" spans="3:31" x14ac:dyDescent="0.25">
      <c r="C64" s="187" t="s">
        <v>18</v>
      </c>
      <c r="D64" s="202"/>
      <c r="E64" s="40">
        <f>+B!E49/B!E$46</f>
        <v>1.9551807644364313E-2</v>
      </c>
      <c r="F64" s="55">
        <f>+B!F49/B!F$46</f>
        <v>1.8175925925925929E-2</v>
      </c>
      <c r="G64" s="40">
        <f>+B!G49/B!G$46</f>
        <v>1.6997547873213236E-2</v>
      </c>
      <c r="H64" s="55">
        <f>+B!H49/B!H$46</f>
        <v>1.8503048975262004E-2</v>
      </c>
      <c r="I64" s="40">
        <f>+B!I49/B!I$46</f>
        <v>3.0215520754969492E-2</v>
      </c>
      <c r="J64" s="55">
        <f>+B!J49/B!J$46</f>
        <v>2.6328538867187029E-2</v>
      </c>
      <c r="K64" s="40">
        <f>+B!K49/B!K$46</f>
        <v>1.5860459456015372E-2</v>
      </c>
      <c r="L64" s="55">
        <f>+B!L49/B!L$46</f>
        <v>2.7942736257570846E-2</v>
      </c>
      <c r="M64" s="40">
        <f>+B!M49/B!M$46</f>
        <v>2.0234694124270758E-2</v>
      </c>
      <c r="N64" s="55">
        <f>+B!N49/B!N$46</f>
        <v>1.865127653156002E-2</v>
      </c>
      <c r="O64" s="40">
        <f>+B!O49/B!O$46</f>
        <v>1.8903816762579139E-2</v>
      </c>
      <c r="P64" s="55">
        <f>+B!P49/B!P$46</f>
        <v>2.0625906016290239E-2</v>
      </c>
      <c r="Q64" s="40">
        <f>+B!Q49/B!Q$46</f>
        <v>1.3631331978712366E-2</v>
      </c>
      <c r="R64" s="55">
        <f>+B!R49/B!R$46</f>
        <v>1.4530588189599444E-2</v>
      </c>
      <c r="S64" s="40">
        <f>+B!S49/B!S$46</f>
        <v>1.3676696467106023E-2</v>
      </c>
      <c r="T64" s="55">
        <f>+B!T49/B!T$46</f>
        <v>7.5844655263846636E-3</v>
      </c>
      <c r="U64" s="40">
        <f>+B!U49/B!U$46</f>
        <v>7.7330065536035004E-3</v>
      </c>
      <c r="V64" s="55">
        <f>+B!V49/B!V$46</f>
        <v>4.8175922835120219E-3</v>
      </c>
      <c r="W64" s="40">
        <f>+B!W49/B!W$46</f>
        <v>4.8670015812294805E-3</v>
      </c>
      <c r="X64" s="55">
        <f>+B!X49/B!X$46</f>
        <v>7.0387468661776108E-3</v>
      </c>
      <c r="Y64" s="40">
        <f>+B!Y49/B!Y$46</f>
        <v>1.096285949982791E-2</v>
      </c>
      <c r="Z64" s="56">
        <f>+B!Z49/B!Z$46</f>
        <v>1.0126885030046464E-2</v>
      </c>
      <c r="AA64" s="56">
        <f>+B!AA49/B!AA$46</f>
        <v>8.1773421340827959E-3</v>
      </c>
      <c r="AB64" s="56">
        <f>+B!AB49/B!AB$46</f>
        <v>7.1774606792135119E-3</v>
      </c>
      <c r="AC64" s="56">
        <f>+B!AC49/B!AC$46</f>
        <v>1.1568374031857745E-2</v>
      </c>
      <c r="AD64" s="56">
        <f>+B!AD49/B!AD$46</f>
        <v>1.0814562794890058E-2</v>
      </c>
      <c r="AE64" s="56">
        <f>+B!AE49/B!AE$46</f>
        <v>8.6734455454401619E-3</v>
      </c>
    </row>
    <row r="65" spans="3:31" x14ac:dyDescent="0.25">
      <c r="C65" s="185" t="s">
        <v>19</v>
      </c>
      <c r="D65" s="201"/>
      <c r="E65" s="57">
        <f>+B!E50/B!E$46</f>
        <v>2.4784978431973935E-2</v>
      </c>
      <c r="F65" s="58">
        <f>+B!F50/B!F$46</f>
        <v>2.077352776505319E-3</v>
      </c>
      <c r="G65" s="57">
        <f>+B!G50/B!G$46</f>
        <v>2.8358869291980979E-3</v>
      </c>
      <c r="H65" s="58">
        <f>+B!H50/B!H$46</f>
        <v>3.4305737891405526E-4</v>
      </c>
      <c r="I65" s="57">
        <f>+B!I50/B!I$46</f>
        <v>3.2531495927276999E-4</v>
      </c>
      <c r="J65" s="58">
        <f>+B!J50/B!J$46</f>
        <v>3.628342226682937E-5</v>
      </c>
      <c r="K65" s="57">
        <f>+B!K50/B!K$46</f>
        <v>2.337404735108677E-5</v>
      </c>
      <c r="L65" s="58">
        <f>+B!L50/B!L$46</f>
        <v>4.7724027493403176E-5</v>
      </c>
      <c r="M65" s="57">
        <f>+B!M50/B!M$46</f>
        <v>4.3825320451931349E-5</v>
      </c>
      <c r="N65" s="58">
        <f>+B!N50/B!N$46</f>
        <v>3.4605046586521797E-2</v>
      </c>
      <c r="O65" s="57">
        <f>+B!O50/B!O$46</f>
        <v>8.4877941960258184E-6</v>
      </c>
      <c r="P65" s="58">
        <f>+B!P50/B!P$46</f>
        <v>8.8680323372274661E-5</v>
      </c>
      <c r="Q65" s="57">
        <f>+B!Q50/B!Q$46</f>
        <v>4.8578196634366877E-3</v>
      </c>
      <c r="R65" s="58">
        <f>+B!R50/B!R$46</f>
        <v>1.03646462159504E-4</v>
      </c>
      <c r="S65" s="57">
        <f>+B!S50/B!S$46</f>
        <v>5.5439690385174168E-4</v>
      </c>
      <c r="T65" s="58">
        <f>+B!T50/B!T$46</f>
        <v>2.1512865181839026E-3</v>
      </c>
      <c r="U65" s="57">
        <f>+B!U50/B!U$46</f>
        <v>4.6015782095800567E-3</v>
      </c>
      <c r="V65" s="58">
        <f>+B!V50/B!V$46</f>
        <v>1.2078805869183498E-3</v>
      </c>
      <c r="W65" s="57">
        <f>+B!W50/B!W$46</f>
        <v>8.3001901829199507E-3</v>
      </c>
      <c r="X65" s="58">
        <f>+B!X50/B!X$46</f>
        <v>1.2863616579211238E-3</v>
      </c>
      <c r="Y65" s="57">
        <f>+B!Y50/B!Y$46</f>
        <v>2.2230093244295685E-3</v>
      </c>
      <c r="Z65" s="59">
        <f>+B!Z50/B!Z$46</f>
        <v>2.0932036723046586E-3</v>
      </c>
      <c r="AA65" s="59">
        <f>+B!AA50/B!AA$46</f>
        <v>3.1897910740808669E-3</v>
      </c>
      <c r="AB65" s="59">
        <f>+B!AB50/B!AB$46</f>
        <v>5.3762577691970842E-3</v>
      </c>
      <c r="AC65" s="59">
        <f>+B!AC50/B!AC$46</f>
        <v>1.0465970798647575E-2</v>
      </c>
      <c r="AD65" s="59">
        <f>+B!AD50/B!AD$46</f>
        <v>9.8705273811392265E-3</v>
      </c>
      <c r="AE65" s="59">
        <f>+B!AE50/B!AE$46</f>
        <v>1.1199836842270402E-2</v>
      </c>
    </row>
    <row r="66" spans="3:31" x14ac:dyDescent="0.25">
      <c r="C66" s="187" t="s">
        <v>20</v>
      </c>
      <c r="D66" s="202"/>
      <c r="E66" s="40">
        <f>+B!E51/B!E$46</f>
        <v>3.2950234302715683E-4</v>
      </c>
      <c r="F66" s="55">
        <f>+B!F51/B!F$46</f>
        <v>8.387900612476883E-4</v>
      </c>
      <c r="G66" s="40">
        <f>+B!G51/B!G$46</f>
        <v>1.9920910348874715E-3</v>
      </c>
      <c r="H66" s="55">
        <f>+B!H51/B!H$46</f>
        <v>7.4400854707976885E-4</v>
      </c>
      <c r="I66" s="40">
        <f>+B!I51/B!I$46</f>
        <v>8.1746454997272682E-4</v>
      </c>
      <c r="J66" s="55">
        <f>+B!J51/B!J$46</f>
        <v>8.8154475517013698E-4</v>
      </c>
      <c r="K66" s="40">
        <f>+B!K51/B!K$46</f>
        <v>7.9300190049733143E-4</v>
      </c>
      <c r="L66" s="55">
        <f>+B!L51/B!L$46</f>
        <v>2.0810403074409123E-3</v>
      </c>
      <c r="M66" s="40">
        <f>+B!M51/B!M$46</f>
        <v>9.2920179750132122E-4</v>
      </c>
      <c r="N66" s="55">
        <f>+B!N51/B!N$46</f>
        <v>1.4239419792060842E-3</v>
      </c>
      <c r="O66" s="40">
        <f>+B!O51/B!O$46</f>
        <v>1.3341280209112222E-3</v>
      </c>
      <c r="P66" s="55">
        <f>+B!P51/B!P$46</f>
        <v>1.5411392525341852E-3</v>
      </c>
      <c r="Q66" s="40">
        <f>+B!Q51/B!Q$46</f>
        <v>2.1285458936407572E-3</v>
      </c>
      <c r="R66" s="55">
        <f>+B!R51/B!R$46</f>
        <v>2.6595602863398711E-3</v>
      </c>
      <c r="S66" s="40">
        <f>+B!S51/B!S$46</f>
        <v>1.5999536869183728E-3</v>
      </c>
      <c r="T66" s="55">
        <f>+B!T51/B!T$46</f>
        <v>1.7714758558829793E-3</v>
      </c>
      <c r="U66" s="40">
        <f>+B!U51/B!U$46</f>
        <v>2.0768307655534271E-3</v>
      </c>
      <c r="V66" s="55">
        <f>+B!V51/B!V$46</f>
        <v>2.5340960777991764E-3</v>
      </c>
      <c r="W66" s="40">
        <f>+B!W51/B!W$46</f>
        <v>3.6240414167341179E-3</v>
      </c>
      <c r="X66" s="55">
        <f>+B!X51/B!X$46</f>
        <v>3.6829014739887395E-3</v>
      </c>
      <c r="Y66" s="40">
        <f>+B!Y51/B!Y$46</f>
        <v>3.6866102988175864E-3</v>
      </c>
      <c r="Z66" s="56">
        <f>+B!Z51/B!Z$46</f>
        <v>4.4728746402804926E-3</v>
      </c>
      <c r="AA66" s="56">
        <f>+B!AA51/B!AA$46</f>
        <v>2.4312459117543225E-3</v>
      </c>
      <c r="AB66" s="56">
        <f>+B!AB51/B!AB$46</f>
        <v>1.6872506538343362E-3</v>
      </c>
      <c r="AC66" s="56">
        <f>+B!AC51/B!AC$46</f>
        <v>1.010401288107507E-3</v>
      </c>
      <c r="AD66" s="56">
        <f>+B!AD51/B!AD$46</f>
        <v>1.4939152860347076E-3</v>
      </c>
      <c r="AE66" s="56">
        <f>+B!AE51/B!AE$46</f>
        <v>1.9188891121589226E-3</v>
      </c>
    </row>
    <row r="67" spans="3:31" x14ac:dyDescent="0.25">
      <c r="C67" s="185" t="s">
        <v>21</v>
      </c>
      <c r="D67" s="201"/>
      <c r="E67" s="57">
        <f>+B!E52/B!E$46</f>
        <v>0.15099659551848574</v>
      </c>
      <c r="F67" s="58">
        <f>+B!F52/B!F$46</f>
        <v>0.11323832306883154</v>
      </c>
      <c r="G67" s="57">
        <f>+B!G52/B!G$46</f>
        <v>0.14719528733640347</v>
      </c>
      <c r="H67" s="58">
        <f>+B!H52/B!H$46</f>
        <v>0.164467955142477</v>
      </c>
      <c r="I67" s="57">
        <f>+B!I52/B!I$46</f>
        <v>0.18570862541289929</v>
      </c>
      <c r="J67" s="58">
        <f>+B!J52/B!J$46</f>
        <v>0.23424717815661764</v>
      </c>
      <c r="K67" s="57">
        <f>+B!K52/B!K$46</f>
        <v>0.15083198192121053</v>
      </c>
      <c r="L67" s="58">
        <f>+B!L52/B!L$46</f>
        <v>0.22555800751003477</v>
      </c>
      <c r="M67" s="57">
        <f>+B!M52/B!M$46</f>
        <v>0.2235725856869985</v>
      </c>
      <c r="N67" s="58">
        <f>+B!N52/B!N$46</f>
        <v>0.22995350609554405</v>
      </c>
      <c r="O67" s="57">
        <f>+B!O52/B!O$46</f>
        <v>0.21794067532558412</v>
      </c>
      <c r="P67" s="58">
        <f>+B!P52/B!P$46</f>
        <v>0.20538796691274752</v>
      </c>
      <c r="Q67" s="57">
        <f>+B!Q52/B!Q$46</f>
        <v>0.18910671057153006</v>
      </c>
      <c r="R67" s="58">
        <f>+B!R52/B!R$46</f>
        <v>0.20144315400445284</v>
      </c>
      <c r="S67" s="57">
        <f>+B!S52/B!S$46</f>
        <v>0.22338194598811076</v>
      </c>
      <c r="T67" s="58">
        <f>+B!T52/B!T$46</f>
        <v>0.22257720264668018</v>
      </c>
      <c r="U67" s="57">
        <f>+B!U52/B!U$46</f>
        <v>0.21582360443280962</v>
      </c>
      <c r="V67" s="58">
        <f>+B!V52/B!V$46</f>
        <v>0.20309995590710847</v>
      </c>
      <c r="W67" s="57">
        <f>+B!W52/B!W$46</f>
        <v>0.21530072055776436</v>
      </c>
      <c r="X67" s="58">
        <f>+B!X52/B!X$46</f>
        <v>0.21570291210999198</v>
      </c>
      <c r="Y67" s="57">
        <f>+B!Y52/B!Y$46</f>
        <v>0.23841888365435568</v>
      </c>
      <c r="Z67" s="59">
        <f>+B!Z52/B!Z$46</f>
        <v>0.23681956726997785</v>
      </c>
      <c r="AA67" s="59">
        <f>+B!AA52/B!AA$46</f>
        <v>0.25296977587137282</v>
      </c>
      <c r="AB67" s="59">
        <f>+B!AB52/B!AB$46</f>
        <v>0.22645313320317131</v>
      </c>
      <c r="AC67" s="59">
        <f>+B!AC52/B!AC$46</f>
        <v>0.24318332252045019</v>
      </c>
      <c r="AD67" s="59">
        <f>+B!AD52/B!AD$46</f>
        <v>0.29619292755617022</v>
      </c>
      <c r="AE67" s="59">
        <f>+B!AE52/B!AE$46</f>
        <v>0.29026231855322798</v>
      </c>
    </row>
    <row r="68" spans="3:31" x14ac:dyDescent="0.25">
      <c r="C68" s="187" t="s">
        <v>22</v>
      </c>
      <c r="D68" s="202"/>
      <c r="E68" s="40">
        <f>+B!E53/B!E$46</f>
        <v>0.16030687657174927</v>
      </c>
      <c r="F68" s="55">
        <f>+B!F53/B!F$46</f>
        <v>0.14041367638825264</v>
      </c>
      <c r="G68" s="40">
        <f>+B!G53/B!G$46</f>
        <v>0.17120233445332703</v>
      </c>
      <c r="H68" s="55">
        <f>+B!H53/B!H$46</f>
        <v>0.16364574566377363</v>
      </c>
      <c r="I68" s="40">
        <f>+B!I53/B!I$46</f>
        <v>0.17008113002094657</v>
      </c>
      <c r="J68" s="55">
        <f>+B!J53/B!J$46</f>
        <v>0.1842105938767864</v>
      </c>
      <c r="K68" s="40">
        <f>+B!K53/B!K$46</f>
        <v>0.11563594840203363</v>
      </c>
      <c r="L68" s="55">
        <f>+B!L53/B!L$46</f>
        <v>0.16719964860571299</v>
      </c>
      <c r="M68" s="40">
        <f>+B!M53/B!M$46</f>
        <v>0.13935733455837906</v>
      </c>
      <c r="N68" s="55">
        <f>+B!N53/B!N$46</f>
        <v>0.13659079542417416</v>
      </c>
      <c r="O68" s="40">
        <f>+B!O53/B!O$46</f>
        <v>0.14241131175028632</v>
      </c>
      <c r="P68" s="55">
        <f>+B!P53/B!P$46</f>
        <v>0.13996835198471572</v>
      </c>
      <c r="Q68" s="40">
        <f>+B!Q53/B!Q$46</f>
        <v>0.12648327627048656</v>
      </c>
      <c r="R68" s="55">
        <f>+B!R53/B!R$46</f>
        <v>0.16306588595120322</v>
      </c>
      <c r="S68" s="40">
        <f>+B!S53/B!S$46</f>
        <v>0.13929624155240855</v>
      </c>
      <c r="T68" s="55">
        <f>+B!T53/B!T$46</f>
        <v>0.12203435274952544</v>
      </c>
      <c r="U68" s="40">
        <f>+B!U53/B!U$46</f>
        <v>0.1480545914075872</v>
      </c>
      <c r="V68" s="55">
        <f>+B!V53/B!V$46</f>
        <v>0.13673667476336709</v>
      </c>
      <c r="W68" s="40">
        <f>+B!W53/B!W$46</f>
        <v>0.13494675471944556</v>
      </c>
      <c r="X68" s="55">
        <f>+B!X53/B!X$46</f>
        <v>0.13517490440937899</v>
      </c>
      <c r="Y68" s="40">
        <f>+B!Y53/B!Y$46</f>
        <v>0.13646045600533691</v>
      </c>
      <c r="Z68" s="56">
        <f>+B!Z53/B!Z$46</f>
        <v>0.13717299480511702</v>
      </c>
      <c r="AA68" s="56">
        <f>+B!AA53/B!AA$46</f>
        <v>0.16832851313486413</v>
      </c>
      <c r="AB68" s="56">
        <f>+B!AB53/B!AB$46</f>
        <v>0.15833448253336915</v>
      </c>
      <c r="AC68" s="56">
        <f>+B!AC53/B!AC$46</f>
        <v>0.14698855731813254</v>
      </c>
      <c r="AD68" s="56">
        <f>+B!AD53/B!AD$46</f>
        <v>0.12329043639679868</v>
      </c>
      <c r="AE68" s="56">
        <f>+B!AE53/B!AE$46</f>
        <v>0.1310365522715575</v>
      </c>
    </row>
    <row r="69" spans="3:31" x14ac:dyDescent="0.25">
      <c r="C69" s="185" t="s">
        <v>23</v>
      </c>
      <c r="D69" s="201"/>
      <c r="E69" s="57">
        <f>+B!E54/B!E$46</f>
        <v>0.54698703769691381</v>
      </c>
      <c r="F69" s="58">
        <f>+B!F54/B!F$46</f>
        <v>0.64784805992433114</v>
      </c>
      <c r="G69" s="57">
        <f>+B!G54/B!G$46</f>
        <v>0.54899627401456141</v>
      </c>
      <c r="H69" s="58">
        <f>+B!H54/B!H$46</f>
        <v>0.53977328825460846</v>
      </c>
      <c r="I69" s="57">
        <f>+B!I54/B!I$46</f>
        <v>0.4754730218854365</v>
      </c>
      <c r="J69" s="58">
        <f>+B!J54/B!J$46</f>
        <v>0.42214929434861131</v>
      </c>
      <c r="K69" s="57">
        <f>+B!K54/B!K$46</f>
        <v>0.44475852013078293</v>
      </c>
      <c r="L69" s="58">
        <f>+B!L54/B!L$46</f>
        <v>0.4538004142991004</v>
      </c>
      <c r="M69" s="57">
        <f>+B!M54/B!M$46</f>
        <v>0.48913382127918265</v>
      </c>
      <c r="N69" s="58">
        <f>+B!N54/B!N$46</f>
        <v>0.45795801259066576</v>
      </c>
      <c r="O69" s="57">
        <f>+B!O54/B!O$46</f>
        <v>0.5068012447558311</v>
      </c>
      <c r="P69" s="58">
        <f>+B!P54/B!P$46</f>
        <v>0.51606890601502331</v>
      </c>
      <c r="Q69" s="57">
        <f>+B!Q54/B!Q$46</f>
        <v>0.54152060855913831</v>
      </c>
      <c r="R69" s="58">
        <f>+B!R54/B!R$46</f>
        <v>0.50143397053653838</v>
      </c>
      <c r="S69" s="57">
        <f>+B!S54/B!S$46</f>
        <v>0.49542565544329004</v>
      </c>
      <c r="T69" s="58">
        <f>+B!T54/B!T$46</f>
        <v>0.44354051877979872</v>
      </c>
      <c r="U69" s="57">
        <f>+B!U54/B!U$46</f>
        <v>0.47777342457676247</v>
      </c>
      <c r="V69" s="58">
        <f>+B!V54/B!V$46</f>
        <v>0.53209323569495648</v>
      </c>
      <c r="W69" s="57">
        <f>+B!W54/B!W$46</f>
        <v>0.51201971886175224</v>
      </c>
      <c r="X69" s="58">
        <f>+B!X54/B!X$46</f>
        <v>0.48161246453222867</v>
      </c>
      <c r="Y69" s="57">
        <f>+B!Y54/B!Y$46</f>
        <v>0.46097864929619103</v>
      </c>
      <c r="Z69" s="59">
        <f>+B!Z54/B!Z$46</f>
        <v>0.44422410137771851</v>
      </c>
      <c r="AA69" s="59">
        <f>+B!AA54/B!AA$46</f>
        <v>0.40444318756473607</v>
      </c>
      <c r="AB69" s="59">
        <f>+B!AB54/B!AB$46</f>
        <v>0.41852038680863524</v>
      </c>
      <c r="AC69" s="59">
        <f>+B!AC54/B!AC$46</f>
        <v>0.39593518302963604</v>
      </c>
      <c r="AD69" s="59">
        <f>+B!AD54/B!AD$46</f>
        <v>0.36840839830987854</v>
      </c>
      <c r="AE69" s="59">
        <f>+B!AE54/B!AE$46</f>
        <v>0.34641042981113357</v>
      </c>
    </row>
    <row r="70" spans="3:31" x14ac:dyDescent="0.25">
      <c r="C70" s="187" t="s">
        <v>24</v>
      </c>
      <c r="D70" s="202"/>
      <c r="E70" s="40">
        <f>+B!E55/B!E$46</f>
        <v>8.3609297823449405E-2</v>
      </c>
      <c r="F70" s="55">
        <f>+B!F55/B!F$46</f>
        <v>6.8907890941789243E-2</v>
      </c>
      <c r="G70" s="40">
        <f>+B!G55/B!G$46</f>
        <v>9.7735706022867089E-2</v>
      </c>
      <c r="H70" s="55">
        <f>+B!H55/B!H$46</f>
        <v>9.9128323110320909E-2</v>
      </c>
      <c r="I70" s="40">
        <f>+B!I55/B!I$46</f>
        <v>0.1201706954552183</v>
      </c>
      <c r="J70" s="55">
        <f>+B!J55/B!J$46</f>
        <v>0.10212253005968212</v>
      </c>
      <c r="K70" s="40">
        <f>+B!K55/B!K$46</f>
        <v>7.4089196441997685E-2</v>
      </c>
      <c r="L70" s="55">
        <f>+B!L55/B!L$46</f>
        <v>9.9503270141266753E-2</v>
      </c>
      <c r="M70" s="40">
        <f>+B!M55/B!M$46</f>
        <v>8.5208159909917688E-2</v>
      </c>
      <c r="N70" s="55">
        <f>+B!N55/B!N$46</f>
        <v>7.8926412877514895E-2</v>
      </c>
      <c r="O70" s="40">
        <f>+B!O55/B!O$46</f>
        <v>9.2146166210555797E-2</v>
      </c>
      <c r="P70" s="55">
        <f>+B!P55/B!P$46</f>
        <v>9.8603331783450543E-2</v>
      </c>
      <c r="Q70" s="40">
        <f>+B!Q55/B!Q$46</f>
        <v>0.1019087642564873</v>
      </c>
      <c r="R70" s="55">
        <f>+B!R55/B!R$46</f>
        <v>0.10031799814882354</v>
      </c>
      <c r="S70" s="40">
        <f>+B!S55/B!S$46</f>
        <v>0.10793696002861912</v>
      </c>
      <c r="T70" s="55">
        <f>+B!T55/B!T$46</f>
        <v>0.18058320408707587</v>
      </c>
      <c r="U70" s="40">
        <f>+B!U55/B!U$46</f>
        <v>0.12787190053242126</v>
      </c>
      <c r="V70" s="55">
        <f>+B!V55/B!V$46</f>
        <v>9.8895769338718395E-2</v>
      </c>
      <c r="W70" s="40">
        <f>+B!W55/B!W$46</f>
        <v>0.10216315755101395</v>
      </c>
      <c r="X70" s="55">
        <f>+B!X55/B!X$46</f>
        <v>0.1223340996334021</v>
      </c>
      <c r="Y70" s="40">
        <f>+B!Y55/B!Y$46</f>
        <v>0.1108606871584376</v>
      </c>
      <c r="Z70" s="56">
        <f>+B!Z55/B!Z$46</f>
        <v>0.12145763309424717</v>
      </c>
      <c r="AA70" s="56">
        <f>+B!AA55/B!AA$46</f>
        <v>0.11693263896324739</v>
      </c>
      <c r="AB70" s="56">
        <f>+B!AB55/B!AB$46</f>
        <v>0.13320909876104139</v>
      </c>
      <c r="AC70" s="56">
        <f>+B!AC55/B!AC$46</f>
        <v>0.12869410779361964</v>
      </c>
      <c r="AD70" s="56">
        <f>+B!AD55/B!AD$46</f>
        <v>0.11345835312395372</v>
      </c>
      <c r="AE70" s="56">
        <f>+B!AE55/B!AE$46</f>
        <v>0.12502038915299288</v>
      </c>
    </row>
    <row r="71" spans="3:31" ht="15.75" thickBot="1" x14ac:dyDescent="0.3">
      <c r="C71" s="189" t="s">
        <v>25</v>
      </c>
      <c r="D71" s="224"/>
      <c r="E71" s="60">
        <f>+B!E56/B!E$46</f>
        <v>6.1564020188992338E-3</v>
      </c>
      <c r="F71" s="61">
        <f>+B!F56/B!F$46</f>
        <v>1.4944711660813354E-3</v>
      </c>
      <c r="G71" s="60">
        <f>+B!G56/B!G$46</f>
        <v>3.8696804771960387E-3</v>
      </c>
      <c r="H71" s="61">
        <f>+B!H56/B!H$46</f>
        <v>3.6674315303105945E-4</v>
      </c>
      <c r="I71" s="60">
        <f>+B!I56/B!I$46</f>
        <v>2.9723071058218543E-4</v>
      </c>
      <c r="J71" s="61">
        <f>+B!J56/B!J$46</f>
        <v>1.705421132395781E-4</v>
      </c>
      <c r="K71" s="60">
        <f>+B!K56/B!K$46</f>
        <v>0.17693862074417402</v>
      </c>
      <c r="L71" s="61">
        <f>+B!L56/B!L$46</f>
        <v>3.3411182585038764E-4</v>
      </c>
      <c r="M71" s="60">
        <f>+B!M56/B!M$46</f>
        <v>6.5663027221575542E-4</v>
      </c>
      <c r="N71" s="61">
        <f>+B!N56/B!N$46</f>
        <v>3.9499310662372748E-4</v>
      </c>
      <c r="O71" s="60">
        <f>+B!O56/B!O$46</f>
        <v>5.9960203284782382E-4</v>
      </c>
      <c r="P71" s="61">
        <f>+B!P56/B!P$46</f>
        <v>3.3657879633653315E-4</v>
      </c>
      <c r="Q71" s="60">
        <f>+B!Q56/B!Q$46</f>
        <v>8.5350168878433523E-4</v>
      </c>
      <c r="R71" s="61">
        <f>+B!R56/B!R$46</f>
        <v>1.4513615231785465E-3</v>
      </c>
      <c r="S71" s="60">
        <f>+B!S56/B!S$46</f>
        <v>9.6107437443013199E-4</v>
      </c>
      <c r="T71" s="61">
        <f>+B!T56/B!T$46</f>
        <v>4.3182262520542504E-3</v>
      </c>
      <c r="U71" s="60">
        <f>+B!U56/B!U$46</f>
        <v>3.1188145557776656E-4</v>
      </c>
      <c r="V71" s="61">
        <f>+B!V56/B!V$46</f>
        <v>2.6774106275466495E-3</v>
      </c>
      <c r="W71" s="60">
        <f>+B!W56/B!W$46</f>
        <v>2.8610061685760819E-4</v>
      </c>
      <c r="X71" s="61">
        <f>+B!X56/B!X$46</f>
        <v>2.5635283260474744E-3</v>
      </c>
      <c r="Y71" s="60">
        <f>+B!Y56/B!Y$46</f>
        <v>3.4694077248112625E-3</v>
      </c>
      <c r="Z71" s="62">
        <f>+B!Z56/B!Z$46</f>
        <v>2.4738640167001275E-3</v>
      </c>
      <c r="AA71" s="62">
        <f>+B!AA56/B!AA$46</f>
        <v>2.6124486219497844E-4</v>
      </c>
      <c r="AB71" s="62">
        <f>+B!AB56/B!AB$46</f>
        <v>2.3832231310983207E-4</v>
      </c>
      <c r="AC71" s="62">
        <f>+B!AC56/B!AC$46</f>
        <v>2.294017009188153E-3</v>
      </c>
      <c r="AD71" s="62">
        <f>+B!AD56/B!AD$46</f>
        <v>1.2261596027525573E-4</v>
      </c>
      <c r="AE71" s="62">
        <f>+B!AE56/B!AE$46</f>
        <v>2.3142384047749229E-4</v>
      </c>
    </row>
    <row r="72" spans="3:31" x14ac:dyDescent="0.25">
      <c r="C72" t="s">
        <v>52</v>
      </c>
    </row>
  </sheetData>
  <mergeCells count="28">
    <mergeCell ref="C70:D70"/>
    <mergeCell ref="C71:D71"/>
    <mergeCell ref="C65:D65"/>
    <mergeCell ref="C66:D66"/>
    <mergeCell ref="C67:D67"/>
    <mergeCell ref="C68:D68"/>
    <mergeCell ref="C69:D69"/>
    <mergeCell ref="C57:D57"/>
    <mergeCell ref="C61:D61"/>
    <mergeCell ref="C62:D62"/>
    <mergeCell ref="C63:D63"/>
    <mergeCell ref="C64:D64"/>
    <mergeCell ref="C52:D52"/>
    <mergeCell ref="C53:D53"/>
    <mergeCell ref="C54:D54"/>
    <mergeCell ref="C55:D55"/>
    <mergeCell ref="C56:D56"/>
    <mergeCell ref="C47:D47"/>
    <mergeCell ref="C48:D48"/>
    <mergeCell ref="C49:D49"/>
    <mergeCell ref="C50:D50"/>
    <mergeCell ref="C51:D51"/>
    <mergeCell ref="B7:E16"/>
    <mergeCell ref="G9:J16"/>
    <mergeCell ref="M8:P16"/>
    <mergeCell ref="C17:E17"/>
    <mergeCell ref="H17:J17"/>
    <mergeCell ref="N17:P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Luis Eudoro Duarte LAUREANO</cp:lastModifiedBy>
  <dcterms:created xsi:type="dcterms:W3CDTF">2017-09-28T16:39:19Z</dcterms:created>
  <dcterms:modified xsi:type="dcterms:W3CDTF">2023-06-11T03:02:54Z</dcterms:modified>
</cp:coreProperties>
</file>